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externalLinks/externalLink175.xml" ContentType="application/vnd.openxmlformats-officedocument.spreadsheetml.externalLink+xml"/>
  <Override PartName="/xl/externalLinks/externalLink176.xml" ContentType="application/vnd.openxmlformats-officedocument.spreadsheetml.externalLink+xml"/>
  <Override PartName="/xl/externalLinks/externalLink177.xml" ContentType="application/vnd.openxmlformats-officedocument.spreadsheetml.externalLink+xml"/>
  <Override PartName="/xl/externalLinks/externalLink178.xml" ContentType="application/vnd.openxmlformats-officedocument.spreadsheetml.externalLink+xml"/>
  <Override PartName="/xl/externalLinks/externalLink179.xml" ContentType="application/vnd.openxmlformats-officedocument.spreadsheetml.externalLink+xml"/>
  <Override PartName="/xl/externalLinks/externalLink180.xml" ContentType="application/vnd.openxmlformats-officedocument.spreadsheetml.externalLink+xml"/>
  <Override PartName="/xl/externalLinks/externalLink181.xml" ContentType="application/vnd.openxmlformats-officedocument.spreadsheetml.externalLink+xml"/>
  <Override PartName="/xl/externalLinks/externalLink182.xml" ContentType="application/vnd.openxmlformats-officedocument.spreadsheetml.externalLink+xml"/>
  <Override PartName="/xl/externalLinks/externalLink183.xml" ContentType="application/vnd.openxmlformats-officedocument.spreadsheetml.externalLink+xml"/>
  <Override PartName="/xl/externalLinks/externalLink184.xml" ContentType="application/vnd.openxmlformats-officedocument.spreadsheetml.externalLink+xml"/>
  <Override PartName="/xl/externalLinks/externalLink185.xml" ContentType="application/vnd.openxmlformats-officedocument.spreadsheetml.externalLink+xml"/>
  <Override PartName="/xl/externalLinks/externalLink186.xml" ContentType="application/vnd.openxmlformats-officedocument.spreadsheetml.externalLink+xml"/>
  <Override PartName="/xl/externalLinks/externalLink187.xml" ContentType="application/vnd.openxmlformats-officedocument.spreadsheetml.externalLink+xml"/>
  <Override PartName="/xl/externalLinks/externalLink188.xml" ContentType="application/vnd.openxmlformats-officedocument.spreadsheetml.externalLink+xml"/>
  <Override PartName="/xl/externalLinks/externalLink189.xml" ContentType="application/vnd.openxmlformats-officedocument.spreadsheetml.externalLink+xml"/>
  <Override PartName="/xl/externalLinks/externalLink190.xml" ContentType="application/vnd.openxmlformats-officedocument.spreadsheetml.externalLink+xml"/>
  <Override PartName="/xl/externalLinks/externalLink191.xml" ContentType="application/vnd.openxmlformats-officedocument.spreadsheetml.externalLink+xml"/>
  <Override PartName="/xl/externalLinks/externalLink192.xml" ContentType="application/vnd.openxmlformats-officedocument.spreadsheetml.externalLink+xml"/>
  <Override PartName="/xl/externalLinks/externalLink193.xml" ContentType="application/vnd.openxmlformats-officedocument.spreadsheetml.externalLink+xml"/>
  <Override PartName="/xl/externalLinks/externalLink194.xml" ContentType="application/vnd.openxmlformats-officedocument.spreadsheetml.externalLink+xml"/>
  <Override PartName="/xl/externalLinks/externalLink195.xml" ContentType="application/vnd.openxmlformats-officedocument.spreadsheetml.externalLink+xml"/>
  <Override PartName="/xl/externalLinks/externalLink196.xml" ContentType="application/vnd.openxmlformats-officedocument.spreadsheetml.externalLink+xml"/>
  <Override PartName="/xl/externalLinks/externalLink197.xml" ContentType="application/vnd.openxmlformats-officedocument.spreadsheetml.externalLink+xml"/>
  <Override PartName="/xl/externalLinks/externalLink198.xml" ContentType="application/vnd.openxmlformats-officedocument.spreadsheetml.externalLink+xml"/>
  <Override PartName="/xl/externalLinks/externalLink199.xml" ContentType="application/vnd.openxmlformats-officedocument.spreadsheetml.externalLink+xml"/>
  <Override PartName="/xl/externalLinks/externalLink200.xml" ContentType="application/vnd.openxmlformats-officedocument.spreadsheetml.externalLink+xml"/>
  <Override PartName="/xl/externalLinks/externalLink201.xml" ContentType="application/vnd.openxmlformats-officedocument.spreadsheetml.externalLink+xml"/>
  <Override PartName="/xl/externalLinks/externalLink202.xml" ContentType="application/vnd.openxmlformats-officedocument.spreadsheetml.externalLink+xml"/>
  <Override PartName="/xl/externalLinks/externalLink203.xml" ContentType="application/vnd.openxmlformats-officedocument.spreadsheetml.externalLink+xml"/>
  <Override PartName="/xl/externalLinks/externalLink204.xml" ContentType="application/vnd.openxmlformats-officedocument.spreadsheetml.externalLink+xml"/>
  <Override PartName="/xl/externalLinks/externalLink205.xml" ContentType="application/vnd.openxmlformats-officedocument.spreadsheetml.externalLink+xml"/>
  <Override PartName="/xl/externalLinks/externalLink206.xml" ContentType="application/vnd.openxmlformats-officedocument.spreadsheetml.externalLink+xml"/>
  <Override PartName="/xl/externalLinks/externalLink207.xml" ContentType="application/vnd.openxmlformats-officedocument.spreadsheetml.externalLink+xml"/>
  <Override PartName="/xl/externalLinks/externalLink208.xml" ContentType="application/vnd.openxmlformats-officedocument.spreadsheetml.externalLink+xml"/>
  <Override PartName="/xl/externalLinks/externalLink209.xml" ContentType="application/vnd.openxmlformats-officedocument.spreadsheetml.externalLink+xml"/>
  <Override PartName="/xl/externalLinks/externalLink210.xml" ContentType="application/vnd.openxmlformats-officedocument.spreadsheetml.externalLink+xml"/>
  <Override PartName="/xl/externalLinks/externalLink211.xml" ContentType="application/vnd.openxmlformats-officedocument.spreadsheetml.externalLink+xml"/>
  <Override PartName="/xl/externalLinks/externalLink212.xml" ContentType="application/vnd.openxmlformats-officedocument.spreadsheetml.externalLink+xml"/>
  <Override PartName="/xl/externalLinks/externalLink213.xml" ContentType="application/vnd.openxmlformats-officedocument.spreadsheetml.externalLink+xml"/>
  <Override PartName="/xl/externalLinks/externalLink214.xml" ContentType="application/vnd.openxmlformats-officedocument.spreadsheetml.externalLink+xml"/>
  <Override PartName="/xl/externalLinks/externalLink215.xml" ContentType="application/vnd.openxmlformats-officedocument.spreadsheetml.externalLink+xml"/>
  <Override PartName="/xl/externalLinks/externalLink216.xml" ContentType="application/vnd.openxmlformats-officedocument.spreadsheetml.externalLink+xml"/>
  <Override PartName="/xl/externalLinks/externalLink217.xml" ContentType="application/vnd.openxmlformats-officedocument.spreadsheetml.externalLink+xml"/>
  <Override PartName="/xl/externalLinks/externalLink218.xml" ContentType="application/vnd.openxmlformats-officedocument.spreadsheetml.externalLink+xml"/>
  <Override PartName="/xl/externalLinks/externalLink219.xml" ContentType="application/vnd.openxmlformats-officedocument.spreadsheetml.externalLink+xml"/>
  <Override PartName="/xl/externalLinks/externalLink220.xml" ContentType="application/vnd.openxmlformats-officedocument.spreadsheetml.externalLink+xml"/>
  <Override PartName="/xl/externalLinks/externalLink221.xml" ContentType="application/vnd.openxmlformats-officedocument.spreadsheetml.externalLink+xml"/>
  <Override PartName="/xl/externalLinks/externalLink222.xml" ContentType="application/vnd.openxmlformats-officedocument.spreadsheetml.externalLink+xml"/>
  <Override PartName="/xl/externalLinks/externalLink223.xml" ContentType="application/vnd.openxmlformats-officedocument.spreadsheetml.externalLink+xml"/>
  <Override PartName="/xl/externalLinks/externalLink224.xml" ContentType="application/vnd.openxmlformats-officedocument.spreadsheetml.externalLink+xml"/>
  <Override PartName="/xl/externalLinks/externalLink225.xml" ContentType="application/vnd.openxmlformats-officedocument.spreadsheetml.externalLink+xml"/>
  <Override PartName="/xl/externalLinks/externalLink226.xml" ContentType="application/vnd.openxmlformats-officedocument.spreadsheetml.externalLink+xml"/>
  <Override PartName="/xl/externalLinks/externalLink227.xml" ContentType="application/vnd.openxmlformats-officedocument.spreadsheetml.externalLink+xml"/>
  <Override PartName="/xl/externalLinks/externalLink228.xml" ContentType="application/vnd.openxmlformats-officedocument.spreadsheetml.externalLink+xml"/>
  <Override PartName="/xl/externalLinks/externalLink229.xml" ContentType="application/vnd.openxmlformats-officedocument.spreadsheetml.externalLink+xml"/>
  <Override PartName="/xl/externalLinks/externalLink230.xml" ContentType="application/vnd.openxmlformats-officedocument.spreadsheetml.externalLink+xml"/>
  <Override PartName="/xl/externalLinks/externalLink231.xml" ContentType="application/vnd.openxmlformats-officedocument.spreadsheetml.externalLink+xml"/>
  <Override PartName="/xl/externalLinks/externalLink232.xml" ContentType="application/vnd.openxmlformats-officedocument.spreadsheetml.externalLink+xml"/>
  <Override PartName="/xl/externalLinks/externalLink233.xml" ContentType="application/vnd.openxmlformats-officedocument.spreadsheetml.externalLink+xml"/>
  <Override PartName="/xl/externalLinks/externalLink234.xml" ContentType="application/vnd.openxmlformats-officedocument.spreadsheetml.externalLink+xml"/>
  <Override PartName="/xl/externalLinks/externalLink235.xml" ContentType="application/vnd.openxmlformats-officedocument.spreadsheetml.externalLink+xml"/>
  <Override PartName="/xl/externalLinks/externalLink236.xml" ContentType="application/vnd.openxmlformats-officedocument.spreadsheetml.externalLink+xml"/>
  <Override PartName="/xl/externalLinks/externalLink237.xml" ContentType="application/vnd.openxmlformats-officedocument.spreadsheetml.externalLink+xml"/>
  <Override PartName="/xl/externalLinks/externalLink238.xml" ContentType="application/vnd.openxmlformats-officedocument.spreadsheetml.externalLink+xml"/>
  <Override PartName="/xl/externalLinks/externalLink239.xml" ContentType="application/vnd.openxmlformats-officedocument.spreadsheetml.externalLink+xml"/>
  <Override PartName="/xl/externalLinks/externalLink240.xml" ContentType="application/vnd.openxmlformats-officedocument.spreadsheetml.externalLink+xml"/>
  <Override PartName="/xl/externalLinks/externalLink241.xml" ContentType="application/vnd.openxmlformats-officedocument.spreadsheetml.externalLink+xml"/>
  <Override PartName="/xl/externalLinks/externalLink242.xml" ContentType="application/vnd.openxmlformats-officedocument.spreadsheetml.externalLink+xml"/>
  <Override PartName="/xl/externalLinks/externalLink243.xml" ContentType="application/vnd.openxmlformats-officedocument.spreadsheetml.externalLink+xml"/>
  <Override PartName="/xl/externalLinks/externalLink244.xml" ContentType="application/vnd.openxmlformats-officedocument.spreadsheetml.externalLink+xml"/>
  <Override PartName="/xl/externalLinks/externalLink245.xml" ContentType="application/vnd.openxmlformats-officedocument.spreadsheetml.externalLink+xml"/>
  <Override PartName="/xl/externalLinks/externalLink246.xml" ContentType="application/vnd.openxmlformats-officedocument.spreadsheetml.externalLink+xml"/>
  <Override PartName="/xl/externalLinks/externalLink247.xml" ContentType="application/vnd.openxmlformats-officedocument.spreadsheetml.externalLink+xml"/>
  <Override PartName="/xl/externalLinks/externalLink248.xml" ContentType="application/vnd.openxmlformats-officedocument.spreadsheetml.externalLink+xml"/>
  <Override PartName="/xl/externalLinks/externalLink249.xml" ContentType="application/vnd.openxmlformats-officedocument.spreadsheetml.externalLink+xml"/>
  <Override PartName="/xl/externalLinks/externalLink250.xml" ContentType="application/vnd.openxmlformats-officedocument.spreadsheetml.externalLink+xml"/>
  <Override PartName="/xl/externalLinks/externalLink251.xml" ContentType="application/vnd.openxmlformats-officedocument.spreadsheetml.externalLink+xml"/>
  <Override PartName="/xl/externalLinks/externalLink252.xml" ContentType="application/vnd.openxmlformats-officedocument.spreadsheetml.externalLink+xml"/>
  <Override PartName="/xl/externalLinks/externalLink253.xml" ContentType="application/vnd.openxmlformats-officedocument.spreadsheetml.externalLink+xml"/>
  <Override PartName="/xl/externalLinks/externalLink254.xml" ContentType="application/vnd.openxmlformats-officedocument.spreadsheetml.externalLink+xml"/>
  <Override PartName="/xl/externalLinks/externalLink255.xml" ContentType="application/vnd.openxmlformats-officedocument.spreadsheetml.externalLink+xml"/>
  <Override PartName="/xl/externalLinks/externalLink256.xml" ContentType="application/vnd.openxmlformats-officedocument.spreadsheetml.externalLink+xml"/>
  <Override PartName="/xl/externalLinks/externalLink257.xml" ContentType="application/vnd.openxmlformats-officedocument.spreadsheetml.externalLink+xml"/>
  <Override PartName="/xl/externalLinks/externalLink258.xml" ContentType="application/vnd.openxmlformats-officedocument.spreadsheetml.externalLink+xml"/>
  <Override PartName="/xl/externalLinks/externalLink259.xml" ContentType="application/vnd.openxmlformats-officedocument.spreadsheetml.externalLink+xml"/>
  <Override PartName="/xl/externalLinks/externalLink260.xml" ContentType="application/vnd.openxmlformats-officedocument.spreadsheetml.externalLink+xml"/>
  <Override PartName="/xl/externalLinks/externalLink261.xml" ContentType="application/vnd.openxmlformats-officedocument.spreadsheetml.externalLink+xml"/>
  <Override PartName="/xl/externalLinks/externalLink262.xml" ContentType="application/vnd.openxmlformats-officedocument.spreadsheetml.externalLink+xml"/>
  <Override PartName="/xl/externalLinks/externalLink263.xml" ContentType="application/vnd.openxmlformats-officedocument.spreadsheetml.externalLink+xml"/>
  <Override PartName="/xl/externalLinks/externalLink264.xml" ContentType="application/vnd.openxmlformats-officedocument.spreadsheetml.externalLink+xml"/>
  <Override PartName="/xl/externalLinks/externalLink265.xml" ContentType="application/vnd.openxmlformats-officedocument.spreadsheetml.externalLink+xml"/>
  <Override PartName="/xl/externalLinks/externalLink266.xml" ContentType="application/vnd.openxmlformats-officedocument.spreadsheetml.externalLink+xml"/>
  <Override PartName="/xl/externalLinks/externalLink267.xml" ContentType="application/vnd.openxmlformats-officedocument.spreadsheetml.externalLink+xml"/>
  <Override PartName="/xl/externalLinks/externalLink268.xml" ContentType="application/vnd.openxmlformats-officedocument.spreadsheetml.externalLink+xml"/>
  <Override PartName="/xl/externalLinks/externalLink269.xml" ContentType="application/vnd.openxmlformats-officedocument.spreadsheetml.externalLink+xml"/>
  <Override PartName="/xl/externalLinks/externalLink270.xml" ContentType="application/vnd.openxmlformats-officedocument.spreadsheetml.externalLink+xml"/>
  <Override PartName="/xl/externalLinks/externalLink271.xml" ContentType="application/vnd.openxmlformats-officedocument.spreadsheetml.externalLink+xml"/>
  <Override PartName="/xl/externalLinks/externalLink272.xml" ContentType="application/vnd.openxmlformats-officedocument.spreadsheetml.externalLink+xml"/>
  <Override PartName="/xl/externalLinks/externalLink273.xml" ContentType="application/vnd.openxmlformats-officedocument.spreadsheetml.externalLink+xml"/>
  <Override PartName="/xl/externalLinks/externalLink274.xml" ContentType="application/vnd.openxmlformats-officedocument.spreadsheetml.externalLink+xml"/>
  <Override PartName="/xl/externalLinks/externalLink275.xml" ContentType="application/vnd.openxmlformats-officedocument.spreadsheetml.externalLink+xml"/>
  <Override PartName="/xl/externalLinks/externalLink276.xml" ContentType="application/vnd.openxmlformats-officedocument.spreadsheetml.externalLink+xml"/>
  <Override PartName="/xl/externalLinks/externalLink277.xml" ContentType="application/vnd.openxmlformats-officedocument.spreadsheetml.externalLink+xml"/>
  <Override PartName="/xl/externalLinks/externalLink278.xml" ContentType="application/vnd.openxmlformats-officedocument.spreadsheetml.externalLink+xml"/>
  <Override PartName="/xl/externalLinks/externalLink27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defaultThemeVersion="124226"/>
  <bookViews>
    <workbookView xWindow="-120" yWindow="-120" windowWidth="20730" windowHeight="11760" tabRatio="917" firstSheet="2" activeTab="14"/>
  </bookViews>
  <sheets>
    <sheet name="0000000000000" sheetId="4" state="veryHidden" r:id="rId1"/>
    <sheet name="1000000000000" sheetId="5" state="veryHidden" r:id="rId2"/>
    <sheet name="Cover" sheetId="116" r:id="rId3"/>
    <sheet name="Specification" sheetId="117" r:id="rId4"/>
    <sheet name="Abstract" sheetId="118" r:id="rId5"/>
    <sheet name="Road Work Detailed" sheetId="119" state="hidden" r:id="rId6"/>
    <sheet name="Estimate" sheetId="136" r:id="rId7"/>
    <sheet name="RSI" sheetId="122" state="hidden" r:id="rId8"/>
    <sheet name="Seigniorage" sheetId="120" r:id="rId9"/>
    <sheet name="Lead" sheetId="121" r:id="rId10"/>
    <sheet name="RMR Katheru" sheetId="114" r:id="rId11"/>
    <sheet name="BTR" sheetId="9" r:id="rId12"/>
    <sheet name="RMR" sheetId="7" r:id="rId13"/>
    <sheet name=" Road data" sheetId="85" r:id="rId14"/>
    <sheet name="Certificate" sheetId="123" r:id="rId15"/>
    <sheet name="Sheet1" sheetId="86" r:id="rId16"/>
    <sheet name="Sheet2" sheetId="112" state="hidden" r:id="rId17"/>
    <sheet name="1 Lead" sheetId="113" state="hidden" r:id="rId18"/>
    <sheet name="Sheet3" sheetId="115" state="hidden" r:id="rId19"/>
    <sheet name="Carting Earth Abstract" sheetId="128" state="hidden" r:id="rId20"/>
    <sheet name="Carting Earth Sheet" sheetId="129" state="hidden" r:id="rId21"/>
    <sheet name="Slab Culvert Drawing" sheetId="135" state="hidden" r:id="rId22"/>
    <sheet name="40mm BT PW" sheetId="132" state="hidden" r:id="rId23"/>
    <sheet name="Pipe Culverts" sheetId="127" state="hidden" r:id="rId24"/>
    <sheet name="Slab Culvert" sheetId="134" state="hidden" r:id="rId25"/>
    <sheet name="20mm BT PW" sheetId="133" state="hidden" r:id="rId26"/>
    <sheet name="Pipe plan-1RX900 MM" sheetId="130" state="hidden" r:id="rId27"/>
    <sheet name="Retaining Wall" sheetId="125" state="hidden" r:id="rId28"/>
    <sheet name="RW SKETCH" sheetId="126" state="hidden" r:id="rId29"/>
    <sheet name="Sheet4" sheetId="124" state="hidden" r:id="rId30"/>
  </sheets>
  <externalReferences>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 r:id="rId182"/>
    <externalReference r:id="rId183"/>
    <externalReference r:id="rId184"/>
    <externalReference r:id="rId185"/>
    <externalReference r:id="rId186"/>
    <externalReference r:id="rId187"/>
    <externalReference r:id="rId188"/>
    <externalReference r:id="rId189"/>
    <externalReference r:id="rId190"/>
    <externalReference r:id="rId191"/>
    <externalReference r:id="rId192"/>
    <externalReference r:id="rId193"/>
    <externalReference r:id="rId194"/>
    <externalReference r:id="rId195"/>
    <externalReference r:id="rId196"/>
    <externalReference r:id="rId197"/>
    <externalReference r:id="rId198"/>
    <externalReference r:id="rId199"/>
    <externalReference r:id="rId200"/>
    <externalReference r:id="rId201"/>
    <externalReference r:id="rId202"/>
    <externalReference r:id="rId203"/>
    <externalReference r:id="rId204"/>
    <externalReference r:id="rId205"/>
    <externalReference r:id="rId206"/>
    <externalReference r:id="rId207"/>
    <externalReference r:id="rId208"/>
    <externalReference r:id="rId209"/>
    <externalReference r:id="rId210"/>
    <externalReference r:id="rId211"/>
    <externalReference r:id="rId212"/>
    <externalReference r:id="rId213"/>
    <externalReference r:id="rId214"/>
    <externalReference r:id="rId215"/>
    <externalReference r:id="rId216"/>
    <externalReference r:id="rId217"/>
    <externalReference r:id="rId218"/>
    <externalReference r:id="rId219"/>
    <externalReference r:id="rId220"/>
    <externalReference r:id="rId221"/>
    <externalReference r:id="rId222"/>
    <externalReference r:id="rId223"/>
    <externalReference r:id="rId224"/>
    <externalReference r:id="rId225"/>
    <externalReference r:id="rId226"/>
    <externalReference r:id="rId227"/>
    <externalReference r:id="rId228"/>
    <externalReference r:id="rId229"/>
    <externalReference r:id="rId230"/>
    <externalReference r:id="rId231"/>
    <externalReference r:id="rId232"/>
    <externalReference r:id="rId233"/>
    <externalReference r:id="rId234"/>
    <externalReference r:id="rId235"/>
    <externalReference r:id="rId236"/>
    <externalReference r:id="rId237"/>
    <externalReference r:id="rId238"/>
    <externalReference r:id="rId239"/>
    <externalReference r:id="rId240"/>
    <externalReference r:id="rId241"/>
    <externalReference r:id="rId242"/>
    <externalReference r:id="rId243"/>
    <externalReference r:id="rId244"/>
    <externalReference r:id="rId245"/>
    <externalReference r:id="rId246"/>
    <externalReference r:id="rId247"/>
    <externalReference r:id="rId248"/>
    <externalReference r:id="rId249"/>
    <externalReference r:id="rId250"/>
    <externalReference r:id="rId251"/>
    <externalReference r:id="rId252"/>
    <externalReference r:id="rId253"/>
    <externalReference r:id="rId254"/>
    <externalReference r:id="rId255"/>
    <externalReference r:id="rId256"/>
    <externalReference r:id="rId257"/>
    <externalReference r:id="rId258"/>
    <externalReference r:id="rId259"/>
    <externalReference r:id="rId260"/>
    <externalReference r:id="rId261"/>
    <externalReference r:id="rId262"/>
    <externalReference r:id="rId263"/>
    <externalReference r:id="rId264"/>
    <externalReference r:id="rId265"/>
    <externalReference r:id="rId266"/>
    <externalReference r:id="rId267"/>
    <externalReference r:id="rId268"/>
    <externalReference r:id="rId269"/>
    <externalReference r:id="rId270"/>
    <externalReference r:id="rId271"/>
    <externalReference r:id="rId272"/>
    <externalReference r:id="rId273"/>
    <externalReference r:id="rId274"/>
    <externalReference r:id="rId275"/>
    <externalReference r:id="rId276"/>
    <externalReference r:id="rId277"/>
    <externalReference r:id="rId278"/>
    <externalReference r:id="rId279"/>
    <externalReference r:id="rId280"/>
    <externalReference r:id="rId281"/>
    <externalReference r:id="rId282"/>
    <externalReference r:id="rId283"/>
    <externalReference r:id="rId284"/>
    <externalReference r:id="rId285"/>
    <externalReference r:id="rId286"/>
    <externalReference r:id="rId287"/>
    <externalReference r:id="rId288"/>
    <externalReference r:id="rId289"/>
    <externalReference r:id="rId290"/>
    <externalReference r:id="rId291"/>
    <externalReference r:id="rId292"/>
    <externalReference r:id="rId293"/>
    <externalReference r:id="rId294"/>
    <externalReference r:id="rId295"/>
    <externalReference r:id="rId296"/>
    <externalReference r:id="rId297"/>
    <externalReference r:id="rId298"/>
    <externalReference r:id="rId299"/>
    <externalReference r:id="rId300"/>
    <externalReference r:id="rId301"/>
    <externalReference r:id="rId302"/>
    <externalReference r:id="rId303"/>
    <externalReference r:id="rId304"/>
    <externalReference r:id="rId305"/>
    <externalReference r:id="rId306"/>
    <externalReference r:id="rId307"/>
    <externalReference r:id="rId308"/>
    <externalReference r:id="rId309"/>
  </externalReferences>
  <definedNames>
    <definedName name="________________________________RMR1" localSheetId="24">#N/A</definedName>
    <definedName name="________________________________RMR1" localSheetId="21">IF('Slab Culvert Drawing'!Values_Entered,[0]!Header_Row+'Slab Culvert Drawing'!Number_of_Payments,[0]!Header_Row)</definedName>
    <definedName name="________________________________RMR1">#N/A</definedName>
    <definedName name="_______________________________RMR1">#N/A</definedName>
    <definedName name="_____________________________RMR1">#N/A</definedName>
    <definedName name="___________________________RMR1">#N/A</definedName>
    <definedName name="_________________________RMR1">#N/A</definedName>
    <definedName name="________________________IRC40" localSheetId="24">[1]MRATES!$M$12</definedName>
    <definedName name="________________________IRC40" localSheetId="21">[2]MRATES!$M$12</definedName>
    <definedName name="________________________IRC40">[1]MRATES!$M$12</definedName>
    <definedName name="________________________RMR1">#N/A</definedName>
    <definedName name="_______________________IRC12" localSheetId="24">[1]MRATES!$M$9</definedName>
    <definedName name="_______________________IRC12" localSheetId="21">[2]MRATES!$M$9</definedName>
    <definedName name="_______________________IRC12">[1]MRATES!$M$9</definedName>
    <definedName name="_______________________IRC19" localSheetId="24">[1]MRATES!$M$10</definedName>
    <definedName name="_______________________IRC19" localSheetId="21">[2]MRATES!$M$10</definedName>
    <definedName name="_______________________IRC19">[1]MRATES!$M$10</definedName>
    <definedName name="_______________________IRC25" localSheetId="24">[1]MRATES!$M$11</definedName>
    <definedName name="_______________________IRC25" localSheetId="21">[2]MRATES!$M$11</definedName>
    <definedName name="_______________________IRC25">[1]MRATES!$M$11</definedName>
    <definedName name="_______________________IRC40">[3]MRATES!$M$12</definedName>
    <definedName name="_______________________IRC5" localSheetId="24">[1]MRATES!$M$7</definedName>
    <definedName name="_______________________IRC5" localSheetId="21">[2]MRATES!$M$7</definedName>
    <definedName name="_______________________IRC5">[1]MRATES!$M$7</definedName>
    <definedName name="_______________________IRC50" localSheetId="24">[1]MRATES!$M$13</definedName>
    <definedName name="_______________________IRC50" localSheetId="21">[2]MRATES!$M$13</definedName>
    <definedName name="_______________________IRC50">[1]MRATES!$M$13</definedName>
    <definedName name="_______________________IRC9" localSheetId="24">[1]MRATES!$M$8</definedName>
    <definedName name="_______________________IRC9" localSheetId="21">[2]MRATES!$M$8</definedName>
    <definedName name="_______________________IRC9">[1]MRATES!$M$8</definedName>
    <definedName name="_______________________RMR1">#N/A</definedName>
    <definedName name="_______________________SS10" localSheetId="24">[1]MRATES!$J$7</definedName>
    <definedName name="_______________________SS10" localSheetId="21">[2]MRATES!$J$7</definedName>
    <definedName name="_______________________SS10">[1]MRATES!$J$7</definedName>
    <definedName name="_______________________SS12" localSheetId="24">[1]MRATES!$J$8</definedName>
    <definedName name="_______________________SS12" localSheetId="21">[2]MRATES!$J$8</definedName>
    <definedName name="_______________________SS12">[1]MRATES!$J$8</definedName>
    <definedName name="_______________________SS20" localSheetId="24">[1]MRATES!$J$9</definedName>
    <definedName name="_______________________SS20" localSheetId="21">[2]MRATES!$J$9</definedName>
    <definedName name="_______________________SS20">[1]MRATES!$J$9</definedName>
    <definedName name="_______________________SS25" localSheetId="24">[1]MRATES!$J$10</definedName>
    <definedName name="_______________________SS25" localSheetId="21">[2]MRATES!$J$10</definedName>
    <definedName name="_______________________SS25">[1]MRATES!$J$10</definedName>
    <definedName name="_______________________SS40" localSheetId="24">[1]MRATES!$J$11</definedName>
    <definedName name="_______________________SS40" localSheetId="21">[2]MRATES!$J$11</definedName>
    <definedName name="_______________________SS40">[1]MRATES!$J$11</definedName>
    <definedName name="_______________________SS6" localSheetId="24">[1]MRATES!$J$6</definedName>
    <definedName name="_______________________SS6" localSheetId="21">[2]MRATES!$J$6</definedName>
    <definedName name="_______________________SS6">[1]MRATES!$J$6</definedName>
    <definedName name="______________________IRC12">[3]MRATES!$M$9</definedName>
    <definedName name="______________________IRC19">[3]MRATES!$M$10</definedName>
    <definedName name="______________________IRC25">[3]MRATES!$M$11</definedName>
    <definedName name="______________________IRC5">[3]MRATES!$M$7</definedName>
    <definedName name="______________________IRC50">[3]MRATES!$M$13</definedName>
    <definedName name="______________________IRC60" localSheetId="24">[1]MRATES!$M$14</definedName>
    <definedName name="______________________IRC60" localSheetId="21">[2]MRATES!$M$14</definedName>
    <definedName name="______________________IRC60">[1]MRATES!$M$14</definedName>
    <definedName name="______________________IRC9">[3]MRATES!$M$8</definedName>
    <definedName name="______________________RMR1">#N/A</definedName>
    <definedName name="______________________SS10">[3]MRATES!$J$7</definedName>
    <definedName name="______________________SS12">[3]MRATES!$J$8</definedName>
    <definedName name="______________________SS150" localSheetId="24">[1]MRATES!$G$13</definedName>
    <definedName name="______________________SS150" localSheetId="21">[2]MRATES!$G$13</definedName>
    <definedName name="______________________SS150">[1]MRATES!$G$13</definedName>
    <definedName name="______________________SS20">[3]MRATES!$J$9</definedName>
    <definedName name="______________________SS225" localSheetId="24">[1]MRATES!$G$14</definedName>
    <definedName name="______________________SS225" localSheetId="21">[2]MRATES!$G$14</definedName>
    <definedName name="______________________SS225">[1]MRATES!$G$14</definedName>
    <definedName name="______________________SS25">[3]MRATES!$J$10</definedName>
    <definedName name="______________________SS300" localSheetId="24">[1]MRATES!$G$15</definedName>
    <definedName name="______________________SS300" localSheetId="21">[2]MRATES!$G$15</definedName>
    <definedName name="______________________SS300">[1]MRATES!$G$15</definedName>
    <definedName name="______________________SS40">[3]MRATES!$J$11</definedName>
    <definedName name="______________________SS6">[3]MRATES!$J$6</definedName>
    <definedName name="_____________________IRC40">[3]MRATES!$M$12</definedName>
    <definedName name="_____________________IRC60">[3]MRATES!$M$14</definedName>
    <definedName name="_____________________MS6" localSheetId="24">[1]MRATES!$P$50</definedName>
    <definedName name="_____________________MS6" localSheetId="21">[2]MRATES!$P$50</definedName>
    <definedName name="_____________________MS6">[1]MRATES!$P$50</definedName>
    <definedName name="_____________________RMR1">#N/A</definedName>
    <definedName name="_____________________SS150">[3]MRATES!$G$13</definedName>
    <definedName name="_____________________SS225">[3]MRATES!$G$14</definedName>
    <definedName name="_____________________SS300">[3]MRATES!$G$15</definedName>
    <definedName name="____________________IRC12">[3]MRATES!$M$9</definedName>
    <definedName name="____________________IRC19">[3]MRATES!$M$10</definedName>
    <definedName name="____________________IRC25">[3]MRATES!$M$11</definedName>
    <definedName name="____________________IRC5">[3]MRATES!$M$7</definedName>
    <definedName name="____________________IRC50">[3]MRATES!$M$13</definedName>
    <definedName name="____________________IRC9">[3]MRATES!$M$8</definedName>
    <definedName name="____________________MS6">[3]MRATES!$P$50</definedName>
    <definedName name="____________________OH1" localSheetId="24">[1]MRATES!$C$35</definedName>
    <definedName name="____________________OH1" localSheetId="21">[2]MRATES!$C$35</definedName>
    <definedName name="____________________OH1">[1]MRATES!$C$35</definedName>
    <definedName name="____________________QS25" localSheetId="24">[1]MRATES!$G$16</definedName>
    <definedName name="____________________QS25" localSheetId="21">[2]MRATES!$G$16</definedName>
    <definedName name="____________________QS25">[1]MRATES!$G$16</definedName>
    <definedName name="____________________QS40" localSheetId="24">[1]MRATES!$G$17</definedName>
    <definedName name="____________________QS40" localSheetId="21">[2]MRATES!$G$17</definedName>
    <definedName name="____________________QS40">[1]MRATES!$G$17</definedName>
    <definedName name="____________________RMR1">#N/A</definedName>
    <definedName name="____________________SS10">[3]MRATES!$J$7</definedName>
    <definedName name="____________________SS12">[3]MRATES!$J$8</definedName>
    <definedName name="____________________SS20">[3]MRATES!$J$9</definedName>
    <definedName name="____________________SS25">[3]MRATES!$J$10</definedName>
    <definedName name="____________________SS40">[3]MRATES!$J$11</definedName>
    <definedName name="____________________SS6">[3]MRATES!$J$6</definedName>
    <definedName name="___________________IRC40">[3]MRATES!$M$12</definedName>
    <definedName name="___________________IRC60">[3]MRATES!$M$14</definedName>
    <definedName name="___________________OH1">[3]MRATES!$C$35</definedName>
    <definedName name="___________________PPA14" localSheetId="23">#REF!</definedName>
    <definedName name="___________________PPA14" localSheetId="24">#REF!</definedName>
    <definedName name="___________________PPA14" localSheetId="21">#REF!</definedName>
    <definedName name="___________________PPA14">#REF!</definedName>
    <definedName name="___________________PPB154" localSheetId="23">#REF!</definedName>
    <definedName name="___________________PPB154" localSheetId="24">#REF!</definedName>
    <definedName name="___________________PPB154" localSheetId="21">#REF!</definedName>
    <definedName name="___________________PPB154">#REF!</definedName>
    <definedName name="___________________PPB155" localSheetId="23">#REF!</definedName>
    <definedName name="___________________PPB155" localSheetId="24">#REF!</definedName>
    <definedName name="___________________PPB155" localSheetId="21">#REF!</definedName>
    <definedName name="___________________PPB155">#REF!</definedName>
    <definedName name="___________________PPB16" localSheetId="23">#REF!</definedName>
    <definedName name="___________________PPB16" localSheetId="24">#REF!</definedName>
    <definedName name="___________________PPB16" localSheetId="21">#REF!</definedName>
    <definedName name="___________________PPB16">#REF!</definedName>
    <definedName name="___________________PPB17" localSheetId="23">#REF!</definedName>
    <definedName name="___________________PPB17" localSheetId="24">#REF!</definedName>
    <definedName name="___________________PPB17" localSheetId="21">#REF!</definedName>
    <definedName name="___________________PPB17">#REF!</definedName>
    <definedName name="___________________PPB18" localSheetId="23">#REF!</definedName>
    <definedName name="___________________PPB18" localSheetId="24">#REF!</definedName>
    <definedName name="___________________PPB18" localSheetId="21">#REF!</definedName>
    <definedName name="___________________PPB18">#REF!</definedName>
    <definedName name="___________________PPB19" localSheetId="23">#REF!</definedName>
    <definedName name="___________________PPB19" localSheetId="24">#REF!</definedName>
    <definedName name="___________________PPB19" localSheetId="21">#REF!</definedName>
    <definedName name="___________________PPB19">#REF!</definedName>
    <definedName name="___________________PPB2" localSheetId="23">#REF!</definedName>
    <definedName name="___________________PPB2" localSheetId="24">#REF!</definedName>
    <definedName name="___________________PPB2" localSheetId="21">#REF!</definedName>
    <definedName name="___________________PPB2">#REF!</definedName>
    <definedName name="___________________PPB20" localSheetId="23">#REF!</definedName>
    <definedName name="___________________PPB20" localSheetId="24">#REF!</definedName>
    <definedName name="___________________PPB20" localSheetId="21">#REF!</definedName>
    <definedName name="___________________PPB20">#REF!</definedName>
    <definedName name="___________________PPB21" localSheetId="23">#REF!</definedName>
    <definedName name="___________________PPB21" localSheetId="24">#REF!</definedName>
    <definedName name="___________________PPB21" localSheetId="21">#REF!</definedName>
    <definedName name="___________________PPB21">#REF!</definedName>
    <definedName name="___________________PPB22" localSheetId="23">#REF!</definedName>
    <definedName name="___________________PPB22" localSheetId="24">#REF!</definedName>
    <definedName name="___________________PPB22" localSheetId="21">#REF!</definedName>
    <definedName name="___________________PPB22">#REF!</definedName>
    <definedName name="___________________PPB23" localSheetId="23">#REF!</definedName>
    <definedName name="___________________PPB23" localSheetId="24">#REF!</definedName>
    <definedName name="___________________PPB23" localSheetId="21">#REF!</definedName>
    <definedName name="___________________PPB23">#REF!</definedName>
    <definedName name="___________________PPB24" localSheetId="23">#REF!</definedName>
    <definedName name="___________________PPB24" localSheetId="24">#REF!</definedName>
    <definedName name="___________________PPB24" localSheetId="21">#REF!</definedName>
    <definedName name="___________________PPB24">#REF!</definedName>
    <definedName name="___________________PPB25" localSheetId="23">#REF!</definedName>
    <definedName name="___________________PPB25" localSheetId="24">#REF!</definedName>
    <definedName name="___________________PPB25" localSheetId="21">#REF!</definedName>
    <definedName name="___________________PPB25">#REF!</definedName>
    <definedName name="___________________PPB26" localSheetId="23">#REF!</definedName>
    <definedName name="___________________PPB26" localSheetId="24">#REF!</definedName>
    <definedName name="___________________PPB26" localSheetId="21">#REF!</definedName>
    <definedName name="___________________PPB26">#REF!</definedName>
    <definedName name="___________________PPB27" localSheetId="23">#REF!</definedName>
    <definedName name="___________________PPB27" localSheetId="24">#REF!</definedName>
    <definedName name="___________________PPB27" localSheetId="21">#REF!</definedName>
    <definedName name="___________________PPB27">#REF!</definedName>
    <definedName name="___________________PPB28" localSheetId="23">#REF!</definedName>
    <definedName name="___________________PPB28" localSheetId="24">#REF!</definedName>
    <definedName name="___________________PPB28" localSheetId="21">#REF!</definedName>
    <definedName name="___________________PPB28">#REF!</definedName>
    <definedName name="___________________PPB29" localSheetId="23">#REF!</definedName>
    <definedName name="___________________PPB29" localSheetId="24">#REF!</definedName>
    <definedName name="___________________PPB29" localSheetId="21">#REF!</definedName>
    <definedName name="___________________PPB29">#REF!</definedName>
    <definedName name="___________________PPB3" localSheetId="23">#REF!</definedName>
    <definedName name="___________________PPB3" localSheetId="24">#REF!</definedName>
    <definedName name="___________________PPB3" localSheetId="21">#REF!</definedName>
    <definedName name="___________________PPB3">#REF!</definedName>
    <definedName name="___________________PPB30" localSheetId="23">#REF!</definedName>
    <definedName name="___________________PPB30" localSheetId="24">#REF!</definedName>
    <definedName name="___________________PPB30" localSheetId="21">#REF!</definedName>
    <definedName name="___________________PPB30">#REF!</definedName>
    <definedName name="___________________PPB31" localSheetId="23">#REF!</definedName>
    <definedName name="___________________PPB31" localSheetId="24">#REF!</definedName>
    <definedName name="___________________PPB31" localSheetId="21">#REF!</definedName>
    <definedName name="___________________PPB31">#REF!</definedName>
    <definedName name="___________________PPB32" localSheetId="23">#REF!</definedName>
    <definedName name="___________________PPB32" localSheetId="24">#REF!</definedName>
    <definedName name="___________________PPB32" localSheetId="21">#REF!</definedName>
    <definedName name="___________________PPB32">#REF!</definedName>
    <definedName name="___________________PPB33" localSheetId="23">#REF!</definedName>
    <definedName name="___________________PPB33" localSheetId="24">#REF!</definedName>
    <definedName name="___________________PPB33" localSheetId="21">#REF!</definedName>
    <definedName name="___________________PPB33">#REF!</definedName>
    <definedName name="___________________PPB34" localSheetId="23">#REF!</definedName>
    <definedName name="___________________PPB34" localSheetId="24">#REF!</definedName>
    <definedName name="___________________PPB34" localSheetId="21">#REF!</definedName>
    <definedName name="___________________PPB34">#REF!</definedName>
    <definedName name="___________________PPB35" localSheetId="23">#REF!</definedName>
    <definedName name="___________________PPB35" localSheetId="24">#REF!</definedName>
    <definedName name="___________________PPB35" localSheetId="21">#REF!</definedName>
    <definedName name="___________________PPB35">#REF!</definedName>
    <definedName name="___________________PPB36" localSheetId="23">#REF!</definedName>
    <definedName name="___________________PPB36" localSheetId="24">#REF!</definedName>
    <definedName name="___________________PPB36" localSheetId="21">#REF!</definedName>
    <definedName name="___________________PPB36">#REF!</definedName>
    <definedName name="___________________PPB37" localSheetId="23">#REF!</definedName>
    <definedName name="___________________PPB37" localSheetId="24">#REF!</definedName>
    <definedName name="___________________PPB37" localSheetId="21">#REF!</definedName>
    <definedName name="___________________PPB37">#REF!</definedName>
    <definedName name="___________________PPB38" localSheetId="23">#REF!</definedName>
    <definedName name="___________________PPB38" localSheetId="24">#REF!</definedName>
    <definedName name="___________________PPB38" localSheetId="21">#REF!</definedName>
    <definedName name="___________________PPB38">#REF!</definedName>
    <definedName name="___________________PPB39" localSheetId="23">#REF!</definedName>
    <definedName name="___________________PPB39" localSheetId="24">#REF!</definedName>
    <definedName name="___________________PPB39" localSheetId="21">#REF!</definedName>
    <definedName name="___________________PPB39">#REF!</definedName>
    <definedName name="___________________PPB4" localSheetId="23">#REF!</definedName>
    <definedName name="___________________PPB4" localSheetId="24">#REF!</definedName>
    <definedName name="___________________PPB4" localSheetId="21">#REF!</definedName>
    <definedName name="___________________PPB4">#REF!</definedName>
    <definedName name="___________________PPB40" localSheetId="23">#REF!</definedName>
    <definedName name="___________________PPB40" localSheetId="24">#REF!</definedName>
    <definedName name="___________________PPB40" localSheetId="21">#REF!</definedName>
    <definedName name="___________________PPB40">#REF!</definedName>
    <definedName name="___________________PPB41" localSheetId="23">#REF!</definedName>
    <definedName name="___________________PPB41" localSheetId="24">#REF!</definedName>
    <definedName name="___________________PPB41" localSheetId="21">#REF!</definedName>
    <definedName name="___________________PPB41">#REF!</definedName>
    <definedName name="___________________PPB42" localSheetId="23">#REF!</definedName>
    <definedName name="___________________PPB42" localSheetId="24">#REF!</definedName>
    <definedName name="___________________PPB42" localSheetId="21">#REF!</definedName>
    <definedName name="___________________PPB42">#REF!</definedName>
    <definedName name="___________________PPB43" localSheetId="23">#REF!</definedName>
    <definedName name="___________________PPB43" localSheetId="24">#REF!</definedName>
    <definedName name="___________________PPB43" localSheetId="21">#REF!</definedName>
    <definedName name="___________________PPB43">#REF!</definedName>
    <definedName name="___________________PPB44" localSheetId="23">#REF!</definedName>
    <definedName name="___________________PPB44" localSheetId="24">#REF!</definedName>
    <definedName name="___________________PPB44" localSheetId="21">#REF!</definedName>
    <definedName name="___________________PPB44">#REF!</definedName>
    <definedName name="___________________PPB45" localSheetId="23">#REF!</definedName>
    <definedName name="___________________PPB45" localSheetId="24">#REF!</definedName>
    <definedName name="___________________PPB45" localSheetId="21">#REF!</definedName>
    <definedName name="___________________PPB45">#REF!</definedName>
    <definedName name="___________________PPB46" localSheetId="23">#REF!</definedName>
    <definedName name="___________________PPB46" localSheetId="24">#REF!</definedName>
    <definedName name="___________________PPB46" localSheetId="21">#REF!</definedName>
    <definedName name="___________________PPB46">#REF!</definedName>
    <definedName name="___________________PPB47" localSheetId="23">#REF!</definedName>
    <definedName name="___________________PPB47" localSheetId="24">#REF!</definedName>
    <definedName name="___________________PPB47" localSheetId="21">#REF!</definedName>
    <definedName name="___________________PPB47">#REF!</definedName>
    <definedName name="___________________PPB48" localSheetId="23">#REF!</definedName>
    <definedName name="___________________PPB48" localSheetId="24">#REF!</definedName>
    <definedName name="___________________PPB48" localSheetId="21">#REF!</definedName>
    <definedName name="___________________PPB48">#REF!</definedName>
    <definedName name="___________________PPB49" localSheetId="23">#REF!</definedName>
    <definedName name="___________________PPB49" localSheetId="24">#REF!</definedName>
    <definedName name="___________________PPB49" localSheetId="21">#REF!</definedName>
    <definedName name="___________________PPB49">#REF!</definedName>
    <definedName name="___________________PPB5" localSheetId="23">#REF!</definedName>
    <definedName name="___________________PPB5" localSheetId="24">#REF!</definedName>
    <definedName name="___________________PPB5" localSheetId="21">#REF!</definedName>
    <definedName name="___________________PPB5">#REF!</definedName>
    <definedName name="___________________PPB50" localSheetId="23">#REF!</definedName>
    <definedName name="___________________PPB50" localSheetId="24">#REF!</definedName>
    <definedName name="___________________PPB50" localSheetId="21">#REF!</definedName>
    <definedName name="___________________PPB50">#REF!</definedName>
    <definedName name="___________________PPB51" localSheetId="23">#REF!</definedName>
    <definedName name="___________________PPB51" localSheetId="24">#REF!</definedName>
    <definedName name="___________________PPB51" localSheetId="21">#REF!</definedName>
    <definedName name="___________________PPB51">#REF!</definedName>
    <definedName name="___________________PPB52" localSheetId="23">#REF!</definedName>
    <definedName name="___________________PPB52" localSheetId="24">#REF!</definedName>
    <definedName name="___________________PPB52" localSheetId="21">#REF!</definedName>
    <definedName name="___________________PPB52">#REF!</definedName>
    <definedName name="___________________PPB53" localSheetId="23">#REF!</definedName>
    <definedName name="___________________PPB53" localSheetId="24">#REF!</definedName>
    <definedName name="___________________PPB53" localSheetId="21">#REF!</definedName>
    <definedName name="___________________PPB53">#REF!</definedName>
    <definedName name="___________________PPB54" localSheetId="23">#REF!</definedName>
    <definedName name="___________________PPB54" localSheetId="24">#REF!</definedName>
    <definedName name="___________________PPB54" localSheetId="21">#REF!</definedName>
    <definedName name="___________________PPB54">#REF!</definedName>
    <definedName name="___________________PPB55" localSheetId="23">#REF!</definedName>
    <definedName name="___________________PPB55" localSheetId="24">#REF!</definedName>
    <definedName name="___________________PPB55" localSheetId="21">#REF!</definedName>
    <definedName name="___________________PPB55">#REF!</definedName>
    <definedName name="___________________PPB56" localSheetId="23">#REF!</definedName>
    <definedName name="___________________PPB56" localSheetId="24">#REF!</definedName>
    <definedName name="___________________PPB56" localSheetId="21">#REF!</definedName>
    <definedName name="___________________PPB56">#REF!</definedName>
    <definedName name="___________________PPB57" localSheetId="23">#REF!</definedName>
    <definedName name="___________________PPB57" localSheetId="24">#REF!</definedName>
    <definedName name="___________________PPB57" localSheetId="21">#REF!</definedName>
    <definedName name="___________________PPB57">#REF!</definedName>
    <definedName name="___________________PPB58" localSheetId="23">#REF!</definedName>
    <definedName name="___________________PPB58" localSheetId="24">#REF!</definedName>
    <definedName name="___________________PPB58" localSheetId="21">#REF!</definedName>
    <definedName name="___________________PPB58">#REF!</definedName>
    <definedName name="___________________PPB59" localSheetId="23">#REF!</definedName>
    <definedName name="___________________PPB59" localSheetId="24">#REF!</definedName>
    <definedName name="___________________PPB59" localSheetId="21">#REF!</definedName>
    <definedName name="___________________PPB59">#REF!</definedName>
    <definedName name="___________________PPB6" localSheetId="23">#REF!</definedName>
    <definedName name="___________________PPB6" localSheetId="24">#REF!</definedName>
    <definedName name="___________________PPB6" localSheetId="21">#REF!</definedName>
    <definedName name="___________________PPB6">#REF!</definedName>
    <definedName name="___________________PPB60" localSheetId="23">#REF!</definedName>
    <definedName name="___________________PPB60" localSheetId="24">#REF!</definedName>
    <definedName name="___________________PPB60" localSheetId="21">#REF!</definedName>
    <definedName name="___________________PPB60">#REF!</definedName>
    <definedName name="___________________PPB61" localSheetId="23">#REF!</definedName>
    <definedName name="___________________PPB61" localSheetId="24">#REF!</definedName>
    <definedName name="___________________PPB61" localSheetId="21">#REF!</definedName>
    <definedName name="___________________PPB61">#REF!</definedName>
    <definedName name="___________________PPB62" localSheetId="23">#REF!</definedName>
    <definedName name="___________________PPB62" localSheetId="24">#REF!</definedName>
    <definedName name="___________________PPB62" localSheetId="21">#REF!</definedName>
    <definedName name="___________________PPB62">#REF!</definedName>
    <definedName name="___________________PPB63" localSheetId="23">#REF!</definedName>
    <definedName name="___________________PPB63" localSheetId="24">#REF!</definedName>
    <definedName name="___________________PPB63" localSheetId="21">#REF!</definedName>
    <definedName name="___________________PPB63">#REF!</definedName>
    <definedName name="___________________PPB64" localSheetId="23">#REF!</definedName>
    <definedName name="___________________PPB64" localSheetId="24">#REF!</definedName>
    <definedName name="___________________PPB64" localSheetId="21">#REF!</definedName>
    <definedName name="___________________PPB64">#REF!</definedName>
    <definedName name="___________________PPB65" localSheetId="23">#REF!</definedName>
    <definedName name="___________________PPB65" localSheetId="24">#REF!</definedName>
    <definedName name="___________________PPB65" localSheetId="21">#REF!</definedName>
    <definedName name="___________________PPB65">#REF!</definedName>
    <definedName name="___________________PPB66" localSheetId="23">#REF!</definedName>
    <definedName name="___________________PPB66" localSheetId="24">#REF!</definedName>
    <definedName name="___________________PPB66" localSheetId="21">#REF!</definedName>
    <definedName name="___________________PPB66">#REF!</definedName>
    <definedName name="___________________PPB67" localSheetId="23">#REF!</definedName>
    <definedName name="___________________PPB67" localSheetId="24">#REF!</definedName>
    <definedName name="___________________PPB67" localSheetId="21">#REF!</definedName>
    <definedName name="___________________PPB67">#REF!</definedName>
    <definedName name="___________________PPB68" localSheetId="23">#REF!</definedName>
    <definedName name="___________________PPB68" localSheetId="24">#REF!</definedName>
    <definedName name="___________________PPB68" localSheetId="21">#REF!</definedName>
    <definedName name="___________________PPB68">#REF!</definedName>
    <definedName name="___________________PPB69" localSheetId="23">#REF!</definedName>
    <definedName name="___________________PPB69" localSheetId="24">#REF!</definedName>
    <definedName name="___________________PPB69" localSheetId="21">#REF!</definedName>
    <definedName name="___________________PPB69">#REF!</definedName>
    <definedName name="___________________PPB7" localSheetId="23">#REF!</definedName>
    <definedName name="___________________PPB7" localSheetId="24">#REF!</definedName>
    <definedName name="___________________PPB7" localSheetId="21">#REF!</definedName>
    <definedName name="___________________PPB7">#REF!</definedName>
    <definedName name="___________________PPB70" localSheetId="23">#REF!</definedName>
    <definedName name="___________________PPB70" localSheetId="24">#REF!</definedName>
    <definedName name="___________________PPB70" localSheetId="21">#REF!</definedName>
    <definedName name="___________________PPB70">#REF!</definedName>
    <definedName name="___________________PPB71" localSheetId="23">#REF!</definedName>
    <definedName name="___________________PPB71" localSheetId="24">#REF!</definedName>
    <definedName name="___________________PPB71" localSheetId="21">#REF!</definedName>
    <definedName name="___________________PPB71">#REF!</definedName>
    <definedName name="___________________PPB72" localSheetId="23">#REF!</definedName>
    <definedName name="___________________PPB72" localSheetId="24">#REF!</definedName>
    <definedName name="___________________PPB72" localSheetId="21">#REF!</definedName>
    <definedName name="___________________PPB72">#REF!</definedName>
    <definedName name="___________________PPB73" localSheetId="23">#REF!</definedName>
    <definedName name="___________________PPB73" localSheetId="24">#REF!</definedName>
    <definedName name="___________________PPB73" localSheetId="21">#REF!</definedName>
    <definedName name="___________________PPB73">#REF!</definedName>
    <definedName name="___________________PPB74" localSheetId="23">#REF!</definedName>
    <definedName name="___________________PPB74" localSheetId="24">#REF!</definedName>
    <definedName name="___________________PPB74" localSheetId="21">#REF!</definedName>
    <definedName name="___________________PPB74">#REF!</definedName>
    <definedName name="___________________PPB75" localSheetId="23">#REF!</definedName>
    <definedName name="___________________PPB75" localSheetId="24">#REF!</definedName>
    <definedName name="___________________PPB75" localSheetId="21">#REF!</definedName>
    <definedName name="___________________PPB75">#REF!</definedName>
    <definedName name="___________________PPB76" localSheetId="23">#REF!</definedName>
    <definedName name="___________________PPB76" localSheetId="24">#REF!</definedName>
    <definedName name="___________________PPB76" localSheetId="21">#REF!</definedName>
    <definedName name="___________________PPB76">#REF!</definedName>
    <definedName name="___________________PPB77" localSheetId="23">#REF!</definedName>
    <definedName name="___________________PPB77" localSheetId="24">#REF!</definedName>
    <definedName name="___________________PPB77" localSheetId="21">#REF!</definedName>
    <definedName name="___________________PPB77">#REF!</definedName>
    <definedName name="___________________PPB78" localSheetId="23">#REF!</definedName>
    <definedName name="___________________PPB78" localSheetId="24">#REF!</definedName>
    <definedName name="___________________PPB78" localSheetId="21">#REF!</definedName>
    <definedName name="___________________PPB78">#REF!</definedName>
    <definedName name="___________________PPB79" localSheetId="23">#REF!</definedName>
    <definedName name="___________________PPB79" localSheetId="24">#REF!</definedName>
    <definedName name="___________________PPB79" localSheetId="21">#REF!</definedName>
    <definedName name="___________________PPB79">#REF!</definedName>
    <definedName name="___________________PPB8" localSheetId="23">#REF!</definedName>
    <definedName name="___________________PPB8" localSheetId="24">#REF!</definedName>
    <definedName name="___________________PPB8" localSheetId="21">#REF!</definedName>
    <definedName name="___________________PPB8">#REF!</definedName>
    <definedName name="___________________PPB80" localSheetId="23">#REF!</definedName>
    <definedName name="___________________PPB80" localSheetId="24">#REF!</definedName>
    <definedName name="___________________PPB80" localSheetId="21">#REF!</definedName>
    <definedName name="___________________PPB80">#REF!</definedName>
    <definedName name="___________________PPB81" localSheetId="23">#REF!</definedName>
    <definedName name="___________________PPB81" localSheetId="24">#REF!</definedName>
    <definedName name="___________________PPB81" localSheetId="21">#REF!</definedName>
    <definedName name="___________________PPB81">#REF!</definedName>
    <definedName name="___________________PPB82" localSheetId="23">#REF!</definedName>
    <definedName name="___________________PPB82" localSheetId="24">#REF!</definedName>
    <definedName name="___________________PPB82" localSheetId="21">#REF!</definedName>
    <definedName name="___________________PPB82">#REF!</definedName>
    <definedName name="___________________PPB83" localSheetId="23">#REF!</definedName>
    <definedName name="___________________PPB83" localSheetId="24">#REF!</definedName>
    <definedName name="___________________PPB83" localSheetId="21">#REF!</definedName>
    <definedName name="___________________PPB83">#REF!</definedName>
    <definedName name="___________________PPB84" localSheetId="23">#REF!</definedName>
    <definedName name="___________________PPB84" localSheetId="24">#REF!</definedName>
    <definedName name="___________________PPB84" localSheetId="21">#REF!</definedName>
    <definedName name="___________________PPB84">#REF!</definedName>
    <definedName name="___________________PPB85" localSheetId="23">#REF!</definedName>
    <definedName name="___________________PPB85" localSheetId="24">#REF!</definedName>
    <definedName name="___________________PPB85" localSheetId="21">#REF!</definedName>
    <definedName name="___________________PPB85">#REF!</definedName>
    <definedName name="___________________PPB86" localSheetId="23">#REF!</definedName>
    <definedName name="___________________PPB86" localSheetId="24">#REF!</definedName>
    <definedName name="___________________PPB86" localSheetId="21">#REF!</definedName>
    <definedName name="___________________PPB86">#REF!</definedName>
    <definedName name="___________________PPB87" localSheetId="23">#REF!</definedName>
    <definedName name="___________________PPB87" localSheetId="24">#REF!</definedName>
    <definedName name="___________________PPB87" localSheetId="21">#REF!</definedName>
    <definedName name="___________________PPB87">#REF!</definedName>
    <definedName name="___________________PPB88" localSheetId="23">#REF!</definedName>
    <definedName name="___________________PPB88" localSheetId="24">#REF!</definedName>
    <definedName name="___________________PPB88" localSheetId="21">#REF!</definedName>
    <definedName name="___________________PPB88">#REF!</definedName>
    <definedName name="___________________PPB89" localSheetId="23">#REF!</definedName>
    <definedName name="___________________PPB89" localSheetId="24">#REF!</definedName>
    <definedName name="___________________PPB89" localSheetId="21">#REF!</definedName>
    <definedName name="___________________PPB89">#REF!</definedName>
    <definedName name="___________________PPB9" localSheetId="23">#REF!</definedName>
    <definedName name="___________________PPB9" localSheetId="24">#REF!</definedName>
    <definedName name="___________________PPB9" localSheetId="21">#REF!</definedName>
    <definedName name="___________________PPB9">#REF!</definedName>
    <definedName name="___________________PPB90" localSheetId="23">#REF!</definedName>
    <definedName name="___________________PPB90" localSheetId="24">#REF!</definedName>
    <definedName name="___________________PPB90" localSheetId="21">#REF!</definedName>
    <definedName name="___________________PPB90">#REF!</definedName>
    <definedName name="___________________PPB91" localSheetId="23">#REF!</definedName>
    <definedName name="___________________PPB91" localSheetId="24">#REF!</definedName>
    <definedName name="___________________PPB91" localSheetId="21">#REF!</definedName>
    <definedName name="___________________PPB91">#REF!</definedName>
    <definedName name="___________________PPB92" localSheetId="23">#REF!</definedName>
    <definedName name="___________________PPB92" localSheetId="24">#REF!</definedName>
    <definedName name="___________________PPB92" localSheetId="21">#REF!</definedName>
    <definedName name="___________________PPB92">#REF!</definedName>
    <definedName name="___________________PPB93" localSheetId="23">#REF!</definedName>
    <definedName name="___________________PPB93" localSheetId="24">#REF!</definedName>
    <definedName name="___________________PPB93" localSheetId="21">#REF!</definedName>
    <definedName name="___________________PPB93">#REF!</definedName>
    <definedName name="___________________PPB94" localSheetId="23">#REF!</definedName>
    <definedName name="___________________PPB94" localSheetId="24">#REF!</definedName>
    <definedName name="___________________PPB94" localSheetId="21">#REF!</definedName>
    <definedName name="___________________PPB94">#REF!</definedName>
    <definedName name="___________________PPB95" localSheetId="23">#REF!</definedName>
    <definedName name="___________________PPB95" localSheetId="24">#REF!</definedName>
    <definedName name="___________________PPB95" localSheetId="21">#REF!</definedName>
    <definedName name="___________________PPB95">#REF!</definedName>
    <definedName name="___________________PPB96" localSheetId="23">#REF!</definedName>
    <definedName name="___________________PPB96" localSheetId="24">#REF!</definedName>
    <definedName name="___________________PPB96" localSheetId="21">#REF!</definedName>
    <definedName name="___________________PPB96">#REF!</definedName>
    <definedName name="___________________PPB97" localSheetId="23">#REF!</definedName>
    <definedName name="___________________PPB97" localSheetId="24">#REF!</definedName>
    <definedName name="___________________PPB97" localSheetId="21">#REF!</definedName>
    <definedName name="___________________PPB97">#REF!</definedName>
    <definedName name="___________________PPB98" localSheetId="23">#REF!</definedName>
    <definedName name="___________________PPB98" localSheetId="24">#REF!</definedName>
    <definedName name="___________________PPB98" localSheetId="21">#REF!</definedName>
    <definedName name="___________________PPB98">#REF!</definedName>
    <definedName name="___________________PPB99" localSheetId="23">#REF!</definedName>
    <definedName name="___________________PPB99" localSheetId="24">#REF!</definedName>
    <definedName name="___________________PPB99" localSheetId="21">#REF!</definedName>
    <definedName name="___________________PPB99">#REF!</definedName>
    <definedName name="___________________PPC1" localSheetId="23">#REF!</definedName>
    <definedName name="___________________PPC1" localSheetId="24">#REF!</definedName>
    <definedName name="___________________PPC1" localSheetId="21">#REF!</definedName>
    <definedName name="___________________PPC1">#REF!</definedName>
    <definedName name="___________________PPC10" localSheetId="23">#REF!</definedName>
    <definedName name="___________________PPC10" localSheetId="24">#REF!</definedName>
    <definedName name="___________________PPC10" localSheetId="21">#REF!</definedName>
    <definedName name="___________________PPC10">#REF!</definedName>
    <definedName name="___________________PPC100" localSheetId="23">#REF!</definedName>
    <definedName name="___________________PPC100" localSheetId="24">#REF!</definedName>
    <definedName name="___________________PPC100" localSheetId="21">#REF!</definedName>
    <definedName name="___________________PPC100">#REF!</definedName>
    <definedName name="___________________PPC101" localSheetId="23">#REF!</definedName>
    <definedName name="___________________PPC101" localSheetId="24">#REF!</definedName>
    <definedName name="___________________PPC101" localSheetId="21">#REF!</definedName>
    <definedName name="___________________PPC101">#REF!</definedName>
    <definedName name="___________________PPC102" localSheetId="23">#REF!</definedName>
    <definedName name="___________________PPC102" localSheetId="24">#REF!</definedName>
    <definedName name="___________________PPC102" localSheetId="21">#REF!</definedName>
    <definedName name="___________________PPC102">#REF!</definedName>
    <definedName name="___________________PPC103" localSheetId="23">#REF!</definedName>
    <definedName name="___________________PPC103" localSheetId="24">#REF!</definedName>
    <definedName name="___________________PPC103" localSheetId="21">#REF!</definedName>
    <definedName name="___________________PPC103">#REF!</definedName>
    <definedName name="___________________PPC104" localSheetId="23">#REF!</definedName>
    <definedName name="___________________PPC104" localSheetId="24">#REF!</definedName>
    <definedName name="___________________PPC104" localSheetId="21">#REF!</definedName>
    <definedName name="___________________PPC104">#REF!</definedName>
    <definedName name="___________________PPC105" localSheetId="23">#REF!</definedName>
    <definedName name="___________________PPC105" localSheetId="24">#REF!</definedName>
    <definedName name="___________________PPC105" localSheetId="21">#REF!</definedName>
    <definedName name="___________________PPC105">#REF!</definedName>
    <definedName name="___________________PPC106" localSheetId="23">#REF!</definedName>
    <definedName name="___________________PPC106" localSheetId="24">#REF!</definedName>
    <definedName name="___________________PPC106" localSheetId="21">#REF!</definedName>
    <definedName name="___________________PPC106">#REF!</definedName>
    <definedName name="___________________PPC107" localSheetId="23">#REF!</definedName>
    <definedName name="___________________PPC107" localSheetId="24">#REF!</definedName>
    <definedName name="___________________PPC107" localSheetId="21">#REF!</definedName>
    <definedName name="___________________PPC107">#REF!</definedName>
    <definedName name="___________________PPC108" localSheetId="23">#REF!</definedName>
    <definedName name="___________________PPC108" localSheetId="24">#REF!</definedName>
    <definedName name="___________________PPC108" localSheetId="21">#REF!</definedName>
    <definedName name="___________________PPC108">#REF!</definedName>
    <definedName name="___________________PPC109" localSheetId="23">#REF!</definedName>
    <definedName name="___________________PPC109" localSheetId="24">#REF!</definedName>
    <definedName name="___________________PPC109" localSheetId="21">#REF!</definedName>
    <definedName name="___________________PPC109">#REF!</definedName>
    <definedName name="___________________PPC11" localSheetId="23">#REF!</definedName>
    <definedName name="___________________PPC11" localSheetId="24">#REF!</definedName>
    <definedName name="___________________PPC11" localSheetId="21">#REF!</definedName>
    <definedName name="___________________PPC11">#REF!</definedName>
    <definedName name="___________________PPC110" localSheetId="23">#REF!</definedName>
    <definedName name="___________________PPC110" localSheetId="24">#REF!</definedName>
    <definedName name="___________________PPC110" localSheetId="21">#REF!</definedName>
    <definedName name="___________________PPC110">#REF!</definedName>
    <definedName name="___________________PPC111" localSheetId="23">#REF!</definedName>
    <definedName name="___________________PPC111" localSheetId="24">#REF!</definedName>
    <definedName name="___________________PPC111" localSheetId="21">#REF!</definedName>
    <definedName name="___________________PPC111">#REF!</definedName>
    <definedName name="___________________PPC112" localSheetId="23">#REF!</definedName>
    <definedName name="___________________PPC112" localSheetId="24">#REF!</definedName>
    <definedName name="___________________PPC112" localSheetId="21">#REF!</definedName>
    <definedName name="___________________PPC112">#REF!</definedName>
    <definedName name="___________________PPC113" localSheetId="23">#REF!</definedName>
    <definedName name="___________________PPC113" localSheetId="24">#REF!</definedName>
    <definedName name="___________________PPC113" localSheetId="21">#REF!</definedName>
    <definedName name="___________________PPC113">#REF!</definedName>
    <definedName name="___________________PPC114" localSheetId="23">#REF!</definedName>
    <definedName name="___________________PPC114" localSheetId="24">#REF!</definedName>
    <definedName name="___________________PPC114" localSheetId="21">#REF!</definedName>
    <definedName name="___________________PPC114">#REF!</definedName>
    <definedName name="___________________PPC115" localSheetId="23">#REF!</definedName>
    <definedName name="___________________PPC115" localSheetId="24">#REF!</definedName>
    <definedName name="___________________PPC115" localSheetId="21">#REF!</definedName>
    <definedName name="___________________PPC115">#REF!</definedName>
    <definedName name="___________________PPC116" localSheetId="23">#REF!</definedName>
    <definedName name="___________________PPC116" localSheetId="24">#REF!</definedName>
    <definedName name="___________________PPC116" localSheetId="21">#REF!</definedName>
    <definedName name="___________________PPC116">#REF!</definedName>
    <definedName name="___________________PPC117" localSheetId="23">#REF!</definedName>
    <definedName name="___________________PPC117" localSheetId="24">#REF!</definedName>
    <definedName name="___________________PPC117" localSheetId="21">#REF!</definedName>
    <definedName name="___________________PPC117">#REF!</definedName>
    <definedName name="___________________PPC118" localSheetId="23">#REF!</definedName>
    <definedName name="___________________PPC118" localSheetId="24">#REF!</definedName>
    <definedName name="___________________PPC118" localSheetId="21">#REF!</definedName>
    <definedName name="___________________PPC118">#REF!</definedName>
    <definedName name="___________________PPC119" localSheetId="23">#REF!</definedName>
    <definedName name="___________________PPC119" localSheetId="24">#REF!</definedName>
    <definedName name="___________________PPC119" localSheetId="21">#REF!</definedName>
    <definedName name="___________________PPC119">#REF!</definedName>
    <definedName name="___________________PPC12" localSheetId="23">#REF!</definedName>
    <definedName name="___________________PPC12" localSheetId="24">#REF!</definedName>
    <definedName name="___________________PPC12" localSheetId="21">#REF!</definedName>
    <definedName name="___________________PPC12">#REF!</definedName>
    <definedName name="___________________PPC120" localSheetId="23">#REF!</definedName>
    <definedName name="___________________PPC120" localSheetId="24">#REF!</definedName>
    <definedName name="___________________PPC120" localSheetId="21">#REF!</definedName>
    <definedName name="___________________PPC120">#REF!</definedName>
    <definedName name="___________________PPC121" localSheetId="23">#REF!</definedName>
    <definedName name="___________________PPC121" localSheetId="24">#REF!</definedName>
    <definedName name="___________________PPC121" localSheetId="21">#REF!</definedName>
    <definedName name="___________________PPC121">#REF!</definedName>
    <definedName name="___________________PPC122" localSheetId="23">#REF!</definedName>
    <definedName name="___________________PPC122" localSheetId="24">#REF!</definedName>
    <definedName name="___________________PPC122" localSheetId="21">#REF!</definedName>
    <definedName name="___________________PPC122">#REF!</definedName>
    <definedName name="___________________PPC123" localSheetId="23">#REF!</definedName>
    <definedName name="___________________PPC123" localSheetId="24">#REF!</definedName>
    <definedName name="___________________PPC123" localSheetId="21">#REF!</definedName>
    <definedName name="___________________PPC123">#REF!</definedName>
    <definedName name="___________________PPC124" localSheetId="23">#REF!</definedName>
    <definedName name="___________________PPC124" localSheetId="24">#REF!</definedName>
    <definedName name="___________________PPC124" localSheetId="21">#REF!</definedName>
    <definedName name="___________________PPC124">#REF!</definedName>
    <definedName name="___________________PPC125" localSheetId="23">#REF!</definedName>
    <definedName name="___________________PPC125" localSheetId="24">#REF!</definedName>
    <definedName name="___________________PPC125" localSheetId="21">#REF!</definedName>
    <definedName name="___________________PPC125">#REF!</definedName>
    <definedName name="___________________PPC126" localSheetId="23">#REF!</definedName>
    <definedName name="___________________PPC126" localSheetId="24">#REF!</definedName>
    <definedName name="___________________PPC126" localSheetId="21">#REF!</definedName>
    <definedName name="___________________PPC126">#REF!</definedName>
    <definedName name="___________________PPC127" localSheetId="23">#REF!</definedName>
    <definedName name="___________________PPC127" localSheetId="24">#REF!</definedName>
    <definedName name="___________________PPC127" localSheetId="21">#REF!</definedName>
    <definedName name="___________________PPC127">#REF!</definedName>
    <definedName name="___________________PPC128" localSheetId="23">#REF!</definedName>
    <definedName name="___________________PPC128" localSheetId="24">#REF!</definedName>
    <definedName name="___________________PPC128" localSheetId="21">#REF!</definedName>
    <definedName name="___________________PPC128">#REF!</definedName>
    <definedName name="___________________PPC129" localSheetId="23">#REF!</definedName>
    <definedName name="___________________PPC129" localSheetId="24">#REF!</definedName>
    <definedName name="___________________PPC129" localSheetId="21">#REF!</definedName>
    <definedName name="___________________PPC129">#REF!</definedName>
    <definedName name="___________________PPC13" localSheetId="23">#REF!</definedName>
    <definedName name="___________________PPC13" localSheetId="24">#REF!</definedName>
    <definedName name="___________________PPC13" localSheetId="21">#REF!</definedName>
    <definedName name="___________________PPC13">#REF!</definedName>
    <definedName name="___________________PPC130" localSheetId="23">#REF!</definedName>
    <definedName name="___________________PPC130" localSheetId="24">#REF!</definedName>
    <definedName name="___________________PPC130" localSheetId="21">#REF!</definedName>
    <definedName name="___________________PPC130">#REF!</definedName>
    <definedName name="___________________PPC131" localSheetId="23">#REF!</definedName>
    <definedName name="___________________PPC131" localSheetId="24">#REF!</definedName>
    <definedName name="___________________PPC131" localSheetId="21">#REF!</definedName>
    <definedName name="___________________PPC131">#REF!</definedName>
    <definedName name="___________________PPC132" localSheetId="23">#REF!</definedName>
    <definedName name="___________________PPC132" localSheetId="24">#REF!</definedName>
    <definedName name="___________________PPC132" localSheetId="21">#REF!</definedName>
    <definedName name="___________________PPC132">#REF!</definedName>
    <definedName name="___________________PPC133" localSheetId="23">#REF!</definedName>
    <definedName name="___________________PPC133" localSheetId="24">#REF!</definedName>
    <definedName name="___________________PPC133" localSheetId="21">#REF!</definedName>
    <definedName name="___________________PPC133">#REF!</definedName>
    <definedName name="___________________PPC134" localSheetId="23">#REF!</definedName>
    <definedName name="___________________PPC134" localSheetId="24">#REF!</definedName>
    <definedName name="___________________PPC134" localSheetId="21">#REF!</definedName>
    <definedName name="___________________PPC134">#REF!</definedName>
    <definedName name="___________________PPC135" localSheetId="23">#REF!</definedName>
    <definedName name="___________________PPC135" localSheetId="24">#REF!</definedName>
    <definedName name="___________________PPC135" localSheetId="21">#REF!</definedName>
    <definedName name="___________________PPC135">#REF!</definedName>
    <definedName name="___________________PPC136" localSheetId="23">#REF!</definedName>
    <definedName name="___________________PPC136" localSheetId="24">#REF!</definedName>
    <definedName name="___________________PPC136" localSheetId="21">#REF!</definedName>
    <definedName name="___________________PPC136">#REF!</definedName>
    <definedName name="___________________PPC137" localSheetId="23">#REF!</definedName>
    <definedName name="___________________PPC137" localSheetId="24">#REF!</definedName>
    <definedName name="___________________PPC137" localSheetId="21">#REF!</definedName>
    <definedName name="___________________PPC137">#REF!</definedName>
    <definedName name="___________________PPC138" localSheetId="23">#REF!</definedName>
    <definedName name="___________________PPC138" localSheetId="24">#REF!</definedName>
    <definedName name="___________________PPC138" localSheetId="21">#REF!</definedName>
    <definedName name="___________________PPC138">#REF!</definedName>
    <definedName name="___________________PPC139" localSheetId="23">#REF!</definedName>
    <definedName name="___________________PPC139" localSheetId="24">#REF!</definedName>
    <definedName name="___________________PPC139" localSheetId="21">#REF!</definedName>
    <definedName name="___________________PPC139">#REF!</definedName>
    <definedName name="___________________PPC14" localSheetId="23">#REF!</definedName>
    <definedName name="___________________PPC14" localSheetId="24">#REF!</definedName>
    <definedName name="___________________PPC14" localSheetId="21">#REF!</definedName>
    <definedName name="___________________PPC14">#REF!</definedName>
    <definedName name="___________________PPC140" localSheetId="23">#REF!</definedName>
    <definedName name="___________________PPC140" localSheetId="24">#REF!</definedName>
    <definedName name="___________________PPC140" localSheetId="21">#REF!</definedName>
    <definedName name="___________________PPC140">#REF!</definedName>
    <definedName name="___________________PPC141" localSheetId="23">#REF!</definedName>
    <definedName name="___________________PPC141" localSheetId="24">#REF!</definedName>
    <definedName name="___________________PPC141" localSheetId="21">#REF!</definedName>
    <definedName name="___________________PPC141">#REF!</definedName>
    <definedName name="___________________PPC142" localSheetId="23">#REF!</definedName>
    <definedName name="___________________PPC142" localSheetId="24">#REF!</definedName>
    <definedName name="___________________PPC142" localSheetId="21">#REF!</definedName>
    <definedName name="___________________PPC142">#REF!</definedName>
    <definedName name="___________________PPC143" localSheetId="23">#REF!</definedName>
    <definedName name="___________________PPC143" localSheetId="24">#REF!</definedName>
    <definedName name="___________________PPC143" localSheetId="21">#REF!</definedName>
    <definedName name="___________________PPC143">#REF!</definedName>
    <definedName name="___________________PPC144" localSheetId="23">#REF!</definedName>
    <definedName name="___________________PPC144" localSheetId="24">#REF!</definedName>
    <definedName name="___________________PPC144" localSheetId="21">#REF!</definedName>
    <definedName name="___________________PPC144">#REF!</definedName>
    <definedName name="___________________PPC145" localSheetId="23">#REF!</definedName>
    <definedName name="___________________PPC145" localSheetId="24">#REF!</definedName>
    <definedName name="___________________PPC145" localSheetId="21">#REF!</definedName>
    <definedName name="___________________PPC145">#REF!</definedName>
    <definedName name="___________________PPC146" localSheetId="23">#REF!</definedName>
    <definedName name="___________________PPC146" localSheetId="24">#REF!</definedName>
    <definedName name="___________________PPC146" localSheetId="21">#REF!</definedName>
    <definedName name="___________________PPC146">#REF!</definedName>
    <definedName name="___________________PPC147" localSheetId="23">#REF!</definedName>
    <definedName name="___________________PPC147" localSheetId="24">#REF!</definedName>
    <definedName name="___________________PPC147" localSheetId="21">#REF!</definedName>
    <definedName name="___________________PPC147">#REF!</definedName>
    <definedName name="___________________PPC148" localSheetId="23">#REF!</definedName>
    <definedName name="___________________PPC148" localSheetId="24">#REF!</definedName>
    <definedName name="___________________PPC148" localSheetId="21">#REF!</definedName>
    <definedName name="___________________PPC148">#REF!</definedName>
    <definedName name="___________________PPC149" localSheetId="23">#REF!</definedName>
    <definedName name="___________________PPC149" localSheetId="24">#REF!</definedName>
    <definedName name="___________________PPC149" localSheetId="21">#REF!</definedName>
    <definedName name="___________________PPC149">#REF!</definedName>
    <definedName name="___________________PPC15" localSheetId="23">#REF!</definedName>
    <definedName name="___________________PPC15" localSheetId="24">#REF!</definedName>
    <definedName name="___________________PPC15" localSheetId="21">#REF!</definedName>
    <definedName name="___________________PPC15">#REF!</definedName>
    <definedName name="___________________PPC150" localSheetId="23">#REF!</definedName>
    <definedName name="___________________PPC150" localSheetId="24">#REF!</definedName>
    <definedName name="___________________PPC150" localSheetId="21">#REF!</definedName>
    <definedName name="___________________PPC150">#REF!</definedName>
    <definedName name="___________________PPC151" localSheetId="23">#REF!</definedName>
    <definedName name="___________________PPC151" localSheetId="24">#REF!</definedName>
    <definedName name="___________________PPC151" localSheetId="21">#REF!</definedName>
    <definedName name="___________________PPC151">#REF!</definedName>
    <definedName name="___________________PPC152" localSheetId="23">#REF!</definedName>
    <definedName name="___________________PPC152" localSheetId="24">#REF!</definedName>
    <definedName name="___________________PPC152" localSheetId="21">#REF!</definedName>
    <definedName name="___________________PPC152">#REF!</definedName>
    <definedName name="___________________PPC153" localSheetId="23">#REF!</definedName>
    <definedName name="___________________PPC153" localSheetId="24">#REF!</definedName>
    <definedName name="___________________PPC153" localSheetId="21">#REF!</definedName>
    <definedName name="___________________PPC153">#REF!</definedName>
    <definedName name="___________________PPC154" localSheetId="23">#REF!</definedName>
    <definedName name="___________________PPC154" localSheetId="24">#REF!</definedName>
    <definedName name="___________________PPC154" localSheetId="21">#REF!</definedName>
    <definedName name="___________________PPC154">#REF!</definedName>
    <definedName name="___________________PPC155" localSheetId="23">#REF!</definedName>
    <definedName name="___________________PPC155" localSheetId="24">#REF!</definedName>
    <definedName name="___________________PPC155" localSheetId="21">#REF!</definedName>
    <definedName name="___________________PPC155">#REF!</definedName>
    <definedName name="___________________PPC16" localSheetId="23">#REF!</definedName>
    <definedName name="___________________PPC16" localSheetId="24">#REF!</definedName>
    <definedName name="___________________PPC16" localSheetId="21">#REF!</definedName>
    <definedName name="___________________PPC16">#REF!</definedName>
    <definedName name="___________________PPC17" localSheetId="23">#REF!</definedName>
    <definedName name="___________________PPC17" localSheetId="24">#REF!</definedName>
    <definedName name="___________________PPC17" localSheetId="21">#REF!</definedName>
    <definedName name="___________________PPC17">#REF!</definedName>
    <definedName name="___________________PPC18" localSheetId="23">#REF!</definedName>
    <definedName name="___________________PPC18" localSheetId="24">#REF!</definedName>
    <definedName name="___________________PPC18" localSheetId="21">#REF!</definedName>
    <definedName name="___________________PPC18">#REF!</definedName>
    <definedName name="___________________PPC19" localSheetId="23">#REF!</definedName>
    <definedName name="___________________PPC19" localSheetId="24">#REF!</definedName>
    <definedName name="___________________PPC19" localSheetId="21">#REF!</definedName>
    <definedName name="___________________PPC19">#REF!</definedName>
    <definedName name="___________________PPC2" localSheetId="23">#REF!</definedName>
    <definedName name="___________________PPC2" localSheetId="24">#REF!</definedName>
    <definedName name="___________________PPC2" localSheetId="21">#REF!</definedName>
    <definedName name="___________________PPC2">#REF!</definedName>
    <definedName name="___________________PPC20" localSheetId="23">#REF!</definedName>
    <definedName name="___________________PPC20" localSheetId="24">#REF!</definedName>
    <definedName name="___________________PPC20" localSheetId="21">#REF!</definedName>
    <definedName name="___________________PPC20">#REF!</definedName>
    <definedName name="___________________PPC21" localSheetId="23">#REF!</definedName>
    <definedName name="___________________PPC21" localSheetId="24">#REF!</definedName>
    <definedName name="___________________PPC21" localSheetId="21">#REF!</definedName>
    <definedName name="___________________PPC21">#REF!</definedName>
    <definedName name="___________________PPC22" localSheetId="23">#REF!</definedName>
    <definedName name="___________________PPC22" localSheetId="24">#REF!</definedName>
    <definedName name="___________________PPC22" localSheetId="21">#REF!</definedName>
    <definedName name="___________________PPC22">#REF!</definedName>
    <definedName name="___________________PPC23" localSheetId="23">#REF!</definedName>
    <definedName name="___________________PPC23" localSheetId="24">#REF!</definedName>
    <definedName name="___________________PPC23" localSheetId="21">#REF!</definedName>
    <definedName name="___________________PPC23">#REF!</definedName>
    <definedName name="___________________PPC24" localSheetId="23">#REF!</definedName>
    <definedName name="___________________PPC24" localSheetId="24">#REF!</definedName>
    <definedName name="___________________PPC24" localSheetId="21">#REF!</definedName>
    <definedName name="___________________PPC24">#REF!</definedName>
    <definedName name="___________________PPC25" localSheetId="23">#REF!</definedName>
    <definedName name="___________________PPC25" localSheetId="24">#REF!</definedName>
    <definedName name="___________________PPC25" localSheetId="21">#REF!</definedName>
    <definedName name="___________________PPC25">#REF!</definedName>
    <definedName name="___________________PPC26" localSheetId="23">#REF!</definedName>
    <definedName name="___________________PPC26" localSheetId="24">#REF!</definedName>
    <definedName name="___________________PPC26" localSheetId="21">#REF!</definedName>
    <definedName name="___________________PPC26">#REF!</definedName>
    <definedName name="___________________PPC27" localSheetId="23">#REF!</definedName>
    <definedName name="___________________PPC27" localSheetId="24">#REF!</definedName>
    <definedName name="___________________PPC27" localSheetId="21">#REF!</definedName>
    <definedName name="___________________PPC27">#REF!</definedName>
    <definedName name="___________________PPC28" localSheetId="23">#REF!</definedName>
    <definedName name="___________________PPC28" localSheetId="24">#REF!</definedName>
    <definedName name="___________________PPC28" localSheetId="21">#REF!</definedName>
    <definedName name="___________________PPC28">#REF!</definedName>
    <definedName name="___________________PPC29" localSheetId="23">#REF!</definedName>
    <definedName name="___________________PPC29" localSheetId="24">#REF!</definedName>
    <definedName name="___________________PPC29" localSheetId="21">#REF!</definedName>
    <definedName name="___________________PPC29">#REF!</definedName>
    <definedName name="___________________PPC3" localSheetId="23">#REF!</definedName>
    <definedName name="___________________PPC3" localSheetId="24">#REF!</definedName>
    <definedName name="___________________PPC3" localSheetId="21">#REF!</definedName>
    <definedName name="___________________PPC3">#REF!</definedName>
    <definedName name="___________________PPC30" localSheetId="23">#REF!</definedName>
    <definedName name="___________________PPC30" localSheetId="24">#REF!</definedName>
    <definedName name="___________________PPC30" localSheetId="21">#REF!</definedName>
    <definedName name="___________________PPC30">#REF!</definedName>
    <definedName name="___________________PPC31" localSheetId="23">#REF!</definedName>
    <definedName name="___________________PPC31" localSheetId="24">#REF!</definedName>
    <definedName name="___________________PPC31" localSheetId="21">#REF!</definedName>
    <definedName name="___________________PPC31">#REF!</definedName>
    <definedName name="___________________PPC32" localSheetId="23">#REF!</definedName>
    <definedName name="___________________PPC32" localSheetId="24">#REF!</definedName>
    <definedName name="___________________PPC32" localSheetId="21">#REF!</definedName>
    <definedName name="___________________PPC32">#REF!</definedName>
    <definedName name="___________________PPC33" localSheetId="23">#REF!</definedName>
    <definedName name="___________________PPC33" localSheetId="24">#REF!</definedName>
    <definedName name="___________________PPC33" localSheetId="21">#REF!</definedName>
    <definedName name="___________________PPC33">#REF!</definedName>
    <definedName name="___________________PPC34" localSheetId="23">#REF!</definedName>
    <definedName name="___________________PPC34" localSheetId="24">#REF!</definedName>
    <definedName name="___________________PPC34" localSheetId="21">#REF!</definedName>
    <definedName name="___________________PPC34">#REF!</definedName>
    <definedName name="___________________PPC35" localSheetId="23">#REF!</definedName>
    <definedName name="___________________PPC35" localSheetId="24">#REF!</definedName>
    <definedName name="___________________PPC35" localSheetId="21">#REF!</definedName>
    <definedName name="___________________PPC35">#REF!</definedName>
    <definedName name="___________________PPC36" localSheetId="23">#REF!</definedName>
    <definedName name="___________________PPC36" localSheetId="24">#REF!</definedName>
    <definedName name="___________________PPC36" localSheetId="21">#REF!</definedName>
    <definedName name="___________________PPC36">#REF!</definedName>
    <definedName name="___________________PPC37" localSheetId="23">#REF!</definedName>
    <definedName name="___________________PPC37" localSheetId="24">#REF!</definedName>
    <definedName name="___________________PPC37" localSheetId="21">#REF!</definedName>
    <definedName name="___________________PPC37">#REF!</definedName>
    <definedName name="___________________PPC38" localSheetId="23">#REF!</definedName>
    <definedName name="___________________PPC38" localSheetId="24">#REF!</definedName>
    <definedName name="___________________PPC38" localSheetId="21">#REF!</definedName>
    <definedName name="___________________PPC38">#REF!</definedName>
    <definedName name="___________________PPC39" localSheetId="23">#REF!</definedName>
    <definedName name="___________________PPC39" localSheetId="24">#REF!</definedName>
    <definedName name="___________________PPC39" localSheetId="21">#REF!</definedName>
    <definedName name="___________________PPC39">#REF!</definedName>
    <definedName name="___________________PPC4" localSheetId="23">#REF!</definedName>
    <definedName name="___________________PPC4" localSheetId="24">#REF!</definedName>
    <definedName name="___________________PPC4" localSheetId="21">#REF!</definedName>
    <definedName name="___________________PPC4">#REF!</definedName>
    <definedName name="___________________PPC40" localSheetId="23">#REF!</definedName>
    <definedName name="___________________PPC40" localSheetId="24">#REF!</definedName>
    <definedName name="___________________PPC40" localSheetId="21">#REF!</definedName>
    <definedName name="___________________PPC40">#REF!</definedName>
    <definedName name="___________________PPC41" localSheetId="23">#REF!</definedName>
    <definedName name="___________________PPC41" localSheetId="24">#REF!</definedName>
    <definedName name="___________________PPC41" localSheetId="21">#REF!</definedName>
    <definedName name="___________________PPC41">#REF!</definedName>
    <definedName name="___________________PPC42" localSheetId="23">#REF!</definedName>
    <definedName name="___________________PPC42" localSheetId="24">#REF!</definedName>
    <definedName name="___________________PPC42" localSheetId="21">#REF!</definedName>
    <definedName name="___________________PPC42">#REF!</definedName>
    <definedName name="___________________PPC43" localSheetId="23">#REF!</definedName>
    <definedName name="___________________PPC43" localSheetId="24">#REF!</definedName>
    <definedName name="___________________PPC43" localSheetId="21">#REF!</definedName>
    <definedName name="___________________PPC43">#REF!</definedName>
    <definedName name="___________________PPC44" localSheetId="23">#REF!</definedName>
    <definedName name="___________________PPC44" localSheetId="24">#REF!</definedName>
    <definedName name="___________________PPC44" localSheetId="21">#REF!</definedName>
    <definedName name="___________________PPC44">#REF!</definedName>
    <definedName name="___________________PPC45" localSheetId="23">#REF!</definedName>
    <definedName name="___________________PPC45" localSheetId="24">#REF!</definedName>
    <definedName name="___________________PPC45" localSheetId="21">#REF!</definedName>
    <definedName name="___________________PPC45">#REF!</definedName>
    <definedName name="___________________PPC46" localSheetId="23">#REF!</definedName>
    <definedName name="___________________PPC46" localSheetId="24">#REF!</definedName>
    <definedName name="___________________PPC46" localSheetId="21">#REF!</definedName>
    <definedName name="___________________PPC46">#REF!</definedName>
    <definedName name="___________________PPC47" localSheetId="23">#REF!</definedName>
    <definedName name="___________________PPC47" localSheetId="24">#REF!</definedName>
    <definedName name="___________________PPC47" localSheetId="21">#REF!</definedName>
    <definedName name="___________________PPC47">#REF!</definedName>
    <definedName name="___________________PPC48" localSheetId="23">#REF!</definedName>
    <definedName name="___________________PPC48" localSheetId="24">#REF!</definedName>
    <definedName name="___________________PPC48" localSheetId="21">#REF!</definedName>
    <definedName name="___________________PPC48">#REF!</definedName>
    <definedName name="___________________PPC49" localSheetId="23">#REF!</definedName>
    <definedName name="___________________PPC49" localSheetId="24">#REF!</definedName>
    <definedName name="___________________PPC49" localSheetId="21">#REF!</definedName>
    <definedName name="___________________PPC49">#REF!</definedName>
    <definedName name="___________________PPC5" localSheetId="23">#REF!</definedName>
    <definedName name="___________________PPC5" localSheetId="24">#REF!</definedName>
    <definedName name="___________________PPC5" localSheetId="21">#REF!</definedName>
    <definedName name="___________________PPC5">#REF!</definedName>
    <definedName name="___________________PPC50" localSheetId="23">#REF!</definedName>
    <definedName name="___________________PPC50" localSheetId="24">#REF!</definedName>
    <definedName name="___________________PPC50" localSheetId="21">#REF!</definedName>
    <definedName name="___________________PPC50">#REF!</definedName>
    <definedName name="___________________PPC51" localSheetId="23">#REF!</definedName>
    <definedName name="___________________PPC51" localSheetId="24">#REF!</definedName>
    <definedName name="___________________PPC51" localSheetId="21">#REF!</definedName>
    <definedName name="___________________PPC51">#REF!</definedName>
    <definedName name="___________________PPC52" localSheetId="23">#REF!</definedName>
    <definedName name="___________________PPC52" localSheetId="24">#REF!</definedName>
    <definedName name="___________________PPC52" localSheetId="21">#REF!</definedName>
    <definedName name="___________________PPC52">#REF!</definedName>
    <definedName name="___________________PPC53" localSheetId="23">#REF!</definedName>
    <definedName name="___________________PPC53" localSheetId="24">#REF!</definedName>
    <definedName name="___________________PPC53" localSheetId="21">#REF!</definedName>
    <definedName name="___________________PPC53">#REF!</definedName>
    <definedName name="___________________PPC54" localSheetId="23">#REF!</definedName>
    <definedName name="___________________PPC54" localSheetId="24">#REF!</definedName>
    <definedName name="___________________PPC54" localSheetId="21">#REF!</definedName>
    <definedName name="___________________PPC54">#REF!</definedName>
    <definedName name="___________________PPC55" localSheetId="23">#REF!</definedName>
    <definedName name="___________________PPC55" localSheetId="24">#REF!</definedName>
    <definedName name="___________________PPC55" localSheetId="21">#REF!</definedName>
    <definedName name="___________________PPC55">#REF!</definedName>
    <definedName name="___________________PPC56" localSheetId="23">#REF!</definedName>
    <definedName name="___________________PPC56" localSheetId="24">#REF!</definedName>
    <definedName name="___________________PPC56" localSheetId="21">#REF!</definedName>
    <definedName name="___________________PPC56">#REF!</definedName>
    <definedName name="___________________PPC57" localSheetId="23">#REF!</definedName>
    <definedName name="___________________PPC57" localSheetId="24">#REF!</definedName>
    <definedName name="___________________PPC57" localSheetId="21">#REF!</definedName>
    <definedName name="___________________PPC57">#REF!</definedName>
    <definedName name="___________________PPC58" localSheetId="23">#REF!</definedName>
    <definedName name="___________________PPC58" localSheetId="24">#REF!</definedName>
    <definedName name="___________________PPC58" localSheetId="21">#REF!</definedName>
    <definedName name="___________________PPC58">#REF!</definedName>
    <definedName name="___________________PPC59" localSheetId="23">#REF!</definedName>
    <definedName name="___________________PPC59" localSheetId="24">#REF!</definedName>
    <definedName name="___________________PPC59" localSheetId="21">#REF!</definedName>
    <definedName name="___________________PPC59">#REF!</definedName>
    <definedName name="___________________PPC6" localSheetId="23">#REF!</definedName>
    <definedName name="___________________PPC6" localSheetId="24">#REF!</definedName>
    <definedName name="___________________PPC6" localSheetId="21">#REF!</definedName>
    <definedName name="___________________PPC6">#REF!</definedName>
    <definedName name="___________________PPC60" localSheetId="23">#REF!</definedName>
    <definedName name="___________________PPC60" localSheetId="24">#REF!</definedName>
    <definedName name="___________________PPC60" localSheetId="21">#REF!</definedName>
    <definedName name="___________________PPC60">#REF!</definedName>
    <definedName name="___________________PPC61" localSheetId="23">#REF!</definedName>
    <definedName name="___________________PPC61" localSheetId="24">#REF!</definedName>
    <definedName name="___________________PPC61" localSheetId="21">#REF!</definedName>
    <definedName name="___________________PPC61">#REF!</definedName>
    <definedName name="___________________PPC62" localSheetId="23">#REF!</definedName>
    <definedName name="___________________PPC62" localSheetId="24">#REF!</definedName>
    <definedName name="___________________PPC62" localSheetId="21">#REF!</definedName>
    <definedName name="___________________PPC62">#REF!</definedName>
    <definedName name="___________________PPC63" localSheetId="23">#REF!</definedName>
    <definedName name="___________________PPC63" localSheetId="24">#REF!</definedName>
    <definedName name="___________________PPC63" localSheetId="21">#REF!</definedName>
    <definedName name="___________________PPC63">#REF!</definedName>
    <definedName name="___________________PPC64" localSheetId="23">#REF!</definedName>
    <definedName name="___________________PPC64" localSheetId="24">#REF!</definedName>
    <definedName name="___________________PPC64" localSheetId="21">#REF!</definedName>
    <definedName name="___________________PPC64">#REF!</definedName>
    <definedName name="___________________PPC65" localSheetId="23">#REF!</definedName>
    <definedName name="___________________PPC65" localSheetId="24">#REF!</definedName>
    <definedName name="___________________PPC65" localSheetId="21">#REF!</definedName>
    <definedName name="___________________PPC65">#REF!</definedName>
    <definedName name="___________________PPC66" localSheetId="23">#REF!</definedName>
    <definedName name="___________________PPC66" localSheetId="24">#REF!</definedName>
    <definedName name="___________________PPC66" localSheetId="21">#REF!</definedName>
    <definedName name="___________________PPC66">#REF!</definedName>
    <definedName name="___________________PPC67" localSheetId="23">#REF!</definedName>
    <definedName name="___________________PPC67" localSheetId="24">#REF!</definedName>
    <definedName name="___________________PPC67" localSheetId="21">#REF!</definedName>
    <definedName name="___________________PPC67">#REF!</definedName>
    <definedName name="___________________PPC68" localSheetId="23">#REF!</definedName>
    <definedName name="___________________PPC68" localSheetId="24">#REF!</definedName>
    <definedName name="___________________PPC68" localSheetId="21">#REF!</definedName>
    <definedName name="___________________PPC68">#REF!</definedName>
    <definedName name="___________________PPC69" localSheetId="23">#REF!</definedName>
    <definedName name="___________________PPC69" localSheetId="24">#REF!</definedName>
    <definedName name="___________________PPC69" localSheetId="21">#REF!</definedName>
    <definedName name="___________________PPC69">#REF!</definedName>
    <definedName name="___________________PPC7" localSheetId="23">#REF!</definedName>
    <definedName name="___________________PPC7" localSheetId="24">#REF!</definedName>
    <definedName name="___________________PPC7" localSheetId="21">#REF!</definedName>
    <definedName name="___________________PPC7">#REF!</definedName>
    <definedName name="___________________PPC70" localSheetId="23">#REF!</definedName>
    <definedName name="___________________PPC70" localSheetId="24">#REF!</definedName>
    <definedName name="___________________PPC70" localSheetId="21">#REF!</definedName>
    <definedName name="___________________PPC70">#REF!</definedName>
    <definedName name="___________________PPC71" localSheetId="23">#REF!</definedName>
    <definedName name="___________________PPC71" localSheetId="24">#REF!</definedName>
    <definedName name="___________________PPC71" localSheetId="21">#REF!</definedName>
    <definedName name="___________________PPC71">#REF!</definedName>
    <definedName name="___________________PPC72" localSheetId="23">#REF!</definedName>
    <definedName name="___________________PPC72" localSheetId="24">#REF!</definedName>
    <definedName name="___________________PPC72" localSheetId="21">#REF!</definedName>
    <definedName name="___________________PPC72">#REF!</definedName>
    <definedName name="___________________PPC73" localSheetId="23">#REF!</definedName>
    <definedName name="___________________PPC73" localSheetId="24">#REF!</definedName>
    <definedName name="___________________PPC73" localSheetId="21">#REF!</definedName>
    <definedName name="___________________PPC73">#REF!</definedName>
    <definedName name="___________________PPC74" localSheetId="23">#REF!</definedName>
    <definedName name="___________________PPC74" localSheetId="24">#REF!</definedName>
    <definedName name="___________________PPC74" localSheetId="21">#REF!</definedName>
    <definedName name="___________________PPC74">#REF!</definedName>
    <definedName name="___________________PPC75" localSheetId="23">#REF!</definedName>
    <definedName name="___________________PPC75" localSheetId="24">#REF!</definedName>
    <definedName name="___________________PPC75" localSheetId="21">#REF!</definedName>
    <definedName name="___________________PPC75">#REF!</definedName>
    <definedName name="___________________PPC76" localSheetId="23">#REF!</definedName>
    <definedName name="___________________PPC76" localSheetId="24">#REF!</definedName>
    <definedName name="___________________PPC76" localSheetId="21">#REF!</definedName>
    <definedName name="___________________PPC76">#REF!</definedName>
    <definedName name="___________________PPC77" localSheetId="23">#REF!</definedName>
    <definedName name="___________________PPC77" localSheetId="24">#REF!</definedName>
    <definedName name="___________________PPC77" localSheetId="21">#REF!</definedName>
    <definedName name="___________________PPC77">#REF!</definedName>
    <definedName name="___________________PPC78" localSheetId="23">#REF!</definedName>
    <definedName name="___________________PPC78" localSheetId="24">#REF!</definedName>
    <definedName name="___________________PPC78" localSheetId="21">#REF!</definedName>
    <definedName name="___________________PPC78">#REF!</definedName>
    <definedName name="___________________PPC79" localSheetId="23">#REF!</definedName>
    <definedName name="___________________PPC79" localSheetId="24">#REF!</definedName>
    <definedName name="___________________PPC79" localSheetId="21">#REF!</definedName>
    <definedName name="___________________PPC79">#REF!</definedName>
    <definedName name="___________________PPC8" localSheetId="23">#REF!</definedName>
    <definedName name="___________________PPC8" localSheetId="24">#REF!</definedName>
    <definedName name="___________________PPC8" localSheetId="21">#REF!</definedName>
    <definedName name="___________________PPC8">#REF!</definedName>
    <definedName name="___________________PPC80" localSheetId="23">#REF!</definedName>
    <definedName name="___________________PPC80" localSheetId="24">#REF!</definedName>
    <definedName name="___________________PPC80" localSheetId="21">#REF!</definedName>
    <definedName name="___________________PPC80">#REF!</definedName>
    <definedName name="___________________PPC81" localSheetId="23">#REF!</definedName>
    <definedName name="___________________PPC81" localSheetId="24">#REF!</definedName>
    <definedName name="___________________PPC81" localSheetId="21">#REF!</definedName>
    <definedName name="___________________PPC81">#REF!</definedName>
    <definedName name="___________________PPC82" localSheetId="23">#REF!</definedName>
    <definedName name="___________________PPC82" localSheetId="24">#REF!</definedName>
    <definedName name="___________________PPC82" localSheetId="21">#REF!</definedName>
    <definedName name="___________________PPC82">#REF!</definedName>
    <definedName name="___________________PPC83" localSheetId="23">#REF!</definedName>
    <definedName name="___________________PPC83" localSheetId="24">#REF!</definedName>
    <definedName name="___________________PPC83" localSheetId="21">#REF!</definedName>
    <definedName name="___________________PPC83">#REF!</definedName>
    <definedName name="___________________PPC84" localSheetId="23">#REF!</definedName>
    <definedName name="___________________PPC84" localSheetId="24">#REF!</definedName>
    <definedName name="___________________PPC84" localSheetId="21">#REF!</definedName>
    <definedName name="___________________PPC84">#REF!</definedName>
    <definedName name="___________________PPC85" localSheetId="23">#REF!</definedName>
    <definedName name="___________________PPC85" localSheetId="24">#REF!</definedName>
    <definedName name="___________________PPC85" localSheetId="21">#REF!</definedName>
    <definedName name="___________________PPC85">#REF!</definedName>
    <definedName name="___________________PPC86" localSheetId="23">#REF!</definedName>
    <definedName name="___________________PPC86" localSheetId="24">#REF!</definedName>
    <definedName name="___________________PPC86" localSheetId="21">#REF!</definedName>
    <definedName name="___________________PPC86">#REF!</definedName>
    <definedName name="___________________PPC87" localSheetId="23">#REF!</definedName>
    <definedName name="___________________PPC87" localSheetId="24">#REF!</definedName>
    <definedName name="___________________PPC87" localSheetId="21">#REF!</definedName>
    <definedName name="___________________PPC87">#REF!</definedName>
    <definedName name="___________________PPC88" localSheetId="23">#REF!</definedName>
    <definedName name="___________________PPC88" localSheetId="24">#REF!</definedName>
    <definedName name="___________________PPC88" localSheetId="21">#REF!</definedName>
    <definedName name="___________________PPC88">#REF!</definedName>
    <definedName name="___________________PPC89" localSheetId="23">#REF!</definedName>
    <definedName name="___________________PPC89" localSheetId="24">#REF!</definedName>
    <definedName name="___________________PPC89" localSheetId="21">#REF!</definedName>
    <definedName name="___________________PPC89">#REF!</definedName>
    <definedName name="___________________PPC9" localSheetId="23">#REF!</definedName>
    <definedName name="___________________PPC9" localSheetId="24">#REF!</definedName>
    <definedName name="___________________PPC9" localSheetId="21">#REF!</definedName>
    <definedName name="___________________PPC9">#REF!</definedName>
    <definedName name="___________________PPC90" localSheetId="23">#REF!</definedName>
    <definedName name="___________________PPC90" localSheetId="24">#REF!</definedName>
    <definedName name="___________________PPC90" localSheetId="21">#REF!</definedName>
    <definedName name="___________________PPC90">#REF!</definedName>
    <definedName name="___________________PPC91" localSheetId="23">#REF!</definedName>
    <definedName name="___________________PPC91" localSheetId="24">#REF!</definedName>
    <definedName name="___________________PPC91" localSheetId="21">#REF!</definedName>
    <definedName name="___________________PPC91">#REF!</definedName>
    <definedName name="___________________PPC92" localSheetId="23">#REF!</definedName>
    <definedName name="___________________PPC92" localSheetId="24">#REF!</definedName>
    <definedName name="___________________PPC92" localSheetId="21">#REF!</definedName>
    <definedName name="___________________PPC92">#REF!</definedName>
    <definedName name="___________________PPC93" localSheetId="23">#REF!</definedName>
    <definedName name="___________________PPC93" localSheetId="24">#REF!</definedName>
    <definedName name="___________________PPC93" localSheetId="21">#REF!</definedName>
    <definedName name="___________________PPC93">#REF!</definedName>
    <definedName name="___________________PPC94" localSheetId="23">#REF!</definedName>
    <definedName name="___________________PPC94" localSheetId="24">#REF!</definedName>
    <definedName name="___________________PPC94" localSheetId="21">#REF!</definedName>
    <definedName name="___________________PPC94">#REF!</definedName>
    <definedName name="___________________PPC95" localSheetId="23">#REF!</definedName>
    <definedName name="___________________PPC95" localSheetId="24">#REF!</definedName>
    <definedName name="___________________PPC95" localSheetId="21">#REF!</definedName>
    <definedName name="___________________PPC95">#REF!</definedName>
    <definedName name="___________________PPD114" localSheetId="23">#REF!</definedName>
    <definedName name="___________________PPD114" localSheetId="24">#REF!</definedName>
    <definedName name="___________________PPD114" localSheetId="21">#REF!</definedName>
    <definedName name="___________________PPD114">#REF!</definedName>
    <definedName name="___________________PPD89" localSheetId="23">#REF!</definedName>
    <definedName name="___________________PPD89" localSheetId="24">#REF!</definedName>
    <definedName name="___________________PPD89" localSheetId="21">#REF!</definedName>
    <definedName name="___________________PPD89">#REF!</definedName>
    <definedName name="___________________QS25">[3]MRATES!$G$16</definedName>
    <definedName name="___________________QS40">[3]MRATES!$G$17</definedName>
    <definedName name="___________________RMR1">#N/A</definedName>
    <definedName name="___________________SS150">[3]MRATES!$G$13</definedName>
    <definedName name="___________________SS225">[3]MRATES!$G$14</definedName>
    <definedName name="___________________SS300">[3]MRATES!$G$15</definedName>
    <definedName name="__________________IRC12">[3]MRATES!$M$9</definedName>
    <definedName name="__________________IRC19">[3]MRATES!$M$10</definedName>
    <definedName name="__________________IRC25">[3]MRATES!$M$11</definedName>
    <definedName name="__________________IRC5">[3]MRATES!$M$7</definedName>
    <definedName name="__________________IRC50">[3]MRATES!$M$13</definedName>
    <definedName name="__________________IRC9">[3]MRATES!$M$8</definedName>
    <definedName name="__________________MS6">[3]MRATES!$P$50</definedName>
    <definedName name="__________________PPA14" localSheetId="23">#REF!</definedName>
    <definedName name="__________________PPA14" localSheetId="24">#REF!</definedName>
    <definedName name="__________________PPA14" localSheetId="21">#REF!</definedName>
    <definedName name="__________________PPA14">#REF!</definedName>
    <definedName name="__________________PPB154" localSheetId="23">#REF!</definedName>
    <definedName name="__________________PPB154" localSheetId="24">#REF!</definedName>
    <definedName name="__________________PPB154" localSheetId="21">#REF!</definedName>
    <definedName name="__________________PPB154">#REF!</definedName>
    <definedName name="__________________PPB155" localSheetId="23">#REF!</definedName>
    <definedName name="__________________PPB155" localSheetId="24">#REF!</definedName>
    <definedName name="__________________PPB155" localSheetId="21">#REF!</definedName>
    <definedName name="__________________PPB155">#REF!</definedName>
    <definedName name="__________________PPB16" localSheetId="23">#REF!</definedName>
    <definedName name="__________________PPB16" localSheetId="24">#REF!</definedName>
    <definedName name="__________________PPB16" localSheetId="21">#REF!</definedName>
    <definedName name="__________________PPB16">#REF!</definedName>
    <definedName name="__________________PPB17" localSheetId="23">#REF!</definedName>
    <definedName name="__________________PPB17" localSheetId="24">#REF!</definedName>
    <definedName name="__________________PPB17" localSheetId="21">#REF!</definedName>
    <definedName name="__________________PPB17">#REF!</definedName>
    <definedName name="__________________PPB18" localSheetId="23">#REF!</definedName>
    <definedName name="__________________PPB18" localSheetId="24">#REF!</definedName>
    <definedName name="__________________PPB18" localSheetId="21">#REF!</definedName>
    <definedName name="__________________PPB18">#REF!</definedName>
    <definedName name="__________________PPB19" localSheetId="23">#REF!</definedName>
    <definedName name="__________________PPB19" localSheetId="24">#REF!</definedName>
    <definedName name="__________________PPB19" localSheetId="21">#REF!</definedName>
    <definedName name="__________________PPB19">#REF!</definedName>
    <definedName name="__________________PPB2" localSheetId="23">#REF!</definedName>
    <definedName name="__________________PPB2" localSheetId="24">#REF!</definedName>
    <definedName name="__________________PPB2" localSheetId="21">#REF!</definedName>
    <definedName name="__________________PPB2">#REF!</definedName>
    <definedName name="__________________PPB20" localSheetId="23">#REF!</definedName>
    <definedName name="__________________PPB20" localSheetId="24">#REF!</definedName>
    <definedName name="__________________PPB20" localSheetId="21">#REF!</definedName>
    <definedName name="__________________PPB20">#REF!</definedName>
    <definedName name="__________________PPB21" localSheetId="23">#REF!</definedName>
    <definedName name="__________________PPB21" localSheetId="24">#REF!</definedName>
    <definedName name="__________________PPB21" localSheetId="21">#REF!</definedName>
    <definedName name="__________________PPB21">#REF!</definedName>
    <definedName name="__________________PPB22" localSheetId="23">#REF!</definedName>
    <definedName name="__________________PPB22" localSheetId="24">#REF!</definedName>
    <definedName name="__________________PPB22" localSheetId="21">#REF!</definedName>
    <definedName name="__________________PPB22">#REF!</definedName>
    <definedName name="__________________PPB23" localSheetId="23">#REF!</definedName>
    <definedName name="__________________PPB23" localSheetId="24">#REF!</definedName>
    <definedName name="__________________PPB23" localSheetId="21">#REF!</definedName>
    <definedName name="__________________PPB23">#REF!</definedName>
    <definedName name="__________________PPB24" localSheetId="23">#REF!</definedName>
    <definedName name="__________________PPB24" localSheetId="24">#REF!</definedName>
    <definedName name="__________________PPB24" localSheetId="21">#REF!</definedName>
    <definedName name="__________________PPB24">#REF!</definedName>
    <definedName name="__________________PPB25" localSheetId="23">#REF!</definedName>
    <definedName name="__________________PPB25" localSheetId="24">#REF!</definedName>
    <definedName name="__________________PPB25" localSheetId="21">#REF!</definedName>
    <definedName name="__________________PPB25">#REF!</definedName>
    <definedName name="__________________PPB26" localSheetId="23">#REF!</definedName>
    <definedName name="__________________PPB26" localSheetId="24">#REF!</definedName>
    <definedName name="__________________PPB26" localSheetId="21">#REF!</definedName>
    <definedName name="__________________PPB26">#REF!</definedName>
    <definedName name="__________________PPB27" localSheetId="23">#REF!</definedName>
    <definedName name="__________________PPB27" localSheetId="24">#REF!</definedName>
    <definedName name="__________________PPB27" localSheetId="21">#REF!</definedName>
    <definedName name="__________________PPB27">#REF!</definedName>
    <definedName name="__________________PPB28" localSheetId="23">#REF!</definedName>
    <definedName name="__________________PPB28" localSheetId="24">#REF!</definedName>
    <definedName name="__________________PPB28" localSheetId="21">#REF!</definedName>
    <definedName name="__________________PPB28">#REF!</definedName>
    <definedName name="__________________PPB29" localSheetId="23">#REF!</definedName>
    <definedName name="__________________PPB29" localSheetId="24">#REF!</definedName>
    <definedName name="__________________PPB29" localSheetId="21">#REF!</definedName>
    <definedName name="__________________PPB29">#REF!</definedName>
    <definedName name="__________________PPB3" localSheetId="23">#REF!</definedName>
    <definedName name="__________________PPB3" localSheetId="24">#REF!</definedName>
    <definedName name="__________________PPB3" localSheetId="21">#REF!</definedName>
    <definedName name="__________________PPB3">#REF!</definedName>
    <definedName name="__________________PPB30" localSheetId="23">#REF!</definedName>
    <definedName name="__________________PPB30" localSheetId="24">#REF!</definedName>
    <definedName name="__________________PPB30" localSheetId="21">#REF!</definedName>
    <definedName name="__________________PPB30">#REF!</definedName>
    <definedName name="__________________PPB31" localSheetId="23">#REF!</definedName>
    <definedName name="__________________PPB31" localSheetId="24">#REF!</definedName>
    <definedName name="__________________PPB31" localSheetId="21">#REF!</definedName>
    <definedName name="__________________PPB31">#REF!</definedName>
    <definedName name="__________________PPB32" localSheetId="23">#REF!</definedName>
    <definedName name="__________________PPB32" localSheetId="24">#REF!</definedName>
    <definedName name="__________________PPB32" localSheetId="21">#REF!</definedName>
    <definedName name="__________________PPB32">#REF!</definedName>
    <definedName name="__________________PPB33" localSheetId="23">#REF!</definedName>
    <definedName name="__________________PPB33" localSheetId="24">#REF!</definedName>
    <definedName name="__________________PPB33" localSheetId="21">#REF!</definedName>
    <definedName name="__________________PPB33">#REF!</definedName>
    <definedName name="__________________PPB34" localSheetId="23">#REF!</definedName>
    <definedName name="__________________PPB34" localSheetId="24">#REF!</definedName>
    <definedName name="__________________PPB34" localSheetId="21">#REF!</definedName>
    <definedName name="__________________PPB34">#REF!</definedName>
    <definedName name="__________________PPB35" localSheetId="23">#REF!</definedName>
    <definedName name="__________________PPB35" localSheetId="24">#REF!</definedName>
    <definedName name="__________________PPB35" localSheetId="21">#REF!</definedName>
    <definedName name="__________________PPB35">#REF!</definedName>
    <definedName name="__________________PPB36" localSheetId="23">#REF!</definedName>
    <definedName name="__________________PPB36" localSheetId="24">#REF!</definedName>
    <definedName name="__________________PPB36" localSheetId="21">#REF!</definedName>
    <definedName name="__________________PPB36">#REF!</definedName>
    <definedName name="__________________PPB37" localSheetId="23">#REF!</definedName>
    <definedName name="__________________PPB37" localSheetId="24">#REF!</definedName>
    <definedName name="__________________PPB37" localSheetId="21">#REF!</definedName>
    <definedName name="__________________PPB37">#REF!</definedName>
    <definedName name="__________________PPB38" localSheetId="23">#REF!</definedName>
    <definedName name="__________________PPB38" localSheetId="24">#REF!</definedName>
    <definedName name="__________________PPB38" localSheetId="21">#REF!</definedName>
    <definedName name="__________________PPB38">#REF!</definedName>
    <definedName name="__________________PPB39" localSheetId="23">#REF!</definedName>
    <definedName name="__________________PPB39" localSheetId="24">#REF!</definedName>
    <definedName name="__________________PPB39" localSheetId="21">#REF!</definedName>
    <definedName name="__________________PPB39">#REF!</definedName>
    <definedName name="__________________PPB4" localSheetId="23">#REF!</definedName>
    <definedName name="__________________PPB4" localSheetId="24">#REF!</definedName>
    <definedName name="__________________PPB4" localSheetId="21">#REF!</definedName>
    <definedName name="__________________PPB4">#REF!</definedName>
    <definedName name="__________________PPB40" localSheetId="23">#REF!</definedName>
    <definedName name="__________________PPB40" localSheetId="24">#REF!</definedName>
    <definedName name="__________________PPB40" localSheetId="21">#REF!</definedName>
    <definedName name="__________________PPB40">#REF!</definedName>
    <definedName name="__________________PPB41" localSheetId="23">#REF!</definedName>
    <definedName name="__________________PPB41" localSheetId="24">#REF!</definedName>
    <definedName name="__________________PPB41" localSheetId="21">#REF!</definedName>
    <definedName name="__________________PPB41">#REF!</definedName>
    <definedName name="__________________PPB42" localSheetId="23">#REF!</definedName>
    <definedName name="__________________PPB42" localSheetId="24">#REF!</definedName>
    <definedName name="__________________PPB42" localSheetId="21">#REF!</definedName>
    <definedName name="__________________PPB42">#REF!</definedName>
    <definedName name="__________________PPB43" localSheetId="23">#REF!</definedName>
    <definedName name="__________________PPB43" localSheetId="24">#REF!</definedName>
    <definedName name="__________________PPB43" localSheetId="21">#REF!</definedName>
    <definedName name="__________________PPB43">#REF!</definedName>
    <definedName name="__________________PPB44" localSheetId="23">#REF!</definedName>
    <definedName name="__________________PPB44" localSheetId="24">#REF!</definedName>
    <definedName name="__________________PPB44" localSheetId="21">#REF!</definedName>
    <definedName name="__________________PPB44">#REF!</definedName>
    <definedName name="__________________PPB45" localSheetId="23">#REF!</definedName>
    <definedName name="__________________PPB45" localSheetId="24">#REF!</definedName>
    <definedName name="__________________PPB45" localSheetId="21">#REF!</definedName>
    <definedName name="__________________PPB45">#REF!</definedName>
    <definedName name="__________________PPB46" localSheetId="23">#REF!</definedName>
    <definedName name="__________________PPB46" localSheetId="24">#REF!</definedName>
    <definedName name="__________________PPB46" localSheetId="21">#REF!</definedName>
    <definedName name="__________________PPB46">#REF!</definedName>
    <definedName name="__________________PPB47" localSheetId="23">#REF!</definedName>
    <definedName name="__________________PPB47" localSheetId="24">#REF!</definedName>
    <definedName name="__________________PPB47" localSheetId="21">#REF!</definedName>
    <definedName name="__________________PPB47">#REF!</definedName>
    <definedName name="__________________PPB48" localSheetId="23">#REF!</definedName>
    <definedName name="__________________PPB48" localSheetId="24">#REF!</definedName>
    <definedName name="__________________PPB48" localSheetId="21">#REF!</definedName>
    <definedName name="__________________PPB48">#REF!</definedName>
    <definedName name="__________________PPB49" localSheetId="23">#REF!</definedName>
    <definedName name="__________________PPB49" localSheetId="24">#REF!</definedName>
    <definedName name="__________________PPB49" localSheetId="21">#REF!</definedName>
    <definedName name="__________________PPB49">#REF!</definedName>
    <definedName name="__________________PPB5" localSheetId="23">#REF!</definedName>
    <definedName name="__________________PPB5" localSheetId="24">#REF!</definedName>
    <definedName name="__________________PPB5" localSheetId="21">#REF!</definedName>
    <definedName name="__________________PPB5">#REF!</definedName>
    <definedName name="__________________PPB50" localSheetId="23">#REF!</definedName>
    <definedName name="__________________PPB50" localSheetId="24">#REF!</definedName>
    <definedName name="__________________PPB50" localSheetId="21">#REF!</definedName>
    <definedName name="__________________PPB50">#REF!</definedName>
    <definedName name="__________________PPB51" localSheetId="23">#REF!</definedName>
    <definedName name="__________________PPB51" localSheetId="24">#REF!</definedName>
    <definedName name="__________________PPB51" localSheetId="21">#REF!</definedName>
    <definedName name="__________________PPB51">#REF!</definedName>
    <definedName name="__________________PPB52" localSheetId="23">#REF!</definedName>
    <definedName name="__________________PPB52" localSheetId="24">#REF!</definedName>
    <definedName name="__________________PPB52" localSheetId="21">#REF!</definedName>
    <definedName name="__________________PPB52">#REF!</definedName>
    <definedName name="__________________PPB53" localSheetId="23">#REF!</definedName>
    <definedName name="__________________PPB53" localSheetId="24">#REF!</definedName>
    <definedName name="__________________PPB53" localSheetId="21">#REF!</definedName>
    <definedName name="__________________PPB53">#REF!</definedName>
    <definedName name="__________________PPB54" localSheetId="23">#REF!</definedName>
    <definedName name="__________________PPB54" localSheetId="24">#REF!</definedName>
    <definedName name="__________________PPB54" localSheetId="21">#REF!</definedName>
    <definedName name="__________________PPB54">#REF!</definedName>
    <definedName name="__________________PPB55" localSheetId="23">#REF!</definedName>
    <definedName name="__________________PPB55" localSheetId="24">#REF!</definedName>
    <definedName name="__________________PPB55" localSheetId="21">#REF!</definedName>
    <definedName name="__________________PPB55">#REF!</definedName>
    <definedName name="__________________PPB56" localSheetId="23">#REF!</definedName>
    <definedName name="__________________PPB56" localSheetId="24">#REF!</definedName>
    <definedName name="__________________PPB56" localSheetId="21">#REF!</definedName>
    <definedName name="__________________PPB56">#REF!</definedName>
    <definedName name="__________________PPB57" localSheetId="23">#REF!</definedName>
    <definedName name="__________________PPB57" localSheetId="24">#REF!</definedName>
    <definedName name="__________________PPB57" localSheetId="21">#REF!</definedName>
    <definedName name="__________________PPB57">#REF!</definedName>
    <definedName name="__________________PPB58" localSheetId="23">#REF!</definedName>
    <definedName name="__________________PPB58" localSheetId="24">#REF!</definedName>
    <definedName name="__________________PPB58" localSheetId="21">#REF!</definedName>
    <definedName name="__________________PPB58">#REF!</definedName>
    <definedName name="__________________PPB59" localSheetId="23">#REF!</definedName>
    <definedName name="__________________PPB59" localSheetId="24">#REF!</definedName>
    <definedName name="__________________PPB59" localSheetId="21">#REF!</definedName>
    <definedName name="__________________PPB59">#REF!</definedName>
    <definedName name="__________________PPB6" localSheetId="23">#REF!</definedName>
    <definedName name="__________________PPB6" localSheetId="24">#REF!</definedName>
    <definedName name="__________________PPB6" localSheetId="21">#REF!</definedName>
    <definedName name="__________________PPB6">#REF!</definedName>
    <definedName name="__________________PPB60" localSheetId="23">#REF!</definedName>
    <definedName name="__________________PPB60" localSheetId="24">#REF!</definedName>
    <definedName name="__________________PPB60" localSheetId="21">#REF!</definedName>
    <definedName name="__________________PPB60">#REF!</definedName>
    <definedName name="__________________PPB61" localSheetId="23">#REF!</definedName>
    <definedName name="__________________PPB61" localSheetId="24">#REF!</definedName>
    <definedName name="__________________PPB61" localSheetId="21">#REF!</definedName>
    <definedName name="__________________PPB61">#REF!</definedName>
    <definedName name="__________________PPB62" localSheetId="23">#REF!</definedName>
    <definedName name="__________________PPB62" localSheetId="24">#REF!</definedName>
    <definedName name="__________________PPB62" localSheetId="21">#REF!</definedName>
    <definedName name="__________________PPB62">#REF!</definedName>
    <definedName name="__________________PPB63" localSheetId="23">#REF!</definedName>
    <definedName name="__________________PPB63" localSheetId="24">#REF!</definedName>
    <definedName name="__________________PPB63" localSheetId="21">#REF!</definedName>
    <definedName name="__________________PPB63">#REF!</definedName>
    <definedName name="__________________PPB64" localSheetId="23">#REF!</definedName>
    <definedName name="__________________PPB64" localSheetId="24">#REF!</definedName>
    <definedName name="__________________PPB64" localSheetId="21">#REF!</definedName>
    <definedName name="__________________PPB64">#REF!</definedName>
    <definedName name="__________________PPB65" localSheetId="23">#REF!</definedName>
    <definedName name="__________________PPB65" localSheetId="24">#REF!</definedName>
    <definedName name="__________________PPB65" localSheetId="21">#REF!</definedName>
    <definedName name="__________________PPB65">#REF!</definedName>
    <definedName name="__________________PPB66" localSheetId="23">#REF!</definedName>
    <definedName name="__________________PPB66" localSheetId="24">#REF!</definedName>
    <definedName name="__________________PPB66" localSheetId="21">#REF!</definedName>
    <definedName name="__________________PPB66">#REF!</definedName>
    <definedName name="__________________PPB67" localSheetId="23">#REF!</definedName>
    <definedName name="__________________PPB67" localSheetId="24">#REF!</definedName>
    <definedName name="__________________PPB67" localSheetId="21">#REF!</definedName>
    <definedName name="__________________PPB67">#REF!</definedName>
    <definedName name="__________________PPB68" localSheetId="23">#REF!</definedName>
    <definedName name="__________________PPB68" localSheetId="24">#REF!</definedName>
    <definedName name="__________________PPB68" localSheetId="21">#REF!</definedName>
    <definedName name="__________________PPB68">#REF!</definedName>
    <definedName name="__________________PPB69" localSheetId="23">#REF!</definedName>
    <definedName name="__________________PPB69" localSheetId="24">#REF!</definedName>
    <definedName name="__________________PPB69" localSheetId="21">#REF!</definedName>
    <definedName name="__________________PPB69">#REF!</definedName>
    <definedName name="__________________PPB7" localSheetId="23">#REF!</definedName>
    <definedName name="__________________PPB7" localSheetId="24">#REF!</definedName>
    <definedName name="__________________PPB7" localSheetId="21">#REF!</definedName>
    <definedName name="__________________PPB7">#REF!</definedName>
    <definedName name="__________________PPB70" localSheetId="23">#REF!</definedName>
    <definedName name="__________________PPB70" localSheetId="24">#REF!</definedName>
    <definedName name="__________________PPB70" localSheetId="21">#REF!</definedName>
    <definedName name="__________________PPB70">#REF!</definedName>
    <definedName name="__________________PPB71" localSheetId="23">#REF!</definedName>
    <definedName name="__________________PPB71" localSheetId="24">#REF!</definedName>
    <definedName name="__________________PPB71" localSheetId="21">#REF!</definedName>
    <definedName name="__________________PPB71">#REF!</definedName>
    <definedName name="__________________PPB72" localSheetId="23">#REF!</definedName>
    <definedName name="__________________PPB72" localSheetId="24">#REF!</definedName>
    <definedName name="__________________PPB72" localSheetId="21">#REF!</definedName>
    <definedName name="__________________PPB72">#REF!</definedName>
    <definedName name="__________________PPB73" localSheetId="23">#REF!</definedName>
    <definedName name="__________________PPB73" localSheetId="24">#REF!</definedName>
    <definedName name="__________________PPB73" localSheetId="21">#REF!</definedName>
    <definedName name="__________________PPB73">#REF!</definedName>
    <definedName name="__________________PPB74" localSheetId="23">#REF!</definedName>
    <definedName name="__________________PPB74" localSheetId="24">#REF!</definedName>
    <definedName name="__________________PPB74" localSheetId="21">#REF!</definedName>
    <definedName name="__________________PPB74">#REF!</definedName>
    <definedName name="__________________PPB75" localSheetId="23">#REF!</definedName>
    <definedName name="__________________PPB75" localSheetId="24">#REF!</definedName>
    <definedName name="__________________PPB75" localSheetId="21">#REF!</definedName>
    <definedName name="__________________PPB75">#REF!</definedName>
    <definedName name="__________________PPB76" localSheetId="23">#REF!</definedName>
    <definedName name="__________________PPB76" localSheetId="24">#REF!</definedName>
    <definedName name="__________________PPB76" localSheetId="21">#REF!</definedName>
    <definedName name="__________________PPB76">#REF!</definedName>
    <definedName name="__________________PPB77" localSheetId="23">#REF!</definedName>
    <definedName name="__________________PPB77" localSheetId="24">#REF!</definedName>
    <definedName name="__________________PPB77" localSheetId="21">#REF!</definedName>
    <definedName name="__________________PPB77">#REF!</definedName>
    <definedName name="__________________PPB78" localSheetId="23">#REF!</definedName>
    <definedName name="__________________PPB78" localSheetId="24">#REF!</definedName>
    <definedName name="__________________PPB78" localSheetId="21">#REF!</definedName>
    <definedName name="__________________PPB78">#REF!</definedName>
    <definedName name="__________________PPB79" localSheetId="23">#REF!</definedName>
    <definedName name="__________________PPB79" localSheetId="24">#REF!</definedName>
    <definedName name="__________________PPB79" localSheetId="21">#REF!</definedName>
    <definedName name="__________________PPB79">#REF!</definedName>
    <definedName name="__________________PPB8" localSheetId="23">#REF!</definedName>
    <definedName name="__________________PPB8" localSheetId="24">#REF!</definedName>
    <definedName name="__________________PPB8" localSheetId="21">#REF!</definedName>
    <definedName name="__________________PPB8">#REF!</definedName>
    <definedName name="__________________PPB80" localSheetId="23">#REF!</definedName>
    <definedName name="__________________PPB80" localSheetId="24">#REF!</definedName>
    <definedName name="__________________PPB80" localSheetId="21">#REF!</definedName>
    <definedName name="__________________PPB80">#REF!</definedName>
    <definedName name="__________________PPB81" localSheetId="23">#REF!</definedName>
    <definedName name="__________________PPB81" localSheetId="24">#REF!</definedName>
    <definedName name="__________________PPB81" localSheetId="21">#REF!</definedName>
    <definedName name="__________________PPB81">#REF!</definedName>
    <definedName name="__________________PPB82" localSheetId="23">#REF!</definedName>
    <definedName name="__________________PPB82" localSheetId="24">#REF!</definedName>
    <definedName name="__________________PPB82" localSheetId="21">#REF!</definedName>
    <definedName name="__________________PPB82">#REF!</definedName>
    <definedName name="__________________PPB83" localSheetId="23">#REF!</definedName>
    <definedName name="__________________PPB83" localSheetId="24">#REF!</definedName>
    <definedName name="__________________PPB83" localSheetId="21">#REF!</definedName>
    <definedName name="__________________PPB83">#REF!</definedName>
    <definedName name="__________________PPB84" localSheetId="23">#REF!</definedName>
    <definedName name="__________________PPB84" localSheetId="24">#REF!</definedName>
    <definedName name="__________________PPB84" localSheetId="21">#REF!</definedName>
    <definedName name="__________________PPB84">#REF!</definedName>
    <definedName name="__________________PPB85" localSheetId="23">#REF!</definedName>
    <definedName name="__________________PPB85" localSheetId="24">#REF!</definedName>
    <definedName name="__________________PPB85" localSheetId="21">#REF!</definedName>
    <definedName name="__________________PPB85">#REF!</definedName>
    <definedName name="__________________PPB86" localSheetId="23">#REF!</definedName>
    <definedName name="__________________PPB86" localSheetId="24">#REF!</definedName>
    <definedName name="__________________PPB86" localSheetId="21">#REF!</definedName>
    <definedName name="__________________PPB86">#REF!</definedName>
    <definedName name="__________________PPB87" localSheetId="23">#REF!</definedName>
    <definedName name="__________________PPB87" localSheetId="24">#REF!</definedName>
    <definedName name="__________________PPB87" localSheetId="21">#REF!</definedName>
    <definedName name="__________________PPB87">#REF!</definedName>
    <definedName name="__________________PPB88" localSheetId="23">#REF!</definedName>
    <definedName name="__________________PPB88" localSheetId="24">#REF!</definedName>
    <definedName name="__________________PPB88" localSheetId="21">#REF!</definedName>
    <definedName name="__________________PPB88">#REF!</definedName>
    <definedName name="__________________PPB89" localSheetId="23">#REF!</definedName>
    <definedName name="__________________PPB89" localSheetId="24">#REF!</definedName>
    <definedName name="__________________PPB89" localSheetId="21">#REF!</definedName>
    <definedName name="__________________PPB89">#REF!</definedName>
    <definedName name="__________________PPB9" localSheetId="23">#REF!</definedName>
    <definedName name="__________________PPB9" localSheetId="24">#REF!</definedName>
    <definedName name="__________________PPB9" localSheetId="21">#REF!</definedName>
    <definedName name="__________________PPB9">#REF!</definedName>
    <definedName name="__________________PPB90" localSheetId="23">#REF!</definedName>
    <definedName name="__________________PPB90" localSheetId="24">#REF!</definedName>
    <definedName name="__________________PPB90" localSheetId="21">#REF!</definedName>
    <definedName name="__________________PPB90">#REF!</definedName>
    <definedName name="__________________PPB91" localSheetId="23">#REF!</definedName>
    <definedName name="__________________PPB91" localSheetId="24">#REF!</definedName>
    <definedName name="__________________PPB91" localSheetId="21">#REF!</definedName>
    <definedName name="__________________PPB91">#REF!</definedName>
    <definedName name="__________________PPB92" localSheetId="23">#REF!</definedName>
    <definedName name="__________________PPB92" localSheetId="24">#REF!</definedName>
    <definedName name="__________________PPB92" localSheetId="21">#REF!</definedName>
    <definedName name="__________________PPB92">#REF!</definedName>
    <definedName name="__________________PPB93" localSheetId="23">#REF!</definedName>
    <definedName name="__________________PPB93" localSheetId="24">#REF!</definedName>
    <definedName name="__________________PPB93" localSheetId="21">#REF!</definedName>
    <definedName name="__________________PPB93">#REF!</definedName>
    <definedName name="__________________PPB94" localSheetId="23">#REF!</definedName>
    <definedName name="__________________PPB94" localSheetId="24">#REF!</definedName>
    <definedName name="__________________PPB94" localSheetId="21">#REF!</definedName>
    <definedName name="__________________PPB94">#REF!</definedName>
    <definedName name="__________________PPB95" localSheetId="23">#REF!</definedName>
    <definedName name="__________________PPB95" localSheetId="24">#REF!</definedName>
    <definedName name="__________________PPB95" localSheetId="21">#REF!</definedName>
    <definedName name="__________________PPB95">#REF!</definedName>
    <definedName name="__________________PPB96" localSheetId="23">#REF!</definedName>
    <definedName name="__________________PPB96" localSheetId="24">#REF!</definedName>
    <definedName name="__________________PPB96" localSheetId="21">#REF!</definedName>
    <definedName name="__________________PPB96">#REF!</definedName>
    <definedName name="__________________PPB97" localSheetId="23">#REF!</definedName>
    <definedName name="__________________PPB97" localSheetId="24">#REF!</definedName>
    <definedName name="__________________PPB97" localSheetId="21">#REF!</definedName>
    <definedName name="__________________PPB97">#REF!</definedName>
    <definedName name="__________________PPB98" localSheetId="23">#REF!</definedName>
    <definedName name="__________________PPB98" localSheetId="24">#REF!</definedName>
    <definedName name="__________________PPB98" localSheetId="21">#REF!</definedName>
    <definedName name="__________________PPB98">#REF!</definedName>
    <definedName name="__________________PPB99" localSheetId="23">#REF!</definedName>
    <definedName name="__________________PPB99" localSheetId="24">#REF!</definedName>
    <definedName name="__________________PPB99" localSheetId="21">#REF!</definedName>
    <definedName name="__________________PPB99">#REF!</definedName>
    <definedName name="__________________PPC1" localSheetId="23">#REF!</definedName>
    <definedName name="__________________PPC1" localSheetId="24">#REF!</definedName>
    <definedName name="__________________PPC1" localSheetId="21">#REF!</definedName>
    <definedName name="__________________PPC1">#REF!</definedName>
    <definedName name="__________________PPC10" localSheetId="23">#REF!</definedName>
    <definedName name="__________________PPC10" localSheetId="24">#REF!</definedName>
    <definedName name="__________________PPC10" localSheetId="21">#REF!</definedName>
    <definedName name="__________________PPC10">#REF!</definedName>
    <definedName name="__________________PPC100" localSheetId="23">#REF!</definedName>
    <definedName name="__________________PPC100" localSheetId="24">#REF!</definedName>
    <definedName name="__________________PPC100" localSheetId="21">#REF!</definedName>
    <definedName name="__________________PPC100">#REF!</definedName>
    <definedName name="__________________PPC101" localSheetId="23">#REF!</definedName>
    <definedName name="__________________PPC101" localSheetId="24">#REF!</definedName>
    <definedName name="__________________PPC101" localSheetId="21">#REF!</definedName>
    <definedName name="__________________PPC101">#REF!</definedName>
    <definedName name="__________________PPC102" localSheetId="23">#REF!</definedName>
    <definedName name="__________________PPC102" localSheetId="24">#REF!</definedName>
    <definedName name="__________________PPC102" localSheetId="21">#REF!</definedName>
    <definedName name="__________________PPC102">#REF!</definedName>
    <definedName name="__________________PPC103" localSheetId="23">#REF!</definedName>
    <definedName name="__________________PPC103" localSheetId="24">#REF!</definedName>
    <definedName name="__________________PPC103" localSheetId="21">#REF!</definedName>
    <definedName name="__________________PPC103">#REF!</definedName>
    <definedName name="__________________PPC104" localSheetId="23">#REF!</definedName>
    <definedName name="__________________PPC104" localSheetId="24">#REF!</definedName>
    <definedName name="__________________PPC104" localSheetId="21">#REF!</definedName>
    <definedName name="__________________PPC104">#REF!</definedName>
    <definedName name="__________________PPC105" localSheetId="23">#REF!</definedName>
    <definedName name="__________________PPC105" localSheetId="24">#REF!</definedName>
    <definedName name="__________________PPC105" localSheetId="21">#REF!</definedName>
    <definedName name="__________________PPC105">#REF!</definedName>
    <definedName name="__________________PPC106" localSheetId="23">#REF!</definedName>
    <definedName name="__________________PPC106" localSheetId="24">#REF!</definedName>
    <definedName name="__________________PPC106" localSheetId="21">#REF!</definedName>
    <definedName name="__________________PPC106">#REF!</definedName>
    <definedName name="__________________PPC107" localSheetId="23">#REF!</definedName>
    <definedName name="__________________PPC107" localSheetId="24">#REF!</definedName>
    <definedName name="__________________PPC107" localSheetId="21">#REF!</definedName>
    <definedName name="__________________PPC107">#REF!</definedName>
    <definedName name="__________________PPC108" localSheetId="23">#REF!</definedName>
    <definedName name="__________________PPC108" localSheetId="24">#REF!</definedName>
    <definedName name="__________________PPC108" localSheetId="21">#REF!</definedName>
    <definedName name="__________________PPC108">#REF!</definedName>
    <definedName name="__________________PPC109" localSheetId="23">#REF!</definedName>
    <definedName name="__________________PPC109" localSheetId="24">#REF!</definedName>
    <definedName name="__________________PPC109" localSheetId="21">#REF!</definedName>
    <definedName name="__________________PPC109">#REF!</definedName>
    <definedName name="__________________PPC11" localSheetId="23">#REF!</definedName>
    <definedName name="__________________PPC11" localSheetId="24">#REF!</definedName>
    <definedName name="__________________PPC11" localSheetId="21">#REF!</definedName>
    <definedName name="__________________PPC11">#REF!</definedName>
    <definedName name="__________________PPC110" localSheetId="23">#REF!</definedName>
    <definedName name="__________________PPC110" localSheetId="24">#REF!</definedName>
    <definedName name="__________________PPC110" localSheetId="21">#REF!</definedName>
    <definedName name="__________________PPC110">#REF!</definedName>
    <definedName name="__________________PPC111" localSheetId="23">#REF!</definedName>
    <definedName name="__________________PPC111" localSheetId="24">#REF!</definedName>
    <definedName name="__________________PPC111" localSheetId="21">#REF!</definedName>
    <definedName name="__________________PPC111">#REF!</definedName>
    <definedName name="__________________PPC112" localSheetId="23">#REF!</definedName>
    <definedName name="__________________PPC112" localSheetId="24">#REF!</definedName>
    <definedName name="__________________PPC112" localSheetId="21">#REF!</definedName>
    <definedName name="__________________PPC112">#REF!</definedName>
    <definedName name="__________________PPC113" localSheetId="23">#REF!</definedName>
    <definedName name="__________________PPC113" localSheetId="24">#REF!</definedName>
    <definedName name="__________________PPC113" localSheetId="21">#REF!</definedName>
    <definedName name="__________________PPC113">#REF!</definedName>
    <definedName name="__________________PPC114" localSheetId="23">#REF!</definedName>
    <definedName name="__________________PPC114" localSheetId="24">#REF!</definedName>
    <definedName name="__________________PPC114" localSheetId="21">#REF!</definedName>
    <definedName name="__________________PPC114">#REF!</definedName>
    <definedName name="__________________PPC115" localSheetId="23">#REF!</definedName>
    <definedName name="__________________PPC115" localSheetId="24">#REF!</definedName>
    <definedName name="__________________PPC115" localSheetId="21">#REF!</definedName>
    <definedName name="__________________PPC115">#REF!</definedName>
    <definedName name="__________________PPC116" localSheetId="23">#REF!</definedName>
    <definedName name="__________________PPC116" localSheetId="24">#REF!</definedName>
    <definedName name="__________________PPC116" localSheetId="21">#REF!</definedName>
    <definedName name="__________________PPC116">#REF!</definedName>
    <definedName name="__________________PPC117" localSheetId="23">#REF!</definedName>
    <definedName name="__________________PPC117" localSheetId="24">#REF!</definedName>
    <definedName name="__________________PPC117" localSheetId="21">#REF!</definedName>
    <definedName name="__________________PPC117">#REF!</definedName>
    <definedName name="__________________PPC118" localSheetId="23">#REF!</definedName>
    <definedName name="__________________PPC118" localSheetId="24">#REF!</definedName>
    <definedName name="__________________PPC118" localSheetId="21">#REF!</definedName>
    <definedName name="__________________PPC118">#REF!</definedName>
    <definedName name="__________________PPC119" localSheetId="23">#REF!</definedName>
    <definedName name="__________________PPC119" localSheetId="24">#REF!</definedName>
    <definedName name="__________________PPC119" localSheetId="21">#REF!</definedName>
    <definedName name="__________________PPC119">#REF!</definedName>
    <definedName name="__________________PPC12" localSheetId="23">#REF!</definedName>
    <definedName name="__________________PPC12" localSheetId="24">#REF!</definedName>
    <definedName name="__________________PPC12" localSheetId="21">#REF!</definedName>
    <definedName name="__________________PPC12">#REF!</definedName>
    <definedName name="__________________PPC120" localSheetId="23">#REF!</definedName>
    <definedName name="__________________PPC120" localSheetId="24">#REF!</definedName>
    <definedName name="__________________PPC120" localSheetId="21">#REF!</definedName>
    <definedName name="__________________PPC120">#REF!</definedName>
    <definedName name="__________________PPC121" localSheetId="23">#REF!</definedName>
    <definedName name="__________________PPC121" localSheetId="24">#REF!</definedName>
    <definedName name="__________________PPC121" localSheetId="21">#REF!</definedName>
    <definedName name="__________________PPC121">#REF!</definedName>
    <definedName name="__________________PPC122" localSheetId="23">#REF!</definedName>
    <definedName name="__________________PPC122" localSheetId="24">#REF!</definedName>
    <definedName name="__________________PPC122" localSheetId="21">#REF!</definedName>
    <definedName name="__________________PPC122">#REF!</definedName>
    <definedName name="__________________PPC123" localSheetId="23">#REF!</definedName>
    <definedName name="__________________PPC123" localSheetId="24">#REF!</definedName>
    <definedName name="__________________PPC123" localSheetId="21">#REF!</definedName>
    <definedName name="__________________PPC123">#REF!</definedName>
    <definedName name="__________________PPC124" localSheetId="23">#REF!</definedName>
    <definedName name="__________________PPC124" localSheetId="24">#REF!</definedName>
    <definedName name="__________________PPC124" localSheetId="21">#REF!</definedName>
    <definedName name="__________________PPC124">#REF!</definedName>
    <definedName name="__________________PPC125" localSheetId="23">#REF!</definedName>
    <definedName name="__________________PPC125" localSheetId="24">#REF!</definedName>
    <definedName name="__________________PPC125" localSheetId="21">#REF!</definedName>
    <definedName name="__________________PPC125">#REF!</definedName>
    <definedName name="__________________PPC126" localSheetId="23">#REF!</definedName>
    <definedName name="__________________PPC126" localSheetId="24">#REF!</definedName>
    <definedName name="__________________PPC126" localSheetId="21">#REF!</definedName>
    <definedName name="__________________PPC126">#REF!</definedName>
    <definedName name="__________________PPC127" localSheetId="23">#REF!</definedName>
    <definedName name="__________________PPC127" localSheetId="24">#REF!</definedName>
    <definedName name="__________________PPC127" localSheetId="21">#REF!</definedName>
    <definedName name="__________________PPC127">#REF!</definedName>
    <definedName name="__________________PPC128" localSheetId="23">#REF!</definedName>
    <definedName name="__________________PPC128" localSheetId="24">#REF!</definedName>
    <definedName name="__________________PPC128" localSheetId="21">#REF!</definedName>
    <definedName name="__________________PPC128">#REF!</definedName>
    <definedName name="__________________PPC129" localSheetId="23">#REF!</definedName>
    <definedName name="__________________PPC129" localSheetId="24">#REF!</definedName>
    <definedName name="__________________PPC129" localSheetId="21">#REF!</definedName>
    <definedName name="__________________PPC129">#REF!</definedName>
    <definedName name="__________________PPC13" localSheetId="23">#REF!</definedName>
    <definedName name="__________________PPC13" localSheetId="24">#REF!</definedName>
    <definedName name="__________________PPC13" localSheetId="21">#REF!</definedName>
    <definedName name="__________________PPC13">#REF!</definedName>
    <definedName name="__________________PPC130" localSheetId="23">#REF!</definedName>
    <definedName name="__________________PPC130" localSheetId="24">#REF!</definedName>
    <definedName name="__________________PPC130" localSheetId="21">#REF!</definedName>
    <definedName name="__________________PPC130">#REF!</definedName>
    <definedName name="__________________PPC131" localSheetId="23">#REF!</definedName>
    <definedName name="__________________PPC131" localSheetId="24">#REF!</definedName>
    <definedName name="__________________PPC131" localSheetId="21">#REF!</definedName>
    <definedName name="__________________PPC131">#REF!</definedName>
    <definedName name="__________________PPC132" localSheetId="23">#REF!</definedName>
    <definedName name="__________________PPC132" localSheetId="24">#REF!</definedName>
    <definedName name="__________________PPC132" localSheetId="21">#REF!</definedName>
    <definedName name="__________________PPC132">#REF!</definedName>
    <definedName name="__________________PPC133" localSheetId="23">#REF!</definedName>
    <definedName name="__________________PPC133" localSheetId="24">#REF!</definedName>
    <definedName name="__________________PPC133" localSheetId="21">#REF!</definedName>
    <definedName name="__________________PPC133">#REF!</definedName>
    <definedName name="__________________PPC134" localSheetId="23">#REF!</definedName>
    <definedName name="__________________PPC134" localSheetId="24">#REF!</definedName>
    <definedName name="__________________PPC134" localSheetId="21">#REF!</definedName>
    <definedName name="__________________PPC134">#REF!</definedName>
    <definedName name="__________________PPC135" localSheetId="23">#REF!</definedName>
    <definedName name="__________________PPC135" localSheetId="24">#REF!</definedName>
    <definedName name="__________________PPC135" localSheetId="21">#REF!</definedName>
    <definedName name="__________________PPC135">#REF!</definedName>
    <definedName name="__________________PPC136" localSheetId="23">#REF!</definedName>
    <definedName name="__________________PPC136" localSheetId="24">#REF!</definedName>
    <definedName name="__________________PPC136" localSheetId="21">#REF!</definedName>
    <definedName name="__________________PPC136">#REF!</definedName>
    <definedName name="__________________PPC137" localSheetId="23">#REF!</definedName>
    <definedName name="__________________PPC137" localSheetId="24">#REF!</definedName>
    <definedName name="__________________PPC137" localSheetId="21">#REF!</definedName>
    <definedName name="__________________PPC137">#REF!</definedName>
    <definedName name="__________________PPC138" localSheetId="23">#REF!</definedName>
    <definedName name="__________________PPC138" localSheetId="24">#REF!</definedName>
    <definedName name="__________________PPC138" localSheetId="21">#REF!</definedName>
    <definedName name="__________________PPC138">#REF!</definedName>
    <definedName name="__________________PPC139" localSheetId="23">#REF!</definedName>
    <definedName name="__________________PPC139" localSheetId="24">#REF!</definedName>
    <definedName name="__________________PPC139" localSheetId="21">#REF!</definedName>
    <definedName name="__________________PPC139">#REF!</definedName>
    <definedName name="__________________PPC14" localSheetId="23">#REF!</definedName>
    <definedName name="__________________PPC14" localSheetId="24">#REF!</definedName>
    <definedName name="__________________PPC14" localSheetId="21">#REF!</definedName>
    <definedName name="__________________PPC14">#REF!</definedName>
    <definedName name="__________________PPC140" localSheetId="23">#REF!</definedName>
    <definedName name="__________________PPC140" localSheetId="24">#REF!</definedName>
    <definedName name="__________________PPC140" localSheetId="21">#REF!</definedName>
    <definedName name="__________________PPC140">#REF!</definedName>
    <definedName name="__________________PPC141" localSheetId="23">#REF!</definedName>
    <definedName name="__________________PPC141" localSheetId="24">#REF!</definedName>
    <definedName name="__________________PPC141" localSheetId="21">#REF!</definedName>
    <definedName name="__________________PPC141">#REF!</definedName>
    <definedName name="__________________PPC142" localSheetId="23">#REF!</definedName>
    <definedName name="__________________PPC142" localSheetId="24">#REF!</definedName>
    <definedName name="__________________PPC142" localSheetId="21">#REF!</definedName>
    <definedName name="__________________PPC142">#REF!</definedName>
    <definedName name="__________________PPC143" localSheetId="23">#REF!</definedName>
    <definedName name="__________________PPC143" localSheetId="24">#REF!</definedName>
    <definedName name="__________________PPC143" localSheetId="21">#REF!</definedName>
    <definedName name="__________________PPC143">#REF!</definedName>
    <definedName name="__________________PPC144" localSheetId="23">#REF!</definedName>
    <definedName name="__________________PPC144" localSheetId="24">#REF!</definedName>
    <definedName name="__________________PPC144" localSheetId="21">#REF!</definedName>
    <definedName name="__________________PPC144">#REF!</definedName>
    <definedName name="__________________PPC145" localSheetId="23">#REF!</definedName>
    <definedName name="__________________PPC145" localSheetId="24">#REF!</definedName>
    <definedName name="__________________PPC145" localSheetId="21">#REF!</definedName>
    <definedName name="__________________PPC145">#REF!</definedName>
    <definedName name="__________________PPC146" localSheetId="23">#REF!</definedName>
    <definedName name="__________________PPC146" localSheetId="24">#REF!</definedName>
    <definedName name="__________________PPC146" localSheetId="21">#REF!</definedName>
    <definedName name="__________________PPC146">#REF!</definedName>
    <definedName name="__________________PPC147" localSheetId="23">#REF!</definedName>
    <definedName name="__________________PPC147" localSheetId="24">#REF!</definedName>
    <definedName name="__________________PPC147" localSheetId="21">#REF!</definedName>
    <definedName name="__________________PPC147">#REF!</definedName>
    <definedName name="__________________PPC148" localSheetId="23">#REF!</definedName>
    <definedName name="__________________PPC148" localSheetId="24">#REF!</definedName>
    <definedName name="__________________PPC148" localSheetId="21">#REF!</definedName>
    <definedName name="__________________PPC148">#REF!</definedName>
    <definedName name="__________________PPC149" localSheetId="23">#REF!</definedName>
    <definedName name="__________________PPC149" localSheetId="24">#REF!</definedName>
    <definedName name="__________________PPC149" localSheetId="21">#REF!</definedName>
    <definedName name="__________________PPC149">#REF!</definedName>
    <definedName name="__________________PPC15" localSheetId="23">#REF!</definedName>
    <definedName name="__________________PPC15" localSheetId="24">#REF!</definedName>
    <definedName name="__________________PPC15" localSheetId="21">#REF!</definedName>
    <definedName name="__________________PPC15">#REF!</definedName>
    <definedName name="__________________PPC150" localSheetId="23">#REF!</definedName>
    <definedName name="__________________PPC150" localSheetId="24">#REF!</definedName>
    <definedName name="__________________PPC150" localSheetId="21">#REF!</definedName>
    <definedName name="__________________PPC150">#REF!</definedName>
    <definedName name="__________________PPC151" localSheetId="23">#REF!</definedName>
    <definedName name="__________________PPC151" localSheetId="24">#REF!</definedName>
    <definedName name="__________________PPC151" localSheetId="21">#REF!</definedName>
    <definedName name="__________________PPC151">#REF!</definedName>
    <definedName name="__________________PPC152" localSheetId="23">#REF!</definedName>
    <definedName name="__________________PPC152" localSheetId="24">#REF!</definedName>
    <definedName name="__________________PPC152" localSheetId="21">#REF!</definedName>
    <definedName name="__________________PPC152">#REF!</definedName>
    <definedName name="__________________PPC153" localSheetId="23">#REF!</definedName>
    <definedName name="__________________PPC153" localSheetId="24">#REF!</definedName>
    <definedName name="__________________PPC153" localSheetId="21">#REF!</definedName>
    <definedName name="__________________PPC153">#REF!</definedName>
    <definedName name="__________________PPC154" localSheetId="23">#REF!</definedName>
    <definedName name="__________________PPC154" localSheetId="24">#REF!</definedName>
    <definedName name="__________________PPC154" localSheetId="21">#REF!</definedName>
    <definedName name="__________________PPC154">#REF!</definedName>
    <definedName name="__________________PPC155" localSheetId="23">#REF!</definedName>
    <definedName name="__________________PPC155" localSheetId="24">#REF!</definedName>
    <definedName name="__________________PPC155" localSheetId="21">#REF!</definedName>
    <definedName name="__________________PPC155">#REF!</definedName>
    <definedName name="__________________PPC16" localSheetId="23">#REF!</definedName>
    <definedName name="__________________PPC16" localSheetId="24">#REF!</definedName>
    <definedName name="__________________PPC16" localSheetId="21">#REF!</definedName>
    <definedName name="__________________PPC16">#REF!</definedName>
    <definedName name="__________________PPC17" localSheetId="23">#REF!</definedName>
    <definedName name="__________________PPC17" localSheetId="24">#REF!</definedName>
    <definedName name="__________________PPC17" localSheetId="21">#REF!</definedName>
    <definedName name="__________________PPC17">#REF!</definedName>
    <definedName name="__________________PPC18" localSheetId="23">#REF!</definedName>
    <definedName name="__________________PPC18" localSheetId="24">#REF!</definedName>
    <definedName name="__________________PPC18" localSheetId="21">#REF!</definedName>
    <definedName name="__________________PPC18">#REF!</definedName>
    <definedName name="__________________PPC19" localSheetId="23">#REF!</definedName>
    <definedName name="__________________PPC19" localSheetId="24">#REF!</definedName>
    <definedName name="__________________PPC19" localSheetId="21">#REF!</definedName>
    <definedName name="__________________PPC19">#REF!</definedName>
    <definedName name="__________________PPC2" localSheetId="23">#REF!</definedName>
    <definedName name="__________________PPC2" localSheetId="24">#REF!</definedName>
    <definedName name="__________________PPC2" localSheetId="21">#REF!</definedName>
    <definedName name="__________________PPC2">#REF!</definedName>
    <definedName name="__________________PPC20" localSheetId="23">#REF!</definedName>
    <definedName name="__________________PPC20" localSheetId="24">#REF!</definedName>
    <definedName name="__________________PPC20" localSheetId="21">#REF!</definedName>
    <definedName name="__________________PPC20">#REF!</definedName>
    <definedName name="__________________PPC21" localSheetId="23">#REF!</definedName>
    <definedName name="__________________PPC21" localSheetId="24">#REF!</definedName>
    <definedName name="__________________PPC21" localSheetId="21">#REF!</definedName>
    <definedName name="__________________PPC21">#REF!</definedName>
    <definedName name="__________________PPC22" localSheetId="23">#REF!</definedName>
    <definedName name="__________________PPC22" localSheetId="24">#REF!</definedName>
    <definedName name="__________________PPC22" localSheetId="21">#REF!</definedName>
    <definedName name="__________________PPC22">#REF!</definedName>
    <definedName name="__________________PPC23" localSheetId="23">#REF!</definedName>
    <definedName name="__________________PPC23" localSheetId="24">#REF!</definedName>
    <definedName name="__________________PPC23" localSheetId="21">#REF!</definedName>
    <definedName name="__________________PPC23">#REF!</definedName>
    <definedName name="__________________PPC24" localSheetId="23">#REF!</definedName>
    <definedName name="__________________PPC24" localSheetId="24">#REF!</definedName>
    <definedName name="__________________PPC24" localSheetId="21">#REF!</definedName>
    <definedName name="__________________PPC24">#REF!</definedName>
    <definedName name="__________________PPC25" localSheetId="23">#REF!</definedName>
    <definedName name="__________________PPC25" localSheetId="24">#REF!</definedName>
    <definedName name="__________________PPC25" localSheetId="21">#REF!</definedName>
    <definedName name="__________________PPC25">#REF!</definedName>
    <definedName name="__________________PPC26" localSheetId="23">#REF!</definedName>
    <definedName name="__________________PPC26" localSheetId="24">#REF!</definedName>
    <definedName name="__________________PPC26" localSheetId="21">#REF!</definedName>
    <definedName name="__________________PPC26">#REF!</definedName>
    <definedName name="__________________PPC27" localSheetId="23">#REF!</definedName>
    <definedName name="__________________PPC27" localSheetId="24">#REF!</definedName>
    <definedName name="__________________PPC27" localSheetId="21">#REF!</definedName>
    <definedName name="__________________PPC27">#REF!</definedName>
    <definedName name="__________________PPC28" localSheetId="23">#REF!</definedName>
    <definedName name="__________________PPC28" localSheetId="24">#REF!</definedName>
    <definedName name="__________________PPC28" localSheetId="21">#REF!</definedName>
    <definedName name="__________________PPC28">#REF!</definedName>
    <definedName name="__________________PPC29" localSheetId="23">#REF!</definedName>
    <definedName name="__________________PPC29" localSheetId="24">#REF!</definedName>
    <definedName name="__________________PPC29" localSheetId="21">#REF!</definedName>
    <definedName name="__________________PPC29">#REF!</definedName>
    <definedName name="__________________PPC3" localSheetId="23">#REF!</definedName>
    <definedName name="__________________PPC3" localSheetId="24">#REF!</definedName>
    <definedName name="__________________PPC3" localSheetId="21">#REF!</definedName>
    <definedName name="__________________PPC3">#REF!</definedName>
    <definedName name="__________________PPC30" localSheetId="23">#REF!</definedName>
    <definedName name="__________________PPC30" localSheetId="24">#REF!</definedName>
    <definedName name="__________________PPC30" localSheetId="21">#REF!</definedName>
    <definedName name="__________________PPC30">#REF!</definedName>
    <definedName name="__________________PPC31" localSheetId="23">#REF!</definedName>
    <definedName name="__________________PPC31" localSheetId="24">#REF!</definedName>
    <definedName name="__________________PPC31" localSheetId="21">#REF!</definedName>
    <definedName name="__________________PPC31">#REF!</definedName>
    <definedName name="__________________PPC32" localSheetId="23">#REF!</definedName>
    <definedName name="__________________PPC32" localSheetId="24">#REF!</definedName>
    <definedName name="__________________PPC32" localSheetId="21">#REF!</definedName>
    <definedName name="__________________PPC32">#REF!</definedName>
    <definedName name="__________________PPC33" localSheetId="23">#REF!</definedName>
    <definedName name="__________________PPC33" localSheetId="24">#REF!</definedName>
    <definedName name="__________________PPC33" localSheetId="21">#REF!</definedName>
    <definedName name="__________________PPC33">#REF!</definedName>
    <definedName name="__________________PPC34" localSheetId="23">#REF!</definedName>
    <definedName name="__________________PPC34" localSheetId="24">#REF!</definedName>
    <definedName name="__________________PPC34" localSheetId="21">#REF!</definedName>
    <definedName name="__________________PPC34">#REF!</definedName>
    <definedName name="__________________PPC35" localSheetId="23">#REF!</definedName>
    <definedName name="__________________PPC35" localSheetId="24">#REF!</definedName>
    <definedName name="__________________PPC35" localSheetId="21">#REF!</definedName>
    <definedName name="__________________PPC35">#REF!</definedName>
    <definedName name="__________________PPC36" localSheetId="23">#REF!</definedName>
    <definedName name="__________________PPC36" localSheetId="24">#REF!</definedName>
    <definedName name="__________________PPC36" localSheetId="21">#REF!</definedName>
    <definedName name="__________________PPC36">#REF!</definedName>
    <definedName name="__________________PPC37" localSheetId="23">#REF!</definedName>
    <definedName name="__________________PPC37" localSheetId="24">#REF!</definedName>
    <definedName name="__________________PPC37" localSheetId="21">#REF!</definedName>
    <definedName name="__________________PPC37">#REF!</definedName>
    <definedName name="__________________PPC38" localSheetId="23">#REF!</definedName>
    <definedName name="__________________PPC38" localSheetId="24">#REF!</definedName>
    <definedName name="__________________PPC38" localSheetId="21">#REF!</definedName>
    <definedName name="__________________PPC38">#REF!</definedName>
    <definedName name="__________________PPC39" localSheetId="23">#REF!</definedName>
    <definedName name="__________________PPC39" localSheetId="24">#REF!</definedName>
    <definedName name="__________________PPC39" localSheetId="21">#REF!</definedName>
    <definedName name="__________________PPC39">#REF!</definedName>
    <definedName name="__________________PPC4" localSheetId="23">#REF!</definedName>
    <definedName name="__________________PPC4" localSheetId="24">#REF!</definedName>
    <definedName name="__________________PPC4" localSheetId="21">#REF!</definedName>
    <definedName name="__________________PPC4">#REF!</definedName>
    <definedName name="__________________PPC40" localSheetId="23">#REF!</definedName>
    <definedName name="__________________PPC40" localSheetId="24">#REF!</definedName>
    <definedName name="__________________PPC40" localSheetId="21">#REF!</definedName>
    <definedName name="__________________PPC40">#REF!</definedName>
    <definedName name="__________________PPC41" localSheetId="23">#REF!</definedName>
    <definedName name="__________________PPC41" localSheetId="24">#REF!</definedName>
    <definedName name="__________________PPC41" localSheetId="21">#REF!</definedName>
    <definedName name="__________________PPC41">#REF!</definedName>
    <definedName name="__________________PPC42" localSheetId="23">#REF!</definedName>
    <definedName name="__________________PPC42" localSheetId="24">#REF!</definedName>
    <definedName name="__________________PPC42" localSheetId="21">#REF!</definedName>
    <definedName name="__________________PPC42">#REF!</definedName>
    <definedName name="__________________PPC43" localSheetId="23">#REF!</definedName>
    <definedName name="__________________PPC43" localSheetId="24">#REF!</definedName>
    <definedName name="__________________PPC43" localSheetId="21">#REF!</definedName>
    <definedName name="__________________PPC43">#REF!</definedName>
    <definedName name="__________________PPC44" localSheetId="23">#REF!</definedName>
    <definedName name="__________________PPC44" localSheetId="24">#REF!</definedName>
    <definedName name="__________________PPC44" localSheetId="21">#REF!</definedName>
    <definedName name="__________________PPC44">#REF!</definedName>
    <definedName name="__________________PPC45" localSheetId="23">#REF!</definedName>
    <definedName name="__________________PPC45" localSheetId="24">#REF!</definedName>
    <definedName name="__________________PPC45" localSheetId="21">#REF!</definedName>
    <definedName name="__________________PPC45">#REF!</definedName>
    <definedName name="__________________PPC46" localSheetId="23">#REF!</definedName>
    <definedName name="__________________PPC46" localSheetId="24">#REF!</definedName>
    <definedName name="__________________PPC46" localSheetId="21">#REF!</definedName>
    <definedName name="__________________PPC46">#REF!</definedName>
    <definedName name="__________________PPC47" localSheetId="23">#REF!</definedName>
    <definedName name="__________________PPC47" localSheetId="24">#REF!</definedName>
    <definedName name="__________________PPC47" localSheetId="21">#REF!</definedName>
    <definedName name="__________________PPC47">#REF!</definedName>
    <definedName name="__________________PPC48" localSheetId="23">#REF!</definedName>
    <definedName name="__________________PPC48" localSheetId="24">#REF!</definedName>
    <definedName name="__________________PPC48" localSheetId="21">#REF!</definedName>
    <definedName name="__________________PPC48">#REF!</definedName>
    <definedName name="__________________PPC49" localSheetId="23">#REF!</definedName>
    <definedName name="__________________PPC49" localSheetId="24">#REF!</definedName>
    <definedName name="__________________PPC49" localSheetId="21">#REF!</definedName>
    <definedName name="__________________PPC49">#REF!</definedName>
    <definedName name="__________________PPC5" localSheetId="23">#REF!</definedName>
    <definedName name="__________________PPC5" localSheetId="24">#REF!</definedName>
    <definedName name="__________________PPC5" localSheetId="21">#REF!</definedName>
    <definedName name="__________________PPC5">#REF!</definedName>
    <definedName name="__________________PPC50" localSheetId="23">#REF!</definedName>
    <definedName name="__________________PPC50" localSheetId="24">#REF!</definedName>
    <definedName name="__________________PPC50" localSheetId="21">#REF!</definedName>
    <definedName name="__________________PPC50">#REF!</definedName>
    <definedName name="__________________PPC51" localSheetId="23">#REF!</definedName>
    <definedName name="__________________PPC51" localSheetId="24">#REF!</definedName>
    <definedName name="__________________PPC51" localSheetId="21">#REF!</definedName>
    <definedName name="__________________PPC51">#REF!</definedName>
    <definedName name="__________________PPC52" localSheetId="23">#REF!</definedName>
    <definedName name="__________________PPC52" localSheetId="24">#REF!</definedName>
    <definedName name="__________________PPC52" localSheetId="21">#REF!</definedName>
    <definedName name="__________________PPC52">#REF!</definedName>
    <definedName name="__________________PPC53" localSheetId="23">#REF!</definedName>
    <definedName name="__________________PPC53" localSheetId="24">#REF!</definedName>
    <definedName name="__________________PPC53" localSheetId="21">#REF!</definedName>
    <definedName name="__________________PPC53">#REF!</definedName>
    <definedName name="__________________PPC54" localSheetId="23">#REF!</definedName>
    <definedName name="__________________PPC54" localSheetId="24">#REF!</definedName>
    <definedName name="__________________PPC54" localSheetId="21">#REF!</definedName>
    <definedName name="__________________PPC54">#REF!</definedName>
    <definedName name="__________________PPC55" localSheetId="23">#REF!</definedName>
    <definedName name="__________________PPC55" localSheetId="24">#REF!</definedName>
    <definedName name="__________________PPC55" localSheetId="21">#REF!</definedName>
    <definedName name="__________________PPC55">#REF!</definedName>
    <definedName name="__________________PPC56" localSheetId="23">#REF!</definedName>
    <definedName name="__________________PPC56" localSheetId="24">#REF!</definedName>
    <definedName name="__________________PPC56" localSheetId="21">#REF!</definedName>
    <definedName name="__________________PPC56">#REF!</definedName>
    <definedName name="__________________PPC57" localSheetId="23">#REF!</definedName>
    <definedName name="__________________PPC57" localSheetId="24">#REF!</definedName>
    <definedName name="__________________PPC57" localSheetId="21">#REF!</definedName>
    <definedName name="__________________PPC57">#REF!</definedName>
    <definedName name="__________________PPC58" localSheetId="23">#REF!</definedName>
    <definedName name="__________________PPC58" localSheetId="24">#REF!</definedName>
    <definedName name="__________________PPC58" localSheetId="21">#REF!</definedName>
    <definedName name="__________________PPC58">#REF!</definedName>
    <definedName name="__________________PPC59" localSheetId="23">#REF!</definedName>
    <definedName name="__________________PPC59" localSheetId="24">#REF!</definedName>
    <definedName name="__________________PPC59" localSheetId="21">#REF!</definedName>
    <definedName name="__________________PPC59">#REF!</definedName>
    <definedName name="__________________PPC6" localSheetId="23">#REF!</definedName>
    <definedName name="__________________PPC6" localSheetId="24">#REF!</definedName>
    <definedName name="__________________PPC6" localSheetId="21">#REF!</definedName>
    <definedName name="__________________PPC6">#REF!</definedName>
    <definedName name="__________________PPC60" localSheetId="23">#REF!</definedName>
    <definedName name="__________________PPC60" localSheetId="24">#REF!</definedName>
    <definedName name="__________________PPC60" localSheetId="21">#REF!</definedName>
    <definedName name="__________________PPC60">#REF!</definedName>
    <definedName name="__________________PPC61" localSheetId="23">#REF!</definedName>
    <definedName name="__________________PPC61" localSheetId="24">#REF!</definedName>
    <definedName name="__________________PPC61" localSheetId="21">#REF!</definedName>
    <definedName name="__________________PPC61">#REF!</definedName>
    <definedName name="__________________PPC62" localSheetId="23">#REF!</definedName>
    <definedName name="__________________PPC62" localSheetId="24">#REF!</definedName>
    <definedName name="__________________PPC62" localSheetId="21">#REF!</definedName>
    <definedName name="__________________PPC62">#REF!</definedName>
    <definedName name="__________________PPC63" localSheetId="23">#REF!</definedName>
    <definedName name="__________________PPC63" localSheetId="24">#REF!</definedName>
    <definedName name="__________________PPC63" localSheetId="21">#REF!</definedName>
    <definedName name="__________________PPC63">#REF!</definedName>
    <definedName name="__________________PPC64" localSheetId="23">#REF!</definedName>
    <definedName name="__________________PPC64" localSheetId="24">#REF!</definedName>
    <definedName name="__________________PPC64" localSheetId="21">#REF!</definedName>
    <definedName name="__________________PPC64">#REF!</definedName>
    <definedName name="__________________PPC65" localSheetId="23">#REF!</definedName>
    <definedName name="__________________PPC65" localSheetId="24">#REF!</definedName>
    <definedName name="__________________PPC65" localSheetId="21">#REF!</definedName>
    <definedName name="__________________PPC65">#REF!</definedName>
    <definedName name="__________________PPC66" localSheetId="23">#REF!</definedName>
    <definedName name="__________________PPC66" localSheetId="24">#REF!</definedName>
    <definedName name="__________________PPC66" localSheetId="21">#REF!</definedName>
    <definedName name="__________________PPC66">#REF!</definedName>
    <definedName name="__________________PPC67" localSheetId="23">#REF!</definedName>
    <definedName name="__________________PPC67" localSheetId="24">#REF!</definedName>
    <definedName name="__________________PPC67" localSheetId="21">#REF!</definedName>
    <definedName name="__________________PPC67">#REF!</definedName>
    <definedName name="__________________PPC68" localSheetId="23">#REF!</definedName>
    <definedName name="__________________PPC68" localSheetId="24">#REF!</definedName>
    <definedName name="__________________PPC68" localSheetId="21">#REF!</definedName>
    <definedName name="__________________PPC68">#REF!</definedName>
    <definedName name="__________________PPC69" localSheetId="23">#REF!</definedName>
    <definedName name="__________________PPC69" localSheetId="24">#REF!</definedName>
    <definedName name="__________________PPC69" localSheetId="21">#REF!</definedName>
    <definedName name="__________________PPC69">#REF!</definedName>
    <definedName name="__________________PPC7" localSheetId="23">#REF!</definedName>
    <definedName name="__________________PPC7" localSheetId="24">#REF!</definedName>
    <definedName name="__________________PPC7" localSheetId="21">#REF!</definedName>
    <definedName name="__________________PPC7">#REF!</definedName>
    <definedName name="__________________PPC70" localSheetId="23">#REF!</definedName>
    <definedName name="__________________PPC70" localSheetId="24">#REF!</definedName>
    <definedName name="__________________PPC70" localSheetId="21">#REF!</definedName>
    <definedName name="__________________PPC70">#REF!</definedName>
    <definedName name="__________________PPC71" localSheetId="23">#REF!</definedName>
    <definedName name="__________________PPC71" localSheetId="24">#REF!</definedName>
    <definedName name="__________________PPC71" localSheetId="21">#REF!</definedName>
    <definedName name="__________________PPC71">#REF!</definedName>
    <definedName name="__________________PPC72" localSheetId="23">#REF!</definedName>
    <definedName name="__________________PPC72" localSheetId="24">#REF!</definedName>
    <definedName name="__________________PPC72" localSheetId="21">#REF!</definedName>
    <definedName name="__________________PPC72">#REF!</definedName>
    <definedName name="__________________PPC73" localSheetId="23">#REF!</definedName>
    <definedName name="__________________PPC73" localSheetId="24">#REF!</definedName>
    <definedName name="__________________PPC73" localSheetId="21">#REF!</definedName>
    <definedName name="__________________PPC73">#REF!</definedName>
    <definedName name="__________________PPC74" localSheetId="23">#REF!</definedName>
    <definedName name="__________________PPC74" localSheetId="24">#REF!</definedName>
    <definedName name="__________________PPC74" localSheetId="21">#REF!</definedName>
    <definedName name="__________________PPC74">#REF!</definedName>
    <definedName name="__________________PPC75" localSheetId="23">#REF!</definedName>
    <definedName name="__________________PPC75" localSheetId="24">#REF!</definedName>
    <definedName name="__________________PPC75" localSheetId="21">#REF!</definedName>
    <definedName name="__________________PPC75">#REF!</definedName>
    <definedName name="__________________PPC76" localSheetId="23">#REF!</definedName>
    <definedName name="__________________PPC76" localSheetId="24">#REF!</definedName>
    <definedName name="__________________PPC76" localSheetId="21">#REF!</definedName>
    <definedName name="__________________PPC76">#REF!</definedName>
    <definedName name="__________________PPC77" localSheetId="23">#REF!</definedName>
    <definedName name="__________________PPC77" localSheetId="24">#REF!</definedName>
    <definedName name="__________________PPC77" localSheetId="21">#REF!</definedName>
    <definedName name="__________________PPC77">#REF!</definedName>
    <definedName name="__________________PPC78" localSheetId="23">#REF!</definedName>
    <definedName name="__________________PPC78" localSheetId="24">#REF!</definedName>
    <definedName name="__________________PPC78" localSheetId="21">#REF!</definedName>
    <definedName name="__________________PPC78">#REF!</definedName>
    <definedName name="__________________PPC79" localSheetId="23">#REF!</definedName>
    <definedName name="__________________PPC79" localSheetId="24">#REF!</definedName>
    <definedName name="__________________PPC79" localSheetId="21">#REF!</definedName>
    <definedName name="__________________PPC79">#REF!</definedName>
    <definedName name="__________________PPC8" localSheetId="23">#REF!</definedName>
    <definedName name="__________________PPC8" localSheetId="24">#REF!</definedName>
    <definedName name="__________________PPC8" localSheetId="21">#REF!</definedName>
    <definedName name="__________________PPC8">#REF!</definedName>
    <definedName name="__________________PPC80" localSheetId="23">#REF!</definedName>
    <definedName name="__________________PPC80" localSheetId="24">#REF!</definedName>
    <definedName name="__________________PPC80" localSheetId="21">#REF!</definedName>
    <definedName name="__________________PPC80">#REF!</definedName>
    <definedName name="__________________PPC81" localSheetId="23">#REF!</definedName>
    <definedName name="__________________PPC81" localSheetId="24">#REF!</definedName>
    <definedName name="__________________PPC81" localSheetId="21">#REF!</definedName>
    <definedName name="__________________PPC81">#REF!</definedName>
    <definedName name="__________________PPC82" localSheetId="23">#REF!</definedName>
    <definedName name="__________________PPC82" localSheetId="24">#REF!</definedName>
    <definedName name="__________________PPC82" localSheetId="21">#REF!</definedName>
    <definedName name="__________________PPC82">#REF!</definedName>
    <definedName name="__________________PPC83" localSheetId="23">#REF!</definedName>
    <definedName name="__________________PPC83" localSheetId="24">#REF!</definedName>
    <definedName name="__________________PPC83" localSheetId="21">#REF!</definedName>
    <definedName name="__________________PPC83">#REF!</definedName>
    <definedName name="__________________PPC84" localSheetId="23">#REF!</definedName>
    <definedName name="__________________PPC84" localSheetId="24">#REF!</definedName>
    <definedName name="__________________PPC84" localSheetId="21">#REF!</definedName>
    <definedName name="__________________PPC84">#REF!</definedName>
    <definedName name="__________________PPC85" localSheetId="23">#REF!</definedName>
    <definedName name="__________________PPC85" localSheetId="24">#REF!</definedName>
    <definedName name="__________________PPC85" localSheetId="21">#REF!</definedName>
    <definedName name="__________________PPC85">#REF!</definedName>
    <definedName name="__________________PPC86" localSheetId="23">#REF!</definedName>
    <definedName name="__________________PPC86" localSheetId="24">#REF!</definedName>
    <definedName name="__________________PPC86" localSheetId="21">#REF!</definedName>
    <definedName name="__________________PPC86">#REF!</definedName>
    <definedName name="__________________PPC87" localSheetId="23">#REF!</definedName>
    <definedName name="__________________PPC87" localSheetId="24">#REF!</definedName>
    <definedName name="__________________PPC87" localSheetId="21">#REF!</definedName>
    <definedName name="__________________PPC87">#REF!</definedName>
    <definedName name="__________________PPC88" localSheetId="23">#REF!</definedName>
    <definedName name="__________________PPC88" localSheetId="24">#REF!</definedName>
    <definedName name="__________________PPC88" localSheetId="21">#REF!</definedName>
    <definedName name="__________________PPC88">#REF!</definedName>
    <definedName name="__________________PPC89" localSheetId="23">#REF!</definedName>
    <definedName name="__________________PPC89" localSheetId="24">#REF!</definedName>
    <definedName name="__________________PPC89" localSheetId="21">#REF!</definedName>
    <definedName name="__________________PPC89">#REF!</definedName>
    <definedName name="__________________PPC9" localSheetId="23">#REF!</definedName>
    <definedName name="__________________PPC9" localSheetId="24">#REF!</definedName>
    <definedName name="__________________PPC9" localSheetId="21">#REF!</definedName>
    <definedName name="__________________PPC9">#REF!</definedName>
    <definedName name="__________________PPC90" localSheetId="23">#REF!</definedName>
    <definedName name="__________________PPC90" localSheetId="24">#REF!</definedName>
    <definedName name="__________________PPC90" localSheetId="21">#REF!</definedName>
    <definedName name="__________________PPC90">#REF!</definedName>
    <definedName name="__________________PPC91" localSheetId="23">#REF!</definedName>
    <definedName name="__________________PPC91" localSheetId="24">#REF!</definedName>
    <definedName name="__________________PPC91" localSheetId="21">#REF!</definedName>
    <definedName name="__________________PPC91">#REF!</definedName>
    <definedName name="__________________PPC92" localSheetId="23">#REF!</definedName>
    <definedName name="__________________PPC92" localSheetId="24">#REF!</definedName>
    <definedName name="__________________PPC92" localSheetId="21">#REF!</definedName>
    <definedName name="__________________PPC92">#REF!</definedName>
    <definedName name="__________________PPC93" localSheetId="23">#REF!</definedName>
    <definedName name="__________________PPC93" localSheetId="24">#REF!</definedName>
    <definedName name="__________________PPC93" localSheetId="21">#REF!</definedName>
    <definedName name="__________________PPC93">#REF!</definedName>
    <definedName name="__________________PPC94" localSheetId="23">#REF!</definedName>
    <definedName name="__________________PPC94" localSheetId="24">#REF!</definedName>
    <definedName name="__________________PPC94" localSheetId="21">#REF!</definedName>
    <definedName name="__________________PPC94">#REF!</definedName>
    <definedName name="__________________PPC95" localSheetId="23">#REF!</definedName>
    <definedName name="__________________PPC95" localSheetId="24">#REF!</definedName>
    <definedName name="__________________PPC95" localSheetId="21">#REF!</definedName>
    <definedName name="__________________PPC95">#REF!</definedName>
    <definedName name="__________________PPD114" localSheetId="23">#REF!</definedName>
    <definedName name="__________________PPD114" localSheetId="24">#REF!</definedName>
    <definedName name="__________________PPD114" localSheetId="21">#REF!</definedName>
    <definedName name="__________________PPD114">#REF!</definedName>
    <definedName name="__________________PPD89" localSheetId="23">#REF!</definedName>
    <definedName name="__________________PPD89" localSheetId="24">#REF!</definedName>
    <definedName name="__________________PPD89" localSheetId="21">#REF!</definedName>
    <definedName name="__________________PPD89">#REF!</definedName>
    <definedName name="__________________RMR1">#N/A</definedName>
    <definedName name="__________________SS10">[3]MRATES!$J$7</definedName>
    <definedName name="__________________SS12">[3]MRATES!$J$8</definedName>
    <definedName name="__________________SS20">[3]MRATES!$J$9</definedName>
    <definedName name="__________________SS25">[3]MRATES!$J$10</definedName>
    <definedName name="__________________SS40">[3]MRATES!$J$11</definedName>
    <definedName name="__________________SS6">[3]MRATES!$J$6</definedName>
    <definedName name="_________________IRC40">[3]MRATES!$M$12</definedName>
    <definedName name="_________________IRC60">[3]MRATES!$M$14</definedName>
    <definedName name="_________________OH1">[3]MRATES!$C$35</definedName>
    <definedName name="_________________PPA14" localSheetId="23">#REF!</definedName>
    <definedName name="_________________PPA14" localSheetId="24">#REF!</definedName>
    <definedName name="_________________PPA14" localSheetId="21">#REF!</definedName>
    <definedName name="_________________PPA14">#REF!</definedName>
    <definedName name="_________________PPB154" localSheetId="23">#REF!</definedName>
    <definedName name="_________________PPB154" localSheetId="24">#REF!</definedName>
    <definedName name="_________________PPB154" localSheetId="21">#REF!</definedName>
    <definedName name="_________________PPB154">#REF!</definedName>
    <definedName name="_________________PPB155" localSheetId="23">#REF!</definedName>
    <definedName name="_________________PPB155" localSheetId="24">#REF!</definedName>
    <definedName name="_________________PPB155" localSheetId="21">#REF!</definedName>
    <definedName name="_________________PPB155">#REF!</definedName>
    <definedName name="_________________PPB16" localSheetId="23">#REF!</definedName>
    <definedName name="_________________PPB16" localSheetId="24">#REF!</definedName>
    <definedName name="_________________PPB16" localSheetId="21">#REF!</definedName>
    <definedName name="_________________PPB16">#REF!</definedName>
    <definedName name="_________________PPB17" localSheetId="23">#REF!</definedName>
    <definedName name="_________________PPB17" localSheetId="24">#REF!</definedName>
    <definedName name="_________________PPB17" localSheetId="21">#REF!</definedName>
    <definedName name="_________________PPB17">#REF!</definedName>
    <definedName name="_________________PPB18" localSheetId="23">#REF!</definedName>
    <definedName name="_________________PPB18" localSheetId="24">#REF!</definedName>
    <definedName name="_________________PPB18" localSheetId="21">#REF!</definedName>
    <definedName name="_________________PPB18">#REF!</definedName>
    <definedName name="_________________PPB19" localSheetId="23">#REF!</definedName>
    <definedName name="_________________PPB19" localSheetId="24">#REF!</definedName>
    <definedName name="_________________PPB19" localSheetId="21">#REF!</definedName>
    <definedName name="_________________PPB19">#REF!</definedName>
    <definedName name="_________________PPB2" localSheetId="23">#REF!</definedName>
    <definedName name="_________________PPB2" localSheetId="24">#REF!</definedName>
    <definedName name="_________________PPB2" localSheetId="21">#REF!</definedName>
    <definedName name="_________________PPB2">#REF!</definedName>
    <definedName name="_________________PPB20" localSheetId="23">#REF!</definedName>
    <definedName name="_________________PPB20" localSheetId="24">#REF!</definedName>
    <definedName name="_________________PPB20" localSheetId="21">#REF!</definedName>
    <definedName name="_________________PPB20">#REF!</definedName>
    <definedName name="_________________PPB21" localSheetId="23">#REF!</definedName>
    <definedName name="_________________PPB21" localSheetId="24">#REF!</definedName>
    <definedName name="_________________PPB21" localSheetId="21">#REF!</definedName>
    <definedName name="_________________PPB21">#REF!</definedName>
    <definedName name="_________________PPB22" localSheetId="23">#REF!</definedName>
    <definedName name="_________________PPB22" localSheetId="24">#REF!</definedName>
    <definedName name="_________________PPB22" localSheetId="21">#REF!</definedName>
    <definedName name="_________________PPB22">#REF!</definedName>
    <definedName name="_________________PPB23" localSheetId="23">#REF!</definedName>
    <definedName name="_________________PPB23" localSheetId="24">#REF!</definedName>
    <definedName name="_________________PPB23" localSheetId="21">#REF!</definedName>
    <definedName name="_________________PPB23">#REF!</definedName>
    <definedName name="_________________PPB24" localSheetId="23">#REF!</definedName>
    <definedName name="_________________PPB24" localSheetId="24">#REF!</definedName>
    <definedName name="_________________PPB24" localSheetId="21">#REF!</definedName>
    <definedName name="_________________PPB24">#REF!</definedName>
    <definedName name="_________________PPB25" localSheetId="23">#REF!</definedName>
    <definedName name="_________________PPB25" localSheetId="24">#REF!</definedName>
    <definedName name="_________________PPB25" localSheetId="21">#REF!</definedName>
    <definedName name="_________________PPB25">#REF!</definedName>
    <definedName name="_________________PPB26" localSheetId="23">#REF!</definedName>
    <definedName name="_________________PPB26" localSheetId="24">#REF!</definedName>
    <definedName name="_________________PPB26" localSheetId="21">#REF!</definedName>
    <definedName name="_________________PPB26">#REF!</definedName>
    <definedName name="_________________PPB27" localSheetId="23">#REF!</definedName>
    <definedName name="_________________PPB27" localSheetId="24">#REF!</definedName>
    <definedName name="_________________PPB27" localSheetId="21">#REF!</definedName>
    <definedName name="_________________PPB27">#REF!</definedName>
    <definedName name="_________________PPB28" localSheetId="23">#REF!</definedName>
    <definedName name="_________________PPB28" localSheetId="24">#REF!</definedName>
    <definedName name="_________________PPB28" localSheetId="21">#REF!</definedName>
    <definedName name="_________________PPB28">#REF!</definedName>
    <definedName name="_________________PPB29" localSheetId="23">#REF!</definedName>
    <definedName name="_________________PPB29" localSheetId="24">#REF!</definedName>
    <definedName name="_________________PPB29" localSheetId="21">#REF!</definedName>
    <definedName name="_________________PPB29">#REF!</definedName>
    <definedName name="_________________PPB3" localSheetId="23">#REF!</definedName>
    <definedName name="_________________PPB3" localSheetId="24">#REF!</definedName>
    <definedName name="_________________PPB3" localSheetId="21">#REF!</definedName>
    <definedName name="_________________PPB3">#REF!</definedName>
    <definedName name="_________________PPB30" localSheetId="23">#REF!</definedName>
    <definedName name="_________________PPB30" localSheetId="24">#REF!</definedName>
    <definedName name="_________________PPB30" localSheetId="21">#REF!</definedName>
    <definedName name="_________________PPB30">#REF!</definedName>
    <definedName name="_________________PPB31" localSheetId="23">#REF!</definedName>
    <definedName name="_________________PPB31" localSheetId="24">#REF!</definedName>
    <definedName name="_________________PPB31" localSheetId="21">#REF!</definedName>
    <definedName name="_________________PPB31">#REF!</definedName>
    <definedName name="_________________PPB32" localSheetId="23">#REF!</definedName>
    <definedName name="_________________PPB32" localSheetId="24">#REF!</definedName>
    <definedName name="_________________PPB32" localSheetId="21">#REF!</definedName>
    <definedName name="_________________PPB32">#REF!</definedName>
    <definedName name="_________________PPB33" localSheetId="23">#REF!</definedName>
    <definedName name="_________________PPB33" localSheetId="24">#REF!</definedName>
    <definedName name="_________________PPB33" localSheetId="21">#REF!</definedName>
    <definedName name="_________________PPB33">#REF!</definedName>
    <definedName name="_________________PPB34" localSheetId="23">#REF!</definedName>
    <definedName name="_________________PPB34" localSheetId="24">#REF!</definedName>
    <definedName name="_________________PPB34" localSheetId="21">#REF!</definedName>
    <definedName name="_________________PPB34">#REF!</definedName>
    <definedName name="_________________PPB35" localSheetId="23">#REF!</definedName>
    <definedName name="_________________PPB35" localSheetId="24">#REF!</definedName>
    <definedName name="_________________PPB35" localSheetId="21">#REF!</definedName>
    <definedName name="_________________PPB35">#REF!</definedName>
    <definedName name="_________________PPB36" localSheetId="23">#REF!</definedName>
    <definedName name="_________________PPB36" localSheetId="24">#REF!</definedName>
    <definedName name="_________________PPB36" localSheetId="21">#REF!</definedName>
    <definedName name="_________________PPB36">#REF!</definedName>
    <definedName name="_________________PPB37" localSheetId="23">#REF!</definedName>
    <definedName name="_________________PPB37" localSheetId="24">#REF!</definedName>
    <definedName name="_________________PPB37" localSheetId="21">#REF!</definedName>
    <definedName name="_________________PPB37">#REF!</definedName>
    <definedName name="_________________PPB38" localSheetId="23">#REF!</definedName>
    <definedName name="_________________PPB38" localSheetId="24">#REF!</definedName>
    <definedName name="_________________PPB38" localSheetId="21">#REF!</definedName>
    <definedName name="_________________PPB38">#REF!</definedName>
    <definedName name="_________________PPB39" localSheetId="23">#REF!</definedName>
    <definedName name="_________________PPB39" localSheetId="24">#REF!</definedName>
    <definedName name="_________________PPB39" localSheetId="21">#REF!</definedName>
    <definedName name="_________________PPB39">#REF!</definedName>
    <definedName name="_________________PPB4" localSheetId="23">#REF!</definedName>
    <definedName name="_________________PPB4" localSheetId="24">#REF!</definedName>
    <definedName name="_________________PPB4" localSheetId="21">#REF!</definedName>
    <definedName name="_________________PPB4">#REF!</definedName>
    <definedName name="_________________PPB40" localSheetId="23">#REF!</definedName>
    <definedName name="_________________PPB40" localSheetId="24">#REF!</definedName>
    <definedName name="_________________PPB40" localSheetId="21">#REF!</definedName>
    <definedName name="_________________PPB40">#REF!</definedName>
    <definedName name="_________________PPB41" localSheetId="23">#REF!</definedName>
    <definedName name="_________________PPB41" localSheetId="24">#REF!</definedName>
    <definedName name="_________________PPB41" localSheetId="21">#REF!</definedName>
    <definedName name="_________________PPB41">#REF!</definedName>
    <definedName name="_________________PPB42" localSheetId="23">#REF!</definedName>
    <definedName name="_________________PPB42" localSheetId="24">#REF!</definedName>
    <definedName name="_________________PPB42" localSheetId="21">#REF!</definedName>
    <definedName name="_________________PPB42">#REF!</definedName>
    <definedName name="_________________PPB43" localSheetId="23">#REF!</definedName>
    <definedName name="_________________PPB43" localSheetId="24">#REF!</definedName>
    <definedName name="_________________PPB43" localSheetId="21">#REF!</definedName>
    <definedName name="_________________PPB43">#REF!</definedName>
    <definedName name="_________________PPB44" localSheetId="23">#REF!</definedName>
    <definedName name="_________________PPB44" localSheetId="24">#REF!</definedName>
    <definedName name="_________________PPB44" localSheetId="21">#REF!</definedName>
    <definedName name="_________________PPB44">#REF!</definedName>
    <definedName name="_________________PPB45" localSheetId="23">#REF!</definedName>
    <definedName name="_________________PPB45" localSheetId="24">#REF!</definedName>
    <definedName name="_________________PPB45" localSheetId="21">#REF!</definedName>
    <definedName name="_________________PPB45">#REF!</definedName>
    <definedName name="_________________PPB46" localSheetId="23">#REF!</definedName>
    <definedName name="_________________PPB46" localSheetId="24">#REF!</definedName>
    <definedName name="_________________PPB46" localSheetId="21">#REF!</definedName>
    <definedName name="_________________PPB46">#REF!</definedName>
    <definedName name="_________________PPB47" localSheetId="23">#REF!</definedName>
    <definedName name="_________________PPB47" localSheetId="24">#REF!</definedName>
    <definedName name="_________________PPB47" localSheetId="21">#REF!</definedName>
    <definedName name="_________________PPB47">#REF!</definedName>
    <definedName name="_________________PPB48" localSheetId="23">#REF!</definedName>
    <definedName name="_________________PPB48" localSheetId="24">#REF!</definedName>
    <definedName name="_________________PPB48" localSheetId="21">#REF!</definedName>
    <definedName name="_________________PPB48">#REF!</definedName>
    <definedName name="_________________PPB49" localSheetId="23">#REF!</definedName>
    <definedName name="_________________PPB49" localSheetId="24">#REF!</definedName>
    <definedName name="_________________PPB49" localSheetId="21">#REF!</definedName>
    <definedName name="_________________PPB49">#REF!</definedName>
    <definedName name="_________________PPB5" localSheetId="23">#REF!</definedName>
    <definedName name="_________________PPB5" localSheetId="24">#REF!</definedName>
    <definedName name="_________________PPB5" localSheetId="21">#REF!</definedName>
    <definedName name="_________________PPB5">#REF!</definedName>
    <definedName name="_________________PPB50" localSheetId="23">#REF!</definedName>
    <definedName name="_________________PPB50" localSheetId="24">#REF!</definedName>
    <definedName name="_________________PPB50" localSheetId="21">#REF!</definedName>
    <definedName name="_________________PPB50">#REF!</definedName>
    <definedName name="_________________PPB51" localSheetId="23">#REF!</definedName>
    <definedName name="_________________PPB51" localSheetId="24">#REF!</definedName>
    <definedName name="_________________PPB51" localSheetId="21">#REF!</definedName>
    <definedName name="_________________PPB51">#REF!</definedName>
    <definedName name="_________________PPB52" localSheetId="23">#REF!</definedName>
    <definedName name="_________________PPB52" localSheetId="24">#REF!</definedName>
    <definedName name="_________________PPB52" localSheetId="21">#REF!</definedName>
    <definedName name="_________________PPB52">#REF!</definedName>
    <definedName name="_________________PPB53" localSheetId="23">#REF!</definedName>
    <definedName name="_________________PPB53" localSheetId="24">#REF!</definedName>
    <definedName name="_________________PPB53" localSheetId="21">#REF!</definedName>
    <definedName name="_________________PPB53">#REF!</definedName>
    <definedName name="_________________PPB54" localSheetId="23">#REF!</definedName>
    <definedName name="_________________PPB54" localSheetId="24">#REF!</definedName>
    <definedName name="_________________PPB54" localSheetId="21">#REF!</definedName>
    <definedName name="_________________PPB54">#REF!</definedName>
    <definedName name="_________________PPB55" localSheetId="23">#REF!</definedName>
    <definedName name="_________________PPB55" localSheetId="24">#REF!</definedName>
    <definedName name="_________________PPB55" localSheetId="21">#REF!</definedName>
    <definedName name="_________________PPB55">#REF!</definedName>
    <definedName name="_________________PPB56" localSheetId="23">#REF!</definedName>
    <definedName name="_________________PPB56" localSheetId="24">#REF!</definedName>
    <definedName name="_________________PPB56" localSheetId="21">#REF!</definedName>
    <definedName name="_________________PPB56">#REF!</definedName>
    <definedName name="_________________PPB57" localSheetId="23">#REF!</definedName>
    <definedName name="_________________PPB57" localSheetId="24">#REF!</definedName>
    <definedName name="_________________PPB57" localSheetId="21">#REF!</definedName>
    <definedName name="_________________PPB57">#REF!</definedName>
    <definedName name="_________________PPB58" localSheetId="23">#REF!</definedName>
    <definedName name="_________________PPB58" localSheetId="24">#REF!</definedName>
    <definedName name="_________________PPB58" localSheetId="21">#REF!</definedName>
    <definedName name="_________________PPB58">#REF!</definedName>
    <definedName name="_________________PPB59" localSheetId="23">#REF!</definedName>
    <definedName name="_________________PPB59" localSheetId="24">#REF!</definedName>
    <definedName name="_________________PPB59" localSheetId="21">#REF!</definedName>
    <definedName name="_________________PPB59">#REF!</definedName>
    <definedName name="_________________PPB6" localSheetId="23">#REF!</definedName>
    <definedName name="_________________PPB6" localSheetId="24">#REF!</definedName>
    <definedName name="_________________PPB6" localSheetId="21">#REF!</definedName>
    <definedName name="_________________PPB6">#REF!</definedName>
    <definedName name="_________________PPB60" localSheetId="23">#REF!</definedName>
    <definedName name="_________________PPB60" localSheetId="24">#REF!</definedName>
    <definedName name="_________________PPB60" localSheetId="21">#REF!</definedName>
    <definedName name="_________________PPB60">#REF!</definedName>
    <definedName name="_________________PPB61" localSheetId="23">#REF!</definedName>
    <definedName name="_________________PPB61" localSheetId="24">#REF!</definedName>
    <definedName name="_________________PPB61" localSheetId="21">#REF!</definedName>
    <definedName name="_________________PPB61">#REF!</definedName>
    <definedName name="_________________PPB62" localSheetId="23">#REF!</definedName>
    <definedName name="_________________PPB62" localSheetId="24">#REF!</definedName>
    <definedName name="_________________PPB62" localSheetId="21">#REF!</definedName>
    <definedName name="_________________PPB62">#REF!</definedName>
    <definedName name="_________________PPB63" localSheetId="23">#REF!</definedName>
    <definedName name="_________________PPB63" localSheetId="24">#REF!</definedName>
    <definedName name="_________________PPB63" localSheetId="21">#REF!</definedName>
    <definedName name="_________________PPB63">#REF!</definedName>
    <definedName name="_________________PPB64" localSheetId="23">#REF!</definedName>
    <definedName name="_________________PPB64" localSheetId="24">#REF!</definedName>
    <definedName name="_________________PPB64" localSheetId="21">#REF!</definedName>
    <definedName name="_________________PPB64">#REF!</definedName>
    <definedName name="_________________PPB65" localSheetId="23">#REF!</definedName>
    <definedName name="_________________PPB65" localSheetId="24">#REF!</definedName>
    <definedName name="_________________PPB65" localSheetId="21">#REF!</definedName>
    <definedName name="_________________PPB65">#REF!</definedName>
    <definedName name="_________________PPB66" localSheetId="23">#REF!</definedName>
    <definedName name="_________________PPB66" localSheetId="24">#REF!</definedName>
    <definedName name="_________________PPB66" localSheetId="21">#REF!</definedName>
    <definedName name="_________________PPB66">#REF!</definedName>
    <definedName name="_________________PPB67" localSheetId="23">#REF!</definedName>
    <definedName name="_________________PPB67" localSheetId="24">#REF!</definedName>
    <definedName name="_________________PPB67" localSheetId="21">#REF!</definedName>
    <definedName name="_________________PPB67">#REF!</definedName>
    <definedName name="_________________PPB68" localSheetId="23">#REF!</definedName>
    <definedName name="_________________PPB68" localSheetId="24">#REF!</definedName>
    <definedName name="_________________PPB68" localSheetId="21">#REF!</definedName>
    <definedName name="_________________PPB68">#REF!</definedName>
    <definedName name="_________________PPB69" localSheetId="23">#REF!</definedName>
    <definedName name="_________________PPB69" localSheetId="24">#REF!</definedName>
    <definedName name="_________________PPB69" localSheetId="21">#REF!</definedName>
    <definedName name="_________________PPB69">#REF!</definedName>
    <definedName name="_________________PPB7" localSheetId="23">#REF!</definedName>
    <definedName name="_________________PPB7" localSheetId="24">#REF!</definedName>
    <definedName name="_________________PPB7" localSheetId="21">#REF!</definedName>
    <definedName name="_________________PPB7">#REF!</definedName>
    <definedName name="_________________PPB70" localSheetId="23">#REF!</definedName>
    <definedName name="_________________PPB70" localSheetId="24">#REF!</definedName>
    <definedName name="_________________PPB70" localSheetId="21">#REF!</definedName>
    <definedName name="_________________PPB70">#REF!</definedName>
    <definedName name="_________________PPB71" localSheetId="23">#REF!</definedName>
    <definedName name="_________________PPB71" localSheetId="24">#REF!</definedName>
    <definedName name="_________________PPB71" localSheetId="21">#REF!</definedName>
    <definedName name="_________________PPB71">#REF!</definedName>
    <definedName name="_________________PPB72" localSheetId="23">#REF!</definedName>
    <definedName name="_________________PPB72" localSheetId="24">#REF!</definedName>
    <definedName name="_________________PPB72" localSheetId="21">#REF!</definedName>
    <definedName name="_________________PPB72">#REF!</definedName>
    <definedName name="_________________PPB73" localSheetId="23">#REF!</definedName>
    <definedName name="_________________PPB73" localSheetId="24">#REF!</definedName>
    <definedName name="_________________PPB73" localSheetId="21">#REF!</definedName>
    <definedName name="_________________PPB73">#REF!</definedName>
    <definedName name="_________________PPB74" localSheetId="23">#REF!</definedName>
    <definedName name="_________________PPB74" localSheetId="24">#REF!</definedName>
    <definedName name="_________________PPB74" localSheetId="21">#REF!</definedName>
    <definedName name="_________________PPB74">#REF!</definedName>
    <definedName name="_________________PPB75" localSheetId="23">#REF!</definedName>
    <definedName name="_________________PPB75" localSheetId="24">#REF!</definedName>
    <definedName name="_________________PPB75" localSheetId="21">#REF!</definedName>
    <definedName name="_________________PPB75">#REF!</definedName>
    <definedName name="_________________PPB76" localSheetId="23">#REF!</definedName>
    <definedName name="_________________PPB76" localSheetId="24">#REF!</definedName>
    <definedName name="_________________PPB76" localSheetId="21">#REF!</definedName>
    <definedName name="_________________PPB76">#REF!</definedName>
    <definedName name="_________________PPB77" localSheetId="23">#REF!</definedName>
    <definedName name="_________________PPB77" localSheetId="24">#REF!</definedName>
    <definedName name="_________________PPB77" localSheetId="21">#REF!</definedName>
    <definedName name="_________________PPB77">#REF!</definedName>
    <definedName name="_________________PPB78" localSheetId="23">#REF!</definedName>
    <definedName name="_________________PPB78" localSheetId="24">#REF!</definedName>
    <definedName name="_________________PPB78" localSheetId="21">#REF!</definedName>
    <definedName name="_________________PPB78">#REF!</definedName>
    <definedName name="_________________PPB79" localSheetId="23">#REF!</definedName>
    <definedName name="_________________PPB79" localSheetId="24">#REF!</definedName>
    <definedName name="_________________PPB79" localSheetId="21">#REF!</definedName>
    <definedName name="_________________PPB79">#REF!</definedName>
    <definedName name="_________________PPB8" localSheetId="23">#REF!</definedName>
    <definedName name="_________________PPB8" localSheetId="24">#REF!</definedName>
    <definedName name="_________________PPB8" localSheetId="21">#REF!</definedName>
    <definedName name="_________________PPB8">#REF!</definedName>
    <definedName name="_________________PPB80" localSheetId="23">#REF!</definedName>
    <definedName name="_________________PPB80" localSheetId="24">#REF!</definedName>
    <definedName name="_________________PPB80" localSheetId="21">#REF!</definedName>
    <definedName name="_________________PPB80">#REF!</definedName>
    <definedName name="_________________PPB81" localSheetId="23">#REF!</definedName>
    <definedName name="_________________PPB81" localSheetId="24">#REF!</definedName>
    <definedName name="_________________PPB81" localSheetId="21">#REF!</definedName>
    <definedName name="_________________PPB81">#REF!</definedName>
    <definedName name="_________________PPB82" localSheetId="23">#REF!</definedName>
    <definedName name="_________________PPB82" localSheetId="24">#REF!</definedName>
    <definedName name="_________________PPB82" localSheetId="21">#REF!</definedName>
    <definedName name="_________________PPB82">#REF!</definedName>
    <definedName name="_________________PPB83" localSheetId="23">#REF!</definedName>
    <definedName name="_________________PPB83" localSheetId="24">#REF!</definedName>
    <definedName name="_________________PPB83" localSheetId="21">#REF!</definedName>
    <definedName name="_________________PPB83">#REF!</definedName>
    <definedName name="_________________PPB84" localSheetId="23">#REF!</definedName>
    <definedName name="_________________PPB84" localSheetId="24">#REF!</definedName>
    <definedName name="_________________PPB84" localSheetId="21">#REF!</definedName>
    <definedName name="_________________PPB84">#REF!</definedName>
    <definedName name="_________________PPB85" localSheetId="23">#REF!</definedName>
    <definedName name="_________________PPB85" localSheetId="24">#REF!</definedName>
    <definedName name="_________________PPB85" localSheetId="21">#REF!</definedName>
    <definedName name="_________________PPB85">#REF!</definedName>
    <definedName name="_________________PPB86" localSheetId="23">#REF!</definedName>
    <definedName name="_________________PPB86" localSheetId="24">#REF!</definedName>
    <definedName name="_________________PPB86" localSheetId="21">#REF!</definedName>
    <definedName name="_________________PPB86">#REF!</definedName>
    <definedName name="_________________PPB87" localSheetId="23">#REF!</definedName>
    <definedName name="_________________PPB87" localSheetId="24">#REF!</definedName>
    <definedName name="_________________PPB87" localSheetId="21">#REF!</definedName>
    <definedName name="_________________PPB87">#REF!</definedName>
    <definedName name="_________________PPB88" localSheetId="23">#REF!</definedName>
    <definedName name="_________________PPB88" localSheetId="24">#REF!</definedName>
    <definedName name="_________________PPB88" localSheetId="21">#REF!</definedName>
    <definedName name="_________________PPB88">#REF!</definedName>
    <definedName name="_________________PPB89" localSheetId="23">#REF!</definedName>
    <definedName name="_________________PPB89" localSheetId="24">#REF!</definedName>
    <definedName name="_________________PPB89" localSheetId="21">#REF!</definedName>
    <definedName name="_________________PPB89">#REF!</definedName>
    <definedName name="_________________PPB9" localSheetId="23">#REF!</definedName>
    <definedName name="_________________PPB9" localSheetId="24">#REF!</definedName>
    <definedName name="_________________PPB9" localSheetId="21">#REF!</definedName>
    <definedName name="_________________PPB9">#REF!</definedName>
    <definedName name="_________________PPB90" localSheetId="23">#REF!</definedName>
    <definedName name="_________________PPB90" localSheetId="24">#REF!</definedName>
    <definedName name="_________________PPB90" localSheetId="21">#REF!</definedName>
    <definedName name="_________________PPB90">#REF!</definedName>
    <definedName name="_________________PPB91" localSheetId="23">#REF!</definedName>
    <definedName name="_________________PPB91" localSheetId="24">#REF!</definedName>
    <definedName name="_________________PPB91" localSheetId="21">#REF!</definedName>
    <definedName name="_________________PPB91">#REF!</definedName>
    <definedName name="_________________PPB92" localSheetId="23">#REF!</definedName>
    <definedName name="_________________PPB92" localSheetId="24">#REF!</definedName>
    <definedName name="_________________PPB92" localSheetId="21">#REF!</definedName>
    <definedName name="_________________PPB92">#REF!</definedName>
    <definedName name="_________________PPB93" localSheetId="23">#REF!</definedName>
    <definedName name="_________________PPB93" localSheetId="24">#REF!</definedName>
    <definedName name="_________________PPB93" localSheetId="21">#REF!</definedName>
    <definedName name="_________________PPB93">#REF!</definedName>
    <definedName name="_________________PPB94" localSheetId="23">#REF!</definedName>
    <definedName name="_________________PPB94" localSheetId="24">#REF!</definedName>
    <definedName name="_________________PPB94" localSheetId="21">#REF!</definedName>
    <definedName name="_________________PPB94">#REF!</definedName>
    <definedName name="_________________PPB95" localSheetId="23">#REF!</definedName>
    <definedName name="_________________PPB95" localSheetId="24">#REF!</definedName>
    <definedName name="_________________PPB95" localSheetId="21">#REF!</definedName>
    <definedName name="_________________PPB95">#REF!</definedName>
    <definedName name="_________________PPB96" localSheetId="23">#REF!</definedName>
    <definedName name="_________________PPB96" localSheetId="24">#REF!</definedName>
    <definedName name="_________________PPB96" localSheetId="21">#REF!</definedName>
    <definedName name="_________________PPB96">#REF!</definedName>
    <definedName name="_________________PPB97" localSheetId="23">#REF!</definedName>
    <definedName name="_________________PPB97" localSheetId="24">#REF!</definedName>
    <definedName name="_________________PPB97" localSheetId="21">#REF!</definedName>
    <definedName name="_________________PPB97">#REF!</definedName>
    <definedName name="_________________PPB98" localSheetId="23">#REF!</definedName>
    <definedName name="_________________PPB98" localSheetId="24">#REF!</definedName>
    <definedName name="_________________PPB98" localSheetId="21">#REF!</definedName>
    <definedName name="_________________PPB98">#REF!</definedName>
    <definedName name="_________________PPB99" localSheetId="23">#REF!</definedName>
    <definedName name="_________________PPB99" localSheetId="24">#REF!</definedName>
    <definedName name="_________________PPB99" localSheetId="21">#REF!</definedName>
    <definedName name="_________________PPB99">#REF!</definedName>
    <definedName name="_________________PPC1" localSheetId="23">#REF!</definedName>
    <definedName name="_________________PPC1" localSheetId="24">#REF!</definedName>
    <definedName name="_________________PPC1" localSheetId="21">#REF!</definedName>
    <definedName name="_________________PPC1">#REF!</definedName>
    <definedName name="_________________PPC10" localSheetId="23">#REF!</definedName>
    <definedName name="_________________PPC10" localSheetId="24">#REF!</definedName>
    <definedName name="_________________PPC10" localSheetId="21">#REF!</definedName>
    <definedName name="_________________PPC10">#REF!</definedName>
    <definedName name="_________________PPC100" localSheetId="23">#REF!</definedName>
    <definedName name="_________________PPC100" localSheetId="24">#REF!</definedName>
    <definedName name="_________________PPC100" localSheetId="21">#REF!</definedName>
    <definedName name="_________________PPC100">#REF!</definedName>
    <definedName name="_________________PPC101" localSheetId="23">#REF!</definedName>
    <definedName name="_________________PPC101" localSheetId="24">#REF!</definedName>
    <definedName name="_________________PPC101" localSheetId="21">#REF!</definedName>
    <definedName name="_________________PPC101">#REF!</definedName>
    <definedName name="_________________PPC102" localSheetId="23">#REF!</definedName>
    <definedName name="_________________PPC102" localSheetId="24">#REF!</definedName>
    <definedName name="_________________PPC102" localSheetId="21">#REF!</definedName>
    <definedName name="_________________PPC102">#REF!</definedName>
    <definedName name="_________________PPC103" localSheetId="23">#REF!</definedName>
    <definedName name="_________________PPC103" localSheetId="24">#REF!</definedName>
    <definedName name="_________________PPC103" localSheetId="21">#REF!</definedName>
    <definedName name="_________________PPC103">#REF!</definedName>
    <definedName name="_________________PPC104" localSheetId="23">#REF!</definedName>
    <definedName name="_________________PPC104" localSheetId="24">#REF!</definedName>
    <definedName name="_________________PPC104" localSheetId="21">#REF!</definedName>
    <definedName name="_________________PPC104">#REF!</definedName>
    <definedName name="_________________PPC105" localSheetId="23">#REF!</definedName>
    <definedName name="_________________PPC105" localSheetId="24">#REF!</definedName>
    <definedName name="_________________PPC105" localSheetId="21">#REF!</definedName>
    <definedName name="_________________PPC105">#REF!</definedName>
    <definedName name="_________________PPC106" localSheetId="23">#REF!</definedName>
    <definedName name="_________________PPC106" localSheetId="24">#REF!</definedName>
    <definedName name="_________________PPC106" localSheetId="21">#REF!</definedName>
    <definedName name="_________________PPC106">#REF!</definedName>
    <definedName name="_________________PPC107" localSheetId="23">#REF!</definedName>
    <definedName name="_________________PPC107" localSheetId="24">#REF!</definedName>
    <definedName name="_________________PPC107" localSheetId="21">#REF!</definedName>
    <definedName name="_________________PPC107">#REF!</definedName>
    <definedName name="_________________PPC108" localSheetId="23">#REF!</definedName>
    <definedName name="_________________PPC108" localSheetId="24">#REF!</definedName>
    <definedName name="_________________PPC108" localSheetId="21">#REF!</definedName>
    <definedName name="_________________PPC108">#REF!</definedName>
    <definedName name="_________________PPC109" localSheetId="23">#REF!</definedName>
    <definedName name="_________________PPC109" localSheetId="24">#REF!</definedName>
    <definedName name="_________________PPC109" localSheetId="21">#REF!</definedName>
    <definedName name="_________________PPC109">#REF!</definedName>
    <definedName name="_________________PPC11" localSheetId="23">#REF!</definedName>
    <definedName name="_________________PPC11" localSheetId="24">#REF!</definedName>
    <definedName name="_________________PPC11" localSheetId="21">#REF!</definedName>
    <definedName name="_________________PPC11">#REF!</definedName>
    <definedName name="_________________PPC110" localSheetId="23">#REF!</definedName>
    <definedName name="_________________PPC110" localSheetId="24">#REF!</definedName>
    <definedName name="_________________PPC110" localSheetId="21">#REF!</definedName>
    <definedName name="_________________PPC110">#REF!</definedName>
    <definedName name="_________________PPC111" localSheetId="23">#REF!</definedName>
    <definedName name="_________________PPC111" localSheetId="24">#REF!</definedName>
    <definedName name="_________________PPC111" localSheetId="21">#REF!</definedName>
    <definedName name="_________________PPC111">#REF!</definedName>
    <definedName name="_________________PPC112" localSheetId="23">#REF!</definedName>
    <definedName name="_________________PPC112" localSheetId="24">#REF!</definedName>
    <definedName name="_________________PPC112" localSheetId="21">#REF!</definedName>
    <definedName name="_________________PPC112">#REF!</definedName>
    <definedName name="_________________PPC113" localSheetId="23">#REF!</definedName>
    <definedName name="_________________PPC113" localSheetId="24">#REF!</definedName>
    <definedName name="_________________PPC113" localSheetId="21">#REF!</definedName>
    <definedName name="_________________PPC113">#REF!</definedName>
    <definedName name="_________________PPC114" localSheetId="23">#REF!</definedName>
    <definedName name="_________________PPC114" localSheetId="24">#REF!</definedName>
    <definedName name="_________________PPC114" localSheetId="21">#REF!</definedName>
    <definedName name="_________________PPC114">#REF!</definedName>
    <definedName name="_________________PPC115" localSheetId="23">#REF!</definedName>
    <definedName name="_________________PPC115" localSheetId="24">#REF!</definedName>
    <definedName name="_________________PPC115" localSheetId="21">#REF!</definedName>
    <definedName name="_________________PPC115">#REF!</definedName>
    <definedName name="_________________PPC116" localSheetId="23">#REF!</definedName>
    <definedName name="_________________PPC116" localSheetId="24">#REF!</definedName>
    <definedName name="_________________PPC116" localSheetId="21">#REF!</definedName>
    <definedName name="_________________PPC116">#REF!</definedName>
    <definedName name="_________________PPC117" localSheetId="23">#REF!</definedName>
    <definedName name="_________________PPC117" localSheetId="24">#REF!</definedName>
    <definedName name="_________________PPC117" localSheetId="21">#REF!</definedName>
    <definedName name="_________________PPC117">#REF!</definedName>
    <definedName name="_________________PPC118" localSheetId="23">#REF!</definedName>
    <definedName name="_________________PPC118" localSheetId="24">#REF!</definedName>
    <definedName name="_________________PPC118" localSheetId="21">#REF!</definedName>
    <definedName name="_________________PPC118">#REF!</definedName>
    <definedName name="_________________PPC119" localSheetId="23">#REF!</definedName>
    <definedName name="_________________PPC119" localSheetId="24">#REF!</definedName>
    <definedName name="_________________PPC119" localSheetId="21">#REF!</definedName>
    <definedName name="_________________PPC119">#REF!</definedName>
    <definedName name="_________________PPC12" localSheetId="23">#REF!</definedName>
    <definedName name="_________________PPC12" localSheetId="24">#REF!</definedName>
    <definedName name="_________________PPC12" localSheetId="21">#REF!</definedName>
    <definedName name="_________________PPC12">#REF!</definedName>
    <definedName name="_________________PPC120" localSheetId="23">#REF!</definedName>
    <definedName name="_________________PPC120" localSheetId="24">#REF!</definedName>
    <definedName name="_________________PPC120" localSheetId="21">#REF!</definedName>
    <definedName name="_________________PPC120">#REF!</definedName>
    <definedName name="_________________PPC121" localSheetId="23">#REF!</definedName>
    <definedName name="_________________PPC121" localSheetId="24">#REF!</definedName>
    <definedName name="_________________PPC121" localSheetId="21">#REF!</definedName>
    <definedName name="_________________PPC121">#REF!</definedName>
    <definedName name="_________________PPC122" localSheetId="23">#REF!</definedName>
    <definedName name="_________________PPC122" localSheetId="24">#REF!</definedName>
    <definedName name="_________________PPC122" localSheetId="21">#REF!</definedName>
    <definedName name="_________________PPC122">#REF!</definedName>
    <definedName name="_________________PPC123" localSheetId="23">#REF!</definedName>
    <definedName name="_________________PPC123" localSheetId="24">#REF!</definedName>
    <definedName name="_________________PPC123" localSheetId="21">#REF!</definedName>
    <definedName name="_________________PPC123">#REF!</definedName>
    <definedName name="_________________PPC124" localSheetId="23">#REF!</definedName>
    <definedName name="_________________PPC124" localSheetId="24">#REF!</definedName>
    <definedName name="_________________PPC124" localSheetId="21">#REF!</definedName>
    <definedName name="_________________PPC124">#REF!</definedName>
    <definedName name="_________________PPC125" localSheetId="23">#REF!</definedName>
    <definedName name="_________________PPC125" localSheetId="24">#REF!</definedName>
    <definedName name="_________________PPC125" localSheetId="21">#REF!</definedName>
    <definedName name="_________________PPC125">#REF!</definedName>
    <definedName name="_________________PPC126" localSheetId="23">#REF!</definedName>
    <definedName name="_________________PPC126" localSheetId="24">#REF!</definedName>
    <definedName name="_________________PPC126" localSheetId="21">#REF!</definedName>
    <definedName name="_________________PPC126">#REF!</definedName>
    <definedName name="_________________PPC127" localSheetId="23">#REF!</definedName>
    <definedName name="_________________PPC127" localSheetId="24">#REF!</definedName>
    <definedName name="_________________PPC127" localSheetId="21">#REF!</definedName>
    <definedName name="_________________PPC127">#REF!</definedName>
    <definedName name="_________________PPC128" localSheetId="23">#REF!</definedName>
    <definedName name="_________________PPC128" localSheetId="24">#REF!</definedName>
    <definedName name="_________________PPC128" localSheetId="21">#REF!</definedName>
    <definedName name="_________________PPC128">#REF!</definedName>
    <definedName name="_________________PPC129" localSheetId="23">#REF!</definedName>
    <definedName name="_________________PPC129" localSheetId="24">#REF!</definedName>
    <definedName name="_________________PPC129" localSheetId="21">#REF!</definedName>
    <definedName name="_________________PPC129">#REF!</definedName>
    <definedName name="_________________PPC13" localSheetId="23">#REF!</definedName>
    <definedName name="_________________PPC13" localSheetId="24">#REF!</definedName>
    <definedName name="_________________PPC13" localSheetId="21">#REF!</definedName>
    <definedName name="_________________PPC13">#REF!</definedName>
    <definedName name="_________________PPC130" localSheetId="23">#REF!</definedName>
    <definedName name="_________________PPC130" localSheetId="24">#REF!</definedName>
    <definedName name="_________________PPC130" localSheetId="21">#REF!</definedName>
    <definedName name="_________________PPC130">#REF!</definedName>
    <definedName name="_________________PPC131" localSheetId="23">#REF!</definedName>
    <definedName name="_________________PPC131" localSheetId="24">#REF!</definedName>
    <definedName name="_________________PPC131" localSheetId="21">#REF!</definedName>
    <definedName name="_________________PPC131">#REF!</definedName>
    <definedName name="_________________PPC132" localSheetId="23">#REF!</definedName>
    <definedName name="_________________PPC132" localSheetId="24">#REF!</definedName>
    <definedName name="_________________PPC132" localSheetId="21">#REF!</definedName>
    <definedName name="_________________PPC132">#REF!</definedName>
    <definedName name="_________________PPC133" localSheetId="23">#REF!</definedName>
    <definedName name="_________________PPC133" localSheetId="24">#REF!</definedName>
    <definedName name="_________________PPC133" localSheetId="21">#REF!</definedName>
    <definedName name="_________________PPC133">#REF!</definedName>
    <definedName name="_________________PPC134" localSheetId="23">#REF!</definedName>
    <definedName name="_________________PPC134" localSheetId="24">#REF!</definedName>
    <definedName name="_________________PPC134" localSheetId="21">#REF!</definedName>
    <definedName name="_________________PPC134">#REF!</definedName>
    <definedName name="_________________PPC135" localSheetId="23">#REF!</definedName>
    <definedName name="_________________PPC135" localSheetId="24">#REF!</definedName>
    <definedName name="_________________PPC135" localSheetId="21">#REF!</definedName>
    <definedName name="_________________PPC135">#REF!</definedName>
    <definedName name="_________________PPC136" localSheetId="23">#REF!</definedName>
    <definedName name="_________________PPC136" localSheetId="24">#REF!</definedName>
    <definedName name="_________________PPC136" localSheetId="21">#REF!</definedName>
    <definedName name="_________________PPC136">#REF!</definedName>
    <definedName name="_________________PPC137" localSheetId="23">#REF!</definedName>
    <definedName name="_________________PPC137" localSheetId="24">#REF!</definedName>
    <definedName name="_________________PPC137" localSheetId="21">#REF!</definedName>
    <definedName name="_________________PPC137">#REF!</definedName>
    <definedName name="_________________PPC138" localSheetId="23">#REF!</definedName>
    <definedName name="_________________PPC138" localSheetId="24">#REF!</definedName>
    <definedName name="_________________PPC138" localSheetId="21">#REF!</definedName>
    <definedName name="_________________PPC138">#REF!</definedName>
    <definedName name="_________________PPC139" localSheetId="23">#REF!</definedName>
    <definedName name="_________________PPC139" localSheetId="24">#REF!</definedName>
    <definedName name="_________________PPC139" localSheetId="21">#REF!</definedName>
    <definedName name="_________________PPC139">#REF!</definedName>
    <definedName name="_________________PPC14" localSheetId="23">#REF!</definedName>
    <definedName name="_________________PPC14" localSheetId="24">#REF!</definedName>
    <definedName name="_________________PPC14" localSheetId="21">#REF!</definedName>
    <definedName name="_________________PPC14">#REF!</definedName>
    <definedName name="_________________PPC140" localSheetId="23">#REF!</definedName>
    <definedName name="_________________PPC140" localSheetId="24">#REF!</definedName>
    <definedName name="_________________PPC140" localSheetId="21">#REF!</definedName>
    <definedName name="_________________PPC140">#REF!</definedName>
    <definedName name="_________________PPC141" localSheetId="23">#REF!</definedName>
    <definedName name="_________________PPC141" localSheetId="24">#REF!</definedName>
    <definedName name="_________________PPC141" localSheetId="21">#REF!</definedName>
    <definedName name="_________________PPC141">#REF!</definedName>
    <definedName name="_________________PPC142" localSheetId="23">#REF!</definedName>
    <definedName name="_________________PPC142" localSheetId="24">#REF!</definedName>
    <definedName name="_________________PPC142" localSheetId="21">#REF!</definedName>
    <definedName name="_________________PPC142">#REF!</definedName>
    <definedName name="_________________PPC143" localSheetId="23">#REF!</definedName>
    <definedName name="_________________PPC143" localSheetId="24">#REF!</definedName>
    <definedName name="_________________PPC143" localSheetId="21">#REF!</definedName>
    <definedName name="_________________PPC143">#REF!</definedName>
    <definedName name="_________________PPC144" localSheetId="23">#REF!</definedName>
    <definedName name="_________________PPC144" localSheetId="24">#REF!</definedName>
    <definedName name="_________________PPC144" localSheetId="21">#REF!</definedName>
    <definedName name="_________________PPC144">#REF!</definedName>
    <definedName name="_________________PPC145" localSheetId="23">#REF!</definedName>
    <definedName name="_________________PPC145" localSheetId="24">#REF!</definedName>
    <definedName name="_________________PPC145" localSheetId="21">#REF!</definedName>
    <definedName name="_________________PPC145">#REF!</definedName>
    <definedName name="_________________PPC146" localSheetId="23">#REF!</definedName>
    <definedName name="_________________PPC146" localSheetId="24">#REF!</definedName>
    <definedName name="_________________PPC146" localSheetId="21">#REF!</definedName>
    <definedName name="_________________PPC146">#REF!</definedName>
    <definedName name="_________________PPC147" localSheetId="23">#REF!</definedName>
    <definedName name="_________________PPC147" localSheetId="24">#REF!</definedName>
    <definedName name="_________________PPC147" localSheetId="21">#REF!</definedName>
    <definedName name="_________________PPC147">#REF!</definedName>
    <definedName name="_________________PPC148" localSheetId="23">#REF!</definedName>
    <definedName name="_________________PPC148" localSheetId="24">#REF!</definedName>
    <definedName name="_________________PPC148" localSheetId="21">#REF!</definedName>
    <definedName name="_________________PPC148">#REF!</definedName>
    <definedName name="_________________PPC149" localSheetId="23">#REF!</definedName>
    <definedName name="_________________PPC149" localSheetId="24">#REF!</definedName>
    <definedName name="_________________PPC149" localSheetId="21">#REF!</definedName>
    <definedName name="_________________PPC149">#REF!</definedName>
    <definedName name="_________________PPC15" localSheetId="23">#REF!</definedName>
    <definedName name="_________________PPC15" localSheetId="24">#REF!</definedName>
    <definedName name="_________________PPC15" localSheetId="21">#REF!</definedName>
    <definedName name="_________________PPC15">#REF!</definedName>
    <definedName name="_________________PPC150" localSheetId="23">#REF!</definedName>
    <definedName name="_________________PPC150" localSheetId="24">#REF!</definedName>
    <definedName name="_________________PPC150" localSheetId="21">#REF!</definedName>
    <definedName name="_________________PPC150">#REF!</definedName>
    <definedName name="_________________PPC151" localSheetId="23">#REF!</definedName>
    <definedName name="_________________PPC151" localSheetId="24">#REF!</definedName>
    <definedName name="_________________PPC151" localSheetId="21">#REF!</definedName>
    <definedName name="_________________PPC151">#REF!</definedName>
    <definedName name="_________________PPC152" localSheetId="23">#REF!</definedName>
    <definedName name="_________________PPC152" localSheetId="24">#REF!</definedName>
    <definedName name="_________________PPC152" localSheetId="21">#REF!</definedName>
    <definedName name="_________________PPC152">#REF!</definedName>
    <definedName name="_________________PPC153" localSheetId="23">#REF!</definedName>
    <definedName name="_________________PPC153" localSheetId="24">#REF!</definedName>
    <definedName name="_________________PPC153" localSheetId="21">#REF!</definedName>
    <definedName name="_________________PPC153">#REF!</definedName>
    <definedName name="_________________PPC154" localSheetId="23">#REF!</definedName>
    <definedName name="_________________PPC154" localSheetId="24">#REF!</definedName>
    <definedName name="_________________PPC154" localSheetId="21">#REF!</definedName>
    <definedName name="_________________PPC154">#REF!</definedName>
    <definedName name="_________________PPC155" localSheetId="23">#REF!</definedName>
    <definedName name="_________________PPC155" localSheetId="24">#REF!</definedName>
    <definedName name="_________________PPC155" localSheetId="21">#REF!</definedName>
    <definedName name="_________________PPC155">#REF!</definedName>
    <definedName name="_________________PPC16" localSheetId="23">#REF!</definedName>
    <definedName name="_________________PPC16" localSheetId="24">#REF!</definedName>
    <definedName name="_________________PPC16" localSheetId="21">#REF!</definedName>
    <definedName name="_________________PPC16">#REF!</definedName>
    <definedName name="_________________PPC17" localSheetId="23">#REF!</definedName>
    <definedName name="_________________PPC17" localSheetId="24">#REF!</definedName>
    <definedName name="_________________PPC17" localSheetId="21">#REF!</definedName>
    <definedName name="_________________PPC17">#REF!</definedName>
    <definedName name="_________________PPC18" localSheetId="23">#REF!</definedName>
    <definedName name="_________________PPC18" localSheetId="24">#REF!</definedName>
    <definedName name="_________________PPC18" localSheetId="21">#REF!</definedName>
    <definedName name="_________________PPC18">#REF!</definedName>
    <definedName name="_________________PPC19" localSheetId="23">#REF!</definedName>
    <definedName name="_________________PPC19" localSheetId="24">#REF!</definedName>
    <definedName name="_________________PPC19" localSheetId="21">#REF!</definedName>
    <definedName name="_________________PPC19">#REF!</definedName>
    <definedName name="_________________PPC2" localSheetId="23">#REF!</definedName>
    <definedName name="_________________PPC2" localSheetId="24">#REF!</definedName>
    <definedName name="_________________PPC2" localSheetId="21">#REF!</definedName>
    <definedName name="_________________PPC2">#REF!</definedName>
    <definedName name="_________________PPC20" localSheetId="23">#REF!</definedName>
    <definedName name="_________________PPC20" localSheetId="24">#REF!</definedName>
    <definedName name="_________________PPC20" localSheetId="21">#REF!</definedName>
    <definedName name="_________________PPC20">#REF!</definedName>
    <definedName name="_________________PPC21" localSheetId="23">#REF!</definedName>
    <definedName name="_________________PPC21" localSheetId="24">#REF!</definedName>
    <definedName name="_________________PPC21" localSheetId="21">#REF!</definedName>
    <definedName name="_________________PPC21">#REF!</definedName>
    <definedName name="_________________PPC22" localSheetId="23">#REF!</definedName>
    <definedName name="_________________PPC22" localSheetId="24">#REF!</definedName>
    <definedName name="_________________PPC22" localSheetId="21">#REF!</definedName>
    <definedName name="_________________PPC22">#REF!</definedName>
    <definedName name="_________________PPC23" localSheetId="23">#REF!</definedName>
    <definedName name="_________________PPC23" localSheetId="24">#REF!</definedName>
    <definedName name="_________________PPC23" localSheetId="21">#REF!</definedName>
    <definedName name="_________________PPC23">#REF!</definedName>
    <definedName name="_________________PPC24" localSheetId="23">#REF!</definedName>
    <definedName name="_________________PPC24" localSheetId="24">#REF!</definedName>
    <definedName name="_________________PPC24" localSheetId="21">#REF!</definedName>
    <definedName name="_________________PPC24">#REF!</definedName>
    <definedName name="_________________PPC25" localSheetId="23">#REF!</definedName>
    <definedName name="_________________PPC25" localSheetId="24">#REF!</definedName>
    <definedName name="_________________PPC25" localSheetId="21">#REF!</definedName>
    <definedName name="_________________PPC25">#REF!</definedName>
    <definedName name="_________________PPC26" localSheetId="23">#REF!</definedName>
    <definedName name="_________________PPC26" localSheetId="24">#REF!</definedName>
    <definedName name="_________________PPC26" localSheetId="21">#REF!</definedName>
    <definedName name="_________________PPC26">#REF!</definedName>
    <definedName name="_________________PPC27" localSheetId="23">#REF!</definedName>
    <definedName name="_________________PPC27" localSheetId="24">#REF!</definedName>
    <definedName name="_________________PPC27" localSheetId="21">#REF!</definedName>
    <definedName name="_________________PPC27">#REF!</definedName>
    <definedName name="_________________PPC28" localSheetId="23">#REF!</definedName>
    <definedName name="_________________PPC28" localSheetId="24">#REF!</definedName>
    <definedName name="_________________PPC28" localSheetId="21">#REF!</definedName>
    <definedName name="_________________PPC28">#REF!</definedName>
    <definedName name="_________________PPC29" localSheetId="23">#REF!</definedName>
    <definedName name="_________________PPC29" localSheetId="24">#REF!</definedName>
    <definedName name="_________________PPC29" localSheetId="21">#REF!</definedName>
    <definedName name="_________________PPC29">#REF!</definedName>
    <definedName name="_________________PPC3" localSheetId="23">#REF!</definedName>
    <definedName name="_________________PPC3" localSheetId="24">#REF!</definedName>
    <definedName name="_________________PPC3" localSheetId="21">#REF!</definedName>
    <definedName name="_________________PPC3">#REF!</definedName>
    <definedName name="_________________PPC30" localSheetId="23">#REF!</definedName>
    <definedName name="_________________PPC30" localSheetId="24">#REF!</definedName>
    <definedName name="_________________PPC30" localSheetId="21">#REF!</definedName>
    <definedName name="_________________PPC30">#REF!</definedName>
    <definedName name="_________________PPC31" localSheetId="23">#REF!</definedName>
    <definedName name="_________________PPC31" localSheetId="24">#REF!</definedName>
    <definedName name="_________________PPC31" localSheetId="21">#REF!</definedName>
    <definedName name="_________________PPC31">#REF!</definedName>
    <definedName name="_________________PPC32" localSheetId="23">#REF!</definedName>
    <definedName name="_________________PPC32" localSheetId="24">#REF!</definedName>
    <definedName name="_________________PPC32" localSheetId="21">#REF!</definedName>
    <definedName name="_________________PPC32">#REF!</definedName>
    <definedName name="_________________PPC33" localSheetId="23">#REF!</definedName>
    <definedName name="_________________PPC33" localSheetId="24">#REF!</definedName>
    <definedName name="_________________PPC33" localSheetId="21">#REF!</definedName>
    <definedName name="_________________PPC33">#REF!</definedName>
    <definedName name="_________________PPC34" localSheetId="23">#REF!</definedName>
    <definedName name="_________________PPC34" localSheetId="24">#REF!</definedName>
    <definedName name="_________________PPC34" localSheetId="21">#REF!</definedName>
    <definedName name="_________________PPC34">#REF!</definedName>
    <definedName name="_________________PPC35" localSheetId="23">#REF!</definedName>
    <definedName name="_________________PPC35" localSheetId="24">#REF!</definedName>
    <definedName name="_________________PPC35" localSheetId="21">#REF!</definedName>
    <definedName name="_________________PPC35">#REF!</definedName>
    <definedName name="_________________PPC36" localSheetId="23">#REF!</definedName>
    <definedName name="_________________PPC36" localSheetId="24">#REF!</definedName>
    <definedName name="_________________PPC36" localSheetId="21">#REF!</definedName>
    <definedName name="_________________PPC36">#REF!</definedName>
    <definedName name="_________________PPC37" localSheetId="23">#REF!</definedName>
    <definedName name="_________________PPC37" localSheetId="24">#REF!</definedName>
    <definedName name="_________________PPC37" localSheetId="21">#REF!</definedName>
    <definedName name="_________________PPC37">#REF!</definedName>
    <definedName name="_________________PPC38" localSheetId="23">#REF!</definedName>
    <definedName name="_________________PPC38" localSheetId="24">#REF!</definedName>
    <definedName name="_________________PPC38" localSheetId="21">#REF!</definedName>
    <definedName name="_________________PPC38">#REF!</definedName>
    <definedName name="_________________PPC39" localSheetId="23">#REF!</definedName>
    <definedName name="_________________PPC39" localSheetId="24">#REF!</definedName>
    <definedName name="_________________PPC39" localSheetId="21">#REF!</definedName>
    <definedName name="_________________PPC39">#REF!</definedName>
    <definedName name="_________________PPC4" localSheetId="23">#REF!</definedName>
    <definedName name="_________________PPC4" localSheetId="24">#REF!</definedName>
    <definedName name="_________________PPC4" localSheetId="21">#REF!</definedName>
    <definedName name="_________________PPC4">#REF!</definedName>
    <definedName name="_________________PPC40" localSheetId="23">#REF!</definedName>
    <definedName name="_________________PPC40" localSheetId="24">#REF!</definedName>
    <definedName name="_________________PPC40" localSheetId="21">#REF!</definedName>
    <definedName name="_________________PPC40">#REF!</definedName>
    <definedName name="_________________PPC41" localSheetId="23">#REF!</definedName>
    <definedName name="_________________PPC41" localSheetId="24">#REF!</definedName>
    <definedName name="_________________PPC41" localSheetId="21">#REF!</definedName>
    <definedName name="_________________PPC41">#REF!</definedName>
    <definedName name="_________________PPC42" localSheetId="23">#REF!</definedName>
    <definedName name="_________________PPC42" localSheetId="24">#REF!</definedName>
    <definedName name="_________________PPC42" localSheetId="21">#REF!</definedName>
    <definedName name="_________________PPC42">#REF!</definedName>
    <definedName name="_________________PPC43" localSheetId="23">#REF!</definedName>
    <definedName name="_________________PPC43" localSheetId="24">#REF!</definedName>
    <definedName name="_________________PPC43" localSheetId="21">#REF!</definedName>
    <definedName name="_________________PPC43">#REF!</definedName>
    <definedName name="_________________PPC44" localSheetId="23">#REF!</definedName>
    <definedName name="_________________PPC44" localSheetId="24">#REF!</definedName>
    <definedName name="_________________PPC44" localSheetId="21">#REF!</definedName>
    <definedName name="_________________PPC44">#REF!</definedName>
    <definedName name="_________________PPC45" localSheetId="23">#REF!</definedName>
    <definedName name="_________________PPC45" localSheetId="24">#REF!</definedName>
    <definedName name="_________________PPC45" localSheetId="21">#REF!</definedName>
    <definedName name="_________________PPC45">#REF!</definedName>
    <definedName name="_________________PPC46" localSheetId="23">#REF!</definedName>
    <definedName name="_________________PPC46" localSheetId="24">#REF!</definedName>
    <definedName name="_________________PPC46" localSheetId="21">#REF!</definedName>
    <definedName name="_________________PPC46">#REF!</definedName>
    <definedName name="_________________PPC47" localSheetId="23">#REF!</definedName>
    <definedName name="_________________PPC47" localSheetId="24">#REF!</definedName>
    <definedName name="_________________PPC47" localSheetId="21">#REF!</definedName>
    <definedName name="_________________PPC47">#REF!</definedName>
    <definedName name="_________________PPC48" localSheetId="23">#REF!</definedName>
    <definedName name="_________________PPC48" localSheetId="24">#REF!</definedName>
    <definedName name="_________________PPC48" localSheetId="21">#REF!</definedName>
    <definedName name="_________________PPC48">#REF!</definedName>
    <definedName name="_________________PPC49" localSheetId="23">#REF!</definedName>
    <definedName name="_________________PPC49" localSheetId="24">#REF!</definedName>
    <definedName name="_________________PPC49" localSheetId="21">#REF!</definedName>
    <definedName name="_________________PPC49">#REF!</definedName>
    <definedName name="_________________PPC5" localSheetId="23">#REF!</definedName>
    <definedName name="_________________PPC5" localSheetId="24">#REF!</definedName>
    <definedName name="_________________PPC5" localSheetId="21">#REF!</definedName>
    <definedName name="_________________PPC5">#REF!</definedName>
    <definedName name="_________________PPC50" localSheetId="23">#REF!</definedName>
    <definedName name="_________________PPC50" localSheetId="24">#REF!</definedName>
    <definedName name="_________________PPC50" localSheetId="21">#REF!</definedName>
    <definedName name="_________________PPC50">#REF!</definedName>
    <definedName name="_________________PPC51" localSheetId="23">#REF!</definedName>
    <definedName name="_________________PPC51" localSheetId="24">#REF!</definedName>
    <definedName name="_________________PPC51" localSheetId="21">#REF!</definedName>
    <definedName name="_________________PPC51">#REF!</definedName>
    <definedName name="_________________PPC52" localSheetId="23">#REF!</definedName>
    <definedName name="_________________PPC52" localSheetId="24">#REF!</definedName>
    <definedName name="_________________PPC52" localSheetId="21">#REF!</definedName>
    <definedName name="_________________PPC52">#REF!</definedName>
    <definedName name="_________________PPC53" localSheetId="23">#REF!</definedName>
    <definedName name="_________________PPC53" localSheetId="24">#REF!</definedName>
    <definedName name="_________________PPC53" localSheetId="21">#REF!</definedName>
    <definedName name="_________________PPC53">#REF!</definedName>
    <definedName name="_________________PPC54" localSheetId="23">#REF!</definedName>
    <definedName name="_________________PPC54" localSheetId="24">#REF!</definedName>
    <definedName name="_________________PPC54" localSheetId="21">#REF!</definedName>
    <definedName name="_________________PPC54">#REF!</definedName>
    <definedName name="_________________PPC55" localSheetId="23">#REF!</definedName>
    <definedName name="_________________PPC55" localSheetId="24">#REF!</definedName>
    <definedName name="_________________PPC55" localSheetId="21">#REF!</definedName>
    <definedName name="_________________PPC55">#REF!</definedName>
    <definedName name="_________________PPC56" localSheetId="23">#REF!</definedName>
    <definedName name="_________________PPC56" localSheetId="24">#REF!</definedName>
    <definedName name="_________________PPC56" localSheetId="21">#REF!</definedName>
    <definedName name="_________________PPC56">#REF!</definedName>
    <definedName name="_________________PPC57" localSheetId="23">#REF!</definedName>
    <definedName name="_________________PPC57" localSheetId="24">#REF!</definedName>
    <definedName name="_________________PPC57" localSheetId="21">#REF!</definedName>
    <definedName name="_________________PPC57">#REF!</definedName>
    <definedName name="_________________PPC58" localSheetId="23">#REF!</definedName>
    <definedName name="_________________PPC58" localSheetId="24">#REF!</definedName>
    <definedName name="_________________PPC58" localSheetId="21">#REF!</definedName>
    <definedName name="_________________PPC58">#REF!</definedName>
    <definedName name="_________________PPC59" localSheetId="23">#REF!</definedName>
    <definedName name="_________________PPC59" localSheetId="24">#REF!</definedName>
    <definedName name="_________________PPC59" localSheetId="21">#REF!</definedName>
    <definedName name="_________________PPC59">#REF!</definedName>
    <definedName name="_________________PPC6" localSheetId="23">#REF!</definedName>
    <definedName name="_________________PPC6" localSheetId="24">#REF!</definedName>
    <definedName name="_________________PPC6" localSheetId="21">#REF!</definedName>
    <definedName name="_________________PPC6">#REF!</definedName>
    <definedName name="_________________PPC60" localSheetId="23">#REF!</definedName>
    <definedName name="_________________PPC60" localSheetId="24">#REF!</definedName>
    <definedName name="_________________PPC60" localSheetId="21">#REF!</definedName>
    <definedName name="_________________PPC60">#REF!</definedName>
    <definedName name="_________________PPC61" localSheetId="23">#REF!</definedName>
    <definedName name="_________________PPC61" localSheetId="24">#REF!</definedName>
    <definedName name="_________________PPC61" localSheetId="21">#REF!</definedName>
    <definedName name="_________________PPC61">#REF!</definedName>
    <definedName name="_________________PPC62" localSheetId="23">#REF!</definedName>
    <definedName name="_________________PPC62" localSheetId="24">#REF!</definedName>
    <definedName name="_________________PPC62" localSheetId="21">#REF!</definedName>
    <definedName name="_________________PPC62">#REF!</definedName>
    <definedName name="_________________PPC63" localSheetId="23">#REF!</definedName>
    <definedName name="_________________PPC63" localSheetId="24">#REF!</definedName>
    <definedName name="_________________PPC63" localSheetId="21">#REF!</definedName>
    <definedName name="_________________PPC63">#REF!</definedName>
    <definedName name="_________________PPC64" localSheetId="23">#REF!</definedName>
    <definedName name="_________________PPC64" localSheetId="24">#REF!</definedName>
    <definedName name="_________________PPC64" localSheetId="21">#REF!</definedName>
    <definedName name="_________________PPC64">#REF!</definedName>
    <definedName name="_________________PPC65" localSheetId="23">#REF!</definedName>
    <definedName name="_________________PPC65" localSheetId="24">#REF!</definedName>
    <definedName name="_________________PPC65" localSheetId="21">#REF!</definedName>
    <definedName name="_________________PPC65">#REF!</definedName>
    <definedName name="_________________PPC66" localSheetId="23">#REF!</definedName>
    <definedName name="_________________PPC66" localSheetId="24">#REF!</definedName>
    <definedName name="_________________PPC66" localSheetId="21">#REF!</definedName>
    <definedName name="_________________PPC66">#REF!</definedName>
    <definedName name="_________________PPC67" localSheetId="23">#REF!</definedName>
    <definedName name="_________________PPC67" localSheetId="24">#REF!</definedName>
    <definedName name="_________________PPC67" localSheetId="21">#REF!</definedName>
    <definedName name="_________________PPC67">#REF!</definedName>
    <definedName name="_________________PPC68" localSheetId="23">#REF!</definedName>
    <definedName name="_________________PPC68" localSheetId="24">#REF!</definedName>
    <definedName name="_________________PPC68" localSheetId="21">#REF!</definedName>
    <definedName name="_________________PPC68">#REF!</definedName>
    <definedName name="_________________PPC69" localSheetId="23">#REF!</definedName>
    <definedName name="_________________PPC69" localSheetId="24">#REF!</definedName>
    <definedName name="_________________PPC69" localSheetId="21">#REF!</definedName>
    <definedName name="_________________PPC69">#REF!</definedName>
    <definedName name="_________________PPC7" localSheetId="23">#REF!</definedName>
    <definedName name="_________________PPC7" localSheetId="24">#REF!</definedName>
    <definedName name="_________________PPC7" localSheetId="21">#REF!</definedName>
    <definedName name="_________________PPC7">#REF!</definedName>
    <definedName name="_________________PPC70" localSheetId="23">#REF!</definedName>
    <definedName name="_________________PPC70" localSheetId="24">#REF!</definedName>
    <definedName name="_________________PPC70" localSheetId="21">#REF!</definedName>
    <definedName name="_________________PPC70">#REF!</definedName>
    <definedName name="_________________PPC71" localSheetId="23">#REF!</definedName>
    <definedName name="_________________PPC71" localSheetId="24">#REF!</definedName>
    <definedName name="_________________PPC71" localSheetId="21">#REF!</definedName>
    <definedName name="_________________PPC71">#REF!</definedName>
    <definedName name="_________________PPC72" localSheetId="23">#REF!</definedName>
    <definedName name="_________________PPC72" localSheetId="24">#REF!</definedName>
    <definedName name="_________________PPC72" localSheetId="21">#REF!</definedName>
    <definedName name="_________________PPC72">#REF!</definedName>
    <definedName name="_________________PPC73" localSheetId="23">#REF!</definedName>
    <definedName name="_________________PPC73" localSheetId="24">#REF!</definedName>
    <definedName name="_________________PPC73" localSheetId="21">#REF!</definedName>
    <definedName name="_________________PPC73">#REF!</definedName>
    <definedName name="_________________PPC74" localSheetId="23">#REF!</definedName>
    <definedName name="_________________PPC74" localSheetId="24">#REF!</definedName>
    <definedName name="_________________PPC74" localSheetId="21">#REF!</definedName>
    <definedName name="_________________PPC74">#REF!</definedName>
    <definedName name="_________________PPC75" localSheetId="23">#REF!</definedName>
    <definedName name="_________________PPC75" localSheetId="24">#REF!</definedName>
    <definedName name="_________________PPC75" localSheetId="21">#REF!</definedName>
    <definedName name="_________________PPC75">#REF!</definedName>
    <definedName name="_________________PPC76" localSheetId="23">#REF!</definedName>
    <definedName name="_________________PPC76" localSheetId="24">#REF!</definedName>
    <definedName name="_________________PPC76" localSheetId="21">#REF!</definedName>
    <definedName name="_________________PPC76">#REF!</definedName>
    <definedName name="_________________PPC77" localSheetId="23">#REF!</definedName>
    <definedName name="_________________PPC77" localSheetId="24">#REF!</definedName>
    <definedName name="_________________PPC77" localSheetId="21">#REF!</definedName>
    <definedName name="_________________PPC77">#REF!</definedName>
    <definedName name="_________________PPC78" localSheetId="23">#REF!</definedName>
    <definedName name="_________________PPC78" localSheetId="24">#REF!</definedName>
    <definedName name="_________________PPC78" localSheetId="21">#REF!</definedName>
    <definedName name="_________________PPC78">#REF!</definedName>
    <definedName name="_________________PPC79" localSheetId="23">#REF!</definedName>
    <definedName name="_________________PPC79" localSheetId="24">#REF!</definedName>
    <definedName name="_________________PPC79" localSheetId="21">#REF!</definedName>
    <definedName name="_________________PPC79">#REF!</definedName>
    <definedName name="_________________PPC8" localSheetId="23">#REF!</definedName>
    <definedName name="_________________PPC8" localSheetId="24">#REF!</definedName>
    <definedName name="_________________PPC8" localSheetId="21">#REF!</definedName>
    <definedName name="_________________PPC8">#REF!</definedName>
    <definedName name="_________________PPC80" localSheetId="23">#REF!</definedName>
    <definedName name="_________________PPC80" localSheetId="24">#REF!</definedName>
    <definedName name="_________________PPC80" localSheetId="21">#REF!</definedName>
    <definedName name="_________________PPC80">#REF!</definedName>
    <definedName name="_________________PPC81" localSheetId="23">#REF!</definedName>
    <definedName name="_________________PPC81" localSheetId="24">#REF!</definedName>
    <definedName name="_________________PPC81" localSheetId="21">#REF!</definedName>
    <definedName name="_________________PPC81">#REF!</definedName>
    <definedName name="_________________PPC82" localSheetId="23">#REF!</definedName>
    <definedName name="_________________PPC82" localSheetId="24">#REF!</definedName>
    <definedName name="_________________PPC82" localSheetId="21">#REF!</definedName>
    <definedName name="_________________PPC82">#REF!</definedName>
    <definedName name="_________________PPC83" localSheetId="23">#REF!</definedName>
    <definedName name="_________________PPC83" localSheetId="24">#REF!</definedName>
    <definedName name="_________________PPC83" localSheetId="21">#REF!</definedName>
    <definedName name="_________________PPC83">#REF!</definedName>
    <definedName name="_________________PPC84" localSheetId="23">#REF!</definedName>
    <definedName name="_________________PPC84" localSheetId="24">#REF!</definedName>
    <definedName name="_________________PPC84" localSheetId="21">#REF!</definedName>
    <definedName name="_________________PPC84">#REF!</definedName>
    <definedName name="_________________PPC85" localSheetId="23">#REF!</definedName>
    <definedName name="_________________PPC85" localSheetId="24">#REF!</definedName>
    <definedName name="_________________PPC85" localSheetId="21">#REF!</definedName>
    <definedName name="_________________PPC85">#REF!</definedName>
    <definedName name="_________________PPC86" localSheetId="23">#REF!</definedName>
    <definedName name="_________________PPC86" localSheetId="24">#REF!</definedName>
    <definedName name="_________________PPC86" localSheetId="21">#REF!</definedName>
    <definedName name="_________________PPC86">#REF!</definedName>
    <definedName name="_________________PPC87" localSheetId="23">#REF!</definedName>
    <definedName name="_________________PPC87" localSheetId="24">#REF!</definedName>
    <definedName name="_________________PPC87" localSheetId="21">#REF!</definedName>
    <definedName name="_________________PPC87">#REF!</definedName>
    <definedName name="_________________PPC88" localSheetId="23">#REF!</definedName>
    <definedName name="_________________PPC88" localSheetId="24">#REF!</definedName>
    <definedName name="_________________PPC88" localSheetId="21">#REF!</definedName>
    <definedName name="_________________PPC88">#REF!</definedName>
    <definedName name="_________________PPC89" localSheetId="23">#REF!</definedName>
    <definedName name="_________________PPC89" localSheetId="24">#REF!</definedName>
    <definedName name="_________________PPC89" localSheetId="21">#REF!</definedName>
    <definedName name="_________________PPC89">#REF!</definedName>
    <definedName name="_________________PPC9" localSheetId="23">#REF!</definedName>
    <definedName name="_________________PPC9" localSheetId="24">#REF!</definedName>
    <definedName name="_________________PPC9" localSheetId="21">#REF!</definedName>
    <definedName name="_________________PPC9">#REF!</definedName>
    <definedName name="_________________PPC90" localSheetId="23">#REF!</definedName>
    <definedName name="_________________PPC90" localSheetId="24">#REF!</definedName>
    <definedName name="_________________PPC90" localSheetId="21">#REF!</definedName>
    <definedName name="_________________PPC90">#REF!</definedName>
    <definedName name="_________________PPC91" localSheetId="23">#REF!</definedName>
    <definedName name="_________________PPC91" localSheetId="24">#REF!</definedName>
    <definedName name="_________________PPC91" localSheetId="21">#REF!</definedName>
    <definedName name="_________________PPC91">#REF!</definedName>
    <definedName name="_________________PPC92" localSheetId="23">#REF!</definedName>
    <definedName name="_________________PPC92" localSheetId="24">#REF!</definedName>
    <definedName name="_________________PPC92" localSheetId="21">#REF!</definedName>
    <definedName name="_________________PPC92">#REF!</definedName>
    <definedName name="_________________PPC93" localSheetId="23">#REF!</definedName>
    <definedName name="_________________PPC93" localSheetId="24">#REF!</definedName>
    <definedName name="_________________PPC93" localSheetId="21">#REF!</definedName>
    <definedName name="_________________PPC93">#REF!</definedName>
    <definedName name="_________________PPC94" localSheetId="23">#REF!</definedName>
    <definedName name="_________________PPC94" localSheetId="24">#REF!</definedName>
    <definedName name="_________________PPC94" localSheetId="21">#REF!</definedName>
    <definedName name="_________________PPC94">#REF!</definedName>
    <definedName name="_________________PPC95" localSheetId="23">#REF!</definedName>
    <definedName name="_________________PPC95" localSheetId="24">#REF!</definedName>
    <definedName name="_________________PPC95" localSheetId="21">#REF!</definedName>
    <definedName name="_________________PPC95">#REF!</definedName>
    <definedName name="_________________PPD114" localSheetId="23">#REF!</definedName>
    <definedName name="_________________PPD114" localSheetId="24">#REF!</definedName>
    <definedName name="_________________PPD114" localSheetId="21">#REF!</definedName>
    <definedName name="_________________PPD114">#REF!</definedName>
    <definedName name="_________________PPD89" localSheetId="23">#REF!</definedName>
    <definedName name="_________________PPD89" localSheetId="24">#REF!</definedName>
    <definedName name="_________________PPD89" localSheetId="21">#REF!</definedName>
    <definedName name="_________________PPD89">#REF!</definedName>
    <definedName name="_________________QS25">[3]MRATES!$G$16</definedName>
    <definedName name="_________________QS40">[3]MRATES!$G$17</definedName>
    <definedName name="_________________RMR1">#N/A</definedName>
    <definedName name="_________________SS150">[3]MRATES!$G$13</definedName>
    <definedName name="_________________SS225">[3]MRATES!$G$14</definedName>
    <definedName name="_________________SS300">[3]MRATES!$G$15</definedName>
    <definedName name="________________IRC12">[3]MRATES!$M$9</definedName>
    <definedName name="________________IRC19">[3]MRATES!$M$10</definedName>
    <definedName name="________________IRC25">[3]MRATES!$M$11</definedName>
    <definedName name="________________IRC40" localSheetId="24">[4]MRATES!$M$12</definedName>
    <definedName name="________________IRC40" localSheetId="21">[4]MRATES!$M$12</definedName>
    <definedName name="________________IRC40">[5]MRATES!$M$12</definedName>
    <definedName name="________________IRC5">[3]MRATES!$M$7</definedName>
    <definedName name="________________IRC50">[3]MRATES!$M$13</definedName>
    <definedName name="________________IRC9">[3]MRATES!$M$8</definedName>
    <definedName name="________________MS6">[3]MRATES!$P$50</definedName>
    <definedName name="________________PPA14" localSheetId="23">#REF!</definedName>
    <definedName name="________________PPA14" localSheetId="24">#REF!</definedName>
    <definedName name="________________PPA14" localSheetId="21">#REF!</definedName>
    <definedName name="________________PPA14">#REF!</definedName>
    <definedName name="________________PPB154" localSheetId="23">#REF!</definedName>
    <definedName name="________________PPB154" localSheetId="24">#REF!</definedName>
    <definedName name="________________PPB154" localSheetId="21">#REF!</definedName>
    <definedName name="________________PPB154">#REF!</definedName>
    <definedName name="________________PPB155" localSheetId="23">#REF!</definedName>
    <definedName name="________________PPB155" localSheetId="24">#REF!</definedName>
    <definedName name="________________PPB155" localSheetId="21">#REF!</definedName>
    <definedName name="________________PPB155">#REF!</definedName>
    <definedName name="________________PPB16" localSheetId="23">#REF!</definedName>
    <definedName name="________________PPB16" localSheetId="24">#REF!</definedName>
    <definedName name="________________PPB16" localSheetId="21">#REF!</definedName>
    <definedName name="________________PPB16">#REF!</definedName>
    <definedName name="________________PPB17" localSheetId="23">#REF!</definedName>
    <definedName name="________________PPB17" localSheetId="24">#REF!</definedName>
    <definedName name="________________PPB17" localSheetId="21">#REF!</definedName>
    <definedName name="________________PPB17">#REF!</definedName>
    <definedName name="________________PPB18" localSheetId="23">#REF!</definedName>
    <definedName name="________________PPB18" localSheetId="24">#REF!</definedName>
    <definedName name="________________PPB18" localSheetId="21">#REF!</definedName>
    <definedName name="________________PPB18">#REF!</definedName>
    <definedName name="________________PPB19" localSheetId="23">#REF!</definedName>
    <definedName name="________________PPB19" localSheetId="24">#REF!</definedName>
    <definedName name="________________PPB19" localSheetId="21">#REF!</definedName>
    <definedName name="________________PPB19">#REF!</definedName>
    <definedName name="________________PPB2" localSheetId="23">#REF!</definedName>
    <definedName name="________________PPB2" localSheetId="24">#REF!</definedName>
    <definedName name="________________PPB2" localSheetId="21">#REF!</definedName>
    <definedName name="________________PPB2">#REF!</definedName>
    <definedName name="________________PPB20" localSheetId="23">#REF!</definedName>
    <definedName name="________________PPB20" localSheetId="24">#REF!</definedName>
    <definedName name="________________PPB20" localSheetId="21">#REF!</definedName>
    <definedName name="________________PPB20">#REF!</definedName>
    <definedName name="________________PPB21" localSheetId="23">#REF!</definedName>
    <definedName name="________________PPB21" localSheetId="24">#REF!</definedName>
    <definedName name="________________PPB21" localSheetId="21">#REF!</definedName>
    <definedName name="________________PPB21">#REF!</definedName>
    <definedName name="________________PPB22" localSheetId="23">#REF!</definedName>
    <definedName name="________________PPB22" localSheetId="24">#REF!</definedName>
    <definedName name="________________PPB22" localSheetId="21">#REF!</definedName>
    <definedName name="________________PPB22">#REF!</definedName>
    <definedName name="________________PPB23" localSheetId="23">#REF!</definedName>
    <definedName name="________________PPB23" localSheetId="24">#REF!</definedName>
    <definedName name="________________PPB23" localSheetId="21">#REF!</definedName>
    <definedName name="________________PPB23">#REF!</definedName>
    <definedName name="________________PPB24" localSheetId="23">#REF!</definedName>
    <definedName name="________________PPB24" localSheetId="24">#REF!</definedName>
    <definedName name="________________PPB24" localSheetId="21">#REF!</definedName>
    <definedName name="________________PPB24">#REF!</definedName>
    <definedName name="________________PPB25" localSheetId="23">#REF!</definedName>
    <definedName name="________________PPB25" localSheetId="24">#REF!</definedName>
    <definedName name="________________PPB25" localSheetId="21">#REF!</definedName>
    <definedName name="________________PPB25">#REF!</definedName>
    <definedName name="________________PPB26" localSheetId="23">#REF!</definedName>
    <definedName name="________________PPB26" localSheetId="24">#REF!</definedName>
    <definedName name="________________PPB26" localSheetId="21">#REF!</definedName>
    <definedName name="________________PPB26">#REF!</definedName>
    <definedName name="________________PPB27" localSheetId="23">#REF!</definedName>
    <definedName name="________________PPB27" localSheetId="24">#REF!</definedName>
    <definedName name="________________PPB27" localSheetId="21">#REF!</definedName>
    <definedName name="________________PPB27">#REF!</definedName>
    <definedName name="________________PPB28" localSheetId="23">#REF!</definedName>
    <definedName name="________________PPB28" localSheetId="24">#REF!</definedName>
    <definedName name="________________PPB28" localSheetId="21">#REF!</definedName>
    <definedName name="________________PPB28">#REF!</definedName>
    <definedName name="________________PPB29" localSheetId="23">#REF!</definedName>
    <definedName name="________________PPB29" localSheetId="24">#REF!</definedName>
    <definedName name="________________PPB29" localSheetId="21">#REF!</definedName>
    <definedName name="________________PPB29">#REF!</definedName>
    <definedName name="________________PPB3" localSheetId="23">#REF!</definedName>
    <definedName name="________________PPB3" localSheetId="24">#REF!</definedName>
    <definedName name="________________PPB3" localSheetId="21">#REF!</definedName>
    <definedName name="________________PPB3">#REF!</definedName>
    <definedName name="________________PPB30" localSheetId="23">#REF!</definedName>
    <definedName name="________________PPB30" localSheetId="24">#REF!</definedName>
    <definedName name="________________PPB30" localSheetId="21">#REF!</definedName>
    <definedName name="________________PPB30">#REF!</definedName>
    <definedName name="________________PPB31" localSheetId="23">#REF!</definedName>
    <definedName name="________________PPB31" localSheetId="24">#REF!</definedName>
    <definedName name="________________PPB31" localSheetId="21">#REF!</definedName>
    <definedName name="________________PPB31">#REF!</definedName>
    <definedName name="________________PPB32" localSheetId="23">#REF!</definedName>
    <definedName name="________________PPB32" localSheetId="24">#REF!</definedName>
    <definedName name="________________PPB32" localSheetId="21">#REF!</definedName>
    <definedName name="________________PPB32">#REF!</definedName>
    <definedName name="________________PPB33" localSheetId="23">#REF!</definedName>
    <definedName name="________________PPB33" localSheetId="24">#REF!</definedName>
    <definedName name="________________PPB33" localSheetId="21">#REF!</definedName>
    <definedName name="________________PPB33">#REF!</definedName>
    <definedName name="________________PPB34" localSheetId="23">#REF!</definedName>
    <definedName name="________________PPB34" localSheetId="24">#REF!</definedName>
    <definedName name="________________PPB34" localSheetId="21">#REF!</definedName>
    <definedName name="________________PPB34">#REF!</definedName>
    <definedName name="________________PPB35" localSheetId="23">#REF!</definedName>
    <definedName name="________________PPB35" localSheetId="24">#REF!</definedName>
    <definedName name="________________PPB35" localSheetId="21">#REF!</definedName>
    <definedName name="________________PPB35">#REF!</definedName>
    <definedName name="________________PPB36" localSheetId="23">#REF!</definedName>
    <definedName name="________________PPB36" localSheetId="24">#REF!</definedName>
    <definedName name="________________PPB36" localSheetId="21">#REF!</definedName>
    <definedName name="________________PPB36">#REF!</definedName>
    <definedName name="________________PPB37" localSheetId="23">#REF!</definedName>
    <definedName name="________________PPB37" localSheetId="24">#REF!</definedName>
    <definedName name="________________PPB37" localSheetId="21">#REF!</definedName>
    <definedName name="________________PPB37">#REF!</definedName>
    <definedName name="________________PPB38" localSheetId="23">#REF!</definedName>
    <definedName name="________________PPB38" localSheetId="24">#REF!</definedName>
    <definedName name="________________PPB38" localSheetId="21">#REF!</definedName>
    <definedName name="________________PPB38">#REF!</definedName>
    <definedName name="________________PPB39" localSheetId="23">#REF!</definedName>
    <definedName name="________________PPB39" localSheetId="24">#REF!</definedName>
    <definedName name="________________PPB39" localSheetId="21">#REF!</definedName>
    <definedName name="________________PPB39">#REF!</definedName>
    <definedName name="________________PPB4" localSheetId="23">#REF!</definedName>
    <definedName name="________________PPB4" localSheetId="24">#REF!</definedName>
    <definedName name="________________PPB4" localSheetId="21">#REF!</definedName>
    <definedName name="________________PPB4">#REF!</definedName>
    <definedName name="________________PPB40" localSheetId="23">#REF!</definedName>
    <definedName name="________________PPB40" localSheetId="24">#REF!</definedName>
    <definedName name="________________PPB40" localSheetId="21">#REF!</definedName>
    <definedName name="________________PPB40">#REF!</definedName>
    <definedName name="________________PPB41" localSheetId="23">#REF!</definedName>
    <definedName name="________________PPB41" localSheetId="24">#REF!</definedName>
    <definedName name="________________PPB41" localSheetId="21">#REF!</definedName>
    <definedName name="________________PPB41">#REF!</definedName>
    <definedName name="________________PPB42" localSheetId="23">#REF!</definedName>
    <definedName name="________________PPB42" localSheetId="24">#REF!</definedName>
    <definedName name="________________PPB42" localSheetId="21">#REF!</definedName>
    <definedName name="________________PPB42">#REF!</definedName>
    <definedName name="________________PPB43" localSheetId="23">#REF!</definedName>
    <definedName name="________________PPB43" localSheetId="24">#REF!</definedName>
    <definedName name="________________PPB43" localSheetId="21">#REF!</definedName>
    <definedName name="________________PPB43">#REF!</definedName>
    <definedName name="________________PPB44" localSheetId="23">#REF!</definedName>
    <definedName name="________________PPB44" localSheetId="24">#REF!</definedName>
    <definedName name="________________PPB44" localSheetId="21">#REF!</definedName>
    <definedName name="________________PPB44">#REF!</definedName>
    <definedName name="________________PPB45" localSheetId="23">#REF!</definedName>
    <definedName name="________________PPB45" localSheetId="24">#REF!</definedName>
    <definedName name="________________PPB45" localSheetId="21">#REF!</definedName>
    <definedName name="________________PPB45">#REF!</definedName>
    <definedName name="________________PPB46" localSheetId="23">#REF!</definedName>
    <definedName name="________________PPB46" localSheetId="24">#REF!</definedName>
    <definedName name="________________PPB46" localSheetId="21">#REF!</definedName>
    <definedName name="________________PPB46">#REF!</definedName>
    <definedName name="________________PPB47" localSheetId="23">#REF!</definedName>
    <definedName name="________________PPB47" localSheetId="24">#REF!</definedName>
    <definedName name="________________PPB47" localSheetId="21">#REF!</definedName>
    <definedName name="________________PPB47">#REF!</definedName>
    <definedName name="________________PPB48" localSheetId="23">#REF!</definedName>
    <definedName name="________________PPB48" localSheetId="24">#REF!</definedName>
    <definedName name="________________PPB48" localSheetId="21">#REF!</definedName>
    <definedName name="________________PPB48">#REF!</definedName>
    <definedName name="________________PPB49" localSheetId="23">#REF!</definedName>
    <definedName name="________________PPB49" localSheetId="24">#REF!</definedName>
    <definedName name="________________PPB49" localSheetId="21">#REF!</definedName>
    <definedName name="________________PPB49">#REF!</definedName>
    <definedName name="________________PPB5" localSheetId="23">#REF!</definedName>
    <definedName name="________________PPB5" localSheetId="24">#REF!</definedName>
    <definedName name="________________PPB5" localSheetId="21">#REF!</definedName>
    <definedName name="________________PPB5">#REF!</definedName>
    <definedName name="________________PPB50" localSheetId="23">#REF!</definedName>
    <definedName name="________________PPB50" localSheetId="24">#REF!</definedName>
    <definedName name="________________PPB50" localSheetId="21">#REF!</definedName>
    <definedName name="________________PPB50">#REF!</definedName>
    <definedName name="________________PPB51" localSheetId="23">#REF!</definedName>
    <definedName name="________________PPB51" localSheetId="24">#REF!</definedName>
    <definedName name="________________PPB51" localSheetId="21">#REF!</definedName>
    <definedName name="________________PPB51">#REF!</definedName>
    <definedName name="________________PPB52" localSheetId="23">#REF!</definedName>
    <definedName name="________________PPB52" localSheetId="24">#REF!</definedName>
    <definedName name="________________PPB52" localSheetId="21">#REF!</definedName>
    <definedName name="________________PPB52">#REF!</definedName>
    <definedName name="________________PPB53" localSheetId="23">#REF!</definedName>
    <definedName name="________________PPB53" localSheetId="24">#REF!</definedName>
    <definedName name="________________PPB53" localSheetId="21">#REF!</definedName>
    <definedName name="________________PPB53">#REF!</definedName>
    <definedName name="________________PPB54" localSheetId="23">#REF!</definedName>
    <definedName name="________________PPB54" localSheetId="24">#REF!</definedName>
    <definedName name="________________PPB54" localSheetId="21">#REF!</definedName>
    <definedName name="________________PPB54">#REF!</definedName>
    <definedName name="________________PPB55" localSheetId="23">#REF!</definedName>
    <definedName name="________________PPB55" localSheetId="24">#REF!</definedName>
    <definedName name="________________PPB55" localSheetId="21">#REF!</definedName>
    <definedName name="________________PPB55">#REF!</definedName>
    <definedName name="________________PPB56" localSheetId="23">#REF!</definedName>
    <definedName name="________________PPB56" localSheetId="24">#REF!</definedName>
    <definedName name="________________PPB56" localSheetId="21">#REF!</definedName>
    <definedName name="________________PPB56">#REF!</definedName>
    <definedName name="________________PPB57" localSheetId="23">#REF!</definedName>
    <definedName name="________________PPB57" localSheetId="24">#REF!</definedName>
    <definedName name="________________PPB57" localSheetId="21">#REF!</definedName>
    <definedName name="________________PPB57">#REF!</definedName>
    <definedName name="________________PPB58" localSheetId="23">#REF!</definedName>
    <definedName name="________________PPB58" localSheetId="24">#REF!</definedName>
    <definedName name="________________PPB58" localSheetId="21">#REF!</definedName>
    <definedName name="________________PPB58">#REF!</definedName>
    <definedName name="________________PPB59" localSheetId="23">#REF!</definedName>
    <definedName name="________________PPB59" localSheetId="24">#REF!</definedName>
    <definedName name="________________PPB59" localSheetId="21">#REF!</definedName>
    <definedName name="________________PPB59">#REF!</definedName>
    <definedName name="________________PPB6" localSheetId="23">#REF!</definedName>
    <definedName name="________________PPB6" localSheetId="24">#REF!</definedName>
    <definedName name="________________PPB6" localSheetId="21">#REF!</definedName>
    <definedName name="________________PPB6">#REF!</definedName>
    <definedName name="________________PPB60" localSheetId="23">#REF!</definedName>
    <definedName name="________________PPB60" localSheetId="24">#REF!</definedName>
    <definedName name="________________PPB60" localSheetId="21">#REF!</definedName>
    <definedName name="________________PPB60">#REF!</definedName>
    <definedName name="________________PPB61" localSheetId="23">#REF!</definedName>
    <definedName name="________________PPB61" localSheetId="24">#REF!</definedName>
    <definedName name="________________PPB61" localSheetId="21">#REF!</definedName>
    <definedName name="________________PPB61">#REF!</definedName>
    <definedName name="________________PPB62" localSheetId="23">#REF!</definedName>
    <definedName name="________________PPB62" localSheetId="24">#REF!</definedName>
    <definedName name="________________PPB62" localSheetId="21">#REF!</definedName>
    <definedName name="________________PPB62">#REF!</definedName>
    <definedName name="________________PPB63" localSheetId="23">#REF!</definedName>
    <definedName name="________________PPB63" localSheetId="24">#REF!</definedName>
    <definedName name="________________PPB63" localSheetId="21">#REF!</definedName>
    <definedName name="________________PPB63">#REF!</definedName>
    <definedName name="________________PPB64" localSheetId="23">#REF!</definedName>
    <definedName name="________________PPB64" localSheetId="24">#REF!</definedName>
    <definedName name="________________PPB64" localSheetId="21">#REF!</definedName>
    <definedName name="________________PPB64">#REF!</definedName>
    <definedName name="________________PPB65" localSheetId="23">#REF!</definedName>
    <definedName name="________________PPB65" localSheetId="24">#REF!</definedName>
    <definedName name="________________PPB65" localSheetId="21">#REF!</definedName>
    <definedName name="________________PPB65">#REF!</definedName>
    <definedName name="________________PPB66" localSheetId="23">#REF!</definedName>
    <definedName name="________________PPB66" localSheetId="24">#REF!</definedName>
    <definedName name="________________PPB66" localSheetId="21">#REF!</definedName>
    <definedName name="________________PPB66">#REF!</definedName>
    <definedName name="________________PPB67" localSheetId="23">#REF!</definedName>
    <definedName name="________________PPB67" localSheetId="24">#REF!</definedName>
    <definedName name="________________PPB67" localSheetId="21">#REF!</definedName>
    <definedName name="________________PPB67">#REF!</definedName>
    <definedName name="________________PPB68" localSheetId="23">#REF!</definedName>
    <definedName name="________________PPB68" localSheetId="24">#REF!</definedName>
    <definedName name="________________PPB68" localSheetId="21">#REF!</definedName>
    <definedName name="________________PPB68">#REF!</definedName>
    <definedName name="________________PPB69" localSheetId="23">#REF!</definedName>
    <definedName name="________________PPB69" localSheetId="24">#REF!</definedName>
    <definedName name="________________PPB69" localSheetId="21">#REF!</definedName>
    <definedName name="________________PPB69">#REF!</definedName>
    <definedName name="________________PPB7" localSheetId="23">#REF!</definedName>
    <definedName name="________________PPB7" localSheetId="24">#REF!</definedName>
    <definedName name="________________PPB7" localSheetId="21">#REF!</definedName>
    <definedName name="________________PPB7">#REF!</definedName>
    <definedName name="________________PPB70" localSheetId="23">#REF!</definedName>
    <definedName name="________________PPB70" localSheetId="24">#REF!</definedName>
    <definedName name="________________PPB70" localSheetId="21">#REF!</definedName>
    <definedName name="________________PPB70">#REF!</definedName>
    <definedName name="________________PPB71" localSheetId="23">#REF!</definedName>
    <definedName name="________________PPB71" localSheetId="24">#REF!</definedName>
    <definedName name="________________PPB71" localSheetId="21">#REF!</definedName>
    <definedName name="________________PPB71">#REF!</definedName>
    <definedName name="________________PPB72" localSheetId="23">#REF!</definedName>
    <definedName name="________________PPB72" localSheetId="24">#REF!</definedName>
    <definedName name="________________PPB72" localSheetId="21">#REF!</definedName>
    <definedName name="________________PPB72">#REF!</definedName>
    <definedName name="________________PPB73" localSheetId="23">#REF!</definedName>
    <definedName name="________________PPB73" localSheetId="24">#REF!</definedName>
    <definedName name="________________PPB73" localSheetId="21">#REF!</definedName>
    <definedName name="________________PPB73">#REF!</definedName>
    <definedName name="________________PPB74" localSheetId="23">#REF!</definedName>
    <definedName name="________________PPB74" localSheetId="24">#REF!</definedName>
    <definedName name="________________PPB74" localSheetId="21">#REF!</definedName>
    <definedName name="________________PPB74">#REF!</definedName>
    <definedName name="________________PPB75" localSheetId="23">#REF!</definedName>
    <definedName name="________________PPB75" localSheetId="24">#REF!</definedName>
    <definedName name="________________PPB75" localSheetId="21">#REF!</definedName>
    <definedName name="________________PPB75">#REF!</definedName>
    <definedName name="________________PPB76" localSheetId="23">#REF!</definedName>
    <definedName name="________________PPB76" localSheetId="24">#REF!</definedName>
    <definedName name="________________PPB76" localSheetId="21">#REF!</definedName>
    <definedName name="________________PPB76">#REF!</definedName>
    <definedName name="________________PPB77" localSheetId="23">#REF!</definedName>
    <definedName name="________________PPB77" localSheetId="24">#REF!</definedName>
    <definedName name="________________PPB77" localSheetId="21">#REF!</definedName>
    <definedName name="________________PPB77">#REF!</definedName>
    <definedName name="________________PPB78" localSheetId="23">#REF!</definedName>
    <definedName name="________________PPB78" localSheetId="24">#REF!</definedName>
    <definedName name="________________PPB78" localSheetId="21">#REF!</definedName>
    <definedName name="________________PPB78">#REF!</definedName>
    <definedName name="________________PPB79" localSheetId="23">#REF!</definedName>
    <definedName name="________________PPB79" localSheetId="24">#REF!</definedName>
    <definedName name="________________PPB79" localSheetId="21">#REF!</definedName>
    <definedName name="________________PPB79">#REF!</definedName>
    <definedName name="________________PPB8" localSheetId="23">#REF!</definedName>
    <definedName name="________________PPB8" localSheetId="24">#REF!</definedName>
    <definedName name="________________PPB8" localSheetId="21">#REF!</definedName>
    <definedName name="________________PPB8">#REF!</definedName>
    <definedName name="________________PPB80" localSheetId="23">#REF!</definedName>
    <definedName name="________________PPB80" localSheetId="24">#REF!</definedName>
    <definedName name="________________PPB80" localSheetId="21">#REF!</definedName>
    <definedName name="________________PPB80">#REF!</definedName>
    <definedName name="________________PPB81" localSheetId="23">#REF!</definedName>
    <definedName name="________________PPB81" localSheetId="24">#REF!</definedName>
    <definedName name="________________PPB81" localSheetId="21">#REF!</definedName>
    <definedName name="________________PPB81">#REF!</definedName>
    <definedName name="________________PPB82" localSheetId="23">#REF!</definedName>
    <definedName name="________________PPB82" localSheetId="24">#REF!</definedName>
    <definedName name="________________PPB82" localSheetId="21">#REF!</definedName>
    <definedName name="________________PPB82">#REF!</definedName>
    <definedName name="________________PPB83" localSheetId="23">#REF!</definedName>
    <definedName name="________________PPB83" localSheetId="24">#REF!</definedName>
    <definedName name="________________PPB83" localSheetId="21">#REF!</definedName>
    <definedName name="________________PPB83">#REF!</definedName>
    <definedName name="________________PPB84" localSheetId="23">#REF!</definedName>
    <definedName name="________________PPB84" localSheetId="24">#REF!</definedName>
    <definedName name="________________PPB84" localSheetId="21">#REF!</definedName>
    <definedName name="________________PPB84">#REF!</definedName>
    <definedName name="________________PPB85" localSheetId="23">#REF!</definedName>
    <definedName name="________________PPB85" localSheetId="24">#REF!</definedName>
    <definedName name="________________PPB85" localSheetId="21">#REF!</definedName>
    <definedName name="________________PPB85">#REF!</definedName>
    <definedName name="________________PPB86" localSheetId="23">#REF!</definedName>
    <definedName name="________________PPB86" localSheetId="24">#REF!</definedName>
    <definedName name="________________PPB86" localSheetId="21">#REF!</definedName>
    <definedName name="________________PPB86">#REF!</definedName>
    <definedName name="________________PPB87" localSheetId="23">#REF!</definedName>
    <definedName name="________________PPB87" localSheetId="24">#REF!</definedName>
    <definedName name="________________PPB87" localSheetId="21">#REF!</definedName>
    <definedName name="________________PPB87">#REF!</definedName>
    <definedName name="________________PPB88" localSheetId="23">#REF!</definedName>
    <definedName name="________________PPB88" localSheetId="24">#REF!</definedName>
    <definedName name="________________PPB88" localSheetId="21">#REF!</definedName>
    <definedName name="________________PPB88">#REF!</definedName>
    <definedName name="________________PPB89" localSheetId="23">#REF!</definedName>
    <definedName name="________________PPB89" localSheetId="24">#REF!</definedName>
    <definedName name="________________PPB89" localSheetId="21">#REF!</definedName>
    <definedName name="________________PPB89">#REF!</definedName>
    <definedName name="________________PPB9" localSheetId="23">#REF!</definedName>
    <definedName name="________________PPB9" localSheetId="24">#REF!</definedName>
    <definedName name="________________PPB9" localSheetId="21">#REF!</definedName>
    <definedName name="________________PPB9">#REF!</definedName>
    <definedName name="________________PPB90" localSheetId="23">#REF!</definedName>
    <definedName name="________________PPB90" localSheetId="24">#REF!</definedName>
    <definedName name="________________PPB90" localSheetId="21">#REF!</definedName>
    <definedName name="________________PPB90">#REF!</definedName>
    <definedName name="________________PPB91" localSheetId="23">#REF!</definedName>
    <definedName name="________________PPB91" localSheetId="24">#REF!</definedName>
    <definedName name="________________PPB91" localSheetId="21">#REF!</definedName>
    <definedName name="________________PPB91">#REF!</definedName>
    <definedName name="________________PPB92" localSheetId="23">#REF!</definedName>
    <definedName name="________________PPB92" localSheetId="24">#REF!</definedName>
    <definedName name="________________PPB92" localSheetId="21">#REF!</definedName>
    <definedName name="________________PPB92">#REF!</definedName>
    <definedName name="________________PPB93" localSheetId="23">#REF!</definedName>
    <definedName name="________________PPB93" localSheetId="24">#REF!</definedName>
    <definedName name="________________PPB93" localSheetId="21">#REF!</definedName>
    <definedName name="________________PPB93">#REF!</definedName>
    <definedName name="________________PPB94" localSheetId="23">#REF!</definedName>
    <definedName name="________________PPB94" localSheetId="24">#REF!</definedName>
    <definedName name="________________PPB94" localSheetId="21">#REF!</definedName>
    <definedName name="________________PPB94">#REF!</definedName>
    <definedName name="________________PPB95" localSheetId="23">#REF!</definedName>
    <definedName name="________________PPB95" localSheetId="24">#REF!</definedName>
    <definedName name="________________PPB95" localSheetId="21">#REF!</definedName>
    <definedName name="________________PPB95">#REF!</definedName>
    <definedName name="________________PPB96" localSheetId="23">#REF!</definedName>
    <definedName name="________________PPB96" localSheetId="24">#REF!</definedName>
    <definedName name="________________PPB96" localSheetId="21">#REF!</definedName>
    <definedName name="________________PPB96">#REF!</definedName>
    <definedName name="________________PPB97" localSheetId="23">#REF!</definedName>
    <definedName name="________________PPB97" localSheetId="24">#REF!</definedName>
    <definedName name="________________PPB97" localSheetId="21">#REF!</definedName>
    <definedName name="________________PPB97">#REF!</definedName>
    <definedName name="________________PPB98" localSheetId="23">#REF!</definedName>
    <definedName name="________________PPB98" localSheetId="24">#REF!</definedName>
    <definedName name="________________PPB98" localSheetId="21">#REF!</definedName>
    <definedName name="________________PPB98">#REF!</definedName>
    <definedName name="________________PPB99" localSheetId="23">#REF!</definedName>
    <definedName name="________________PPB99" localSheetId="24">#REF!</definedName>
    <definedName name="________________PPB99" localSheetId="21">#REF!</definedName>
    <definedName name="________________PPB99">#REF!</definedName>
    <definedName name="________________PPC1" localSheetId="23">#REF!</definedName>
    <definedName name="________________PPC1" localSheetId="24">#REF!</definedName>
    <definedName name="________________PPC1" localSheetId="21">#REF!</definedName>
    <definedName name="________________PPC1">#REF!</definedName>
    <definedName name="________________PPC10" localSheetId="23">#REF!</definedName>
    <definedName name="________________PPC10" localSheetId="24">#REF!</definedName>
    <definedName name="________________PPC10" localSheetId="21">#REF!</definedName>
    <definedName name="________________PPC10">#REF!</definedName>
    <definedName name="________________PPC100" localSheetId="23">#REF!</definedName>
    <definedName name="________________PPC100" localSheetId="24">#REF!</definedName>
    <definedName name="________________PPC100" localSheetId="21">#REF!</definedName>
    <definedName name="________________PPC100">#REF!</definedName>
    <definedName name="________________PPC101" localSheetId="23">#REF!</definedName>
    <definedName name="________________PPC101" localSheetId="24">#REF!</definedName>
    <definedName name="________________PPC101" localSheetId="21">#REF!</definedName>
    <definedName name="________________PPC101">#REF!</definedName>
    <definedName name="________________PPC102" localSheetId="23">#REF!</definedName>
    <definedName name="________________PPC102" localSheetId="24">#REF!</definedName>
    <definedName name="________________PPC102" localSheetId="21">#REF!</definedName>
    <definedName name="________________PPC102">#REF!</definedName>
    <definedName name="________________PPC103" localSheetId="23">#REF!</definedName>
    <definedName name="________________PPC103" localSheetId="24">#REF!</definedName>
    <definedName name="________________PPC103" localSheetId="21">#REF!</definedName>
    <definedName name="________________PPC103">#REF!</definedName>
    <definedName name="________________PPC104" localSheetId="23">#REF!</definedName>
    <definedName name="________________PPC104" localSheetId="24">#REF!</definedName>
    <definedName name="________________PPC104" localSheetId="21">#REF!</definedName>
    <definedName name="________________PPC104">#REF!</definedName>
    <definedName name="________________PPC105" localSheetId="23">#REF!</definedName>
    <definedName name="________________PPC105" localSheetId="24">#REF!</definedName>
    <definedName name="________________PPC105" localSheetId="21">#REF!</definedName>
    <definedName name="________________PPC105">#REF!</definedName>
    <definedName name="________________PPC106" localSheetId="23">#REF!</definedName>
    <definedName name="________________PPC106" localSheetId="24">#REF!</definedName>
    <definedName name="________________PPC106" localSheetId="21">#REF!</definedName>
    <definedName name="________________PPC106">#REF!</definedName>
    <definedName name="________________PPC107" localSheetId="23">#REF!</definedName>
    <definedName name="________________PPC107" localSheetId="24">#REF!</definedName>
    <definedName name="________________PPC107" localSheetId="21">#REF!</definedName>
    <definedName name="________________PPC107">#REF!</definedName>
    <definedName name="________________PPC108" localSheetId="23">#REF!</definedName>
    <definedName name="________________PPC108" localSheetId="24">#REF!</definedName>
    <definedName name="________________PPC108" localSheetId="21">#REF!</definedName>
    <definedName name="________________PPC108">#REF!</definedName>
    <definedName name="________________PPC109" localSheetId="23">#REF!</definedName>
    <definedName name="________________PPC109" localSheetId="24">#REF!</definedName>
    <definedName name="________________PPC109" localSheetId="21">#REF!</definedName>
    <definedName name="________________PPC109">#REF!</definedName>
    <definedName name="________________PPC11" localSheetId="23">#REF!</definedName>
    <definedName name="________________PPC11" localSheetId="24">#REF!</definedName>
    <definedName name="________________PPC11" localSheetId="21">#REF!</definedName>
    <definedName name="________________PPC11">#REF!</definedName>
    <definedName name="________________PPC110" localSheetId="23">#REF!</definedName>
    <definedName name="________________PPC110" localSheetId="24">#REF!</definedName>
    <definedName name="________________PPC110" localSheetId="21">#REF!</definedName>
    <definedName name="________________PPC110">#REF!</definedName>
    <definedName name="________________PPC111" localSheetId="23">#REF!</definedName>
    <definedName name="________________PPC111" localSheetId="24">#REF!</definedName>
    <definedName name="________________PPC111" localSheetId="21">#REF!</definedName>
    <definedName name="________________PPC111">#REF!</definedName>
    <definedName name="________________PPC112" localSheetId="23">#REF!</definedName>
    <definedName name="________________PPC112" localSheetId="24">#REF!</definedName>
    <definedName name="________________PPC112" localSheetId="21">#REF!</definedName>
    <definedName name="________________PPC112">#REF!</definedName>
    <definedName name="________________PPC113" localSheetId="23">#REF!</definedName>
    <definedName name="________________PPC113" localSheetId="24">#REF!</definedName>
    <definedName name="________________PPC113" localSheetId="21">#REF!</definedName>
    <definedName name="________________PPC113">#REF!</definedName>
    <definedName name="________________PPC114" localSheetId="23">#REF!</definedName>
    <definedName name="________________PPC114" localSheetId="24">#REF!</definedName>
    <definedName name="________________PPC114" localSheetId="21">#REF!</definedName>
    <definedName name="________________PPC114">#REF!</definedName>
    <definedName name="________________PPC115" localSheetId="23">#REF!</definedName>
    <definedName name="________________PPC115" localSheetId="24">#REF!</definedName>
    <definedName name="________________PPC115" localSheetId="21">#REF!</definedName>
    <definedName name="________________PPC115">#REF!</definedName>
    <definedName name="________________PPC116" localSheetId="23">#REF!</definedName>
    <definedName name="________________PPC116" localSheetId="24">#REF!</definedName>
    <definedName name="________________PPC116" localSheetId="21">#REF!</definedName>
    <definedName name="________________PPC116">#REF!</definedName>
    <definedName name="________________PPC117" localSheetId="23">#REF!</definedName>
    <definedName name="________________PPC117" localSheetId="24">#REF!</definedName>
    <definedName name="________________PPC117" localSheetId="21">#REF!</definedName>
    <definedName name="________________PPC117">#REF!</definedName>
    <definedName name="________________PPC118" localSheetId="23">#REF!</definedName>
    <definedName name="________________PPC118" localSheetId="24">#REF!</definedName>
    <definedName name="________________PPC118" localSheetId="21">#REF!</definedName>
    <definedName name="________________PPC118">#REF!</definedName>
    <definedName name="________________PPC119" localSheetId="23">#REF!</definedName>
    <definedName name="________________PPC119" localSheetId="24">#REF!</definedName>
    <definedName name="________________PPC119" localSheetId="21">#REF!</definedName>
    <definedName name="________________PPC119">#REF!</definedName>
    <definedName name="________________PPC12" localSheetId="23">#REF!</definedName>
    <definedName name="________________PPC12" localSheetId="24">#REF!</definedName>
    <definedName name="________________PPC12" localSheetId="21">#REF!</definedName>
    <definedName name="________________PPC12">#REF!</definedName>
    <definedName name="________________PPC120" localSheetId="23">#REF!</definedName>
    <definedName name="________________PPC120" localSheetId="24">#REF!</definedName>
    <definedName name="________________PPC120" localSheetId="21">#REF!</definedName>
    <definedName name="________________PPC120">#REF!</definedName>
    <definedName name="________________PPC121" localSheetId="23">#REF!</definedName>
    <definedName name="________________PPC121" localSheetId="24">#REF!</definedName>
    <definedName name="________________PPC121" localSheetId="21">#REF!</definedName>
    <definedName name="________________PPC121">#REF!</definedName>
    <definedName name="________________PPC122" localSheetId="23">#REF!</definedName>
    <definedName name="________________PPC122" localSheetId="24">#REF!</definedName>
    <definedName name="________________PPC122" localSheetId="21">#REF!</definedName>
    <definedName name="________________PPC122">#REF!</definedName>
    <definedName name="________________PPC123" localSheetId="23">#REF!</definedName>
    <definedName name="________________PPC123" localSheetId="24">#REF!</definedName>
    <definedName name="________________PPC123" localSheetId="21">#REF!</definedName>
    <definedName name="________________PPC123">#REF!</definedName>
    <definedName name="________________PPC124" localSheetId="23">#REF!</definedName>
    <definedName name="________________PPC124" localSheetId="24">#REF!</definedName>
    <definedName name="________________PPC124" localSheetId="21">#REF!</definedName>
    <definedName name="________________PPC124">#REF!</definedName>
    <definedName name="________________PPC125" localSheetId="23">#REF!</definedName>
    <definedName name="________________PPC125" localSheetId="24">#REF!</definedName>
    <definedName name="________________PPC125" localSheetId="21">#REF!</definedName>
    <definedName name="________________PPC125">#REF!</definedName>
    <definedName name="________________PPC126" localSheetId="23">#REF!</definedName>
    <definedName name="________________PPC126" localSheetId="24">#REF!</definedName>
    <definedName name="________________PPC126" localSheetId="21">#REF!</definedName>
    <definedName name="________________PPC126">#REF!</definedName>
    <definedName name="________________PPC127" localSheetId="23">#REF!</definedName>
    <definedName name="________________PPC127" localSheetId="24">#REF!</definedName>
    <definedName name="________________PPC127" localSheetId="21">#REF!</definedName>
    <definedName name="________________PPC127">#REF!</definedName>
    <definedName name="________________PPC128" localSheetId="23">#REF!</definedName>
    <definedName name="________________PPC128" localSheetId="24">#REF!</definedName>
    <definedName name="________________PPC128" localSheetId="21">#REF!</definedName>
    <definedName name="________________PPC128">#REF!</definedName>
    <definedName name="________________PPC129" localSheetId="23">#REF!</definedName>
    <definedName name="________________PPC129" localSheetId="24">#REF!</definedName>
    <definedName name="________________PPC129" localSheetId="21">#REF!</definedName>
    <definedName name="________________PPC129">#REF!</definedName>
    <definedName name="________________PPC13" localSheetId="23">#REF!</definedName>
    <definedName name="________________PPC13" localSheetId="24">#REF!</definedName>
    <definedName name="________________PPC13" localSheetId="21">#REF!</definedName>
    <definedName name="________________PPC13">#REF!</definedName>
    <definedName name="________________PPC130" localSheetId="23">#REF!</definedName>
    <definedName name="________________PPC130" localSheetId="24">#REF!</definedName>
    <definedName name="________________PPC130" localSheetId="21">#REF!</definedName>
    <definedName name="________________PPC130">#REF!</definedName>
    <definedName name="________________PPC131" localSheetId="23">#REF!</definedName>
    <definedName name="________________PPC131" localSheetId="24">#REF!</definedName>
    <definedName name="________________PPC131" localSheetId="21">#REF!</definedName>
    <definedName name="________________PPC131">#REF!</definedName>
    <definedName name="________________PPC132" localSheetId="23">#REF!</definedName>
    <definedName name="________________PPC132" localSheetId="24">#REF!</definedName>
    <definedName name="________________PPC132" localSheetId="21">#REF!</definedName>
    <definedName name="________________PPC132">#REF!</definedName>
    <definedName name="________________PPC133" localSheetId="23">#REF!</definedName>
    <definedName name="________________PPC133" localSheetId="24">#REF!</definedName>
    <definedName name="________________PPC133" localSheetId="21">#REF!</definedName>
    <definedName name="________________PPC133">#REF!</definedName>
    <definedName name="________________PPC134" localSheetId="23">#REF!</definedName>
    <definedName name="________________PPC134" localSheetId="24">#REF!</definedName>
    <definedName name="________________PPC134" localSheetId="21">#REF!</definedName>
    <definedName name="________________PPC134">#REF!</definedName>
    <definedName name="________________PPC135" localSheetId="23">#REF!</definedName>
    <definedName name="________________PPC135" localSheetId="24">#REF!</definedName>
    <definedName name="________________PPC135" localSheetId="21">#REF!</definedName>
    <definedName name="________________PPC135">#REF!</definedName>
    <definedName name="________________PPC136" localSheetId="23">#REF!</definedName>
    <definedName name="________________PPC136" localSheetId="24">#REF!</definedName>
    <definedName name="________________PPC136" localSheetId="21">#REF!</definedName>
    <definedName name="________________PPC136">#REF!</definedName>
    <definedName name="________________PPC137" localSheetId="23">#REF!</definedName>
    <definedName name="________________PPC137" localSheetId="24">#REF!</definedName>
    <definedName name="________________PPC137" localSheetId="21">#REF!</definedName>
    <definedName name="________________PPC137">#REF!</definedName>
    <definedName name="________________PPC138" localSheetId="23">#REF!</definedName>
    <definedName name="________________PPC138" localSheetId="24">#REF!</definedName>
    <definedName name="________________PPC138" localSheetId="21">#REF!</definedName>
    <definedName name="________________PPC138">#REF!</definedName>
    <definedName name="________________PPC139" localSheetId="23">#REF!</definedName>
    <definedName name="________________PPC139" localSheetId="24">#REF!</definedName>
    <definedName name="________________PPC139" localSheetId="21">#REF!</definedName>
    <definedName name="________________PPC139">#REF!</definedName>
    <definedName name="________________PPC14" localSheetId="23">#REF!</definedName>
    <definedName name="________________PPC14" localSheetId="24">#REF!</definedName>
    <definedName name="________________PPC14" localSheetId="21">#REF!</definedName>
    <definedName name="________________PPC14">#REF!</definedName>
    <definedName name="________________PPC140" localSheetId="23">#REF!</definedName>
    <definedName name="________________PPC140" localSheetId="24">#REF!</definedName>
    <definedName name="________________PPC140" localSheetId="21">#REF!</definedName>
    <definedName name="________________PPC140">#REF!</definedName>
    <definedName name="________________PPC141" localSheetId="23">#REF!</definedName>
    <definedName name="________________PPC141" localSheetId="24">#REF!</definedName>
    <definedName name="________________PPC141" localSheetId="21">#REF!</definedName>
    <definedName name="________________PPC141">#REF!</definedName>
    <definedName name="________________PPC142" localSheetId="23">#REF!</definedName>
    <definedName name="________________PPC142" localSheetId="24">#REF!</definedName>
    <definedName name="________________PPC142" localSheetId="21">#REF!</definedName>
    <definedName name="________________PPC142">#REF!</definedName>
    <definedName name="________________PPC143" localSheetId="23">#REF!</definedName>
    <definedName name="________________PPC143" localSheetId="24">#REF!</definedName>
    <definedName name="________________PPC143" localSheetId="21">#REF!</definedName>
    <definedName name="________________PPC143">#REF!</definedName>
    <definedName name="________________PPC144" localSheetId="23">#REF!</definedName>
    <definedName name="________________PPC144" localSheetId="24">#REF!</definedName>
    <definedName name="________________PPC144" localSheetId="21">#REF!</definedName>
    <definedName name="________________PPC144">#REF!</definedName>
    <definedName name="________________PPC145" localSheetId="23">#REF!</definedName>
    <definedName name="________________PPC145" localSheetId="24">#REF!</definedName>
    <definedName name="________________PPC145" localSheetId="21">#REF!</definedName>
    <definedName name="________________PPC145">#REF!</definedName>
    <definedName name="________________PPC146" localSheetId="23">#REF!</definedName>
    <definedName name="________________PPC146" localSheetId="24">#REF!</definedName>
    <definedName name="________________PPC146" localSheetId="21">#REF!</definedName>
    <definedName name="________________PPC146">#REF!</definedName>
    <definedName name="________________PPC147" localSheetId="23">#REF!</definedName>
    <definedName name="________________PPC147" localSheetId="24">#REF!</definedName>
    <definedName name="________________PPC147" localSheetId="21">#REF!</definedName>
    <definedName name="________________PPC147">#REF!</definedName>
    <definedName name="________________PPC148" localSheetId="23">#REF!</definedName>
    <definedName name="________________PPC148" localSheetId="24">#REF!</definedName>
    <definedName name="________________PPC148" localSheetId="21">#REF!</definedName>
    <definedName name="________________PPC148">#REF!</definedName>
    <definedName name="________________PPC149" localSheetId="23">#REF!</definedName>
    <definedName name="________________PPC149" localSheetId="24">#REF!</definedName>
    <definedName name="________________PPC149" localSheetId="21">#REF!</definedName>
    <definedName name="________________PPC149">#REF!</definedName>
    <definedName name="________________PPC15" localSheetId="23">#REF!</definedName>
    <definedName name="________________PPC15" localSheetId="24">#REF!</definedName>
    <definedName name="________________PPC15" localSheetId="21">#REF!</definedName>
    <definedName name="________________PPC15">#REF!</definedName>
    <definedName name="________________PPC150" localSheetId="23">#REF!</definedName>
    <definedName name="________________PPC150" localSheetId="24">#REF!</definedName>
    <definedName name="________________PPC150" localSheetId="21">#REF!</definedName>
    <definedName name="________________PPC150">#REF!</definedName>
    <definedName name="________________PPC151" localSheetId="23">#REF!</definedName>
    <definedName name="________________PPC151" localSheetId="24">#REF!</definedName>
    <definedName name="________________PPC151" localSheetId="21">#REF!</definedName>
    <definedName name="________________PPC151">#REF!</definedName>
    <definedName name="________________PPC152" localSheetId="23">#REF!</definedName>
    <definedName name="________________PPC152" localSheetId="24">#REF!</definedName>
    <definedName name="________________PPC152" localSheetId="21">#REF!</definedName>
    <definedName name="________________PPC152">#REF!</definedName>
    <definedName name="________________PPC153" localSheetId="23">#REF!</definedName>
    <definedName name="________________PPC153" localSheetId="24">#REF!</definedName>
    <definedName name="________________PPC153" localSheetId="21">#REF!</definedName>
    <definedName name="________________PPC153">#REF!</definedName>
    <definedName name="________________PPC154" localSheetId="23">#REF!</definedName>
    <definedName name="________________PPC154" localSheetId="24">#REF!</definedName>
    <definedName name="________________PPC154" localSheetId="21">#REF!</definedName>
    <definedName name="________________PPC154">#REF!</definedName>
    <definedName name="________________PPC155" localSheetId="23">#REF!</definedName>
    <definedName name="________________PPC155" localSheetId="24">#REF!</definedName>
    <definedName name="________________PPC155" localSheetId="21">#REF!</definedName>
    <definedName name="________________PPC155">#REF!</definedName>
    <definedName name="________________PPC16" localSheetId="23">#REF!</definedName>
    <definedName name="________________PPC16" localSheetId="24">#REF!</definedName>
    <definedName name="________________PPC16" localSheetId="21">#REF!</definedName>
    <definedName name="________________PPC16">#REF!</definedName>
    <definedName name="________________PPC17" localSheetId="23">#REF!</definedName>
    <definedName name="________________PPC17" localSheetId="24">#REF!</definedName>
    <definedName name="________________PPC17" localSheetId="21">#REF!</definedName>
    <definedName name="________________PPC17">#REF!</definedName>
    <definedName name="________________PPC18" localSheetId="23">#REF!</definedName>
    <definedName name="________________PPC18" localSheetId="24">#REF!</definedName>
    <definedName name="________________PPC18" localSheetId="21">#REF!</definedName>
    <definedName name="________________PPC18">#REF!</definedName>
    <definedName name="________________PPC19" localSheetId="23">#REF!</definedName>
    <definedName name="________________PPC19" localSheetId="24">#REF!</definedName>
    <definedName name="________________PPC19" localSheetId="21">#REF!</definedName>
    <definedName name="________________PPC19">#REF!</definedName>
    <definedName name="________________PPC2" localSheetId="23">#REF!</definedName>
    <definedName name="________________PPC2" localSheetId="24">#REF!</definedName>
    <definedName name="________________PPC2" localSheetId="21">#REF!</definedName>
    <definedName name="________________PPC2">#REF!</definedName>
    <definedName name="________________PPC20" localSheetId="23">#REF!</definedName>
    <definedName name="________________PPC20" localSheetId="24">#REF!</definedName>
    <definedName name="________________PPC20" localSheetId="21">#REF!</definedName>
    <definedName name="________________PPC20">#REF!</definedName>
    <definedName name="________________PPC21" localSheetId="23">#REF!</definedName>
    <definedName name="________________PPC21" localSheetId="24">#REF!</definedName>
    <definedName name="________________PPC21" localSheetId="21">#REF!</definedName>
    <definedName name="________________PPC21">#REF!</definedName>
    <definedName name="________________PPC22" localSheetId="23">#REF!</definedName>
    <definedName name="________________PPC22" localSheetId="24">#REF!</definedName>
    <definedName name="________________PPC22" localSheetId="21">#REF!</definedName>
    <definedName name="________________PPC22">#REF!</definedName>
    <definedName name="________________PPC23" localSheetId="23">#REF!</definedName>
    <definedName name="________________PPC23" localSheetId="24">#REF!</definedName>
    <definedName name="________________PPC23" localSheetId="21">#REF!</definedName>
    <definedName name="________________PPC23">#REF!</definedName>
    <definedName name="________________PPC24" localSheetId="23">#REF!</definedName>
    <definedName name="________________PPC24" localSheetId="24">#REF!</definedName>
    <definedName name="________________PPC24" localSheetId="21">#REF!</definedName>
    <definedName name="________________PPC24">#REF!</definedName>
    <definedName name="________________PPC25" localSheetId="23">#REF!</definedName>
    <definedName name="________________PPC25" localSheetId="24">#REF!</definedName>
    <definedName name="________________PPC25" localSheetId="21">#REF!</definedName>
    <definedName name="________________PPC25">#REF!</definedName>
    <definedName name="________________PPC26" localSheetId="23">#REF!</definedName>
    <definedName name="________________PPC26" localSheetId="24">#REF!</definedName>
    <definedName name="________________PPC26" localSheetId="21">#REF!</definedName>
    <definedName name="________________PPC26">#REF!</definedName>
    <definedName name="________________PPC27" localSheetId="23">#REF!</definedName>
    <definedName name="________________PPC27" localSheetId="24">#REF!</definedName>
    <definedName name="________________PPC27" localSheetId="21">#REF!</definedName>
    <definedName name="________________PPC27">#REF!</definedName>
    <definedName name="________________PPC28" localSheetId="23">#REF!</definedName>
    <definedName name="________________PPC28" localSheetId="24">#REF!</definedName>
    <definedName name="________________PPC28" localSheetId="21">#REF!</definedName>
    <definedName name="________________PPC28">#REF!</definedName>
    <definedName name="________________PPC29" localSheetId="23">#REF!</definedName>
    <definedName name="________________PPC29" localSheetId="24">#REF!</definedName>
    <definedName name="________________PPC29" localSheetId="21">#REF!</definedName>
    <definedName name="________________PPC29">#REF!</definedName>
    <definedName name="________________PPC3" localSheetId="23">#REF!</definedName>
    <definedName name="________________PPC3" localSheetId="24">#REF!</definedName>
    <definedName name="________________PPC3" localSheetId="21">#REF!</definedName>
    <definedName name="________________PPC3">#REF!</definedName>
    <definedName name="________________PPC30" localSheetId="23">#REF!</definedName>
    <definedName name="________________PPC30" localSheetId="24">#REF!</definedName>
    <definedName name="________________PPC30" localSheetId="21">#REF!</definedName>
    <definedName name="________________PPC30">#REF!</definedName>
    <definedName name="________________PPC31" localSheetId="23">#REF!</definedName>
    <definedName name="________________PPC31" localSheetId="24">#REF!</definedName>
    <definedName name="________________PPC31" localSheetId="21">#REF!</definedName>
    <definedName name="________________PPC31">#REF!</definedName>
    <definedName name="________________PPC32" localSheetId="23">#REF!</definedName>
    <definedName name="________________PPC32" localSheetId="24">#REF!</definedName>
    <definedName name="________________PPC32" localSheetId="21">#REF!</definedName>
    <definedName name="________________PPC32">#REF!</definedName>
    <definedName name="________________PPC33" localSheetId="23">#REF!</definedName>
    <definedName name="________________PPC33" localSheetId="24">#REF!</definedName>
    <definedName name="________________PPC33" localSheetId="21">#REF!</definedName>
    <definedName name="________________PPC33">#REF!</definedName>
    <definedName name="________________PPC34" localSheetId="23">#REF!</definedName>
    <definedName name="________________PPC34" localSheetId="24">#REF!</definedName>
    <definedName name="________________PPC34" localSheetId="21">#REF!</definedName>
    <definedName name="________________PPC34">#REF!</definedName>
    <definedName name="________________PPC35" localSheetId="23">#REF!</definedName>
    <definedName name="________________PPC35" localSheetId="24">#REF!</definedName>
    <definedName name="________________PPC35" localSheetId="21">#REF!</definedName>
    <definedName name="________________PPC35">#REF!</definedName>
    <definedName name="________________PPC36" localSheetId="23">#REF!</definedName>
    <definedName name="________________PPC36" localSheetId="24">#REF!</definedName>
    <definedName name="________________PPC36" localSheetId="21">#REF!</definedName>
    <definedName name="________________PPC36">#REF!</definedName>
    <definedName name="________________PPC37" localSheetId="23">#REF!</definedName>
    <definedName name="________________PPC37" localSheetId="24">#REF!</definedName>
    <definedName name="________________PPC37" localSheetId="21">#REF!</definedName>
    <definedName name="________________PPC37">#REF!</definedName>
    <definedName name="________________PPC38" localSheetId="23">#REF!</definedName>
    <definedName name="________________PPC38" localSheetId="24">#REF!</definedName>
    <definedName name="________________PPC38" localSheetId="21">#REF!</definedName>
    <definedName name="________________PPC38">#REF!</definedName>
    <definedName name="________________PPC39" localSheetId="23">#REF!</definedName>
    <definedName name="________________PPC39" localSheetId="24">#REF!</definedName>
    <definedName name="________________PPC39" localSheetId="21">#REF!</definedName>
    <definedName name="________________PPC39">#REF!</definedName>
    <definedName name="________________PPC4" localSheetId="23">#REF!</definedName>
    <definedName name="________________PPC4" localSheetId="24">#REF!</definedName>
    <definedName name="________________PPC4" localSheetId="21">#REF!</definedName>
    <definedName name="________________PPC4">#REF!</definedName>
    <definedName name="________________PPC40" localSheetId="23">#REF!</definedName>
    <definedName name="________________PPC40" localSheetId="24">#REF!</definedName>
    <definedName name="________________PPC40" localSheetId="21">#REF!</definedName>
    <definedName name="________________PPC40">#REF!</definedName>
    <definedName name="________________PPC41" localSheetId="23">#REF!</definedName>
    <definedName name="________________PPC41" localSheetId="24">#REF!</definedName>
    <definedName name="________________PPC41" localSheetId="21">#REF!</definedName>
    <definedName name="________________PPC41">#REF!</definedName>
    <definedName name="________________PPC42" localSheetId="23">#REF!</definedName>
    <definedName name="________________PPC42" localSheetId="24">#REF!</definedName>
    <definedName name="________________PPC42" localSheetId="21">#REF!</definedName>
    <definedName name="________________PPC42">#REF!</definedName>
    <definedName name="________________PPC43" localSheetId="23">#REF!</definedName>
    <definedName name="________________PPC43" localSheetId="24">#REF!</definedName>
    <definedName name="________________PPC43" localSheetId="21">#REF!</definedName>
    <definedName name="________________PPC43">#REF!</definedName>
    <definedName name="________________PPC44" localSheetId="23">#REF!</definedName>
    <definedName name="________________PPC44" localSheetId="24">#REF!</definedName>
    <definedName name="________________PPC44" localSheetId="21">#REF!</definedName>
    <definedName name="________________PPC44">#REF!</definedName>
    <definedName name="________________PPC45" localSheetId="23">#REF!</definedName>
    <definedName name="________________PPC45" localSheetId="24">#REF!</definedName>
    <definedName name="________________PPC45" localSheetId="21">#REF!</definedName>
    <definedName name="________________PPC45">#REF!</definedName>
    <definedName name="________________PPC46" localSheetId="23">#REF!</definedName>
    <definedName name="________________PPC46" localSheetId="24">#REF!</definedName>
    <definedName name="________________PPC46" localSheetId="21">#REF!</definedName>
    <definedName name="________________PPC46">#REF!</definedName>
    <definedName name="________________PPC47" localSheetId="23">#REF!</definedName>
    <definedName name="________________PPC47" localSheetId="24">#REF!</definedName>
    <definedName name="________________PPC47" localSheetId="21">#REF!</definedName>
    <definedName name="________________PPC47">#REF!</definedName>
    <definedName name="________________PPC48" localSheetId="23">#REF!</definedName>
    <definedName name="________________PPC48" localSheetId="24">#REF!</definedName>
    <definedName name="________________PPC48" localSheetId="21">#REF!</definedName>
    <definedName name="________________PPC48">#REF!</definedName>
    <definedName name="________________PPC49" localSheetId="23">#REF!</definedName>
    <definedName name="________________PPC49" localSheetId="24">#REF!</definedName>
    <definedName name="________________PPC49" localSheetId="21">#REF!</definedName>
    <definedName name="________________PPC49">#REF!</definedName>
    <definedName name="________________PPC5" localSheetId="23">#REF!</definedName>
    <definedName name="________________PPC5" localSheetId="24">#REF!</definedName>
    <definedName name="________________PPC5" localSheetId="21">#REF!</definedName>
    <definedName name="________________PPC5">#REF!</definedName>
    <definedName name="________________PPC50" localSheetId="23">#REF!</definedName>
    <definedName name="________________PPC50" localSheetId="24">#REF!</definedName>
    <definedName name="________________PPC50" localSheetId="21">#REF!</definedName>
    <definedName name="________________PPC50">#REF!</definedName>
    <definedName name="________________PPC51" localSheetId="23">#REF!</definedName>
    <definedName name="________________PPC51" localSheetId="24">#REF!</definedName>
    <definedName name="________________PPC51" localSheetId="21">#REF!</definedName>
    <definedName name="________________PPC51">#REF!</definedName>
    <definedName name="________________PPC52" localSheetId="23">#REF!</definedName>
    <definedName name="________________PPC52" localSheetId="24">#REF!</definedName>
    <definedName name="________________PPC52" localSheetId="21">#REF!</definedName>
    <definedName name="________________PPC52">#REF!</definedName>
    <definedName name="________________PPC53" localSheetId="23">#REF!</definedName>
    <definedName name="________________PPC53" localSheetId="24">#REF!</definedName>
    <definedName name="________________PPC53" localSheetId="21">#REF!</definedName>
    <definedName name="________________PPC53">#REF!</definedName>
    <definedName name="________________PPC54" localSheetId="23">#REF!</definedName>
    <definedName name="________________PPC54" localSheetId="24">#REF!</definedName>
    <definedName name="________________PPC54" localSheetId="21">#REF!</definedName>
    <definedName name="________________PPC54">#REF!</definedName>
    <definedName name="________________PPC55" localSheetId="23">#REF!</definedName>
    <definedName name="________________PPC55" localSheetId="24">#REF!</definedName>
    <definedName name="________________PPC55" localSheetId="21">#REF!</definedName>
    <definedName name="________________PPC55">#REF!</definedName>
    <definedName name="________________PPC56" localSheetId="23">#REF!</definedName>
    <definedName name="________________PPC56" localSheetId="24">#REF!</definedName>
    <definedName name="________________PPC56" localSheetId="21">#REF!</definedName>
    <definedName name="________________PPC56">#REF!</definedName>
    <definedName name="________________PPC57" localSheetId="23">#REF!</definedName>
    <definedName name="________________PPC57" localSheetId="24">#REF!</definedName>
    <definedName name="________________PPC57" localSheetId="21">#REF!</definedName>
    <definedName name="________________PPC57">#REF!</definedName>
    <definedName name="________________PPC58" localSheetId="23">#REF!</definedName>
    <definedName name="________________PPC58" localSheetId="24">#REF!</definedName>
    <definedName name="________________PPC58" localSheetId="21">#REF!</definedName>
    <definedName name="________________PPC58">#REF!</definedName>
    <definedName name="________________PPC59" localSheetId="23">#REF!</definedName>
    <definedName name="________________PPC59" localSheetId="24">#REF!</definedName>
    <definedName name="________________PPC59" localSheetId="21">#REF!</definedName>
    <definedName name="________________PPC59">#REF!</definedName>
    <definedName name="________________PPC6" localSheetId="23">#REF!</definedName>
    <definedName name="________________PPC6" localSheetId="24">#REF!</definedName>
    <definedName name="________________PPC6" localSheetId="21">#REF!</definedName>
    <definedName name="________________PPC6">#REF!</definedName>
    <definedName name="________________PPC60" localSheetId="23">#REF!</definedName>
    <definedName name="________________PPC60" localSheetId="24">#REF!</definedName>
    <definedName name="________________PPC60" localSheetId="21">#REF!</definedName>
    <definedName name="________________PPC60">#REF!</definedName>
    <definedName name="________________PPC61" localSheetId="23">#REF!</definedName>
    <definedName name="________________PPC61" localSheetId="24">#REF!</definedName>
    <definedName name="________________PPC61" localSheetId="21">#REF!</definedName>
    <definedName name="________________PPC61">#REF!</definedName>
    <definedName name="________________PPC62" localSheetId="23">#REF!</definedName>
    <definedName name="________________PPC62" localSheetId="24">#REF!</definedName>
    <definedName name="________________PPC62" localSheetId="21">#REF!</definedName>
    <definedName name="________________PPC62">#REF!</definedName>
    <definedName name="________________PPC63" localSheetId="23">#REF!</definedName>
    <definedName name="________________PPC63" localSheetId="24">#REF!</definedName>
    <definedName name="________________PPC63" localSheetId="21">#REF!</definedName>
    <definedName name="________________PPC63">#REF!</definedName>
    <definedName name="________________PPC64" localSheetId="23">#REF!</definedName>
    <definedName name="________________PPC64" localSheetId="24">#REF!</definedName>
    <definedName name="________________PPC64" localSheetId="21">#REF!</definedName>
    <definedName name="________________PPC64">#REF!</definedName>
    <definedName name="________________PPC65" localSheetId="23">#REF!</definedName>
    <definedName name="________________PPC65" localSheetId="24">#REF!</definedName>
    <definedName name="________________PPC65" localSheetId="21">#REF!</definedName>
    <definedName name="________________PPC65">#REF!</definedName>
    <definedName name="________________PPC66" localSheetId="23">#REF!</definedName>
    <definedName name="________________PPC66" localSheetId="24">#REF!</definedName>
    <definedName name="________________PPC66" localSheetId="21">#REF!</definedName>
    <definedName name="________________PPC66">#REF!</definedName>
    <definedName name="________________PPC67" localSheetId="23">#REF!</definedName>
    <definedName name="________________PPC67" localSheetId="24">#REF!</definedName>
    <definedName name="________________PPC67" localSheetId="21">#REF!</definedName>
    <definedName name="________________PPC67">#REF!</definedName>
    <definedName name="________________PPC68" localSheetId="23">#REF!</definedName>
    <definedName name="________________PPC68" localSheetId="24">#REF!</definedName>
    <definedName name="________________PPC68" localSheetId="21">#REF!</definedName>
    <definedName name="________________PPC68">#REF!</definedName>
    <definedName name="________________PPC69" localSheetId="23">#REF!</definedName>
    <definedName name="________________PPC69" localSheetId="24">#REF!</definedName>
    <definedName name="________________PPC69" localSheetId="21">#REF!</definedName>
    <definedName name="________________PPC69">#REF!</definedName>
    <definedName name="________________PPC7" localSheetId="23">#REF!</definedName>
    <definedName name="________________PPC7" localSheetId="24">#REF!</definedName>
    <definedName name="________________PPC7" localSheetId="21">#REF!</definedName>
    <definedName name="________________PPC7">#REF!</definedName>
    <definedName name="________________PPC70" localSheetId="23">#REF!</definedName>
    <definedName name="________________PPC70" localSheetId="24">#REF!</definedName>
    <definedName name="________________PPC70" localSheetId="21">#REF!</definedName>
    <definedName name="________________PPC70">#REF!</definedName>
    <definedName name="________________PPC71" localSheetId="23">#REF!</definedName>
    <definedName name="________________PPC71" localSheetId="24">#REF!</definedName>
    <definedName name="________________PPC71" localSheetId="21">#REF!</definedName>
    <definedName name="________________PPC71">#REF!</definedName>
    <definedName name="________________PPC72" localSheetId="23">#REF!</definedName>
    <definedName name="________________PPC72" localSheetId="24">#REF!</definedName>
    <definedName name="________________PPC72" localSheetId="21">#REF!</definedName>
    <definedName name="________________PPC72">#REF!</definedName>
    <definedName name="________________PPC73" localSheetId="23">#REF!</definedName>
    <definedName name="________________PPC73" localSheetId="24">#REF!</definedName>
    <definedName name="________________PPC73" localSheetId="21">#REF!</definedName>
    <definedName name="________________PPC73">#REF!</definedName>
    <definedName name="________________PPC74" localSheetId="23">#REF!</definedName>
    <definedName name="________________PPC74" localSheetId="24">#REF!</definedName>
    <definedName name="________________PPC74" localSheetId="21">#REF!</definedName>
    <definedName name="________________PPC74">#REF!</definedName>
    <definedName name="________________PPC75" localSheetId="23">#REF!</definedName>
    <definedName name="________________PPC75" localSheetId="24">#REF!</definedName>
    <definedName name="________________PPC75" localSheetId="21">#REF!</definedName>
    <definedName name="________________PPC75">#REF!</definedName>
    <definedName name="________________PPC76" localSheetId="23">#REF!</definedName>
    <definedName name="________________PPC76" localSheetId="24">#REF!</definedName>
    <definedName name="________________PPC76" localSheetId="21">#REF!</definedName>
    <definedName name="________________PPC76">#REF!</definedName>
    <definedName name="________________PPC77" localSheetId="23">#REF!</definedName>
    <definedName name="________________PPC77" localSheetId="24">#REF!</definedName>
    <definedName name="________________PPC77" localSheetId="21">#REF!</definedName>
    <definedName name="________________PPC77">#REF!</definedName>
    <definedName name="________________PPC78" localSheetId="23">#REF!</definedName>
    <definedName name="________________PPC78" localSheetId="24">#REF!</definedName>
    <definedName name="________________PPC78" localSheetId="21">#REF!</definedName>
    <definedName name="________________PPC78">#REF!</definedName>
    <definedName name="________________PPC79" localSheetId="23">#REF!</definedName>
    <definedName name="________________PPC79" localSheetId="24">#REF!</definedName>
    <definedName name="________________PPC79" localSheetId="21">#REF!</definedName>
    <definedName name="________________PPC79">#REF!</definedName>
    <definedName name="________________PPC8" localSheetId="23">#REF!</definedName>
    <definedName name="________________PPC8" localSheetId="24">#REF!</definedName>
    <definedName name="________________PPC8" localSheetId="21">#REF!</definedName>
    <definedName name="________________PPC8">#REF!</definedName>
    <definedName name="________________PPC80" localSheetId="23">#REF!</definedName>
    <definedName name="________________PPC80" localSheetId="24">#REF!</definedName>
    <definedName name="________________PPC80" localSheetId="21">#REF!</definedName>
    <definedName name="________________PPC80">#REF!</definedName>
    <definedName name="________________PPC81" localSheetId="23">#REF!</definedName>
    <definedName name="________________PPC81" localSheetId="24">#REF!</definedName>
    <definedName name="________________PPC81" localSheetId="21">#REF!</definedName>
    <definedName name="________________PPC81">#REF!</definedName>
    <definedName name="________________PPC82" localSheetId="23">#REF!</definedName>
    <definedName name="________________PPC82" localSheetId="24">#REF!</definedName>
    <definedName name="________________PPC82" localSheetId="21">#REF!</definedName>
    <definedName name="________________PPC82">#REF!</definedName>
    <definedName name="________________PPC83" localSheetId="23">#REF!</definedName>
    <definedName name="________________PPC83" localSheetId="24">#REF!</definedName>
    <definedName name="________________PPC83" localSheetId="21">#REF!</definedName>
    <definedName name="________________PPC83">#REF!</definedName>
    <definedName name="________________PPC84" localSheetId="23">#REF!</definedName>
    <definedName name="________________PPC84" localSheetId="24">#REF!</definedName>
    <definedName name="________________PPC84" localSheetId="21">#REF!</definedName>
    <definedName name="________________PPC84">#REF!</definedName>
    <definedName name="________________PPC85" localSheetId="23">#REF!</definedName>
    <definedName name="________________PPC85" localSheetId="24">#REF!</definedName>
    <definedName name="________________PPC85" localSheetId="21">#REF!</definedName>
    <definedName name="________________PPC85">#REF!</definedName>
    <definedName name="________________PPC86" localSheetId="23">#REF!</definedName>
    <definedName name="________________PPC86" localSheetId="24">#REF!</definedName>
    <definedName name="________________PPC86" localSheetId="21">#REF!</definedName>
    <definedName name="________________PPC86">#REF!</definedName>
    <definedName name="________________PPC87" localSheetId="23">#REF!</definedName>
    <definedName name="________________PPC87" localSheetId="24">#REF!</definedName>
    <definedName name="________________PPC87" localSheetId="21">#REF!</definedName>
    <definedName name="________________PPC87">#REF!</definedName>
    <definedName name="________________PPC88" localSheetId="23">#REF!</definedName>
    <definedName name="________________PPC88" localSheetId="24">#REF!</definedName>
    <definedName name="________________PPC88" localSheetId="21">#REF!</definedName>
    <definedName name="________________PPC88">#REF!</definedName>
    <definedName name="________________PPC89" localSheetId="23">#REF!</definedName>
    <definedName name="________________PPC89" localSheetId="24">#REF!</definedName>
    <definedName name="________________PPC89" localSheetId="21">#REF!</definedName>
    <definedName name="________________PPC89">#REF!</definedName>
    <definedName name="________________PPC9" localSheetId="23">#REF!</definedName>
    <definedName name="________________PPC9" localSheetId="24">#REF!</definedName>
    <definedName name="________________PPC9" localSheetId="21">#REF!</definedName>
    <definedName name="________________PPC9">#REF!</definedName>
    <definedName name="________________PPC90" localSheetId="23">#REF!</definedName>
    <definedName name="________________PPC90" localSheetId="24">#REF!</definedName>
    <definedName name="________________PPC90" localSheetId="21">#REF!</definedName>
    <definedName name="________________PPC90">#REF!</definedName>
    <definedName name="________________PPC91" localSheetId="23">#REF!</definedName>
    <definedName name="________________PPC91" localSheetId="24">#REF!</definedName>
    <definedName name="________________PPC91" localSheetId="21">#REF!</definedName>
    <definedName name="________________PPC91">#REF!</definedName>
    <definedName name="________________PPC92" localSheetId="23">#REF!</definedName>
    <definedName name="________________PPC92" localSheetId="24">#REF!</definedName>
    <definedName name="________________PPC92" localSheetId="21">#REF!</definedName>
    <definedName name="________________PPC92">#REF!</definedName>
    <definedName name="________________PPC93" localSheetId="23">#REF!</definedName>
    <definedName name="________________PPC93" localSheetId="24">#REF!</definedName>
    <definedName name="________________PPC93" localSheetId="21">#REF!</definedName>
    <definedName name="________________PPC93">#REF!</definedName>
    <definedName name="________________PPC94" localSheetId="23">#REF!</definedName>
    <definedName name="________________PPC94" localSheetId="24">#REF!</definedName>
    <definedName name="________________PPC94" localSheetId="21">#REF!</definedName>
    <definedName name="________________PPC94">#REF!</definedName>
    <definedName name="________________PPC95" localSheetId="23">#REF!</definedName>
    <definedName name="________________PPC95" localSheetId="24">#REF!</definedName>
    <definedName name="________________PPC95" localSheetId="21">#REF!</definedName>
    <definedName name="________________PPC95">#REF!</definedName>
    <definedName name="________________PPD114" localSheetId="23">#REF!</definedName>
    <definedName name="________________PPD114" localSheetId="24">#REF!</definedName>
    <definedName name="________________PPD114" localSheetId="21">#REF!</definedName>
    <definedName name="________________PPD114">#REF!</definedName>
    <definedName name="________________PPD89" localSheetId="23">#REF!</definedName>
    <definedName name="________________PPD89" localSheetId="24">#REF!</definedName>
    <definedName name="________________PPD89" localSheetId="21">#REF!</definedName>
    <definedName name="________________PPD89">#REF!</definedName>
    <definedName name="________________RMR1">#N/A</definedName>
    <definedName name="________________SS10">[3]MRATES!$J$7</definedName>
    <definedName name="________________SS12">[3]MRATES!$J$8</definedName>
    <definedName name="________________SS20">[3]MRATES!$J$9</definedName>
    <definedName name="________________SS25">[3]MRATES!$J$10</definedName>
    <definedName name="________________SS40">[3]MRATES!$J$11</definedName>
    <definedName name="________________SS6">[3]MRATES!$J$6</definedName>
    <definedName name="_______________IRC12" localSheetId="24">[4]MRATES!$M$9</definedName>
    <definedName name="_______________IRC12" localSheetId="21">[4]MRATES!$M$9</definedName>
    <definedName name="_______________IRC12">[5]MRATES!$M$9</definedName>
    <definedName name="_______________IRC19" localSheetId="24">[4]MRATES!$M$10</definedName>
    <definedName name="_______________IRC19" localSheetId="21">[4]MRATES!$M$10</definedName>
    <definedName name="_______________IRC19">[5]MRATES!$M$10</definedName>
    <definedName name="_______________IRC25" localSheetId="24">[4]MRATES!$M$11</definedName>
    <definedName name="_______________IRC25" localSheetId="21">[4]MRATES!$M$11</definedName>
    <definedName name="_______________IRC25">[5]MRATES!$M$11</definedName>
    <definedName name="_______________IRC40" localSheetId="26">#N/A</definedName>
    <definedName name="_______________IRC40">[6]MRATES!$M$12</definedName>
    <definedName name="_______________IRC5" localSheetId="24">[4]MRATES!$M$7</definedName>
    <definedName name="_______________IRC5" localSheetId="21">[4]MRATES!$M$7</definedName>
    <definedName name="_______________IRC5">[5]MRATES!$M$7</definedName>
    <definedName name="_______________IRC60">[3]MRATES!$M$14</definedName>
    <definedName name="_______________IRC9" localSheetId="24">[4]MRATES!$M$8</definedName>
    <definedName name="_______________IRC9" localSheetId="21">[4]MRATES!$M$8</definedName>
    <definedName name="_______________IRC9">[5]MRATES!$M$8</definedName>
    <definedName name="_______________OH1">[3]MRATES!$C$35</definedName>
    <definedName name="_______________PPA14" localSheetId="25">[7]MRATES!#REF!</definedName>
    <definedName name="_______________PPA14" localSheetId="22">[7]MRATES!#REF!</definedName>
    <definedName name="_______________PPA14" localSheetId="23">[7]MRATES!#REF!</definedName>
    <definedName name="_______________PPA14" localSheetId="26">[8]MRATES!#REF!</definedName>
    <definedName name="_______________PPA14" localSheetId="24">[7]MRATES!#REF!</definedName>
    <definedName name="_______________PPA14">[7]MRATES!#REF!</definedName>
    <definedName name="_______________PPB154" localSheetId="25">[7]MRATES!#REF!</definedName>
    <definedName name="_______________PPB154" localSheetId="22">[7]MRATES!#REF!</definedName>
    <definedName name="_______________PPB154" localSheetId="23">[7]MRATES!#REF!</definedName>
    <definedName name="_______________PPB154" localSheetId="26">[8]MRATES!#REF!</definedName>
    <definedName name="_______________PPB154" localSheetId="24">[7]MRATES!#REF!</definedName>
    <definedName name="_______________PPB154">[7]MRATES!#REF!</definedName>
    <definedName name="_______________PPB155" localSheetId="23">[7]MRATES!#REF!</definedName>
    <definedName name="_______________PPB155" localSheetId="26">[8]MRATES!#REF!</definedName>
    <definedName name="_______________PPB155" localSheetId="24">[7]MRATES!#REF!</definedName>
    <definedName name="_______________PPB155">[7]MRATES!#REF!</definedName>
    <definedName name="_______________PPB16" localSheetId="23">[7]MRATES!#REF!</definedName>
    <definedName name="_______________PPB16" localSheetId="26">[8]MRATES!#REF!</definedName>
    <definedName name="_______________PPB16" localSheetId="24">[7]MRATES!#REF!</definedName>
    <definedName name="_______________PPB16">[7]MRATES!#REF!</definedName>
    <definedName name="_______________PPB17" localSheetId="23">[7]MRATES!#REF!</definedName>
    <definedName name="_______________PPB17" localSheetId="26">[8]MRATES!#REF!</definedName>
    <definedName name="_______________PPB17" localSheetId="24">[7]MRATES!#REF!</definedName>
    <definedName name="_______________PPB17">[7]MRATES!#REF!</definedName>
    <definedName name="_______________PPB18" localSheetId="23">[7]MRATES!#REF!</definedName>
    <definedName name="_______________PPB18" localSheetId="26">[8]MRATES!#REF!</definedName>
    <definedName name="_______________PPB18" localSheetId="24">[7]MRATES!#REF!</definedName>
    <definedName name="_______________PPB18">[7]MRATES!#REF!</definedName>
    <definedName name="_______________PPB19" localSheetId="23">[7]MRATES!#REF!</definedName>
    <definedName name="_______________PPB19" localSheetId="26">[8]MRATES!#REF!</definedName>
    <definedName name="_______________PPB19" localSheetId="24">[7]MRATES!#REF!</definedName>
    <definedName name="_______________PPB19">[7]MRATES!#REF!</definedName>
    <definedName name="_______________PPB2" localSheetId="23">[7]MRATES!#REF!</definedName>
    <definedName name="_______________PPB2" localSheetId="26">[8]MRATES!#REF!</definedName>
    <definedName name="_______________PPB2" localSheetId="24">[7]MRATES!#REF!</definedName>
    <definedName name="_______________PPB2">[7]MRATES!#REF!</definedName>
    <definedName name="_______________PPB20" localSheetId="23">[7]MRATES!#REF!</definedName>
    <definedName name="_______________PPB20" localSheetId="26">[8]MRATES!#REF!</definedName>
    <definedName name="_______________PPB20" localSheetId="24">[7]MRATES!#REF!</definedName>
    <definedName name="_______________PPB20">[7]MRATES!#REF!</definedName>
    <definedName name="_______________PPB21" localSheetId="23">[7]MRATES!#REF!</definedName>
    <definedName name="_______________PPB21" localSheetId="26">[8]MRATES!#REF!</definedName>
    <definedName name="_______________PPB21" localSheetId="24">[7]MRATES!#REF!</definedName>
    <definedName name="_______________PPB21">[7]MRATES!#REF!</definedName>
    <definedName name="_______________PPB22" localSheetId="23">[7]MRATES!#REF!</definedName>
    <definedName name="_______________PPB22" localSheetId="26">[8]MRATES!#REF!</definedName>
    <definedName name="_______________PPB22" localSheetId="24">[7]MRATES!#REF!</definedName>
    <definedName name="_______________PPB22">[7]MRATES!#REF!</definedName>
    <definedName name="_______________PPB23" localSheetId="23">[7]MRATES!#REF!</definedName>
    <definedName name="_______________PPB23" localSheetId="26">[8]MRATES!#REF!</definedName>
    <definedName name="_______________PPB23" localSheetId="24">[7]MRATES!#REF!</definedName>
    <definedName name="_______________PPB23">[7]MRATES!#REF!</definedName>
    <definedName name="_______________PPB24" localSheetId="23">[7]MRATES!#REF!</definedName>
    <definedName name="_______________PPB24" localSheetId="26">[8]MRATES!#REF!</definedName>
    <definedName name="_______________PPB24" localSheetId="24">[7]MRATES!#REF!</definedName>
    <definedName name="_______________PPB24">[7]MRATES!#REF!</definedName>
    <definedName name="_______________PPB25" localSheetId="23">[7]MRATES!#REF!</definedName>
    <definedName name="_______________PPB25" localSheetId="26">[8]MRATES!#REF!</definedName>
    <definedName name="_______________PPB25" localSheetId="24">[7]MRATES!#REF!</definedName>
    <definedName name="_______________PPB25">[7]MRATES!#REF!</definedName>
    <definedName name="_______________PPB26" localSheetId="23">[7]MRATES!#REF!</definedName>
    <definedName name="_______________PPB26" localSheetId="26">[8]MRATES!#REF!</definedName>
    <definedName name="_______________PPB26" localSheetId="24">[7]MRATES!#REF!</definedName>
    <definedName name="_______________PPB26">[7]MRATES!#REF!</definedName>
    <definedName name="_______________PPB27" localSheetId="23">[7]MRATES!#REF!</definedName>
    <definedName name="_______________PPB27" localSheetId="26">[8]MRATES!#REF!</definedName>
    <definedName name="_______________PPB27" localSheetId="24">[7]MRATES!#REF!</definedName>
    <definedName name="_______________PPB27">[7]MRATES!#REF!</definedName>
    <definedName name="_______________PPB28" localSheetId="23">[7]MRATES!#REF!</definedName>
    <definedName name="_______________PPB28" localSheetId="26">[8]MRATES!#REF!</definedName>
    <definedName name="_______________PPB28" localSheetId="24">[7]MRATES!#REF!</definedName>
    <definedName name="_______________PPB28">[7]MRATES!#REF!</definedName>
    <definedName name="_______________PPB29" localSheetId="23">[7]MRATES!#REF!</definedName>
    <definedName name="_______________PPB29" localSheetId="26">[8]MRATES!#REF!</definedName>
    <definedName name="_______________PPB29" localSheetId="24">[7]MRATES!#REF!</definedName>
    <definedName name="_______________PPB29">[7]MRATES!#REF!</definedName>
    <definedName name="_______________PPB3" localSheetId="23">[7]MRATES!#REF!</definedName>
    <definedName name="_______________PPB3" localSheetId="26">[8]MRATES!#REF!</definedName>
    <definedName name="_______________PPB3" localSheetId="24">[7]MRATES!#REF!</definedName>
    <definedName name="_______________PPB3">[7]MRATES!#REF!</definedName>
    <definedName name="_______________PPB30" localSheetId="23">[7]MRATES!#REF!</definedName>
    <definedName name="_______________PPB30" localSheetId="26">[8]MRATES!#REF!</definedName>
    <definedName name="_______________PPB30" localSheetId="24">[7]MRATES!#REF!</definedName>
    <definedName name="_______________PPB30">[7]MRATES!#REF!</definedName>
    <definedName name="_______________PPB31" localSheetId="23">[7]MRATES!#REF!</definedName>
    <definedName name="_______________PPB31" localSheetId="26">[8]MRATES!#REF!</definedName>
    <definedName name="_______________PPB31" localSheetId="24">[7]MRATES!#REF!</definedName>
    <definedName name="_______________PPB31">[7]MRATES!#REF!</definedName>
    <definedName name="_______________PPB32" localSheetId="23">[7]MRATES!#REF!</definedName>
    <definedName name="_______________PPB32" localSheetId="26">[8]MRATES!#REF!</definedName>
    <definedName name="_______________PPB32" localSheetId="24">[7]MRATES!#REF!</definedName>
    <definedName name="_______________PPB32">[7]MRATES!#REF!</definedName>
    <definedName name="_______________PPB33" localSheetId="23">[7]MRATES!#REF!</definedName>
    <definedName name="_______________PPB33" localSheetId="26">[8]MRATES!#REF!</definedName>
    <definedName name="_______________PPB33" localSheetId="24">[7]MRATES!#REF!</definedName>
    <definedName name="_______________PPB33">[7]MRATES!#REF!</definedName>
    <definedName name="_______________PPB34" localSheetId="23">[7]MRATES!#REF!</definedName>
    <definedName name="_______________PPB34" localSheetId="26">[8]MRATES!#REF!</definedName>
    <definedName name="_______________PPB34" localSheetId="24">[7]MRATES!#REF!</definedName>
    <definedName name="_______________PPB34">[7]MRATES!#REF!</definedName>
    <definedName name="_______________PPB35" localSheetId="23">[7]MRATES!#REF!</definedName>
    <definedName name="_______________PPB35" localSheetId="26">[8]MRATES!#REF!</definedName>
    <definedName name="_______________PPB35" localSheetId="24">[7]MRATES!#REF!</definedName>
    <definedName name="_______________PPB35">[7]MRATES!#REF!</definedName>
    <definedName name="_______________PPB36" localSheetId="23">[7]MRATES!#REF!</definedName>
    <definedName name="_______________PPB36" localSheetId="26">[8]MRATES!#REF!</definedName>
    <definedName name="_______________PPB36" localSheetId="24">[7]MRATES!#REF!</definedName>
    <definedName name="_______________PPB36">[7]MRATES!#REF!</definedName>
    <definedName name="_______________PPB37" localSheetId="23">[7]MRATES!#REF!</definedName>
    <definedName name="_______________PPB37" localSheetId="26">[8]MRATES!#REF!</definedName>
    <definedName name="_______________PPB37" localSheetId="24">[7]MRATES!#REF!</definedName>
    <definedName name="_______________PPB37">[7]MRATES!#REF!</definedName>
    <definedName name="_______________PPB38" localSheetId="23">[7]MRATES!#REF!</definedName>
    <definedName name="_______________PPB38" localSheetId="26">[8]MRATES!#REF!</definedName>
    <definedName name="_______________PPB38" localSheetId="24">[7]MRATES!#REF!</definedName>
    <definedName name="_______________PPB38">[7]MRATES!#REF!</definedName>
    <definedName name="_______________PPB39" localSheetId="23">[7]MRATES!#REF!</definedName>
    <definedName name="_______________PPB39" localSheetId="26">[8]MRATES!#REF!</definedName>
    <definedName name="_______________PPB39" localSheetId="24">[7]MRATES!#REF!</definedName>
    <definedName name="_______________PPB39">[7]MRATES!#REF!</definedName>
    <definedName name="_______________PPB4" localSheetId="23">[7]MRATES!#REF!</definedName>
    <definedName name="_______________PPB4" localSheetId="26">[8]MRATES!#REF!</definedName>
    <definedName name="_______________PPB4" localSheetId="24">[7]MRATES!#REF!</definedName>
    <definedName name="_______________PPB4">[7]MRATES!#REF!</definedName>
    <definedName name="_______________PPB40" localSheetId="23">[7]MRATES!#REF!</definedName>
    <definedName name="_______________PPB40" localSheetId="26">[8]MRATES!#REF!</definedName>
    <definedName name="_______________PPB40" localSheetId="24">[7]MRATES!#REF!</definedName>
    <definedName name="_______________PPB40">[7]MRATES!#REF!</definedName>
    <definedName name="_______________PPB41" localSheetId="23">[7]MRATES!#REF!</definedName>
    <definedName name="_______________PPB41" localSheetId="26">[8]MRATES!#REF!</definedName>
    <definedName name="_______________PPB41" localSheetId="24">[7]MRATES!#REF!</definedName>
    <definedName name="_______________PPB41">[7]MRATES!#REF!</definedName>
    <definedName name="_______________PPB42" localSheetId="23">[7]MRATES!#REF!</definedName>
    <definedName name="_______________PPB42" localSheetId="26">[8]MRATES!#REF!</definedName>
    <definedName name="_______________PPB42" localSheetId="24">[7]MRATES!#REF!</definedName>
    <definedName name="_______________PPB42">[7]MRATES!#REF!</definedName>
    <definedName name="_______________PPB43" localSheetId="23">[7]MRATES!#REF!</definedName>
    <definedName name="_______________PPB43" localSheetId="26">[8]MRATES!#REF!</definedName>
    <definedName name="_______________PPB43" localSheetId="24">[7]MRATES!#REF!</definedName>
    <definedName name="_______________PPB43">[7]MRATES!#REF!</definedName>
    <definedName name="_______________PPB44" localSheetId="23">[7]MRATES!#REF!</definedName>
    <definedName name="_______________PPB44" localSheetId="26">[8]MRATES!#REF!</definedName>
    <definedName name="_______________PPB44" localSheetId="24">[7]MRATES!#REF!</definedName>
    <definedName name="_______________PPB44">[7]MRATES!#REF!</definedName>
    <definedName name="_______________PPB45" localSheetId="23">[7]MRATES!#REF!</definedName>
    <definedName name="_______________PPB45" localSheetId="26">[8]MRATES!#REF!</definedName>
    <definedName name="_______________PPB45" localSheetId="24">[7]MRATES!#REF!</definedName>
    <definedName name="_______________PPB45">[7]MRATES!#REF!</definedName>
    <definedName name="_______________PPB46" localSheetId="23">[7]MRATES!#REF!</definedName>
    <definedName name="_______________PPB46" localSheetId="26">[8]MRATES!#REF!</definedName>
    <definedName name="_______________PPB46" localSheetId="24">[7]MRATES!#REF!</definedName>
    <definedName name="_______________PPB46">[7]MRATES!#REF!</definedName>
    <definedName name="_______________PPB47" localSheetId="23">[7]MRATES!#REF!</definedName>
    <definedName name="_______________PPB47" localSheetId="26">[8]MRATES!#REF!</definedName>
    <definedName name="_______________PPB47" localSheetId="24">[7]MRATES!#REF!</definedName>
    <definedName name="_______________PPB47">[7]MRATES!#REF!</definedName>
    <definedName name="_______________PPB48" localSheetId="23">[7]MRATES!#REF!</definedName>
    <definedName name="_______________PPB48" localSheetId="26">[8]MRATES!#REF!</definedName>
    <definedName name="_______________PPB48" localSheetId="24">[7]MRATES!#REF!</definedName>
    <definedName name="_______________PPB48">[7]MRATES!#REF!</definedName>
    <definedName name="_______________PPB49" localSheetId="23">[7]MRATES!#REF!</definedName>
    <definedName name="_______________PPB49" localSheetId="26">[8]MRATES!#REF!</definedName>
    <definedName name="_______________PPB49" localSheetId="24">[7]MRATES!#REF!</definedName>
    <definedName name="_______________PPB49">[7]MRATES!#REF!</definedName>
    <definedName name="_______________PPB5" localSheetId="23">[7]MRATES!#REF!</definedName>
    <definedName name="_______________PPB5" localSheetId="26">[8]MRATES!#REF!</definedName>
    <definedName name="_______________PPB5" localSheetId="24">[7]MRATES!#REF!</definedName>
    <definedName name="_______________PPB5">[7]MRATES!#REF!</definedName>
    <definedName name="_______________PPB50" localSheetId="23">[7]MRATES!#REF!</definedName>
    <definedName name="_______________PPB50" localSheetId="26">[8]MRATES!#REF!</definedName>
    <definedName name="_______________PPB50" localSheetId="24">[7]MRATES!#REF!</definedName>
    <definedName name="_______________PPB50">[7]MRATES!#REF!</definedName>
    <definedName name="_______________PPB51" localSheetId="23">[7]MRATES!#REF!</definedName>
    <definedName name="_______________PPB51" localSheetId="26">[8]MRATES!#REF!</definedName>
    <definedName name="_______________PPB51" localSheetId="24">[7]MRATES!#REF!</definedName>
    <definedName name="_______________PPB51">[7]MRATES!#REF!</definedName>
    <definedName name="_______________PPB52" localSheetId="23">[7]MRATES!#REF!</definedName>
    <definedName name="_______________PPB52" localSheetId="26">[8]MRATES!#REF!</definedName>
    <definedName name="_______________PPB52" localSheetId="24">[7]MRATES!#REF!</definedName>
    <definedName name="_______________PPB52">[7]MRATES!#REF!</definedName>
    <definedName name="_______________PPB53" localSheetId="23">[7]MRATES!#REF!</definedName>
    <definedName name="_______________PPB53" localSheetId="26">[8]MRATES!#REF!</definedName>
    <definedName name="_______________PPB53" localSheetId="24">[7]MRATES!#REF!</definedName>
    <definedName name="_______________PPB53">[7]MRATES!#REF!</definedName>
    <definedName name="_______________PPB54" localSheetId="23">[7]MRATES!#REF!</definedName>
    <definedName name="_______________PPB54" localSheetId="26">[8]MRATES!#REF!</definedName>
    <definedName name="_______________PPB54" localSheetId="24">[7]MRATES!#REF!</definedName>
    <definedName name="_______________PPB54">[7]MRATES!#REF!</definedName>
    <definedName name="_______________PPB55" localSheetId="23">[7]MRATES!#REF!</definedName>
    <definedName name="_______________PPB55" localSheetId="26">[8]MRATES!#REF!</definedName>
    <definedName name="_______________PPB55" localSheetId="24">[7]MRATES!#REF!</definedName>
    <definedName name="_______________PPB55">[7]MRATES!#REF!</definedName>
    <definedName name="_______________PPB56" localSheetId="23">[7]MRATES!#REF!</definedName>
    <definedName name="_______________PPB56" localSheetId="26">[8]MRATES!#REF!</definedName>
    <definedName name="_______________PPB56" localSheetId="24">[7]MRATES!#REF!</definedName>
    <definedName name="_______________PPB56">[7]MRATES!#REF!</definedName>
    <definedName name="_______________PPB57" localSheetId="23">[7]MRATES!#REF!</definedName>
    <definedName name="_______________PPB57" localSheetId="26">[8]MRATES!#REF!</definedName>
    <definedName name="_______________PPB57" localSheetId="24">[7]MRATES!#REF!</definedName>
    <definedName name="_______________PPB57">[7]MRATES!#REF!</definedName>
    <definedName name="_______________PPB58" localSheetId="23">[7]MRATES!#REF!</definedName>
    <definedName name="_______________PPB58" localSheetId="26">[8]MRATES!#REF!</definedName>
    <definedName name="_______________PPB58" localSheetId="24">[7]MRATES!#REF!</definedName>
    <definedName name="_______________PPB58">[7]MRATES!#REF!</definedName>
    <definedName name="_______________PPB59" localSheetId="23">[7]MRATES!#REF!</definedName>
    <definedName name="_______________PPB59" localSheetId="26">[8]MRATES!#REF!</definedName>
    <definedName name="_______________PPB59" localSheetId="24">[7]MRATES!#REF!</definedName>
    <definedName name="_______________PPB59">[7]MRATES!#REF!</definedName>
    <definedName name="_______________PPB6" localSheetId="23">[7]MRATES!#REF!</definedName>
    <definedName name="_______________PPB6" localSheetId="26">[8]MRATES!#REF!</definedName>
    <definedName name="_______________PPB6" localSheetId="24">[7]MRATES!#REF!</definedName>
    <definedName name="_______________PPB6">[7]MRATES!#REF!</definedName>
    <definedName name="_______________PPB60" localSheetId="23">[7]MRATES!#REF!</definedName>
    <definedName name="_______________PPB60" localSheetId="26">[8]MRATES!#REF!</definedName>
    <definedName name="_______________PPB60" localSheetId="24">[7]MRATES!#REF!</definedName>
    <definedName name="_______________PPB60">[7]MRATES!#REF!</definedName>
    <definedName name="_______________PPB61" localSheetId="23">[7]MRATES!#REF!</definedName>
    <definedName name="_______________PPB61" localSheetId="26">[8]MRATES!#REF!</definedName>
    <definedName name="_______________PPB61" localSheetId="24">[7]MRATES!#REF!</definedName>
    <definedName name="_______________PPB61">[7]MRATES!#REF!</definedName>
    <definedName name="_______________PPB62" localSheetId="23">[7]MRATES!#REF!</definedName>
    <definedName name="_______________PPB62" localSheetId="26">[8]MRATES!#REF!</definedName>
    <definedName name="_______________PPB62" localSheetId="24">[7]MRATES!#REF!</definedName>
    <definedName name="_______________PPB62">[7]MRATES!#REF!</definedName>
    <definedName name="_______________PPB63" localSheetId="23">[7]MRATES!#REF!</definedName>
    <definedName name="_______________PPB63" localSheetId="26">[8]MRATES!#REF!</definedName>
    <definedName name="_______________PPB63" localSheetId="24">[7]MRATES!#REF!</definedName>
    <definedName name="_______________PPB63">[7]MRATES!#REF!</definedName>
    <definedName name="_______________PPB64" localSheetId="23">[7]MRATES!#REF!</definedName>
    <definedName name="_______________PPB64" localSheetId="26">[8]MRATES!#REF!</definedName>
    <definedName name="_______________PPB64" localSheetId="24">[7]MRATES!#REF!</definedName>
    <definedName name="_______________PPB64">[7]MRATES!#REF!</definedName>
    <definedName name="_______________PPB65" localSheetId="23">[7]MRATES!#REF!</definedName>
    <definedName name="_______________PPB65" localSheetId="26">[8]MRATES!#REF!</definedName>
    <definedName name="_______________PPB65" localSheetId="24">[7]MRATES!#REF!</definedName>
    <definedName name="_______________PPB65">[7]MRATES!#REF!</definedName>
    <definedName name="_______________PPB66" localSheetId="23">[7]MRATES!#REF!</definedName>
    <definedName name="_______________PPB66" localSheetId="26">[8]MRATES!#REF!</definedName>
    <definedName name="_______________PPB66" localSheetId="24">[7]MRATES!#REF!</definedName>
    <definedName name="_______________PPB66">[7]MRATES!#REF!</definedName>
    <definedName name="_______________PPB67" localSheetId="23">[7]MRATES!#REF!</definedName>
    <definedName name="_______________PPB67" localSheetId="26">[8]MRATES!#REF!</definedName>
    <definedName name="_______________PPB67" localSheetId="24">[7]MRATES!#REF!</definedName>
    <definedName name="_______________PPB67">[7]MRATES!#REF!</definedName>
    <definedName name="_______________PPB68" localSheetId="23">[7]MRATES!#REF!</definedName>
    <definedName name="_______________PPB68" localSheetId="26">[8]MRATES!#REF!</definedName>
    <definedName name="_______________PPB68" localSheetId="24">[7]MRATES!#REF!</definedName>
    <definedName name="_______________PPB68">[7]MRATES!#REF!</definedName>
    <definedName name="_______________PPB69" localSheetId="23">[7]MRATES!#REF!</definedName>
    <definedName name="_______________PPB69" localSheetId="26">[8]MRATES!#REF!</definedName>
    <definedName name="_______________PPB69" localSheetId="24">[7]MRATES!#REF!</definedName>
    <definedName name="_______________PPB69">[7]MRATES!#REF!</definedName>
    <definedName name="_______________PPB7" localSheetId="23">[7]MRATES!#REF!</definedName>
    <definedName name="_______________PPB7" localSheetId="26">[8]MRATES!#REF!</definedName>
    <definedName name="_______________PPB7" localSheetId="24">[7]MRATES!#REF!</definedName>
    <definedName name="_______________PPB7">[7]MRATES!#REF!</definedName>
    <definedName name="_______________PPB70" localSheetId="23">[7]MRATES!#REF!</definedName>
    <definedName name="_______________PPB70" localSheetId="26">[8]MRATES!#REF!</definedName>
    <definedName name="_______________PPB70" localSheetId="24">[7]MRATES!#REF!</definedName>
    <definedName name="_______________PPB70">[7]MRATES!#REF!</definedName>
    <definedName name="_______________PPB71" localSheetId="23">[7]MRATES!#REF!</definedName>
    <definedName name="_______________PPB71" localSheetId="26">[8]MRATES!#REF!</definedName>
    <definedName name="_______________PPB71" localSheetId="24">[7]MRATES!#REF!</definedName>
    <definedName name="_______________PPB71">[7]MRATES!#REF!</definedName>
    <definedName name="_______________PPB72" localSheetId="23">[7]MRATES!#REF!</definedName>
    <definedName name="_______________PPB72" localSheetId="26">[8]MRATES!#REF!</definedName>
    <definedName name="_______________PPB72" localSheetId="24">[7]MRATES!#REF!</definedName>
    <definedName name="_______________PPB72">[7]MRATES!#REF!</definedName>
    <definedName name="_______________PPB73" localSheetId="23">[7]MRATES!#REF!</definedName>
    <definedName name="_______________PPB73" localSheetId="26">[8]MRATES!#REF!</definedName>
    <definedName name="_______________PPB73" localSheetId="24">[7]MRATES!#REF!</definedName>
    <definedName name="_______________PPB73">[7]MRATES!#REF!</definedName>
    <definedName name="_______________PPB74" localSheetId="23">[7]MRATES!#REF!</definedName>
    <definedName name="_______________PPB74" localSheetId="26">[8]MRATES!#REF!</definedName>
    <definedName name="_______________PPB74" localSheetId="24">[7]MRATES!#REF!</definedName>
    <definedName name="_______________PPB74">[7]MRATES!#REF!</definedName>
    <definedName name="_______________PPB75" localSheetId="23">[7]MRATES!#REF!</definedName>
    <definedName name="_______________PPB75" localSheetId="26">[8]MRATES!#REF!</definedName>
    <definedName name="_______________PPB75" localSheetId="24">[7]MRATES!#REF!</definedName>
    <definedName name="_______________PPB75">[7]MRATES!#REF!</definedName>
    <definedName name="_______________PPB76" localSheetId="23">[7]MRATES!#REF!</definedName>
    <definedName name="_______________PPB76" localSheetId="26">[8]MRATES!#REF!</definedName>
    <definedName name="_______________PPB76" localSheetId="24">[7]MRATES!#REF!</definedName>
    <definedName name="_______________PPB76">[7]MRATES!#REF!</definedName>
    <definedName name="_______________PPB77" localSheetId="23">[7]MRATES!#REF!</definedName>
    <definedName name="_______________PPB77" localSheetId="26">[8]MRATES!#REF!</definedName>
    <definedName name="_______________PPB77" localSheetId="24">[7]MRATES!#REF!</definedName>
    <definedName name="_______________PPB77">[7]MRATES!#REF!</definedName>
    <definedName name="_______________PPB78" localSheetId="23">[7]MRATES!#REF!</definedName>
    <definedName name="_______________PPB78" localSheetId="26">[8]MRATES!#REF!</definedName>
    <definedName name="_______________PPB78" localSheetId="24">[7]MRATES!#REF!</definedName>
    <definedName name="_______________PPB78">[7]MRATES!#REF!</definedName>
    <definedName name="_______________PPB79" localSheetId="23">[7]MRATES!#REF!</definedName>
    <definedName name="_______________PPB79" localSheetId="26">[8]MRATES!#REF!</definedName>
    <definedName name="_______________PPB79" localSheetId="24">[7]MRATES!#REF!</definedName>
    <definedName name="_______________PPB79">[7]MRATES!#REF!</definedName>
    <definedName name="_______________PPB8" localSheetId="23">[7]MRATES!#REF!</definedName>
    <definedName name="_______________PPB8" localSheetId="26">[8]MRATES!#REF!</definedName>
    <definedName name="_______________PPB8" localSheetId="24">[7]MRATES!#REF!</definedName>
    <definedName name="_______________PPB8">[7]MRATES!#REF!</definedName>
    <definedName name="_______________PPB80" localSheetId="23">[7]MRATES!#REF!</definedName>
    <definedName name="_______________PPB80" localSheetId="26">[8]MRATES!#REF!</definedName>
    <definedName name="_______________PPB80" localSheetId="24">[7]MRATES!#REF!</definedName>
    <definedName name="_______________PPB80">[7]MRATES!#REF!</definedName>
    <definedName name="_______________PPB81" localSheetId="23">[7]MRATES!#REF!</definedName>
    <definedName name="_______________PPB81" localSheetId="26">[8]MRATES!#REF!</definedName>
    <definedName name="_______________PPB81" localSheetId="24">[7]MRATES!#REF!</definedName>
    <definedName name="_______________PPB81">[7]MRATES!#REF!</definedName>
    <definedName name="_______________PPB82" localSheetId="23">[7]MRATES!#REF!</definedName>
    <definedName name="_______________PPB82" localSheetId="26">[8]MRATES!#REF!</definedName>
    <definedName name="_______________PPB82" localSheetId="24">[7]MRATES!#REF!</definedName>
    <definedName name="_______________PPB82">[7]MRATES!#REF!</definedName>
    <definedName name="_______________PPB83" localSheetId="23">[7]MRATES!#REF!</definedName>
    <definedName name="_______________PPB83" localSheetId="26">[8]MRATES!#REF!</definedName>
    <definedName name="_______________PPB83" localSheetId="24">[7]MRATES!#REF!</definedName>
    <definedName name="_______________PPB83">[7]MRATES!#REF!</definedName>
    <definedName name="_______________PPB84" localSheetId="23">[7]MRATES!#REF!</definedName>
    <definedName name="_______________PPB84" localSheetId="26">[8]MRATES!#REF!</definedName>
    <definedName name="_______________PPB84" localSheetId="24">[7]MRATES!#REF!</definedName>
    <definedName name="_______________PPB84">[7]MRATES!#REF!</definedName>
    <definedName name="_______________PPB85" localSheetId="23">[7]MRATES!#REF!</definedName>
    <definedName name="_______________PPB85" localSheetId="26">[8]MRATES!#REF!</definedName>
    <definedName name="_______________PPB85" localSheetId="24">[7]MRATES!#REF!</definedName>
    <definedName name="_______________PPB85">[7]MRATES!#REF!</definedName>
    <definedName name="_______________PPB86" localSheetId="23">[7]MRATES!#REF!</definedName>
    <definedName name="_______________PPB86" localSheetId="26">[8]MRATES!#REF!</definedName>
    <definedName name="_______________PPB86" localSheetId="24">[7]MRATES!#REF!</definedName>
    <definedName name="_______________PPB86">[7]MRATES!#REF!</definedName>
    <definedName name="_______________PPB87" localSheetId="23">[7]MRATES!#REF!</definedName>
    <definedName name="_______________PPB87" localSheetId="26">[8]MRATES!#REF!</definedName>
    <definedName name="_______________PPB87" localSheetId="24">[7]MRATES!#REF!</definedName>
    <definedName name="_______________PPB87">[7]MRATES!#REF!</definedName>
    <definedName name="_______________PPB88" localSheetId="23">[7]MRATES!#REF!</definedName>
    <definedName name="_______________PPB88" localSheetId="26">[8]MRATES!#REF!</definedName>
    <definedName name="_______________PPB88" localSheetId="24">[7]MRATES!#REF!</definedName>
    <definedName name="_______________PPB88">[7]MRATES!#REF!</definedName>
    <definedName name="_______________PPB89" localSheetId="23">[7]MRATES!#REF!</definedName>
    <definedName name="_______________PPB89" localSheetId="26">[8]MRATES!#REF!</definedName>
    <definedName name="_______________PPB89" localSheetId="24">[7]MRATES!#REF!</definedName>
    <definedName name="_______________PPB89">[7]MRATES!#REF!</definedName>
    <definedName name="_______________PPB9" localSheetId="23">[7]MRATES!#REF!</definedName>
    <definedName name="_______________PPB9" localSheetId="26">[8]MRATES!#REF!</definedName>
    <definedName name="_______________PPB9" localSheetId="24">[7]MRATES!#REF!</definedName>
    <definedName name="_______________PPB9">[7]MRATES!#REF!</definedName>
    <definedName name="_______________PPB90" localSheetId="23">[7]MRATES!#REF!</definedName>
    <definedName name="_______________PPB90" localSheetId="26">[8]MRATES!#REF!</definedName>
    <definedName name="_______________PPB90" localSheetId="24">[7]MRATES!#REF!</definedName>
    <definedName name="_______________PPB90">[7]MRATES!#REF!</definedName>
    <definedName name="_______________PPB91" localSheetId="23">[7]MRATES!#REF!</definedName>
    <definedName name="_______________PPB91" localSheetId="26">[8]MRATES!#REF!</definedName>
    <definedName name="_______________PPB91" localSheetId="24">[7]MRATES!#REF!</definedName>
    <definedName name="_______________PPB91">[7]MRATES!#REF!</definedName>
    <definedName name="_______________PPB92" localSheetId="23">[7]MRATES!#REF!</definedName>
    <definedName name="_______________PPB92" localSheetId="26">[8]MRATES!#REF!</definedName>
    <definedName name="_______________PPB92" localSheetId="24">[7]MRATES!#REF!</definedName>
    <definedName name="_______________PPB92">[7]MRATES!#REF!</definedName>
    <definedName name="_______________PPB93" localSheetId="23">[7]MRATES!#REF!</definedName>
    <definedName name="_______________PPB93" localSheetId="26">[8]MRATES!#REF!</definedName>
    <definedName name="_______________PPB93" localSheetId="24">[7]MRATES!#REF!</definedName>
    <definedName name="_______________PPB93">[7]MRATES!#REF!</definedName>
    <definedName name="_______________PPB94" localSheetId="23">[7]MRATES!#REF!</definedName>
    <definedName name="_______________PPB94" localSheetId="26">[8]MRATES!#REF!</definedName>
    <definedName name="_______________PPB94" localSheetId="24">[7]MRATES!#REF!</definedName>
    <definedName name="_______________PPB94">[7]MRATES!#REF!</definedName>
    <definedName name="_______________PPB95" localSheetId="23">[7]MRATES!#REF!</definedName>
    <definedName name="_______________PPB95" localSheetId="26">[8]MRATES!#REF!</definedName>
    <definedName name="_______________PPB95" localSheetId="24">[7]MRATES!#REF!</definedName>
    <definedName name="_______________PPB95">[7]MRATES!#REF!</definedName>
    <definedName name="_______________PPB96" localSheetId="23">[7]MRATES!#REF!</definedName>
    <definedName name="_______________PPB96" localSheetId="26">[8]MRATES!#REF!</definedName>
    <definedName name="_______________PPB96" localSheetId="24">[7]MRATES!#REF!</definedName>
    <definedName name="_______________PPB96">[7]MRATES!#REF!</definedName>
    <definedName name="_______________PPB97" localSheetId="23">[7]MRATES!#REF!</definedName>
    <definedName name="_______________PPB97" localSheetId="26">[8]MRATES!#REF!</definedName>
    <definedName name="_______________PPB97" localSheetId="24">[7]MRATES!#REF!</definedName>
    <definedName name="_______________PPB97">[7]MRATES!#REF!</definedName>
    <definedName name="_______________PPB98" localSheetId="23">[7]MRATES!#REF!</definedName>
    <definedName name="_______________PPB98" localSheetId="26">[8]MRATES!#REF!</definedName>
    <definedName name="_______________PPB98" localSheetId="24">[7]MRATES!#REF!</definedName>
    <definedName name="_______________PPB98">[7]MRATES!#REF!</definedName>
    <definedName name="_______________PPB99" localSheetId="23">[7]MRATES!#REF!</definedName>
    <definedName name="_______________PPB99" localSheetId="26">[8]MRATES!#REF!</definedName>
    <definedName name="_______________PPB99" localSheetId="24">[7]MRATES!#REF!</definedName>
    <definedName name="_______________PPB99">[7]MRATES!#REF!</definedName>
    <definedName name="_______________PPC1" localSheetId="23">[7]MRATES!#REF!</definedName>
    <definedName name="_______________PPC1" localSheetId="26">[8]MRATES!#REF!</definedName>
    <definedName name="_______________PPC1" localSheetId="24">[7]MRATES!#REF!</definedName>
    <definedName name="_______________PPC1">[7]MRATES!#REF!</definedName>
    <definedName name="_______________PPC10" localSheetId="23">[7]MRATES!#REF!</definedName>
    <definedName name="_______________PPC10" localSheetId="26">[8]MRATES!#REF!</definedName>
    <definedName name="_______________PPC10" localSheetId="24">[7]MRATES!#REF!</definedName>
    <definedName name="_______________PPC10">[7]MRATES!#REF!</definedName>
    <definedName name="_______________PPC100" localSheetId="23">[7]MRATES!#REF!</definedName>
    <definedName name="_______________PPC100" localSheetId="26">[8]MRATES!#REF!</definedName>
    <definedName name="_______________PPC100" localSheetId="24">[7]MRATES!#REF!</definedName>
    <definedName name="_______________PPC100">[7]MRATES!#REF!</definedName>
    <definedName name="_______________PPC101" localSheetId="23">[7]MRATES!#REF!</definedName>
    <definedName name="_______________PPC101" localSheetId="26">[8]MRATES!#REF!</definedName>
    <definedName name="_______________PPC101" localSheetId="24">[7]MRATES!#REF!</definedName>
    <definedName name="_______________PPC101">[7]MRATES!#REF!</definedName>
    <definedName name="_______________PPC102" localSheetId="23">[7]MRATES!#REF!</definedName>
    <definedName name="_______________PPC102" localSheetId="26">[8]MRATES!#REF!</definedName>
    <definedName name="_______________PPC102" localSheetId="24">[7]MRATES!#REF!</definedName>
    <definedName name="_______________PPC102">[7]MRATES!#REF!</definedName>
    <definedName name="_______________PPC103" localSheetId="23">[7]MRATES!#REF!</definedName>
    <definedName name="_______________PPC103" localSheetId="26">[8]MRATES!#REF!</definedName>
    <definedName name="_______________PPC103" localSheetId="24">[7]MRATES!#REF!</definedName>
    <definedName name="_______________PPC103">[7]MRATES!#REF!</definedName>
    <definedName name="_______________PPC104" localSheetId="23">[7]MRATES!#REF!</definedName>
    <definedName name="_______________PPC104" localSheetId="26">[8]MRATES!#REF!</definedName>
    <definedName name="_______________PPC104" localSheetId="24">[7]MRATES!#REF!</definedName>
    <definedName name="_______________PPC104">[7]MRATES!#REF!</definedName>
    <definedName name="_______________PPC105" localSheetId="23">[7]MRATES!#REF!</definedName>
    <definedName name="_______________PPC105" localSheetId="26">[8]MRATES!#REF!</definedName>
    <definedName name="_______________PPC105" localSheetId="24">[7]MRATES!#REF!</definedName>
    <definedName name="_______________PPC105">[7]MRATES!#REF!</definedName>
    <definedName name="_______________PPC106" localSheetId="23">[7]MRATES!#REF!</definedName>
    <definedName name="_______________PPC106" localSheetId="26">[8]MRATES!#REF!</definedName>
    <definedName name="_______________PPC106" localSheetId="24">[7]MRATES!#REF!</definedName>
    <definedName name="_______________PPC106">[7]MRATES!#REF!</definedName>
    <definedName name="_______________PPC107" localSheetId="23">[7]MRATES!#REF!</definedName>
    <definedName name="_______________PPC107" localSheetId="26">[8]MRATES!#REF!</definedName>
    <definedName name="_______________PPC107" localSheetId="24">[7]MRATES!#REF!</definedName>
    <definedName name="_______________PPC107">[7]MRATES!#REF!</definedName>
    <definedName name="_______________PPC108" localSheetId="23">[7]MRATES!#REF!</definedName>
    <definedName name="_______________PPC108" localSheetId="26">[8]MRATES!#REF!</definedName>
    <definedName name="_______________PPC108" localSheetId="24">[7]MRATES!#REF!</definedName>
    <definedName name="_______________PPC108">[7]MRATES!#REF!</definedName>
    <definedName name="_______________PPC109" localSheetId="23">[7]MRATES!#REF!</definedName>
    <definedName name="_______________PPC109" localSheetId="26">[8]MRATES!#REF!</definedName>
    <definedName name="_______________PPC109" localSheetId="24">[7]MRATES!#REF!</definedName>
    <definedName name="_______________PPC109">[7]MRATES!#REF!</definedName>
    <definedName name="_______________PPC11" localSheetId="23">[7]MRATES!#REF!</definedName>
    <definedName name="_______________PPC11" localSheetId="26">[8]MRATES!#REF!</definedName>
    <definedName name="_______________PPC11" localSheetId="24">[7]MRATES!#REF!</definedName>
    <definedName name="_______________PPC11">[7]MRATES!#REF!</definedName>
    <definedName name="_______________PPC110" localSheetId="23">[7]MRATES!#REF!</definedName>
    <definedName name="_______________PPC110" localSheetId="26">[8]MRATES!#REF!</definedName>
    <definedName name="_______________PPC110" localSheetId="24">[7]MRATES!#REF!</definedName>
    <definedName name="_______________PPC110">[7]MRATES!#REF!</definedName>
    <definedName name="_______________PPC111" localSheetId="23">[7]MRATES!#REF!</definedName>
    <definedName name="_______________PPC111" localSheetId="26">[8]MRATES!#REF!</definedName>
    <definedName name="_______________PPC111" localSheetId="24">[7]MRATES!#REF!</definedName>
    <definedName name="_______________PPC111">[7]MRATES!#REF!</definedName>
    <definedName name="_______________PPC112" localSheetId="23">[7]MRATES!#REF!</definedName>
    <definedName name="_______________PPC112" localSheetId="26">[8]MRATES!#REF!</definedName>
    <definedName name="_______________PPC112" localSheetId="24">[7]MRATES!#REF!</definedName>
    <definedName name="_______________PPC112">[7]MRATES!#REF!</definedName>
    <definedName name="_______________PPC113" localSheetId="23">[7]MRATES!#REF!</definedName>
    <definedName name="_______________PPC113" localSheetId="26">[8]MRATES!#REF!</definedName>
    <definedName name="_______________PPC113" localSheetId="24">[7]MRATES!#REF!</definedName>
    <definedName name="_______________PPC113">[7]MRATES!#REF!</definedName>
    <definedName name="_______________PPC114" localSheetId="23">[7]MRATES!#REF!</definedName>
    <definedName name="_______________PPC114" localSheetId="26">[8]MRATES!#REF!</definedName>
    <definedName name="_______________PPC114" localSheetId="24">[7]MRATES!#REF!</definedName>
    <definedName name="_______________PPC114">[7]MRATES!#REF!</definedName>
    <definedName name="_______________PPC115" localSheetId="23">[7]MRATES!#REF!</definedName>
    <definedName name="_______________PPC115" localSheetId="26">[8]MRATES!#REF!</definedName>
    <definedName name="_______________PPC115" localSheetId="24">[7]MRATES!#REF!</definedName>
    <definedName name="_______________PPC115">[7]MRATES!#REF!</definedName>
    <definedName name="_______________PPC116" localSheetId="23">[7]MRATES!#REF!</definedName>
    <definedName name="_______________PPC116" localSheetId="26">[8]MRATES!#REF!</definedName>
    <definedName name="_______________PPC116" localSheetId="24">[7]MRATES!#REF!</definedName>
    <definedName name="_______________PPC116">[7]MRATES!#REF!</definedName>
    <definedName name="_______________PPC117" localSheetId="23">[7]MRATES!#REF!</definedName>
    <definedName name="_______________PPC117" localSheetId="26">[8]MRATES!#REF!</definedName>
    <definedName name="_______________PPC117" localSheetId="24">[7]MRATES!#REF!</definedName>
    <definedName name="_______________PPC117">[7]MRATES!#REF!</definedName>
    <definedName name="_______________PPC118" localSheetId="23">[7]MRATES!#REF!</definedName>
    <definedName name="_______________PPC118" localSheetId="26">[8]MRATES!#REF!</definedName>
    <definedName name="_______________PPC118" localSheetId="24">[7]MRATES!#REF!</definedName>
    <definedName name="_______________PPC118">[7]MRATES!#REF!</definedName>
    <definedName name="_______________PPC119" localSheetId="23">[7]MRATES!#REF!</definedName>
    <definedName name="_______________PPC119" localSheetId="26">[8]MRATES!#REF!</definedName>
    <definedName name="_______________PPC119" localSheetId="24">[7]MRATES!#REF!</definedName>
    <definedName name="_______________PPC119">[7]MRATES!#REF!</definedName>
    <definedName name="_______________PPC12" localSheetId="23">[7]MRATES!#REF!</definedName>
    <definedName name="_______________PPC12" localSheetId="26">[8]MRATES!#REF!</definedName>
    <definedName name="_______________PPC12" localSheetId="24">[7]MRATES!#REF!</definedName>
    <definedName name="_______________PPC12">[7]MRATES!#REF!</definedName>
    <definedName name="_______________PPC120" localSheetId="23">[7]MRATES!#REF!</definedName>
    <definedName name="_______________PPC120" localSheetId="26">[8]MRATES!#REF!</definedName>
    <definedName name="_______________PPC120" localSheetId="24">[7]MRATES!#REF!</definedName>
    <definedName name="_______________PPC120">[7]MRATES!#REF!</definedName>
    <definedName name="_______________PPC121" localSheetId="23">[7]MRATES!#REF!</definedName>
    <definedName name="_______________PPC121" localSheetId="26">[8]MRATES!#REF!</definedName>
    <definedName name="_______________PPC121" localSheetId="24">[7]MRATES!#REF!</definedName>
    <definedName name="_______________PPC121">[7]MRATES!#REF!</definedName>
    <definedName name="_______________PPC122" localSheetId="23">[7]MRATES!#REF!</definedName>
    <definedName name="_______________PPC122" localSheetId="26">[8]MRATES!#REF!</definedName>
    <definedName name="_______________PPC122" localSheetId="24">[7]MRATES!#REF!</definedName>
    <definedName name="_______________PPC122">[7]MRATES!#REF!</definedName>
    <definedName name="_______________PPC123" localSheetId="23">[7]MRATES!#REF!</definedName>
    <definedName name="_______________PPC123" localSheetId="26">[8]MRATES!#REF!</definedName>
    <definedName name="_______________PPC123" localSheetId="24">[7]MRATES!#REF!</definedName>
    <definedName name="_______________PPC123">[7]MRATES!#REF!</definedName>
    <definedName name="_______________PPC124" localSheetId="23">[7]MRATES!#REF!</definedName>
    <definedName name="_______________PPC124" localSheetId="26">[8]MRATES!#REF!</definedName>
    <definedName name="_______________PPC124" localSheetId="24">[7]MRATES!#REF!</definedName>
    <definedName name="_______________PPC124">[7]MRATES!#REF!</definedName>
    <definedName name="_______________PPC125" localSheetId="23">[7]MRATES!#REF!</definedName>
    <definedName name="_______________PPC125" localSheetId="26">[8]MRATES!#REF!</definedName>
    <definedName name="_______________PPC125" localSheetId="24">[7]MRATES!#REF!</definedName>
    <definedName name="_______________PPC125">[7]MRATES!#REF!</definedName>
    <definedName name="_______________PPC126" localSheetId="23">[7]MRATES!#REF!</definedName>
    <definedName name="_______________PPC126" localSheetId="26">[8]MRATES!#REF!</definedName>
    <definedName name="_______________PPC126" localSheetId="24">[7]MRATES!#REF!</definedName>
    <definedName name="_______________PPC126">[7]MRATES!#REF!</definedName>
    <definedName name="_______________PPC127" localSheetId="23">[7]MRATES!#REF!</definedName>
    <definedName name="_______________PPC127" localSheetId="26">[8]MRATES!#REF!</definedName>
    <definedName name="_______________PPC127" localSheetId="24">[7]MRATES!#REF!</definedName>
    <definedName name="_______________PPC127">[7]MRATES!#REF!</definedName>
    <definedName name="_______________PPC128" localSheetId="23">[7]MRATES!#REF!</definedName>
    <definedName name="_______________PPC128" localSheetId="26">[8]MRATES!#REF!</definedName>
    <definedName name="_______________PPC128" localSheetId="24">[7]MRATES!#REF!</definedName>
    <definedName name="_______________PPC128">[7]MRATES!#REF!</definedName>
    <definedName name="_______________PPC129" localSheetId="23">[7]MRATES!#REF!</definedName>
    <definedName name="_______________PPC129" localSheetId="26">[8]MRATES!#REF!</definedName>
    <definedName name="_______________PPC129" localSheetId="24">[7]MRATES!#REF!</definedName>
    <definedName name="_______________PPC129">[7]MRATES!#REF!</definedName>
    <definedName name="_______________PPC13" localSheetId="23">[7]MRATES!#REF!</definedName>
    <definedName name="_______________PPC13" localSheetId="26">[8]MRATES!#REF!</definedName>
    <definedName name="_______________PPC13" localSheetId="24">[7]MRATES!#REF!</definedName>
    <definedName name="_______________PPC13">[7]MRATES!#REF!</definedName>
    <definedName name="_______________PPC130" localSheetId="23">[7]MRATES!#REF!</definedName>
    <definedName name="_______________PPC130" localSheetId="26">[8]MRATES!#REF!</definedName>
    <definedName name="_______________PPC130" localSheetId="24">[7]MRATES!#REF!</definedName>
    <definedName name="_______________PPC130">[7]MRATES!#REF!</definedName>
    <definedName name="_______________PPC131" localSheetId="23">[7]MRATES!#REF!</definedName>
    <definedName name="_______________PPC131" localSheetId="26">[8]MRATES!#REF!</definedName>
    <definedName name="_______________PPC131" localSheetId="24">[7]MRATES!#REF!</definedName>
    <definedName name="_______________PPC131">[7]MRATES!#REF!</definedName>
    <definedName name="_______________PPC132" localSheetId="23">[7]MRATES!#REF!</definedName>
    <definedName name="_______________PPC132" localSheetId="26">[8]MRATES!#REF!</definedName>
    <definedName name="_______________PPC132" localSheetId="24">[7]MRATES!#REF!</definedName>
    <definedName name="_______________PPC132">[7]MRATES!#REF!</definedName>
    <definedName name="_______________PPC133" localSheetId="23">[7]MRATES!#REF!</definedName>
    <definedName name="_______________PPC133" localSheetId="26">[8]MRATES!#REF!</definedName>
    <definedName name="_______________PPC133" localSheetId="24">[7]MRATES!#REF!</definedName>
    <definedName name="_______________PPC133">[7]MRATES!#REF!</definedName>
    <definedName name="_______________PPC134" localSheetId="23">[7]MRATES!#REF!</definedName>
    <definedName name="_______________PPC134" localSheetId="26">[8]MRATES!#REF!</definedName>
    <definedName name="_______________PPC134" localSheetId="24">[7]MRATES!#REF!</definedName>
    <definedName name="_______________PPC134">[7]MRATES!#REF!</definedName>
    <definedName name="_______________PPC135" localSheetId="23">[7]MRATES!#REF!</definedName>
    <definedName name="_______________PPC135" localSheetId="26">[8]MRATES!#REF!</definedName>
    <definedName name="_______________PPC135" localSheetId="24">[7]MRATES!#REF!</definedName>
    <definedName name="_______________PPC135">[7]MRATES!#REF!</definedName>
    <definedName name="_______________PPC136" localSheetId="23">[7]MRATES!#REF!</definedName>
    <definedName name="_______________PPC136" localSheetId="26">[8]MRATES!#REF!</definedName>
    <definedName name="_______________PPC136" localSheetId="24">[7]MRATES!#REF!</definedName>
    <definedName name="_______________PPC136">[7]MRATES!#REF!</definedName>
    <definedName name="_______________PPC137" localSheetId="23">[7]MRATES!#REF!</definedName>
    <definedName name="_______________PPC137" localSheetId="26">[8]MRATES!#REF!</definedName>
    <definedName name="_______________PPC137" localSheetId="24">[7]MRATES!#REF!</definedName>
    <definedName name="_______________PPC137">[7]MRATES!#REF!</definedName>
    <definedName name="_______________PPC138" localSheetId="23">[7]MRATES!#REF!</definedName>
    <definedName name="_______________PPC138" localSheetId="26">[8]MRATES!#REF!</definedName>
    <definedName name="_______________PPC138" localSheetId="24">[7]MRATES!#REF!</definedName>
    <definedName name="_______________PPC138">[7]MRATES!#REF!</definedName>
    <definedName name="_______________PPC139" localSheetId="23">[7]MRATES!#REF!</definedName>
    <definedName name="_______________PPC139" localSheetId="26">[8]MRATES!#REF!</definedName>
    <definedName name="_______________PPC139" localSheetId="24">[7]MRATES!#REF!</definedName>
    <definedName name="_______________PPC139">[7]MRATES!#REF!</definedName>
    <definedName name="_______________PPC14" localSheetId="23">[7]MRATES!#REF!</definedName>
    <definedName name="_______________PPC14" localSheetId="26">[8]MRATES!#REF!</definedName>
    <definedName name="_______________PPC14" localSheetId="24">[7]MRATES!#REF!</definedName>
    <definedName name="_______________PPC14">[7]MRATES!#REF!</definedName>
    <definedName name="_______________PPC140" localSheetId="23">[7]MRATES!#REF!</definedName>
    <definedName name="_______________PPC140" localSheetId="26">[8]MRATES!#REF!</definedName>
    <definedName name="_______________PPC140" localSheetId="24">[7]MRATES!#REF!</definedName>
    <definedName name="_______________PPC140">[7]MRATES!#REF!</definedName>
    <definedName name="_______________PPC141" localSheetId="23">[7]MRATES!#REF!</definedName>
    <definedName name="_______________PPC141" localSheetId="26">[8]MRATES!#REF!</definedName>
    <definedName name="_______________PPC141" localSheetId="24">[7]MRATES!#REF!</definedName>
    <definedName name="_______________PPC141">[7]MRATES!#REF!</definedName>
    <definedName name="_______________PPC142" localSheetId="23">[7]MRATES!#REF!</definedName>
    <definedName name="_______________PPC142" localSheetId="26">[8]MRATES!#REF!</definedName>
    <definedName name="_______________PPC142" localSheetId="24">[7]MRATES!#REF!</definedName>
    <definedName name="_______________PPC142">[7]MRATES!#REF!</definedName>
    <definedName name="_______________PPC143" localSheetId="23">[7]MRATES!#REF!</definedName>
    <definedName name="_______________PPC143" localSheetId="26">[8]MRATES!#REF!</definedName>
    <definedName name="_______________PPC143" localSheetId="24">[7]MRATES!#REF!</definedName>
    <definedName name="_______________PPC143">[7]MRATES!#REF!</definedName>
    <definedName name="_______________PPC144" localSheetId="23">[7]MRATES!#REF!</definedName>
    <definedName name="_______________PPC144" localSheetId="26">[8]MRATES!#REF!</definedName>
    <definedName name="_______________PPC144" localSheetId="24">[7]MRATES!#REF!</definedName>
    <definedName name="_______________PPC144">[7]MRATES!#REF!</definedName>
    <definedName name="_______________PPC145" localSheetId="23">[7]MRATES!#REF!</definedName>
    <definedName name="_______________PPC145" localSheetId="26">[8]MRATES!#REF!</definedName>
    <definedName name="_______________PPC145" localSheetId="24">[7]MRATES!#REF!</definedName>
    <definedName name="_______________PPC145">[7]MRATES!#REF!</definedName>
    <definedName name="_______________PPC146" localSheetId="23">[7]MRATES!#REF!</definedName>
    <definedName name="_______________PPC146" localSheetId="26">[8]MRATES!#REF!</definedName>
    <definedName name="_______________PPC146" localSheetId="24">[7]MRATES!#REF!</definedName>
    <definedName name="_______________PPC146">[7]MRATES!#REF!</definedName>
    <definedName name="_______________PPC147" localSheetId="23">[7]MRATES!#REF!</definedName>
    <definedName name="_______________PPC147" localSheetId="26">[8]MRATES!#REF!</definedName>
    <definedName name="_______________PPC147" localSheetId="24">[7]MRATES!#REF!</definedName>
    <definedName name="_______________PPC147">[7]MRATES!#REF!</definedName>
    <definedName name="_______________PPC148" localSheetId="23">[7]MRATES!#REF!</definedName>
    <definedName name="_______________PPC148" localSheetId="26">[8]MRATES!#REF!</definedName>
    <definedName name="_______________PPC148" localSheetId="24">[7]MRATES!#REF!</definedName>
    <definedName name="_______________PPC148">[7]MRATES!#REF!</definedName>
    <definedName name="_______________PPC149" localSheetId="23">[7]MRATES!#REF!</definedName>
    <definedName name="_______________PPC149" localSheetId="26">[8]MRATES!#REF!</definedName>
    <definedName name="_______________PPC149" localSheetId="24">[7]MRATES!#REF!</definedName>
    <definedName name="_______________PPC149">[7]MRATES!#REF!</definedName>
    <definedName name="_______________PPC15" localSheetId="23">[7]MRATES!#REF!</definedName>
    <definedName name="_______________PPC15" localSheetId="26">[8]MRATES!#REF!</definedName>
    <definedName name="_______________PPC15" localSheetId="24">[7]MRATES!#REF!</definedName>
    <definedName name="_______________PPC15">[7]MRATES!#REF!</definedName>
    <definedName name="_______________PPC150" localSheetId="23">[7]MRATES!#REF!</definedName>
    <definedName name="_______________PPC150" localSheetId="26">[8]MRATES!#REF!</definedName>
    <definedName name="_______________PPC150" localSheetId="24">[7]MRATES!#REF!</definedName>
    <definedName name="_______________PPC150">[7]MRATES!#REF!</definedName>
    <definedName name="_______________PPC151" localSheetId="23">[7]MRATES!#REF!</definedName>
    <definedName name="_______________PPC151" localSheetId="26">[8]MRATES!#REF!</definedName>
    <definedName name="_______________PPC151" localSheetId="24">[7]MRATES!#REF!</definedName>
    <definedName name="_______________PPC151">[7]MRATES!#REF!</definedName>
    <definedName name="_______________PPC152" localSheetId="23">[7]MRATES!#REF!</definedName>
    <definedName name="_______________PPC152" localSheetId="26">[8]MRATES!#REF!</definedName>
    <definedName name="_______________PPC152" localSheetId="24">[7]MRATES!#REF!</definedName>
    <definedName name="_______________PPC152">[7]MRATES!#REF!</definedName>
    <definedName name="_______________PPC153" localSheetId="23">[7]MRATES!#REF!</definedName>
    <definedName name="_______________PPC153" localSheetId="26">[8]MRATES!#REF!</definedName>
    <definedName name="_______________PPC153" localSheetId="24">[7]MRATES!#REF!</definedName>
    <definedName name="_______________PPC153">[7]MRATES!#REF!</definedName>
    <definedName name="_______________PPC154" localSheetId="23">[7]MRATES!#REF!</definedName>
    <definedName name="_______________PPC154" localSheetId="26">[8]MRATES!#REF!</definedName>
    <definedName name="_______________PPC154" localSheetId="24">[7]MRATES!#REF!</definedName>
    <definedName name="_______________PPC154">[7]MRATES!#REF!</definedName>
    <definedName name="_______________PPC155" localSheetId="23">[7]MRATES!#REF!</definedName>
    <definedName name="_______________PPC155" localSheetId="26">[8]MRATES!#REF!</definedName>
    <definedName name="_______________PPC155" localSheetId="24">[7]MRATES!#REF!</definedName>
    <definedName name="_______________PPC155">[7]MRATES!#REF!</definedName>
    <definedName name="_______________PPC16" localSheetId="23">[7]MRATES!#REF!</definedName>
    <definedName name="_______________PPC16" localSheetId="26">[8]MRATES!#REF!</definedName>
    <definedName name="_______________PPC16" localSheetId="24">[7]MRATES!#REF!</definedName>
    <definedName name="_______________PPC16">[7]MRATES!#REF!</definedName>
    <definedName name="_______________PPC17" localSheetId="23">[7]MRATES!#REF!</definedName>
    <definedName name="_______________PPC17" localSheetId="26">[8]MRATES!#REF!</definedName>
    <definedName name="_______________PPC17" localSheetId="24">[7]MRATES!#REF!</definedName>
    <definedName name="_______________PPC17">[7]MRATES!#REF!</definedName>
    <definedName name="_______________PPC18" localSheetId="23">[7]MRATES!#REF!</definedName>
    <definedName name="_______________PPC18" localSheetId="26">[8]MRATES!#REF!</definedName>
    <definedName name="_______________PPC18" localSheetId="24">[7]MRATES!#REF!</definedName>
    <definedName name="_______________PPC18">[7]MRATES!#REF!</definedName>
    <definedName name="_______________PPC19" localSheetId="23">[7]MRATES!#REF!</definedName>
    <definedName name="_______________PPC19" localSheetId="26">[8]MRATES!#REF!</definedName>
    <definedName name="_______________PPC19" localSheetId="24">[7]MRATES!#REF!</definedName>
    <definedName name="_______________PPC19">[7]MRATES!#REF!</definedName>
    <definedName name="_______________PPC2" localSheetId="23">[7]MRATES!#REF!</definedName>
    <definedName name="_______________PPC2" localSheetId="26">[8]MRATES!#REF!</definedName>
    <definedName name="_______________PPC2" localSheetId="24">[7]MRATES!#REF!</definedName>
    <definedName name="_______________PPC2">[7]MRATES!#REF!</definedName>
    <definedName name="_______________PPC20" localSheetId="23">[7]MRATES!#REF!</definedName>
    <definedName name="_______________PPC20" localSheetId="26">[8]MRATES!#REF!</definedName>
    <definedName name="_______________PPC20" localSheetId="24">[7]MRATES!#REF!</definedName>
    <definedName name="_______________PPC20">[7]MRATES!#REF!</definedName>
    <definedName name="_______________PPC21" localSheetId="23">[7]MRATES!#REF!</definedName>
    <definedName name="_______________PPC21" localSheetId="26">[8]MRATES!#REF!</definedName>
    <definedName name="_______________PPC21" localSheetId="24">[7]MRATES!#REF!</definedName>
    <definedName name="_______________PPC21">[7]MRATES!#REF!</definedName>
    <definedName name="_______________PPC22" localSheetId="23">[7]MRATES!#REF!</definedName>
    <definedName name="_______________PPC22" localSheetId="26">[8]MRATES!#REF!</definedName>
    <definedName name="_______________PPC22" localSheetId="24">[7]MRATES!#REF!</definedName>
    <definedName name="_______________PPC22">[7]MRATES!#REF!</definedName>
    <definedName name="_______________PPC23" localSheetId="23">[7]MRATES!#REF!</definedName>
    <definedName name="_______________PPC23" localSheetId="26">[8]MRATES!#REF!</definedName>
    <definedName name="_______________PPC23" localSheetId="24">[7]MRATES!#REF!</definedName>
    <definedName name="_______________PPC23">[7]MRATES!#REF!</definedName>
    <definedName name="_______________PPC24" localSheetId="23">[7]MRATES!#REF!</definedName>
    <definedName name="_______________PPC24" localSheetId="26">[8]MRATES!#REF!</definedName>
    <definedName name="_______________PPC24" localSheetId="24">[7]MRATES!#REF!</definedName>
    <definedName name="_______________PPC24">[7]MRATES!#REF!</definedName>
    <definedName name="_______________PPC25" localSheetId="23">[7]MRATES!#REF!</definedName>
    <definedName name="_______________PPC25" localSheetId="26">[8]MRATES!#REF!</definedName>
    <definedName name="_______________PPC25" localSheetId="24">[7]MRATES!#REF!</definedName>
    <definedName name="_______________PPC25">[7]MRATES!#REF!</definedName>
    <definedName name="_______________PPC26" localSheetId="23">[7]MRATES!#REF!</definedName>
    <definedName name="_______________PPC26" localSheetId="26">[8]MRATES!#REF!</definedName>
    <definedName name="_______________PPC26" localSheetId="24">[7]MRATES!#REF!</definedName>
    <definedName name="_______________PPC26">[7]MRATES!#REF!</definedName>
    <definedName name="_______________PPC27" localSheetId="23">[7]MRATES!#REF!</definedName>
    <definedName name="_______________PPC27" localSheetId="26">[8]MRATES!#REF!</definedName>
    <definedName name="_______________PPC27" localSheetId="24">[7]MRATES!#REF!</definedName>
    <definedName name="_______________PPC27">[7]MRATES!#REF!</definedName>
    <definedName name="_______________PPC28" localSheetId="23">[7]MRATES!#REF!</definedName>
    <definedName name="_______________PPC28" localSheetId="26">[8]MRATES!#REF!</definedName>
    <definedName name="_______________PPC28" localSheetId="24">[7]MRATES!#REF!</definedName>
    <definedName name="_______________PPC28">[7]MRATES!#REF!</definedName>
    <definedName name="_______________PPC29" localSheetId="23">[7]MRATES!#REF!</definedName>
    <definedName name="_______________PPC29" localSheetId="26">[8]MRATES!#REF!</definedName>
    <definedName name="_______________PPC29" localSheetId="24">[7]MRATES!#REF!</definedName>
    <definedName name="_______________PPC29">[7]MRATES!#REF!</definedName>
    <definedName name="_______________PPC3" localSheetId="23">[7]MRATES!#REF!</definedName>
    <definedName name="_______________PPC3" localSheetId="26">[8]MRATES!#REF!</definedName>
    <definedName name="_______________PPC3" localSheetId="24">[7]MRATES!#REF!</definedName>
    <definedName name="_______________PPC3">[7]MRATES!#REF!</definedName>
    <definedName name="_______________PPC30" localSheetId="23">[7]MRATES!#REF!</definedName>
    <definedName name="_______________PPC30" localSheetId="26">[8]MRATES!#REF!</definedName>
    <definedName name="_______________PPC30" localSheetId="24">[7]MRATES!#REF!</definedName>
    <definedName name="_______________PPC30">[7]MRATES!#REF!</definedName>
    <definedName name="_______________PPC31" localSheetId="23">[7]MRATES!#REF!</definedName>
    <definedName name="_______________PPC31" localSheetId="26">[8]MRATES!#REF!</definedName>
    <definedName name="_______________PPC31" localSheetId="24">[7]MRATES!#REF!</definedName>
    <definedName name="_______________PPC31">[7]MRATES!#REF!</definedName>
    <definedName name="_______________PPC32" localSheetId="23">[7]MRATES!#REF!</definedName>
    <definedName name="_______________PPC32" localSheetId="26">[8]MRATES!#REF!</definedName>
    <definedName name="_______________PPC32" localSheetId="24">[7]MRATES!#REF!</definedName>
    <definedName name="_______________PPC32">[7]MRATES!#REF!</definedName>
    <definedName name="_______________PPC33" localSheetId="23">[7]MRATES!#REF!</definedName>
    <definedName name="_______________PPC33" localSheetId="26">[8]MRATES!#REF!</definedName>
    <definedName name="_______________PPC33" localSheetId="24">[7]MRATES!#REF!</definedName>
    <definedName name="_______________PPC33">[7]MRATES!#REF!</definedName>
    <definedName name="_______________PPC34" localSheetId="23">[7]MRATES!#REF!</definedName>
    <definedName name="_______________PPC34" localSheetId="26">[8]MRATES!#REF!</definedName>
    <definedName name="_______________PPC34" localSheetId="24">[7]MRATES!#REF!</definedName>
    <definedName name="_______________PPC34">[7]MRATES!#REF!</definedName>
    <definedName name="_______________PPC35" localSheetId="23">[7]MRATES!#REF!</definedName>
    <definedName name="_______________PPC35" localSheetId="26">[8]MRATES!#REF!</definedName>
    <definedName name="_______________PPC35" localSheetId="24">[7]MRATES!#REF!</definedName>
    <definedName name="_______________PPC35">[7]MRATES!#REF!</definedName>
    <definedName name="_______________PPC36" localSheetId="23">[7]MRATES!#REF!</definedName>
    <definedName name="_______________PPC36" localSheetId="26">[8]MRATES!#REF!</definedName>
    <definedName name="_______________PPC36" localSheetId="24">[7]MRATES!#REF!</definedName>
    <definedName name="_______________PPC36">[7]MRATES!#REF!</definedName>
    <definedName name="_______________PPC37" localSheetId="23">[7]MRATES!#REF!</definedName>
    <definedName name="_______________PPC37" localSheetId="26">[8]MRATES!#REF!</definedName>
    <definedName name="_______________PPC37" localSheetId="24">[7]MRATES!#REF!</definedName>
    <definedName name="_______________PPC37">[7]MRATES!#REF!</definedName>
    <definedName name="_______________PPC38" localSheetId="23">[7]MRATES!#REF!</definedName>
    <definedName name="_______________PPC38" localSheetId="26">[8]MRATES!#REF!</definedName>
    <definedName name="_______________PPC38" localSheetId="24">[7]MRATES!#REF!</definedName>
    <definedName name="_______________PPC38">[7]MRATES!#REF!</definedName>
    <definedName name="_______________PPC39" localSheetId="23">[7]MRATES!#REF!</definedName>
    <definedName name="_______________PPC39" localSheetId="26">[8]MRATES!#REF!</definedName>
    <definedName name="_______________PPC39" localSheetId="24">[7]MRATES!#REF!</definedName>
    <definedName name="_______________PPC39">[7]MRATES!#REF!</definedName>
    <definedName name="_______________PPC4" localSheetId="23">[7]MRATES!#REF!</definedName>
    <definedName name="_______________PPC4" localSheetId="26">[8]MRATES!#REF!</definedName>
    <definedName name="_______________PPC4" localSheetId="24">[7]MRATES!#REF!</definedName>
    <definedName name="_______________PPC4">[7]MRATES!#REF!</definedName>
    <definedName name="_______________PPC40" localSheetId="23">[7]MRATES!#REF!</definedName>
    <definedName name="_______________PPC40" localSheetId="26">[8]MRATES!#REF!</definedName>
    <definedName name="_______________PPC40" localSheetId="24">[7]MRATES!#REF!</definedName>
    <definedName name="_______________PPC40">[7]MRATES!#REF!</definedName>
    <definedName name="_______________PPC41" localSheetId="23">[7]MRATES!#REF!</definedName>
    <definedName name="_______________PPC41" localSheetId="26">[8]MRATES!#REF!</definedName>
    <definedName name="_______________PPC41" localSheetId="24">[7]MRATES!#REF!</definedName>
    <definedName name="_______________PPC41">[7]MRATES!#REF!</definedName>
    <definedName name="_______________PPC42" localSheetId="23">[7]MRATES!#REF!</definedName>
    <definedName name="_______________PPC42" localSheetId="26">[8]MRATES!#REF!</definedName>
    <definedName name="_______________PPC42" localSheetId="24">[7]MRATES!#REF!</definedName>
    <definedName name="_______________PPC42">[7]MRATES!#REF!</definedName>
    <definedName name="_______________PPC43" localSheetId="23">[7]MRATES!#REF!</definedName>
    <definedName name="_______________PPC43" localSheetId="26">[8]MRATES!#REF!</definedName>
    <definedName name="_______________PPC43" localSheetId="24">[7]MRATES!#REF!</definedName>
    <definedName name="_______________PPC43">[7]MRATES!#REF!</definedName>
    <definedName name="_______________PPC44" localSheetId="23">[7]MRATES!#REF!</definedName>
    <definedName name="_______________PPC44" localSheetId="26">[8]MRATES!#REF!</definedName>
    <definedName name="_______________PPC44" localSheetId="24">[7]MRATES!#REF!</definedName>
    <definedName name="_______________PPC44">[7]MRATES!#REF!</definedName>
    <definedName name="_______________PPC45" localSheetId="23">[7]MRATES!#REF!</definedName>
    <definedName name="_______________PPC45" localSheetId="26">[8]MRATES!#REF!</definedName>
    <definedName name="_______________PPC45" localSheetId="24">[7]MRATES!#REF!</definedName>
    <definedName name="_______________PPC45">[7]MRATES!#REF!</definedName>
    <definedName name="_______________PPC46" localSheetId="23">[7]MRATES!#REF!</definedName>
    <definedName name="_______________PPC46" localSheetId="26">[8]MRATES!#REF!</definedName>
    <definedName name="_______________PPC46" localSheetId="24">[7]MRATES!#REF!</definedName>
    <definedName name="_______________PPC46">[7]MRATES!#REF!</definedName>
    <definedName name="_______________PPC47" localSheetId="23">[7]MRATES!#REF!</definedName>
    <definedName name="_______________PPC47" localSheetId="26">[8]MRATES!#REF!</definedName>
    <definedName name="_______________PPC47" localSheetId="24">[7]MRATES!#REF!</definedName>
    <definedName name="_______________PPC47">[7]MRATES!#REF!</definedName>
    <definedName name="_______________PPC48" localSheetId="23">[7]MRATES!#REF!</definedName>
    <definedName name="_______________PPC48" localSheetId="26">[8]MRATES!#REF!</definedName>
    <definedName name="_______________PPC48" localSheetId="24">[7]MRATES!#REF!</definedName>
    <definedName name="_______________PPC48">[7]MRATES!#REF!</definedName>
    <definedName name="_______________PPC49" localSheetId="23">[7]MRATES!#REF!</definedName>
    <definedName name="_______________PPC49" localSheetId="26">[8]MRATES!#REF!</definedName>
    <definedName name="_______________PPC49" localSheetId="24">[7]MRATES!#REF!</definedName>
    <definedName name="_______________PPC49">[7]MRATES!#REF!</definedName>
    <definedName name="_______________PPC5" localSheetId="23">[7]MRATES!#REF!</definedName>
    <definedName name="_______________PPC5" localSheetId="26">[8]MRATES!#REF!</definedName>
    <definedName name="_______________PPC5" localSheetId="24">[7]MRATES!#REF!</definedName>
    <definedName name="_______________PPC5">[7]MRATES!#REF!</definedName>
    <definedName name="_______________PPC50" localSheetId="23">[7]MRATES!#REF!</definedName>
    <definedName name="_______________PPC50" localSheetId="26">[8]MRATES!#REF!</definedName>
    <definedName name="_______________PPC50" localSheetId="24">[7]MRATES!#REF!</definedName>
    <definedName name="_______________PPC50">[7]MRATES!#REF!</definedName>
    <definedName name="_______________PPC51" localSheetId="23">[7]MRATES!#REF!</definedName>
    <definedName name="_______________PPC51" localSheetId="26">[8]MRATES!#REF!</definedName>
    <definedName name="_______________PPC51" localSheetId="24">[7]MRATES!#REF!</definedName>
    <definedName name="_______________PPC51">[7]MRATES!#REF!</definedName>
    <definedName name="_______________PPC52" localSheetId="23">[7]MRATES!#REF!</definedName>
    <definedName name="_______________PPC52" localSheetId="26">[8]MRATES!#REF!</definedName>
    <definedName name="_______________PPC52" localSheetId="24">[7]MRATES!#REF!</definedName>
    <definedName name="_______________PPC52">[7]MRATES!#REF!</definedName>
    <definedName name="_______________PPC53" localSheetId="23">[7]MRATES!#REF!</definedName>
    <definedName name="_______________PPC53" localSheetId="26">[8]MRATES!#REF!</definedName>
    <definedName name="_______________PPC53" localSheetId="24">[7]MRATES!#REF!</definedName>
    <definedName name="_______________PPC53">[7]MRATES!#REF!</definedName>
    <definedName name="_______________PPC54" localSheetId="23">[7]MRATES!#REF!</definedName>
    <definedName name="_______________PPC54" localSheetId="26">[8]MRATES!#REF!</definedName>
    <definedName name="_______________PPC54" localSheetId="24">[7]MRATES!#REF!</definedName>
    <definedName name="_______________PPC54">[7]MRATES!#REF!</definedName>
    <definedName name="_______________PPC55" localSheetId="23">[7]MRATES!#REF!</definedName>
    <definedName name="_______________PPC55" localSheetId="26">[8]MRATES!#REF!</definedName>
    <definedName name="_______________PPC55" localSheetId="24">[7]MRATES!#REF!</definedName>
    <definedName name="_______________PPC55">[7]MRATES!#REF!</definedName>
    <definedName name="_______________PPC56" localSheetId="23">[7]MRATES!#REF!</definedName>
    <definedName name="_______________PPC56" localSheetId="26">[8]MRATES!#REF!</definedName>
    <definedName name="_______________PPC56" localSheetId="24">[7]MRATES!#REF!</definedName>
    <definedName name="_______________PPC56">[7]MRATES!#REF!</definedName>
    <definedName name="_______________PPC57" localSheetId="23">[7]MRATES!#REF!</definedName>
    <definedName name="_______________PPC57" localSheetId="26">[8]MRATES!#REF!</definedName>
    <definedName name="_______________PPC57" localSheetId="24">[7]MRATES!#REF!</definedName>
    <definedName name="_______________PPC57">[7]MRATES!#REF!</definedName>
    <definedName name="_______________PPC58" localSheetId="23">[7]MRATES!#REF!</definedName>
    <definedName name="_______________PPC58" localSheetId="26">[8]MRATES!#REF!</definedName>
    <definedName name="_______________PPC58" localSheetId="24">[7]MRATES!#REF!</definedName>
    <definedName name="_______________PPC58">[7]MRATES!#REF!</definedName>
    <definedName name="_______________PPC59" localSheetId="23">[7]MRATES!#REF!</definedName>
    <definedName name="_______________PPC59" localSheetId="26">[8]MRATES!#REF!</definedName>
    <definedName name="_______________PPC59" localSheetId="24">[7]MRATES!#REF!</definedName>
    <definedName name="_______________PPC59">[7]MRATES!#REF!</definedName>
    <definedName name="_______________PPC6" localSheetId="23">[7]MRATES!#REF!</definedName>
    <definedName name="_______________PPC6" localSheetId="26">[8]MRATES!#REF!</definedName>
    <definedName name="_______________PPC6" localSheetId="24">[7]MRATES!#REF!</definedName>
    <definedName name="_______________PPC6">[7]MRATES!#REF!</definedName>
    <definedName name="_______________PPC60" localSheetId="23">[7]MRATES!#REF!</definedName>
    <definedName name="_______________PPC60" localSheetId="26">[8]MRATES!#REF!</definedName>
    <definedName name="_______________PPC60" localSheetId="24">[7]MRATES!#REF!</definedName>
    <definedName name="_______________PPC60">[7]MRATES!#REF!</definedName>
    <definedName name="_______________PPC61" localSheetId="23">[7]MRATES!#REF!</definedName>
    <definedName name="_______________PPC61" localSheetId="26">[8]MRATES!#REF!</definedName>
    <definedName name="_______________PPC61" localSheetId="24">[7]MRATES!#REF!</definedName>
    <definedName name="_______________PPC61">[7]MRATES!#REF!</definedName>
    <definedName name="_______________PPC62" localSheetId="23">[7]MRATES!#REF!</definedName>
    <definedName name="_______________PPC62" localSheetId="26">[8]MRATES!#REF!</definedName>
    <definedName name="_______________PPC62" localSheetId="24">[7]MRATES!#REF!</definedName>
    <definedName name="_______________PPC62">[7]MRATES!#REF!</definedName>
    <definedName name="_______________PPC63" localSheetId="23">[7]MRATES!#REF!</definedName>
    <definedName name="_______________PPC63" localSheetId="26">[8]MRATES!#REF!</definedName>
    <definedName name="_______________PPC63" localSheetId="24">[7]MRATES!#REF!</definedName>
    <definedName name="_______________PPC63">[7]MRATES!#REF!</definedName>
    <definedName name="_______________PPC64" localSheetId="23">[7]MRATES!#REF!</definedName>
    <definedName name="_______________PPC64" localSheetId="26">[8]MRATES!#REF!</definedName>
    <definedName name="_______________PPC64" localSheetId="24">[7]MRATES!#REF!</definedName>
    <definedName name="_______________PPC64">[7]MRATES!#REF!</definedName>
    <definedName name="_______________PPC65" localSheetId="23">[7]MRATES!#REF!</definedName>
    <definedName name="_______________PPC65" localSheetId="26">[8]MRATES!#REF!</definedName>
    <definedName name="_______________PPC65" localSheetId="24">[7]MRATES!#REF!</definedName>
    <definedName name="_______________PPC65">[7]MRATES!#REF!</definedName>
    <definedName name="_______________PPC66" localSheetId="23">[7]MRATES!#REF!</definedName>
    <definedName name="_______________PPC66" localSheetId="26">[8]MRATES!#REF!</definedName>
    <definedName name="_______________PPC66" localSheetId="24">[7]MRATES!#REF!</definedName>
    <definedName name="_______________PPC66">[7]MRATES!#REF!</definedName>
    <definedName name="_______________PPC67" localSheetId="23">[7]MRATES!#REF!</definedName>
    <definedName name="_______________PPC67" localSheetId="26">[8]MRATES!#REF!</definedName>
    <definedName name="_______________PPC67" localSheetId="24">[7]MRATES!#REF!</definedName>
    <definedName name="_______________PPC67">[7]MRATES!#REF!</definedName>
    <definedName name="_______________PPC68" localSheetId="23">[7]MRATES!#REF!</definedName>
    <definedName name="_______________PPC68" localSheetId="26">[8]MRATES!#REF!</definedName>
    <definedName name="_______________PPC68" localSheetId="24">[7]MRATES!#REF!</definedName>
    <definedName name="_______________PPC68">[7]MRATES!#REF!</definedName>
    <definedName name="_______________PPC69" localSheetId="23">[7]MRATES!#REF!</definedName>
    <definedName name="_______________PPC69" localSheetId="26">[8]MRATES!#REF!</definedName>
    <definedName name="_______________PPC69" localSheetId="24">[7]MRATES!#REF!</definedName>
    <definedName name="_______________PPC69">[7]MRATES!#REF!</definedName>
    <definedName name="_______________PPC7" localSheetId="23">[7]MRATES!#REF!</definedName>
    <definedName name="_______________PPC7" localSheetId="26">[8]MRATES!#REF!</definedName>
    <definedName name="_______________PPC7" localSheetId="24">[7]MRATES!#REF!</definedName>
    <definedName name="_______________PPC7">[7]MRATES!#REF!</definedName>
    <definedName name="_______________PPC70" localSheetId="23">[7]MRATES!#REF!</definedName>
    <definedName name="_______________PPC70" localSheetId="26">[8]MRATES!#REF!</definedName>
    <definedName name="_______________PPC70" localSheetId="24">[7]MRATES!#REF!</definedName>
    <definedName name="_______________PPC70">[7]MRATES!#REF!</definedName>
    <definedName name="_______________PPC71" localSheetId="23">[7]MRATES!#REF!</definedName>
    <definedName name="_______________PPC71" localSheetId="26">[8]MRATES!#REF!</definedName>
    <definedName name="_______________PPC71" localSheetId="24">[7]MRATES!#REF!</definedName>
    <definedName name="_______________PPC71">[7]MRATES!#REF!</definedName>
    <definedName name="_______________PPC72" localSheetId="23">[7]MRATES!#REF!</definedName>
    <definedName name="_______________PPC72" localSheetId="26">[8]MRATES!#REF!</definedName>
    <definedName name="_______________PPC72" localSheetId="24">[7]MRATES!#REF!</definedName>
    <definedName name="_______________PPC72">[7]MRATES!#REF!</definedName>
    <definedName name="_______________PPC73" localSheetId="23">[7]MRATES!#REF!</definedName>
    <definedName name="_______________PPC73" localSheetId="26">[8]MRATES!#REF!</definedName>
    <definedName name="_______________PPC73" localSheetId="24">[7]MRATES!#REF!</definedName>
    <definedName name="_______________PPC73">[7]MRATES!#REF!</definedName>
    <definedName name="_______________PPC74" localSheetId="23">[7]MRATES!#REF!</definedName>
    <definedName name="_______________PPC74" localSheetId="26">[8]MRATES!#REF!</definedName>
    <definedName name="_______________PPC74" localSheetId="24">[7]MRATES!#REF!</definedName>
    <definedName name="_______________PPC74">[7]MRATES!#REF!</definedName>
    <definedName name="_______________PPC75" localSheetId="23">[7]MRATES!#REF!</definedName>
    <definedName name="_______________PPC75" localSheetId="26">[8]MRATES!#REF!</definedName>
    <definedName name="_______________PPC75" localSheetId="24">[7]MRATES!#REF!</definedName>
    <definedName name="_______________PPC75">[7]MRATES!#REF!</definedName>
    <definedName name="_______________PPC76" localSheetId="23">[7]MRATES!#REF!</definedName>
    <definedName name="_______________PPC76" localSheetId="26">[8]MRATES!#REF!</definedName>
    <definedName name="_______________PPC76" localSheetId="24">[7]MRATES!#REF!</definedName>
    <definedName name="_______________PPC76">[7]MRATES!#REF!</definedName>
    <definedName name="_______________PPC77" localSheetId="23">[7]MRATES!#REF!</definedName>
    <definedName name="_______________PPC77" localSheetId="26">[8]MRATES!#REF!</definedName>
    <definedName name="_______________PPC77" localSheetId="24">[7]MRATES!#REF!</definedName>
    <definedName name="_______________PPC77">[7]MRATES!#REF!</definedName>
    <definedName name="_______________PPC78" localSheetId="23">[7]MRATES!#REF!</definedName>
    <definedName name="_______________PPC78" localSheetId="26">[8]MRATES!#REF!</definedName>
    <definedName name="_______________PPC78" localSheetId="24">[7]MRATES!#REF!</definedName>
    <definedName name="_______________PPC78">[7]MRATES!#REF!</definedName>
    <definedName name="_______________PPC79" localSheetId="23">[7]MRATES!#REF!</definedName>
    <definedName name="_______________PPC79" localSheetId="26">[8]MRATES!#REF!</definedName>
    <definedName name="_______________PPC79" localSheetId="24">[7]MRATES!#REF!</definedName>
    <definedName name="_______________PPC79">[7]MRATES!#REF!</definedName>
    <definedName name="_______________PPC8" localSheetId="23">[7]MRATES!#REF!</definedName>
    <definedName name="_______________PPC8" localSheetId="26">[8]MRATES!#REF!</definedName>
    <definedName name="_______________PPC8" localSheetId="24">[7]MRATES!#REF!</definedName>
    <definedName name="_______________PPC8">[7]MRATES!#REF!</definedName>
    <definedName name="_______________PPC80" localSheetId="23">[7]MRATES!#REF!</definedName>
    <definedName name="_______________PPC80" localSheetId="26">[8]MRATES!#REF!</definedName>
    <definedName name="_______________PPC80" localSheetId="24">[7]MRATES!#REF!</definedName>
    <definedName name="_______________PPC80">[7]MRATES!#REF!</definedName>
    <definedName name="_______________PPC81" localSheetId="23">[7]MRATES!#REF!</definedName>
    <definedName name="_______________PPC81" localSheetId="26">[8]MRATES!#REF!</definedName>
    <definedName name="_______________PPC81" localSheetId="24">[7]MRATES!#REF!</definedName>
    <definedName name="_______________PPC81">[7]MRATES!#REF!</definedName>
    <definedName name="_______________PPC82" localSheetId="23">[7]MRATES!#REF!</definedName>
    <definedName name="_______________PPC82" localSheetId="26">[8]MRATES!#REF!</definedName>
    <definedName name="_______________PPC82" localSheetId="24">[7]MRATES!#REF!</definedName>
    <definedName name="_______________PPC82">[7]MRATES!#REF!</definedName>
    <definedName name="_______________PPC83" localSheetId="23">[7]MRATES!#REF!</definedName>
    <definedName name="_______________PPC83" localSheetId="26">[8]MRATES!#REF!</definedName>
    <definedName name="_______________PPC83" localSheetId="24">[7]MRATES!#REF!</definedName>
    <definedName name="_______________PPC83">[7]MRATES!#REF!</definedName>
    <definedName name="_______________PPC84" localSheetId="23">[7]MRATES!#REF!</definedName>
    <definedName name="_______________PPC84" localSheetId="26">[8]MRATES!#REF!</definedName>
    <definedName name="_______________PPC84" localSheetId="24">[7]MRATES!#REF!</definedName>
    <definedName name="_______________PPC84">[7]MRATES!#REF!</definedName>
    <definedName name="_______________PPC85" localSheetId="23">[7]MRATES!#REF!</definedName>
    <definedName name="_______________PPC85" localSheetId="26">[8]MRATES!#REF!</definedName>
    <definedName name="_______________PPC85" localSheetId="24">[7]MRATES!#REF!</definedName>
    <definedName name="_______________PPC85">[7]MRATES!#REF!</definedName>
    <definedName name="_______________PPC86" localSheetId="23">[7]MRATES!#REF!</definedName>
    <definedName name="_______________PPC86" localSheetId="26">[8]MRATES!#REF!</definedName>
    <definedName name="_______________PPC86" localSheetId="24">[7]MRATES!#REF!</definedName>
    <definedName name="_______________PPC86">[7]MRATES!#REF!</definedName>
    <definedName name="_______________PPC87" localSheetId="23">[7]MRATES!#REF!</definedName>
    <definedName name="_______________PPC87" localSheetId="26">[8]MRATES!#REF!</definedName>
    <definedName name="_______________PPC87" localSheetId="24">[7]MRATES!#REF!</definedName>
    <definedName name="_______________PPC87">[7]MRATES!#REF!</definedName>
    <definedName name="_______________PPC88" localSheetId="23">[7]MRATES!#REF!</definedName>
    <definedName name="_______________PPC88" localSheetId="26">[8]MRATES!#REF!</definedName>
    <definedName name="_______________PPC88" localSheetId="24">[7]MRATES!#REF!</definedName>
    <definedName name="_______________PPC88">[7]MRATES!#REF!</definedName>
    <definedName name="_______________PPC89" localSheetId="23">[7]MRATES!#REF!</definedName>
    <definedName name="_______________PPC89" localSheetId="26">[8]MRATES!#REF!</definedName>
    <definedName name="_______________PPC89" localSheetId="24">[7]MRATES!#REF!</definedName>
    <definedName name="_______________PPC89">[7]MRATES!#REF!</definedName>
    <definedName name="_______________PPC9" localSheetId="23">[7]MRATES!#REF!</definedName>
    <definedName name="_______________PPC9" localSheetId="26">[8]MRATES!#REF!</definedName>
    <definedName name="_______________PPC9" localSheetId="24">[7]MRATES!#REF!</definedName>
    <definedName name="_______________PPC9">[7]MRATES!#REF!</definedName>
    <definedName name="_______________PPC90" localSheetId="23">[7]MRATES!#REF!</definedName>
    <definedName name="_______________PPC90" localSheetId="26">[8]MRATES!#REF!</definedName>
    <definedName name="_______________PPC90" localSheetId="24">[7]MRATES!#REF!</definedName>
    <definedName name="_______________PPC90">[7]MRATES!#REF!</definedName>
    <definedName name="_______________PPC91" localSheetId="23">[7]MRATES!#REF!</definedName>
    <definedName name="_______________PPC91" localSheetId="26">[8]MRATES!#REF!</definedName>
    <definedName name="_______________PPC91" localSheetId="24">[7]MRATES!#REF!</definedName>
    <definedName name="_______________PPC91">[7]MRATES!#REF!</definedName>
    <definedName name="_______________PPC92" localSheetId="23">[7]MRATES!#REF!</definedName>
    <definedName name="_______________PPC92" localSheetId="26">[8]MRATES!#REF!</definedName>
    <definedName name="_______________PPC92" localSheetId="24">[7]MRATES!#REF!</definedName>
    <definedName name="_______________PPC92">[7]MRATES!#REF!</definedName>
    <definedName name="_______________PPC93" localSheetId="23">[7]MRATES!#REF!</definedName>
    <definedName name="_______________PPC93" localSheetId="26">[8]MRATES!#REF!</definedName>
    <definedName name="_______________PPC93" localSheetId="24">[7]MRATES!#REF!</definedName>
    <definedName name="_______________PPC93">[7]MRATES!#REF!</definedName>
    <definedName name="_______________PPC94" localSheetId="23">[7]MRATES!#REF!</definedName>
    <definedName name="_______________PPC94" localSheetId="26">[8]MRATES!#REF!</definedName>
    <definedName name="_______________PPC94" localSheetId="24">[7]MRATES!#REF!</definedName>
    <definedName name="_______________PPC94">[7]MRATES!#REF!</definedName>
    <definedName name="_______________PPC95" localSheetId="23">[7]MRATES!#REF!</definedName>
    <definedName name="_______________PPC95" localSheetId="26">[8]MRATES!#REF!</definedName>
    <definedName name="_______________PPC95" localSheetId="24">[7]MRATES!#REF!</definedName>
    <definedName name="_______________PPC95">[7]MRATES!#REF!</definedName>
    <definedName name="_______________PPD114" localSheetId="23">[7]MRATES!#REF!</definedName>
    <definedName name="_______________PPD114" localSheetId="26">[8]MRATES!#REF!</definedName>
    <definedName name="_______________PPD114" localSheetId="24">[7]MRATES!#REF!</definedName>
    <definedName name="_______________PPD114">[7]MRATES!#REF!</definedName>
    <definedName name="_______________PPD89" localSheetId="23">[7]MRATES!#REF!</definedName>
    <definedName name="_______________PPD89" localSheetId="26">[8]MRATES!#REF!</definedName>
    <definedName name="_______________PPD89" localSheetId="24">[7]MRATES!#REF!</definedName>
    <definedName name="_______________PPD89">[7]MRATES!#REF!</definedName>
    <definedName name="_______________QS25">[3]MRATES!$G$16</definedName>
    <definedName name="_______________QS40">[3]MRATES!$G$17</definedName>
    <definedName name="_______________RMR1">#N/A</definedName>
    <definedName name="_______________SS10" localSheetId="24">[4]MRATES!$J$7</definedName>
    <definedName name="_______________SS10" localSheetId="21">[4]MRATES!$J$7</definedName>
    <definedName name="_______________SS10">[5]MRATES!$J$7</definedName>
    <definedName name="_______________SS12" localSheetId="24">[4]MRATES!$J$8</definedName>
    <definedName name="_______________SS12" localSheetId="21">[4]MRATES!$J$8</definedName>
    <definedName name="_______________SS12">[5]MRATES!$J$8</definedName>
    <definedName name="_______________SS150">[3]MRATES!$G$13</definedName>
    <definedName name="_______________SS20" localSheetId="24">[4]MRATES!$J$9</definedName>
    <definedName name="_______________SS20" localSheetId="21">[4]MRATES!$J$9</definedName>
    <definedName name="_______________SS20">[5]MRATES!$J$9</definedName>
    <definedName name="_______________SS225" localSheetId="26">[5]MRATES!$G$14</definedName>
    <definedName name="_______________SS225">[3]MRATES!$G$14</definedName>
    <definedName name="_______________SS25" localSheetId="24">[4]MRATES!$J$10</definedName>
    <definedName name="_______________SS25" localSheetId="21">[4]MRATES!$J$10</definedName>
    <definedName name="_______________SS25">[5]MRATES!$J$10</definedName>
    <definedName name="_______________SS300">[3]MRATES!$G$15</definedName>
    <definedName name="_______________SS40" localSheetId="24">[4]MRATES!$J$11</definedName>
    <definedName name="_______________SS40" localSheetId="21">[4]MRATES!$J$11</definedName>
    <definedName name="_______________SS40">[5]MRATES!$J$11</definedName>
    <definedName name="_______________SS6" localSheetId="24">[4]MRATES!$J$6</definedName>
    <definedName name="_______________SS6" localSheetId="21">[4]MRATES!$J$6</definedName>
    <definedName name="_______________SS6">[5]MRATES!$J$6</definedName>
    <definedName name="______________IRC12" localSheetId="26">[8]MRATES!$F$11</definedName>
    <definedName name="______________IRC12">[7]MRATES!$F$11</definedName>
    <definedName name="______________IRC19" localSheetId="26">[8]MRATES!$F$12</definedName>
    <definedName name="______________IRC19">[7]MRATES!$F$12</definedName>
    <definedName name="______________IRC25" localSheetId="26">[8]MRATES!$F$13</definedName>
    <definedName name="______________IRC25">[7]MRATES!$F$13</definedName>
    <definedName name="______________IRC40" localSheetId="26">[8]MRATES!$F$14</definedName>
    <definedName name="______________IRC40">[7]MRATES!$F$14</definedName>
    <definedName name="______________IRC5" localSheetId="26">[8]MRATES!$F$9</definedName>
    <definedName name="______________IRC5">[7]MRATES!$F$9</definedName>
    <definedName name="______________IRC50" localSheetId="26">#N/A</definedName>
    <definedName name="______________IRC50">[9]MRATES!$M$13</definedName>
    <definedName name="______________IRC9" localSheetId="26">[8]MRATES!$F$10</definedName>
    <definedName name="______________IRC9">[7]MRATES!$F$10</definedName>
    <definedName name="______________MS6" localSheetId="26">#N/A</definedName>
    <definedName name="______________MS6">[9]MRATES!$P$50</definedName>
    <definedName name="______________OH1" localSheetId="26">#N/A</definedName>
    <definedName name="______________OH1">[9]MRATES!$C$35</definedName>
    <definedName name="______________PPA14" localSheetId="25">#REF!</definedName>
    <definedName name="______________PPA14" localSheetId="22">#REF!</definedName>
    <definedName name="______________PPA14" localSheetId="23">#REF!</definedName>
    <definedName name="______________PPA14" localSheetId="26">#REF!</definedName>
    <definedName name="______________PPA14" localSheetId="24">#REF!</definedName>
    <definedName name="______________PPA14" localSheetId="21">#REF!</definedName>
    <definedName name="______________PPA14">#REF!</definedName>
    <definedName name="______________PPB154" localSheetId="23">#REF!</definedName>
    <definedName name="______________PPB154" localSheetId="26">#REF!</definedName>
    <definedName name="______________PPB154" localSheetId="24">#REF!</definedName>
    <definedName name="______________PPB154" localSheetId="21">#REF!</definedName>
    <definedName name="______________PPB154">#REF!</definedName>
    <definedName name="______________PPB155" localSheetId="23">#REF!</definedName>
    <definedName name="______________PPB155" localSheetId="26">#REF!</definedName>
    <definedName name="______________PPB155" localSheetId="24">#REF!</definedName>
    <definedName name="______________PPB155" localSheetId="21">#REF!</definedName>
    <definedName name="______________PPB155">#REF!</definedName>
    <definedName name="______________PPB16" localSheetId="23">#REF!</definedName>
    <definedName name="______________PPB16" localSheetId="24">#REF!</definedName>
    <definedName name="______________PPB16" localSheetId="21">#REF!</definedName>
    <definedName name="______________PPB16">#REF!</definedName>
    <definedName name="______________PPB17" localSheetId="23">#REF!</definedName>
    <definedName name="______________PPB17" localSheetId="24">#REF!</definedName>
    <definedName name="______________PPB17" localSheetId="21">#REF!</definedName>
    <definedName name="______________PPB17">#REF!</definedName>
    <definedName name="______________PPB18" localSheetId="23">#REF!</definedName>
    <definedName name="______________PPB18" localSheetId="24">#REF!</definedName>
    <definedName name="______________PPB18" localSheetId="21">#REF!</definedName>
    <definedName name="______________PPB18">#REF!</definedName>
    <definedName name="______________PPB19" localSheetId="23">#REF!</definedName>
    <definedName name="______________PPB19" localSheetId="24">#REF!</definedName>
    <definedName name="______________PPB19" localSheetId="21">#REF!</definedName>
    <definedName name="______________PPB19">#REF!</definedName>
    <definedName name="______________PPB2" localSheetId="23">#REF!</definedName>
    <definedName name="______________PPB2" localSheetId="24">#REF!</definedName>
    <definedName name="______________PPB2" localSheetId="21">#REF!</definedName>
    <definedName name="______________PPB2">#REF!</definedName>
    <definedName name="______________PPB20" localSheetId="23">#REF!</definedName>
    <definedName name="______________PPB20" localSheetId="24">#REF!</definedName>
    <definedName name="______________PPB20" localSheetId="21">#REF!</definedName>
    <definedName name="______________PPB20">#REF!</definedName>
    <definedName name="______________PPB21" localSheetId="23">#REF!</definedName>
    <definedName name="______________PPB21" localSheetId="24">#REF!</definedName>
    <definedName name="______________PPB21" localSheetId="21">#REF!</definedName>
    <definedName name="______________PPB21">#REF!</definedName>
    <definedName name="______________PPB22" localSheetId="23">#REF!</definedName>
    <definedName name="______________PPB22" localSheetId="24">#REF!</definedName>
    <definedName name="______________PPB22" localSheetId="21">#REF!</definedName>
    <definedName name="______________PPB22">#REF!</definedName>
    <definedName name="______________PPB23" localSheetId="23">#REF!</definedName>
    <definedName name="______________PPB23" localSheetId="24">#REF!</definedName>
    <definedName name="______________PPB23" localSheetId="21">#REF!</definedName>
    <definedName name="______________PPB23">#REF!</definedName>
    <definedName name="______________PPB24" localSheetId="23">#REF!</definedName>
    <definedName name="______________PPB24" localSheetId="24">#REF!</definedName>
    <definedName name="______________PPB24" localSheetId="21">#REF!</definedName>
    <definedName name="______________PPB24">#REF!</definedName>
    <definedName name="______________PPB25" localSheetId="23">#REF!</definedName>
    <definedName name="______________PPB25" localSheetId="24">#REF!</definedName>
    <definedName name="______________PPB25" localSheetId="21">#REF!</definedName>
    <definedName name="______________PPB25">#REF!</definedName>
    <definedName name="______________PPB26" localSheetId="23">#REF!</definedName>
    <definedName name="______________PPB26" localSheetId="24">#REF!</definedName>
    <definedName name="______________PPB26" localSheetId="21">#REF!</definedName>
    <definedName name="______________PPB26">#REF!</definedName>
    <definedName name="______________PPB27" localSheetId="23">#REF!</definedName>
    <definedName name="______________PPB27" localSheetId="24">#REF!</definedName>
    <definedName name="______________PPB27" localSheetId="21">#REF!</definedName>
    <definedName name="______________PPB27">#REF!</definedName>
    <definedName name="______________PPB28" localSheetId="23">#REF!</definedName>
    <definedName name="______________PPB28" localSheetId="24">#REF!</definedName>
    <definedName name="______________PPB28" localSheetId="21">#REF!</definedName>
    <definedName name="______________PPB28">#REF!</definedName>
    <definedName name="______________PPB29" localSheetId="23">#REF!</definedName>
    <definedName name="______________PPB29" localSheetId="24">#REF!</definedName>
    <definedName name="______________PPB29" localSheetId="21">#REF!</definedName>
    <definedName name="______________PPB29">#REF!</definedName>
    <definedName name="______________PPB3" localSheetId="23">#REF!</definedName>
    <definedName name="______________PPB3" localSheetId="24">#REF!</definedName>
    <definedName name="______________PPB3" localSheetId="21">#REF!</definedName>
    <definedName name="______________PPB3">#REF!</definedName>
    <definedName name="______________PPB30" localSheetId="23">#REF!</definedName>
    <definedName name="______________PPB30" localSheetId="24">#REF!</definedName>
    <definedName name="______________PPB30" localSheetId="21">#REF!</definedName>
    <definedName name="______________PPB30">#REF!</definedName>
    <definedName name="______________PPB31" localSheetId="23">#REF!</definedName>
    <definedName name="______________PPB31" localSheetId="24">#REF!</definedName>
    <definedName name="______________PPB31" localSheetId="21">#REF!</definedName>
    <definedName name="______________PPB31">#REF!</definedName>
    <definedName name="______________PPB32" localSheetId="23">#REF!</definedName>
    <definedName name="______________PPB32" localSheetId="24">#REF!</definedName>
    <definedName name="______________PPB32" localSheetId="21">#REF!</definedName>
    <definedName name="______________PPB32">#REF!</definedName>
    <definedName name="______________PPB33" localSheetId="23">#REF!</definedName>
    <definedName name="______________PPB33" localSheetId="24">#REF!</definedName>
    <definedName name="______________PPB33" localSheetId="21">#REF!</definedName>
    <definedName name="______________PPB33">#REF!</definedName>
    <definedName name="______________PPB34" localSheetId="23">#REF!</definedName>
    <definedName name="______________PPB34" localSheetId="24">#REF!</definedName>
    <definedName name="______________PPB34" localSheetId="21">#REF!</definedName>
    <definedName name="______________PPB34">#REF!</definedName>
    <definedName name="______________PPB35" localSheetId="23">#REF!</definedName>
    <definedName name="______________PPB35" localSheetId="24">#REF!</definedName>
    <definedName name="______________PPB35" localSheetId="21">#REF!</definedName>
    <definedName name="______________PPB35">#REF!</definedName>
    <definedName name="______________PPB36" localSheetId="23">#REF!</definedName>
    <definedName name="______________PPB36" localSheetId="24">#REF!</definedName>
    <definedName name="______________PPB36" localSheetId="21">#REF!</definedName>
    <definedName name="______________PPB36">#REF!</definedName>
    <definedName name="______________PPB37" localSheetId="23">#REF!</definedName>
    <definedName name="______________PPB37" localSheetId="24">#REF!</definedName>
    <definedName name="______________PPB37" localSheetId="21">#REF!</definedName>
    <definedName name="______________PPB37">#REF!</definedName>
    <definedName name="______________PPB38" localSheetId="23">#REF!</definedName>
    <definedName name="______________PPB38" localSheetId="24">#REF!</definedName>
    <definedName name="______________PPB38" localSheetId="21">#REF!</definedName>
    <definedName name="______________PPB38">#REF!</definedName>
    <definedName name="______________PPB39" localSheetId="23">#REF!</definedName>
    <definedName name="______________PPB39" localSheetId="24">#REF!</definedName>
    <definedName name="______________PPB39" localSheetId="21">#REF!</definedName>
    <definedName name="______________PPB39">#REF!</definedName>
    <definedName name="______________PPB4" localSheetId="23">#REF!</definedName>
    <definedName name="______________PPB4" localSheetId="24">#REF!</definedName>
    <definedName name="______________PPB4" localSheetId="21">#REF!</definedName>
    <definedName name="______________PPB4">#REF!</definedName>
    <definedName name="______________PPB40" localSheetId="23">#REF!</definedName>
    <definedName name="______________PPB40" localSheetId="24">#REF!</definedName>
    <definedName name="______________PPB40" localSheetId="21">#REF!</definedName>
    <definedName name="______________PPB40">#REF!</definedName>
    <definedName name="______________PPB41" localSheetId="23">#REF!</definedName>
    <definedName name="______________PPB41" localSheetId="24">#REF!</definedName>
    <definedName name="______________PPB41" localSheetId="21">#REF!</definedName>
    <definedName name="______________PPB41">#REF!</definedName>
    <definedName name="______________PPB42" localSheetId="23">#REF!</definedName>
    <definedName name="______________PPB42" localSheetId="24">#REF!</definedName>
    <definedName name="______________PPB42" localSheetId="21">#REF!</definedName>
    <definedName name="______________PPB42">#REF!</definedName>
    <definedName name="______________PPB43" localSheetId="23">#REF!</definedName>
    <definedName name="______________PPB43" localSheetId="24">#REF!</definedName>
    <definedName name="______________PPB43" localSheetId="21">#REF!</definedName>
    <definedName name="______________PPB43">#REF!</definedName>
    <definedName name="______________PPB44" localSheetId="23">#REF!</definedName>
    <definedName name="______________PPB44" localSheetId="24">#REF!</definedName>
    <definedName name="______________PPB44" localSheetId="21">#REF!</definedName>
    <definedName name="______________PPB44">#REF!</definedName>
    <definedName name="______________PPB45" localSheetId="23">#REF!</definedName>
    <definedName name="______________PPB45" localSheetId="24">#REF!</definedName>
    <definedName name="______________PPB45" localSheetId="21">#REF!</definedName>
    <definedName name="______________PPB45">#REF!</definedName>
    <definedName name="______________PPB46" localSheetId="23">#REF!</definedName>
    <definedName name="______________PPB46" localSheetId="24">#REF!</definedName>
    <definedName name="______________PPB46" localSheetId="21">#REF!</definedName>
    <definedName name="______________PPB46">#REF!</definedName>
    <definedName name="______________PPB47" localSheetId="23">#REF!</definedName>
    <definedName name="______________PPB47" localSheetId="24">#REF!</definedName>
    <definedName name="______________PPB47" localSheetId="21">#REF!</definedName>
    <definedName name="______________PPB47">#REF!</definedName>
    <definedName name="______________PPB48" localSheetId="23">#REF!</definedName>
    <definedName name="______________PPB48" localSheetId="24">#REF!</definedName>
    <definedName name="______________PPB48" localSheetId="21">#REF!</definedName>
    <definedName name="______________PPB48">#REF!</definedName>
    <definedName name="______________PPB49" localSheetId="23">#REF!</definedName>
    <definedName name="______________PPB49" localSheetId="24">#REF!</definedName>
    <definedName name="______________PPB49" localSheetId="21">#REF!</definedName>
    <definedName name="______________PPB49">#REF!</definedName>
    <definedName name="______________PPB5" localSheetId="23">#REF!</definedName>
    <definedName name="______________PPB5" localSheetId="24">#REF!</definedName>
    <definedName name="______________PPB5" localSheetId="21">#REF!</definedName>
    <definedName name="______________PPB5">#REF!</definedName>
    <definedName name="______________PPB50" localSheetId="23">#REF!</definedName>
    <definedName name="______________PPB50" localSheetId="24">#REF!</definedName>
    <definedName name="______________PPB50" localSheetId="21">#REF!</definedName>
    <definedName name="______________PPB50">#REF!</definedName>
    <definedName name="______________PPB51" localSheetId="23">#REF!</definedName>
    <definedName name="______________PPB51" localSheetId="24">#REF!</definedName>
    <definedName name="______________PPB51" localSheetId="21">#REF!</definedName>
    <definedName name="______________PPB51">#REF!</definedName>
    <definedName name="______________PPB52" localSheetId="23">#REF!</definedName>
    <definedName name="______________PPB52" localSheetId="24">#REF!</definedName>
    <definedName name="______________PPB52" localSheetId="21">#REF!</definedName>
    <definedName name="______________PPB52">#REF!</definedName>
    <definedName name="______________PPB53" localSheetId="23">#REF!</definedName>
    <definedName name="______________PPB53" localSheetId="24">#REF!</definedName>
    <definedName name="______________PPB53" localSheetId="21">#REF!</definedName>
    <definedName name="______________PPB53">#REF!</definedName>
    <definedName name="______________PPB54" localSheetId="23">#REF!</definedName>
    <definedName name="______________PPB54" localSheetId="24">#REF!</definedName>
    <definedName name="______________PPB54" localSheetId="21">#REF!</definedName>
    <definedName name="______________PPB54">#REF!</definedName>
    <definedName name="______________PPB55" localSheetId="23">#REF!</definedName>
    <definedName name="______________PPB55" localSheetId="24">#REF!</definedName>
    <definedName name="______________PPB55" localSheetId="21">#REF!</definedName>
    <definedName name="______________PPB55">#REF!</definedName>
    <definedName name="______________PPB56" localSheetId="23">#REF!</definedName>
    <definedName name="______________PPB56" localSheetId="24">#REF!</definedName>
    <definedName name="______________PPB56" localSheetId="21">#REF!</definedName>
    <definedName name="______________PPB56">#REF!</definedName>
    <definedName name="______________PPB57" localSheetId="23">#REF!</definedName>
    <definedName name="______________PPB57" localSheetId="24">#REF!</definedName>
    <definedName name="______________PPB57" localSheetId="21">#REF!</definedName>
    <definedName name="______________PPB57">#REF!</definedName>
    <definedName name="______________PPB58" localSheetId="23">#REF!</definedName>
    <definedName name="______________PPB58" localSheetId="24">#REF!</definedName>
    <definedName name="______________PPB58" localSheetId="21">#REF!</definedName>
    <definedName name="______________PPB58">#REF!</definedName>
    <definedName name="______________PPB59" localSheetId="23">#REF!</definedName>
    <definedName name="______________PPB59" localSheetId="24">#REF!</definedName>
    <definedName name="______________PPB59" localSheetId="21">#REF!</definedName>
    <definedName name="______________PPB59">#REF!</definedName>
    <definedName name="______________PPB6" localSheetId="23">#REF!</definedName>
    <definedName name="______________PPB6" localSheetId="24">#REF!</definedName>
    <definedName name="______________PPB6" localSheetId="21">#REF!</definedName>
    <definedName name="______________PPB6">#REF!</definedName>
    <definedName name="______________PPB60" localSheetId="23">#REF!</definedName>
    <definedName name="______________PPB60" localSheetId="24">#REF!</definedName>
    <definedName name="______________PPB60" localSheetId="21">#REF!</definedName>
    <definedName name="______________PPB60">#REF!</definedName>
    <definedName name="______________PPB61" localSheetId="23">#REF!</definedName>
    <definedName name="______________PPB61" localSheetId="24">#REF!</definedName>
    <definedName name="______________PPB61" localSheetId="21">#REF!</definedName>
    <definedName name="______________PPB61">#REF!</definedName>
    <definedName name="______________PPB62" localSheetId="23">#REF!</definedName>
    <definedName name="______________PPB62" localSheetId="24">#REF!</definedName>
    <definedName name="______________PPB62" localSheetId="21">#REF!</definedName>
    <definedName name="______________PPB62">#REF!</definedName>
    <definedName name="______________PPB63" localSheetId="23">#REF!</definedName>
    <definedName name="______________PPB63" localSheetId="24">#REF!</definedName>
    <definedName name="______________PPB63" localSheetId="21">#REF!</definedName>
    <definedName name="______________PPB63">#REF!</definedName>
    <definedName name="______________PPB64" localSheetId="23">#REF!</definedName>
    <definedName name="______________PPB64" localSheetId="24">#REF!</definedName>
    <definedName name="______________PPB64" localSheetId="21">#REF!</definedName>
    <definedName name="______________PPB64">#REF!</definedName>
    <definedName name="______________PPB65" localSheetId="23">#REF!</definedName>
    <definedName name="______________PPB65" localSheetId="24">#REF!</definedName>
    <definedName name="______________PPB65" localSheetId="21">#REF!</definedName>
    <definedName name="______________PPB65">#REF!</definedName>
    <definedName name="______________PPB66" localSheetId="23">#REF!</definedName>
    <definedName name="______________PPB66" localSheetId="24">#REF!</definedName>
    <definedName name="______________PPB66" localSheetId="21">#REF!</definedName>
    <definedName name="______________PPB66">#REF!</definedName>
    <definedName name="______________PPB67" localSheetId="23">#REF!</definedName>
    <definedName name="______________PPB67" localSheetId="24">#REF!</definedName>
    <definedName name="______________PPB67" localSheetId="21">#REF!</definedName>
    <definedName name="______________PPB67">#REF!</definedName>
    <definedName name="______________PPB68" localSheetId="23">#REF!</definedName>
    <definedName name="______________PPB68" localSheetId="24">#REF!</definedName>
    <definedName name="______________PPB68" localSheetId="21">#REF!</definedName>
    <definedName name="______________PPB68">#REF!</definedName>
    <definedName name="______________PPB69" localSheetId="23">#REF!</definedName>
    <definedName name="______________PPB69" localSheetId="24">#REF!</definedName>
    <definedName name="______________PPB69" localSheetId="21">#REF!</definedName>
    <definedName name="______________PPB69">#REF!</definedName>
    <definedName name="______________PPB7" localSheetId="23">#REF!</definedName>
    <definedName name="______________PPB7" localSheetId="24">#REF!</definedName>
    <definedName name="______________PPB7" localSheetId="21">#REF!</definedName>
    <definedName name="______________PPB7">#REF!</definedName>
    <definedName name="______________PPB70" localSheetId="23">#REF!</definedName>
    <definedName name="______________PPB70" localSheetId="24">#REF!</definedName>
    <definedName name="______________PPB70" localSheetId="21">#REF!</definedName>
    <definedName name="______________PPB70">#REF!</definedName>
    <definedName name="______________PPB71" localSheetId="23">#REF!</definedName>
    <definedName name="______________PPB71" localSheetId="24">#REF!</definedName>
    <definedName name="______________PPB71" localSheetId="21">#REF!</definedName>
    <definedName name="______________PPB71">#REF!</definedName>
    <definedName name="______________PPB72" localSheetId="23">#REF!</definedName>
    <definedName name="______________PPB72" localSheetId="24">#REF!</definedName>
    <definedName name="______________PPB72" localSheetId="21">#REF!</definedName>
    <definedName name="______________PPB72">#REF!</definedName>
    <definedName name="______________PPB73" localSheetId="23">#REF!</definedName>
    <definedName name="______________PPB73" localSheetId="24">#REF!</definedName>
    <definedName name="______________PPB73" localSheetId="21">#REF!</definedName>
    <definedName name="______________PPB73">#REF!</definedName>
    <definedName name="______________PPB74" localSheetId="23">#REF!</definedName>
    <definedName name="______________PPB74" localSheetId="24">#REF!</definedName>
    <definedName name="______________PPB74" localSheetId="21">#REF!</definedName>
    <definedName name="______________PPB74">#REF!</definedName>
    <definedName name="______________PPB75" localSheetId="23">#REF!</definedName>
    <definedName name="______________PPB75" localSheetId="24">#REF!</definedName>
    <definedName name="______________PPB75" localSheetId="21">#REF!</definedName>
    <definedName name="______________PPB75">#REF!</definedName>
    <definedName name="______________PPB76" localSheetId="23">#REF!</definedName>
    <definedName name="______________PPB76" localSheetId="24">#REF!</definedName>
    <definedName name="______________PPB76" localSheetId="21">#REF!</definedName>
    <definedName name="______________PPB76">#REF!</definedName>
    <definedName name="______________PPB77" localSheetId="23">#REF!</definedName>
    <definedName name="______________PPB77" localSheetId="24">#REF!</definedName>
    <definedName name="______________PPB77" localSheetId="21">#REF!</definedName>
    <definedName name="______________PPB77">#REF!</definedName>
    <definedName name="______________PPB78" localSheetId="23">#REF!</definedName>
    <definedName name="______________PPB78" localSheetId="24">#REF!</definedName>
    <definedName name="______________PPB78" localSheetId="21">#REF!</definedName>
    <definedName name="______________PPB78">#REF!</definedName>
    <definedName name="______________PPB79" localSheetId="23">#REF!</definedName>
    <definedName name="______________PPB79" localSheetId="24">#REF!</definedName>
    <definedName name="______________PPB79" localSheetId="21">#REF!</definedName>
    <definedName name="______________PPB79">#REF!</definedName>
    <definedName name="______________PPB8" localSheetId="23">#REF!</definedName>
    <definedName name="______________PPB8" localSheetId="24">#REF!</definedName>
    <definedName name="______________PPB8" localSheetId="21">#REF!</definedName>
    <definedName name="______________PPB8">#REF!</definedName>
    <definedName name="______________PPB80" localSheetId="23">#REF!</definedName>
    <definedName name="______________PPB80" localSheetId="24">#REF!</definedName>
    <definedName name="______________PPB80" localSheetId="21">#REF!</definedName>
    <definedName name="______________PPB80">#REF!</definedName>
    <definedName name="______________PPB81" localSheetId="23">#REF!</definedName>
    <definedName name="______________PPB81" localSheetId="24">#REF!</definedName>
    <definedName name="______________PPB81" localSheetId="21">#REF!</definedName>
    <definedName name="______________PPB81">#REF!</definedName>
    <definedName name="______________PPB82" localSheetId="23">#REF!</definedName>
    <definedName name="______________PPB82" localSheetId="24">#REF!</definedName>
    <definedName name="______________PPB82" localSheetId="21">#REF!</definedName>
    <definedName name="______________PPB82">#REF!</definedName>
    <definedName name="______________PPB83" localSheetId="23">#REF!</definedName>
    <definedName name="______________PPB83" localSheetId="24">#REF!</definedName>
    <definedName name="______________PPB83" localSheetId="21">#REF!</definedName>
    <definedName name="______________PPB83">#REF!</definedName>
    <definedName name="______________PPB84" localSheetId="23">#REF!</definedName>
    <definedName name="______________PPB84" localSheetId="24">#REF!</definedName>
    <definedName name="______________PPB84" localSheetId="21">#REF!</definedName>
    <definedName name="______________PPB84">#REF!</definedName>
    <definedName name="______________PPB85" localSheetId="23">#REF!</definedName>
    <definedName name="______________PPB85" localSheetId="24">#REF!</definedName>
    <definedName name="______________PPB85" localSheetId="21">#REF!</definedName>
    <definedName name="______________PPB85">#REF!</definedName>
    <definedName name="______________PPB86" localSheetId="23">#REF!</definedName>
    <definedName name="______________PPB86" localSheetId="24">#REF!</definedName>
    <definedName name="______________PPB86" localSheetId="21">#REF!</definedName>
    <definedName name="______________PPB86">#REF!</definedName>
    <definedName name="______________PPB87" localSheetId="23">#REF!</definedName>
    <definedName name="______________PPB87" localSheetId="24">#REF!</definedName>
    <definedName name="______________PPB87" localSheetId="21">#REF!</definedName>
    <definedName name="______________PPB87">#REF!</definedName>
    <definedName name="______________PPB88" localSheetId="23">#REF!</definedName>
    <definedName name="______________PPB88" localSheetId="24">#REF!</definedName>
    <definedName name="______________PPB88" localSheetId="21">#REF!</definedName>
    <definedName name="______________PPB88">#REF!</definedName>
    <definedName name="______________PPB89" localSheetId="23">#REF!</definedName>
    <definedName name="______________PPB89" localSheetId="24">#REF!</definedName>
    <definedName name="______________PPB89" localSheetId="21">#REF!</definedName>
    <definedName name="______________PPB89">#REF!</definedName>
    <definedName name="______________PPB9" localSheetId="23">#REF!</definedName>
    <definedName name="______________PPB9" localSheetId="24">#REF!</definedName>
    <definedName name="______________PPB9" localSheetId="21">#REF!</definedName>
    <definedName name="______________PPB9">#REF!</definedName>
    <definedName name="______________PPB90" localSheetId="23">#REF!</definedName>
    <definedName name="______________PPB90" localSheetId="24">#REF!</definedName>
    <definedName name="______________PPB90" localSheetId="21">#REF!</definedName>
    <definedName name="______________PPB90">#REF!</definedName>
    <definedName name="______________PPB91" localSheetId="23">#REF!</definedName>
    <definedName name="______________PPB91" localSheetId="24">#REF!</definedName>
    <definedName name="______________PPB91" localSheetId="21">#REF!</definedName>
    <definedName name="______________PPB91">#REF!</definedName>
    <definedName name="______________PPB92" localSheetId="23">#REF!</definedName>
    <definedName name="______________PPB92" localSheetId="24">#REF!</definedName>
    <definedName name="______________PPB92" localSheetId="21">#REF!</definedName>
    <definedName name="______________PPB92">#REF!</definedName>
    <definedName name="______________PPB93" localSheetId="23">#REF!</definedName>
    <definedName name="______________PPB93" localSheetId="24">#REF!</definedName>
    <definedName name="______________PPB93" localSheetId="21">#REF!</definedName>
    <definedName name="______________PPB93">#REF!</definedName>
    <definedName name="______________PPB94" localSheetId="23">#REF!</definedName>
    <definedName name="______________PPB94" localSheetId="24">#REF!</definedName>
    <definedName name="______________PPB94" localSheetId="21">#REF!</definedName>
    <definedName name="______________PPB94">#REF!</definedName>
    <definedName name="______________PPB95" localSheetId="23">#REF!</definedName>
    <definedName name="______________PPB95" localSheetId="24">#REF!</definedName>
    <definedName name="______________PPB95" localSheetId="21">#REF!</definedName>
    <definedName name="______________PPB95">#REF!</definedName>
    <definedName name="______________PPB96" localSheetId="23">#REF!</definedName>
    <definedName name="______________PPB96" localSheetId="24">#REF!</definedName>
    <definedName name="______________PPB96" localSheetId="21">#REF!</definedName>
    <definedName name="______________PPB96">#REF!</definedName>
    <definedName name="______________PPB97" localSheetId="23">#REF!</definedName>
    <definedName name="______________PPB97" localSheetId="24">#REF!</definedName>
    <definedName name="______________PPB97" localSheetId="21">#REF!</definedName>
    <definedName name="______________PPB97">#REF!</definedName>
    <definedName name="______________PPB98" localSheetId="23">#REF!</definedName>
    <definedName name="______________PPB98" localSheetId="24">#REF!</definedName>
    <definedName name="______________PPB98" localSheetId="21">#REF!</definedName>
    <definedName name="______________PPB98">#REF!</definedName>
    <definedName name="______________PPB99" localSheetId="23">#REF!</definedName>
    <definedName name="______________PPB99" localSheetId="24">#REF!</definedName>
    <definedName name="______________PPB99" localSheetId="21">#REF!</definedName>
    <definedName name="______________PPB99">#REF!</definedName>
    <definedName name="______________PPC1" localSheetId="23">#REF!</definedName>
    <definedName name="______________PPC1" localSheetId="24">#REF!</definedName>
    <definedName name="______________PPC1" localSheetId="21">#REF!</definedName>
    <definedName name="______________PPC1">#REF!</definedName>
    <definedName name="______________PPC10" localSheetId="23">#REF!</definedName>
    <definedName name="______________PPC10" localSheetId="24">#REF!</definedName>
    <definedName name="______________PPC10" localSheetId="21">#REF!</definedName>
    <definedName name="______________PPC10">#REF!</definedName>
    <definedName name="______________PPC100" localSheetId="23">#REF!</definedName>
    <definedName name="______________PPC100" localSheetId="24">#REF!</definedName>
    <definedName name="______________PPC100" localSheetId="21">#REF!</definedName>
    <definedName name="______________PPC100">#REF!</definedName>
    <definedName name="______________PPC101" localSheetId="23">#REF!</definedName>
    <definedName name="______________PPC101" localSheetId="24">#REF!</definedName>
    <definedName name="______________PPC101" localSheetId="21">#REF!</definedName>
    <definedName name="______________PPC101">#REF!</definedName>
    <definedName name="______________PPC102" localSheetId="23">#REF!</definedName>
    <definedName name="______________PPC102" localSheetId="24">#REF!</definedName>
    <definedName name="______________PPC102" localSheetId="21">#REF!</definedName>
    <definedName name="______________PPC102">#REF!</definedName>
    <definedName name="______________PPC103" localSheetId="23">#REF!</definedName>
    <definedName name="______________PPC103" localSheetId="24">#REF!</definedName>
    <definedName name="______________PPC103" localSheetId="21">#REF!</definedName>
    <definedName name="______________PPC103">#REF!</definedName>
    <definedName name="______________PPC104" localSheetId="23">#REF!</definedName>
    <definedName name="______________PPC104" localSheetId="24">#REF!</definedName>
    <definedName name="______________PPC104" localSheetId="21">#REF!</definedName>
    <definedName name="______________PPC104">#REF!</definedName>
    <definedName name="______________PPC105" localSheetId="23">#REF!</definedName>
    <definedName name="______________PPC105" localSheetId="24">#REF!</definedName>
    <definedName name="______________PPC105" localSheetId="21">#REF!</definedName>
    <definedName name="______________PPC105">#REF!</definedName>
    <definedName name="______________PPC106" localSheetId="23">#REF!</definedName>
    <definedName name="______________PPC106" localSheetId="24">#REF!</definedName>
    <definedName name="______________PPC106" localSheetId="21">#REF!</definedName>
    <definedName name="______________PPC106">#REF!</definedName>
    <definedName name="______________PPC107" localSheetId="23">#REF!</definedName>
    <definedName name="______________PPC107" localSheetId="24">#REF!</definedName>
    <definedName name="______________PPC107" localSheetId="21">#REF!</definedName>
    <definedName name="______________PPC107">#REF!</definedName>
    <definedName name="______________PPC108" localSheetId="23">#REF!</definedName>
    <definedName name="______________PPC108" localSheetId="24">#REF!</definedName>
    <definedName name="______________PPC108" localSheetId="21">#REF!</definedName>
    <definedName name="______________PPC108">#REF!</definedName>
    <definedName name="______________PPC109" localSheetId="23">#REF!</definedName>
    <definedName name="______________PPC109" localSheetId="24">#REF!</definedName>
    <definedName name="______________PPC109" localSheetId="21">#REF!</definedName>
    <definedName name="______________PPC109">#REF!</definedName>
    <definedName name="______________PPC11" localSheetId="23">#REF!</definedName>
    <definedName name="______________PPC11" localSheetId="24">#REF!</definedName>
    <definedName name="______________PPC11" localSheetId="21">#REF!</definedName>
    <definedName name="______________PPC11">#REF!</definedName>
    <definedName name="______________PPC110" localSheetId="23">#REF!</definedName>
    <definedName name="______________PPC110" localSheetId="24">#REF!</definedName>
    <definedName name="______________PPC110" localSheetId="21">#REF!</definedName>
    <definedName name="______________PPC110">#REF!</definedName>
    <definedName name="______________PPC111" localSheetId="23">#REF!</definedName>
    <definedName name="______________PPC111" localSheetId="24">#REF!</definedName>
    <definedName name="______________PPC111" localSheetId="21">#REF!</definedName>
    <definedName name="______________PPC111">#REF!</definedName>
    <definedName name="______________PPC112" localSheetId="23">#REF!</definedName>
    <definedName name="______________PPC112" localSheetId="24">#REF!</definedName>
    <definedName name="______________PPC112" localSheetId="21">#REF!</definedName>
    <definedName name="______________PPC112">#REF!</definedName>
    <definedName name="______________PPC113" localSheetId="23">#REF!</definedName>
    <definedName name="______________PPC113" localSheetId="24">#REF!</definedName>
    <definedName name="______________PPC113" localSheetId="21">#REF!</definedName>
    <definedName name="______________PPC113">#REF!</definedName>
    <definedName name="______________PPC114" localSheetId="23">#REF!</definedName>
    <definedName name="______________PPC114" localSheetId="24">#REF!</definedName>
    <definedName name="______________PPC114" localSheetId="21">#REF!</definedName>
    <definedName name="______________PPC114">#REF!</definedName>
    <definedName name="______________PPC115" localSheetId="23">#REF!</definedName>
    <definedName name="______________PPC115" localSheetId="24">#REF!</definedName>
    <definedName name="______________PPC115" localSheetId="21">#REF!</definedName>
    <definedName name="______________PPC115">#REF!</definedName>
    <definedName name="______________PPC116" localSheetId="23">#REF!</definedName>
    <definedName name="______________PPC116" localSheetId="24">#REF!</definedName>
    <definedName name="______________PPC116" localSheetId="21">#REF!</definedName>
    <definedName name="______________PPC116">#REF!</definedName>
    <definedName name="______________PPC117" localSheetId="23">#REF!</definedName>
    <definedName name="______________PPC117" localSheetId="24">#REF!</definedName>
    <definedName name="______________PPC117" localSheetId="21">#REF!</definedName>
    <definedName name="______________PPC117">#REF!</definedName>
    <definedName name="______________PPC118" localSheetId="23">#REF!</definedName>
    <definedName name="______________PPC118" localSheetId="24">#REF!</definedName>
    <definedName name="______________PPC118" localSheetId="21">#REF!</definedName>
    <definedName name="______________PPC118">#REF!</definedName>
    <definedName name="______________PPC119" localSheetId="23">#REF!</definedName>
    <definedName name="______________PPC119" localSheetId="24">#REF!</definedName>
    <definedName name="______________PPC119" localSheetId="21">#REF!</definedName>
    <definedName name="______________PPC119">#REF!</definedName>
    <definedName name="______________PPC12" localSheetId="23">#REF!</definedName>
    <definedName name="______________PPC12" localSheetId="24">#REF!</definedName>
    <definedName name="______________PPC12" localSheetId="21">#REF!</definedName>
    <definedName name="______________PPC12">#REF!</definedName>
    <definedName name="______________PPC120" localSheetId="23">#REF!</definedName>
    <definedName name="______________PPC120" localSheetId="24">#REF!</definedName>
    <definedName name="______________PPC120" localSheetId="21">#REF!</definedName>
    <definedName name="______________PPC120">#REF!</definedName>
    <definedName name="______________PPC121" localSheetId="23">#REF!</definedName>
    <definedName name="______________PPC121" localSheetId="24">#REF!</definedName>
    <definedName name="______________PPC121" localSheetId="21">#REF!</definedName>
    <definedName name="______________PPC121">#REF!</definedName>
    <definedName name="______________PPC122" localSheetId="23">#REF!</definedName>
    <definedName name="______________PPC122" localSheetId="24">#REF!</definedName>
    <definedName name="______________PPC122" localSheetId="21">#REF!</definedName>
    <definedName name="______________PPC122">#REF!</definedName>
    <definedName name="______________PPC123" localSheetId="23">#REF!</definedName>
    <definedName name="______________PPC123" localSheetId="24">#REF!</definedName>
    <definedName name="______________PPC123" localSheetId="21">#REF!</definedName>
    <definedName name="______________PPC123">#REF!</definedName>
    <definedName name="______________PPC124" localSheetId="23">#REF!</definedName>
    <definedName name="______________PPC124" localSheetId="24">#REF!</definedName>
    <definedName name="______________PPC124" localSheetId="21">#REF!</definedName>
    <definedName name="______________PPC124">#REF!</definedName>
    <definedName name="______________PPC125" localSheetId="23">#REF!</definedName>
    <definedName name="______________PPC125" localSheetId="24">#REF!</definedName>
    <definedName name="______________PPC125" localSheetId="21">#REF!</definedName>
    <definedName name="______________PPC125">#REF!</definedName>
    <definedName name="______________PPC126" localSheetId="23">#REF!</definedName>
    <definedName name="______________PPC126" localSheetId="24">#REF!</definedName>
    <definedName name="______________PPC126" localSheetId="21">#REF!</definedName>
    <definedName name="______________PPC126">#REF!</definedName>
    <definedName name="______________PPC127" localSheetId="23">#REF!</definedName>
    <definedName name="______________PPC127" localSheetId="24">#REF!</definedName>
    <definedName name="______________PPC127" localSheetId="21">#REF!</definedName>
    <definedName name="______________PPC127">#REF!</definedName>
    <definedName name="______________PPC128" localSheetId="23">#REF!</definedName>
    <definedName name="______________PPC128" localSheetId="24">#REF!</definedName>
    <definedName name="______________PPC128" localSheetId="21">#REF!</definedName>
    <definedName name="______________PPC128">#REF!</definedName>
    <definedName name="______________PPC129" localSheetId="23">#REF!</definedName>
    <definedName name="______________PPC129" localSheetId="24">#REF!</definedName>
    <definedName name="______________PPC129" localSheetId="21">#REF!</definedName>
    <definedName name="______________PPC129">#REF!</definedName>
    <definedName name="______________PPC13" localSheetId="23">#REF!</definedName>
    <definedName name="______________PPC13" localSheetId="24">#REF!</definedName>
    <definedName name="______________PPC13" localSheetId="21">#REF!</definedName>
    <definedName name="______________PPC13">#REF!</definedName>
    <definedName name="______________PPC130" localSheetId="23">#REF!</definedName>
    <definedName name="______________PPC130" localSheetId="24">#REF!</definedName>
    <definedName name="______________PPC130" localSheetId="21">#REF!</definedName>
    <definedName name="______________PPC130">#REF!</definedName>
    <definedName name="______________PPC131" localSheetId="23">#REF!</definedName>
    <definedName name="______________PPC131" localSheetId="24">#REF!</definedName>
    <definedName name="______________PPC131" localSheetId="21">#REF!</definedName>
    <definedName name="______________PPC131">#REF!</definedName>
    <definedName name="______________PPC132" localSheetId="23">#REF!</definedName>
    <definedName name="______________PPC132" localSheetId="24">#REF!</definedName>
    <definedName name="______________PPC132" localSheetId="21">#REF!</definedName>
    <definedName name="______________PPC132">#REF!</definedName>
    <definedName name="______________PPC133" localSheetId="23">#REF!</definedName>
    <definedName name="______________PPC133" localSheetId="24">#REF!</definedName>
    <definedName name="______________PPC133" localSheetId="21">#REF!</definedName>
    <definedName name="______________PPC133">#REF!</definedName>
    <definedName name="______________PPC134" localSheetId="23">#REF!</definedName>
    <definedName name="______________PPC134" localSheetId="24">#REF!</definedName>
    <definedName name="______________PPC134" localSheetId="21">#REF!</definedName>
    <definedName name="______________PPC134">#REF!</definedName>
    <definedName name="______________PPC135" localSheetId="23">#REF!</definedName>
    <definedName name="______________PPC135" localSheetId="24">#REF!</definedName>
    <definedName name="______________PPC135" localSheetId="21">#REF!</definedName>
    <definedName name="______________PPC135">#REF!</definedName>
    <definedName name="______________PPC136" localSheetId="23">#REF!</definedName>
    <definedName name="______________PPC136" localSheetId="24">#REF!</definedName>
    <definedName name="______________PPC136" localSheetId="21">#REF!</definedName>
    <definedName name="______________PPC136">#REF!</definedName>
    <definedName name="______________PPC137" localSheetId="23">#REF!</definedName>
    <definedName name="______________PPC137" localSheetId="24">#REF!</definedName>
    <definedName name="______________PPC137" localSheetId="21">#REF!</definedName>
    <definedName name="______________PPC137">#REF!</definedName>
    <definedName name="______________PPC138" localSheetId="23">#REF!</definedName>
    <definedName name="______________PPC138" localSheetId="24">#REF!</definedName>
    <definedName name="______________PPC138" localSheetId="21">#REF!</definedName>
    <definedName name="______________PPC138">#REF!</definedName>
    <definedName name="______________PPC139" localSheetId="23">#REF!</definedName>
    <definedName name="______________PPC139" localSheetId="24">#REF!</definedName>
    <definedName name="______________PPC139" localSheetId="21">#REF!</definedName>
    <definedName name="______________PPC139">#REF!</definedName>
    <definedName name="______________PPC14" localSheetId="23">#REF!</definedName>
    <definedName name="______________PPC14" localSheetId="24">#REF!</definedName>
    <definedName name="______________PPC14" localSheetId="21">#REF!</definedName>
    <definedName name="______________PPC14">#REF!</definedName>
    <definedName name="______________PPC140" localSheetId="23">#REF!</definedName>
    <definedName name="______________PPC140" localSheetId="24">#REF!</definedName>
    <definedName name="______________PPC140" localSheetId="21">#REF!</definedName>
    <definedName name="______________PPC140">#REF!</definedName>
    <definedName name="______________PPC141" localSheetId="23">#REF!</definedName>
    <definedName name="______________PPC141" localSheetId="24">#REF!</definedName>
    <definedName name="______________PPC141" localSheetId="21">#REF!</definedName>
    <definedName name="______________PPC141">#REF!</definedName>
    <definedName name="______________PPC142" localSheetId="23">#REF!</definedName>
    <definedName name="______________PPC142" localSheetId="24">#REF!</definedName>
    <definedName name="______________PPC142" localSheetId="21">#REF!</definedName>
    <definedName name="______________PPC142">#REF!</definedName>
    <definedName name="______________PPC143" localSheetId="23">#REF!</definedName>
    <definedName name="______________PPC143" localSheetId="24">#REF!</definedName>
    <definedName name="______________PPC143" localSheetId="21">#REF!</definedName>
    <definedName name="______________PPC143">#REF!</definedName>
    <definedName name="______________PPC144" localSheetId="23">#REF!</definedName>
    <definedName name="______________PPC144" localSheetId="24">#REF!</definedName>
    <definedName name="______________PPC144" localSheetId="21">#REF!</definedName>
    <definedName name="______________PPC144">#REF!</definedName>
    <definedName name="______________PPC145" localSheetId="23">#REF!</definedName>
    <definedName name="______________PPC145" localSheetId="24">#REF!</definedName>
    <definedName name="______________PPC145" localSheetId="21">#REF!</definedName>
    <definedName name="______________PPC145">#REF!</definedName>
    <definedName name="______________PPC146" localSheetId="23">#REF!</definedName>
    <definedName name="______________PPC146" localSheetId="24">#REF!</definedName>
    <definedName name="______________PPC146" localSheetId="21">#REF!</definedName>
    <definedName name="______________PPC146">#REF!</definedName>
    <definedName name="______________PPC147" localSheetId="23">#REF!</definedName>
    <definedName name="______________PPC147" localSheetId="24">#REF!</definedName>
    <definedName name="______________PPC147" localSheetId="21">#REF!</definedName>
    <definedName name="______________PPC147">#REF!</definedName>
    <definedName name="______________PPC148" localSheetId="23">#REF!</definedName>
    <definedName name="______________PPC148" localSheetId="24">#REF!</definedName>
    <definedName name="______________PPC148" localSheetId="21">#REF!</definedName>
    <definedName name="______________PPC148">#REF!</definedName>
    <definedName name="______________PPC149" localSheetId="23">#REF!</definedName>
    <definedName name="______________PPC149" localSheetId="24">#REF!</definedName>
    <definedName name="______________PPC149" localSheetId="21">#REF!</definedName>
    <definedName name="______________PPC149">#REF!</definedName>
    <definedName name="______________PPC15" localSheetId="23">#REF!</definedName>
    <definedName name="______________PPC15" localSheetId="24">#REF!</definedName>
    <definedName name="______________PPC15" localSheetId="21">#REF!</definedName>
    <definedName name="______________PPC15">#REF!</definedName>
    <definedName name="______________PPC150" localSheetId="23">#REF!</definedName>
    <definedName name="______________PPC150" localSheetId="24">#REF!</definedName>
    <definedName name="______________PPC150" localSheetId="21">#REF!</definedName>
    <definedName name="______________PPC150">#REF!</definedName>
    <definedName name="______________PPC151" localSheetId="23">#REF!</definedName>
    <definedName name="______________PPC151" localSheetId="24">#REF!</definedName>
    <definedName name="______________PPC151" localSheetId="21">#REF!</definedName>
    <definedName name="______________PPC151">#REF!</definedName>
    <definedName name="______________PPC152" localSheetId="23">#REF!</definedName>
    <definedName name="______________PPC152" localSheetId="24">#REF!</definedName>
    <definedName name="______________PPC152" localSheetId="21">#REF!</definedName>
    <definedName name="______________PPC152">#REF!</definedName>
    <definedName name="______________PPC153" localSheetId="23">#REF!</definedName>
    <definedName name="______________PPC153" localSheetId="24">#REF!</definedName>
    <definedName name="______________PPC153" localSheetId="21">#REF!</definedName>
    <definedName name="______________PPC153">#REF!</definedName>
    <definedName name="______________PPC154" localSheetId="23">#REF!</definedName>
    <definedName name="______________PPC154" localSheetId="24">#REF!</definedName>
    <definedName name="______________PPC154" localSheetId="21">#REF!</definedName>
    <definedName name="______________PPC154">#REF!</definedName>
    <definedName name="______________PPC155" localSheetId="23">#REF!</definedName>
    <definedName name="______________PPC155" localSheetId="24">#REF!</definedName>
    <definedName name="______________PPC155" localSheetId="21">#REF!</definedName>
    <definedName name="______________PPC155">#REF!</definedName>
    <definedName name="______________PPC16" localSheetId="23">#REF!</definedName>
    <definedName name="______________PPC16" localSheetId="24">#REF!</definedName>
    <definedName name="______________PPC16" localSheetId="21">#REF!</definedName>
    <definedName name="______________PPC16">#REF!</definedName>
    <definedName name="______________PPC17" localSheetId="23">#REF!</definedName>
    <definedName name="______________PPC17" localSheetId="24">#REF!</definedName>
    <definedName name="______________PPC17" localSheetId="21">#REF!</definedName>
    <definedName name="______________PPC17">#REF!</definedName>
    <definedName name="______________PPC18" localSheetId="23">#REF!</definedName>
    <definedName name="______________PPC18" localSheetId="24">#REF!</definedName>
    <definedName name="______________PPC18" localSheetId="21">#REF!</definedName>
    <definedName name="______________PPC18">#REF!</definedName>
    <definedName name="______________PPC19" localSheetId="23">#REF!</definedName>
    <definedName name="______________PPC19" localSheetId="24">#REF!</definedName>
    <definedName name="______________PPC19" localSheetId="21">#REF!</definedName>
    <definedName name="______________PPC19">#REF!</definedName>
    <definedName name="______________PPC2" localSheetId="23">#REF!</definedName>
    <definedName name="______________PPC2" localSheetId="24">#REF!</definedName>
    <definedName name="______________PPC2" localSheetId="21">#REF!</definedName>
    <definedName name="______________PPC2">#REF!</definedName>
    <definedName name="______________PPC20" localSheetId="23">#REF!</definedName>
    <definedName name="______________PPC20" localSheetId="24">#REF!</definedName>
    <definedName name="______________PPC20" localSheetId="21">#REF!</definedName>
    <definedName name="______________PPC20">#REF!</definedName>
    <definedName name="______________PPC21" localSheetId="23">#REF!</definedName>
    <definedName name="______________PPC21" localSheetId="24">#REF!</definedName>
    <definedName name="______________PPC21" localSheetId="21">#REF!</definedName>
    <definedName name="______________PPC21">#REF!</definedName>
    <definedName name="______________PPC22" localSheetId="23">#REF!</definedName>
    <definedName name="______________PPC22" localSheetId="24">#REF!</definedName>
    <definedName name="______________PPC22" localSheetId="21">#REF!</definedName>
    <definedName name="______________PPC22">#REF!</definedName>
    <definedName name="______________PPC23" localSheetId="23">#REF!</definedName>
    <definedName name="______________PPC23" localSheetId="24">#REF!</definedName>
    <definedName name="______________PPC23" localSheetId="21">#REF!</definedName>
    <definedName name="______________PPC23">#REF!</definedName>
    <definedName name="______________PPC24" localSheetId="23">#REF!</definedName>
    <definedName name="______________PPC24" localSheetId="24">#REF!</definedName>
    <definedName name="______________PPC24" localSheetId="21">#REF!</definedName>
    <definedName name="______________PPC24">#REF!</definedName>
    <definedName name="______________PPC25" localSheetId="23">#REF!</definedName>
    <definedName name="______________PPC25" localSheetId="24">#REF!</definedName>
    <definedName name="______________PPC25" localSheetId="21">#REF!</definedName>
    <definedName name="______________PPC25">#REF!</definedName>
    <definedName name="______________PPC26" localSheetId="23">#REF!</definedName>
    <definedName name="______________PPC26" localSheetId="24">#REF!</definedName>
    <definedName name="______________PPC26" localSheetId="21">#REF!</definedName>
    <definedName name="______________PPC26">#REF!</definedName>
    <definedName name="______________PPC27" localSheetId="23">#REF!</definedName>
    <definedName name="______________PPC27" localSheetId="24">#REF!</definedName>
    <definedName name="______________PPC27" localSheetId="21">#REF!</definedName>
    <definedName name="______________PPC27">#REF!</definedName>
    <definedName name="______________PPC28" localSheetId="23">#REF!</definedName>
    <definedName name="______________PPC28" localSheetId="24">#REF!</definedName>
    <definedName name="______________PPC28" localSheetId="21">#REF!</definedName>
    <definedName name="______________PPC28">#REF!</definedName>
    <definedName name="______________PPC29" localSheetId="23">#REF!</definedName>
    <definedName name="______________PPC29" localSheetId="24">#REF!</definedName>
    <definedName name="______________PPC29" localSheetId="21">#REF!</definedName>
    <definedName name="______________PPC29">#REF!</definedName>
    <definedName name="______________PPC3" localSheetId="23">#REF!</definedName>
    <definedName name="______________PPC3" localSheetId="24">#REF!</definedName>
    <definedName name="______________PPC3" localSheetId="21">#REF!</definedName>
    <definedName name="______________PPC3">#REF!</definedName>
    <definedName name="______________PPC30" localSheetId="23">#REF!</definedName>
    <definedName name="______________PPC30" localSheetId="24">#REF!</definedName>
    <definedName name="______________PPC30" localSheetId="21">#REF!</definedName>
    <definedName name="______________PPC30">#REF!</definedName>
    <definedName name="______________PPC31" localSheetId="23">#REF!</definedName>
    <definedName name="______________PPC31" localSheetId="24">#REF!</definedName>
    <definedName name="______________PPC31" localSheetId="21">#REF!</definedName>
    <definedName name="______________PPC31">#REF!</definedName>
    <definedName name="______________PPC32" localSheetId="23">#REF!</definedName>
    <definedName name="______________PPC32" localSheetId="24">#REF!</definedName>
    <definedName name="______________PPC32" localSheetId="21">#REF!</definedName>
    <definedName name="______________PPC32">#REF!</definedName>
    <definedName name="______________PPC33" localSheetId="23">#REF!</definedName>
    <definedName name="______________PPC33" localSheetId="24">#REF!</definedName>
    <definedName name="______________PPC33" localSheetId="21">#REF!</definedName>
    <definedName name="______________PPC33">#REF!</definedName>
    <definedName name="______________PPC34" localSheetId="23">#REF!</definedName>
    <definedName name="______________PPC34" localSheetId="24">#REF!</definedName>
    <definedName name="______________PPC34" localSheetId="21">#REF!</definedName>
    <definedName name="______________PPC34">#REF!</definedName>
    <definedName name="______________PPC35" localSheetId="23">#REF!</definedName>
    <definedName name="______________PPC35" localSheetId="24">#REF!</definedName>
    <definedName name="______________PPC35" localSheetId="21">#REF!</definedName>
    <definedName name="______________PPC35">#REF!</definedName>
    <definedName name="______________PPC36" localSheetId="23">#REF!</definedName>
    <definedName name="______________PPC36" localSheetId="24">#REF!</definedName>
    <definedName name="______________PPC36" localSheetId="21">#REF!</definedName>
    <definedName name="______________PPC36">#REF!</definedName>
    <definedName name="______________PPC37" localSheetId="23">#REF!</definedName>
    <definedName name="______________PPC37" localSheetId="24">#REF!</definedName>
    <definedName name="______________PPC37" localSheetId="21">#REF!</definedName>
    <definedName name="______________PPC37">#REF!</definedName>
    <definedName name="______________PPC38" localSheetId="23">#REF!</definedName>
    <definedName name="______________PPC38" localSheetId="24">#REF!</definedName>
    <definedName name="______________PPC38" localSheetId="21">#REF!</definedName>
    <definedName name="______________PPC38">#REF!</definedName>
    <definedName name="______________PPC39" localSheetId="23">#REF!</definedName>
    <definedName name="______________PPC39" localSheetId="24">#REF!</definedName>
    <definedName name="______________PPC39" localSheetId="21">#REF!</definedName>
    <definedName name="______________PPC39">#REF!</definedName>
    <definedName name="______________PPC4" localSheetId="23">#REF!</definedName>
    <definedName name="______________PPC4" localSheetId="24">#REF!</definedName>
    <definedName name="______________PPC4" localSheetId="21">#REF!</definedName>
    <definedName name="______________PPC4">#REF!</definedName>
    <definedName name="______________PPC40" localSheetId="23">#REF!</definedName>
    <definedName name="______________PPC40" localSheetId="24">#REF!</definedName>
    <definedName name="______________PPC40" localSheetId="21">#REF!</definedName>
    <definedName name="______________PPC40">#REF!</definedName>
    <definedName name="______________PPC41" localSheetId="23">#REF!</definedName>
    <definedName name="______________PPC41" localSheetId="24">#REF!</definedName>
    <definedName name="______________PPC41" localSheetId="21">#REF!</definedName>
    <definedName name="______________PPC41">#REF!</definedName>
    <definedName name="______________PPC42" localSheetId="23">#REF!</definedName>
    <definedName name="______________PPC42" localSheetId="24">#REF!</definedName>
    <definedName name="______________PPC42" localSheetId="21">#REF!</definedName>
    <definedName name="______________PPC42">#REF!</definedName>
    <definedName name="______________PPC43" localSheetId="23">#REF!</definedName>
    <definedName name="______________PPC43" localSheetId="24">#REF!</definedName>
    <definedName name="______________PPC43" localSheetId="21">#REF!</definedName>
    <definedName name="______________PPC43">#REF!</definedName>
    <definedName name="______________PPC44" localSheetId="23">#REF!</definedName>
    <definedName name="______________PPC44" localSheetId="24">#REF!</definedName>
    <definedName name="______________PPC44" localSheetId="21">#REF!</definedName>
    <definedName name="______________PPC44">#REF!</definedName>
    <definedName name="______________PPC45" localSheetId="23">#REF!</definedName>
    <definedName name="______________PPC45" localSheetId="24">#REF!</definedName>
    <definedName name="______________PPC45" localSheetId="21">#REF!</definedName>
    <definedName name="______________PPC45">#REF!</definedName>
    <definedName name="______________PPC46" localSheetId="23">#REF!</definedName>
    <definedName name="______________PPC46" localSheetId="24">#REF!</definedName>
    <definedName name="______________PPC46" localSheetId="21">#REF!</definedName>
    <definedName name="______________PPC46">#REF!</definedName>
    <definedName name="______________PPC47" localSheetId="23">#REF!</definedName>
    <definedName name="______________PPC47" localSheetId="24">#REF!</definedName>
    <definedName name="______________PPC47" localSheetId="21">#REF!</definedName>
    <definedName name="______________PPC47">#REF!</definedName>
    <definedName name="______________PPC48" localSheetId="23">#REF!</definedName>
    <definedName name="______________PPC48" localSheetId="24">#REF!</definedName>
    <definedName name="______________PPC48" localSheetId="21">#REF!</definedName>
    <definedName name="______________PPC48">#REF!</definedName>
    <definedName name="______________PPC49" localSheetId="23">#REF!</definedName>
    <definedName name="______________PPC49" localSheetId="24">#REF!</definedName>
    <definedName name="______________PPC49" localSheetId="21">#REF!</definedName>
    <definedName name="______________PPC49">#REF!</definedName>
    <definedName name="______________PPC5" localSheetId="23">#REF!</definedName>
    <definedName name="______________PPC5" localSheetId="24">#REF!</definedName>
    <definedName name="______________PPC5" localSheetId="21">#REF!</definedName>
    <definedName name="______________PPC5">#REF!</definedName>
    <definedName name="______________PPC50" localSheetId="23">#REF!</definedName>
    <definedName name="______________PPC50" localSheetId="24">#REF!</definedName>
    <definedName name="______________PPC50" localSheetId="21">#REF!</definedName>
    <definedName name="______________PPC50">#REF!</definedName>
    <definedName name="______________PPC51" localSheetId="23">#REF!</definedName>
    <definedName name="______________PPC51" localSheetId="24">#REF!</definedName>
    <definedName name="______________PPC51" localSheetId="21">#REF!</definedName>
    <definedName name="______________PPC51">#REF!</definedName>
    <definedName name="______________PPC52" localSheetId="23">#REF!</definedName>
    <definedName name="______________PPC52" localSheetId="24">#REF!</definedName>
    <definedName name="______________PPC52" localSheetId="21">#REF!</definedName>
    <definedName name="______________PPC52">#REF!</definedName>
    <definedName name="______________PPC53" localSheetId="23">#REF!</definedName>
    <definedName name="______________PPC53" localSheetId="24">#REF!</definedName>
    <definedName name="______________PPC53" localSheetId="21">#REF!</definedName>
    <definedName name="______________PPC53">#REF!</definedName>
    <definedName name="______________PPC54" localSheetId="23">#REF!</definedName>
    <definedName name="______________PPC54" localSheetId="24">#REF!</definedName>
    <definedName name="______________PPC54" localSheetId="21">#REF!</definedName>
    <definedName name="______________PPC54">#REF!</definedName>
    <definedName name="______________PPC55" localSheetId="23">#REF!</definedName>
    <definedName name="______________PPC55" localSheetId="24">#REF!</definedName>
    <definedName name="______________PPC55" localSheetId="21">#REF!</definedName>
    <definedName name="______________PPC55">#REF!</definedName>
    <definedName name="______________PPC56" localSheetId="23">#REF!</definedName>
    <definedName name="______________PPC56" localSheetId="24">#REF!</definedName>
    <definedName name="______________PPC56" localSheetId="21">#REF!</definedName>
    <definedName name="______________PPC56">#REF!</definedName>
    <definedName name="______________PPC57" localSheetId="23">#REF!</definedName>
    <definedName name="______________PPC57" localSheetId="24">#REF!</definedName>
    <definedName name="______________PPC57" localSheetId="21">#REF!</definedName>
    <definedName name="______________PPC57">#REF!</definedName>
    <definedName name="______________PPC58" localSheetId="23">#REF!</definedName>
    <definedName name="______________PPC58" localSheetId="24">#REF!</definedName>
    <definedName name="______________PPC58" localSheetId="21">#REF!</definedName>
    <definedName name="______________PPC58">#REF!</definedName>
    <definedName name="______________PPC59" localSheetId="23">#REF!</definedName>
    <definedName name="______________PPC59" localSheetId="24">#REF!</definedName>
    <definedName name="______________PPC59" localSheetId="21">#REF!</definedName>
    <definedName name="______________PPC59">#REF!</definedName>
    <definedName name="______________PPC6" localSheetId="23">#REF!</definedName>
    <definedName name="______________PPC6" localSheetId="24">#REF!</definedName>
    <definedName name="______________PPC6" localSheetId="21">#REF!</definedName>
    <definedName name="______________PPC6">#REF!</definedName>
    <definedName name="______________PPC60" localSheetId="23">#REF!</definedName>
    <definedName name="______________PPC60" localSheetId="24">#REF!</definedName>
    <definedName name="______________PPC60" localSheetId="21">#REF!</definedName>
    <definedName name="______________PPC60">#REF!</definedName>
    <definedName name="______________PPC61" localSheetId="23">#REF!</definedName>
    <definedName name="______________PPC61" localSheetId="24">#REF!</definedName>
    <definedName name="______________PPC61" localSheetId="21">#REF!</definedName>
    <definedName name="______________PPC61">#REF!</definedName>
    <definedName name="______________PPC62" localSheetId="23">#REF!</definedName>
    <definedName name="______________PPC62" localSheetId="24">#REF!</definedName>
    <definedName name="______________PPC62" localSheetId="21">#REF!</definedName>
    <definedName name="______________PPC62">#REF!</definedName>
    <definedName name="______________PPC63" localSheetId="23">#REF!</definedName>
    <definedName name="______________PPC63" localSheetId="24">#REF!</definedName>
    <definedName name="______________PPC63" localSheetId="21">#REF!</definedName>
    <definedName name="______________PPC63">#REF!</definedName>
    <definedName name="______________PPC64" localSheetId="23">#REF!</definedName>
    <definedName name="______________PPC64" localSheetId="24">#REF!</definedName>
    <definedName name="______________PPC64" localSheetId="21">#REF!</definedName>
    <definedName name="______________PPC64">#REF!</definedName>
    <definedName name="______________PPC65" localSheetId="23">#REF!</definedName>
    <definedName name="______________PPC65" localSheetId="24">#REF!</definedName>
    <definedName name="______________PPC65" localSheetId="21">#REF!</definedName>
    <definedName name="______________PPC65">#REF!</definedName>
    <definedName name="______________PPC66" localSheetId="23">#REF!</definedName>
    <definedName name="______________PPC66" localSheetId="24">#REF!</definedName>
    <definedName name="______________PPC66" localSheetId="21">#REF!</definedName>
    <definedName name="______________PPC66">#REF!</definedName>
    <definedName name="______________PPC67" localSheetId="23">#REF!</definedName>
    <definedName name="______________PPC67" localSheetId="24">#REF!</definedName>
    <definedName name="______________PPC67" localSheetId="21">#REF!</definedName>
    <definedName name="______________PPC67">#REF!</definedName>
    <definedName name="______________PPC68" localSheetId="23">#REF!</definedName>
    <definedName name="______________PPC68" localSheetId="24">#REF!</definedName>
    <definedName name="______________PPC68" localSheetId="21">#REF!</definedName>
    <definedName name="______________PPC68">#REF!</definedName>
    <definedName name="______________PPC69" localSheetId="23">#REF!</definedName>
    <definedName name="______________PPC69" localSheetId="24">#REF!</definedName>
    <definedName name="______________PPC69" localSheetId="21">#REF!</definedName>
    <definedName name="______________PPC69">#REF!</definedName>
    <definedName name="______________PPC7" localSheetId="23">#REF!</definedName>
    <definedName name="______________PPC7" localSheetId="24">#REF!</definedName>
    <definedName name="______________PPC7" localSheetId="21">#REF!</definedName>
    <definedName name="______________PPC7">#REF!</definedName>
    <definedName name="______________PPC70" localSheetId="23">#REF!</definedName>
    <definedName name="______________PPC70" localSheetId="24">#REF!</definedName>
    <definedName name="______________PPC70" localSheetId="21">#REF!</definedName>
    <definedName name="______________PPC70">#REF!</definedName>
    <definedName name="______________PPC71" localSheetId="23">#REF!</definedName>
    <definedName name="______________PPC71" localSheetId="24">#REF!</definedName>
    <definedName name="______________PPC71" localSheetId="21">#REF!</definedName>
    <definedName name="______________PPC71">#REF!</definedName>
    <definedName name="______________PPC72" localSheetId="23">#REF!</definedName>
    <definedName name="______________PPC72" localSheetId="24">#REF!</definedName>
    <definedName name="______________PPC72" localSheetId="21">#REF!</definedName>
    <definedName name="______________PPC72">#REF!</definedName>
    <definedName name="______________PPC73" localSheetId="23">#REF!</definedName>
    <definedName name="______________PPC73" localSheetId="24">#REF!</definedName>
    <definedName name="______________PPC73" localSheetId="21">#REF!</definedName>
    <definedName name="______________PPC73">#REF!</definedName>
    <definedName name="______________PPC74" localSheetId="23">#REF!</definedName>
    <definedName name="______________PPC74" localSheetId="24">#REF!</definedName>
    <definedName name="______________PPC74" localSheetId="21">#REF!</definedName>
    <definedName name="______________PPC74">#REF!</definedName>
    <definedName name="______________PPC75" localSheetId="23">#REF!</definedName>
    <definedName name="______________PPC75" localSheetId="24">#REF!</definedName>
    <definedName name="______________PPC75" localSheetId="21">#REF!</definedName>
    <definedName name="______________PPC75">#REF!</definedName>
    <definedName name="______________PPC76" localSheetId="23">#REF!</definedName>
    <definedName name="______________PPC76" localSheetId="24">#REF!</definedName>
    <definedName name="______________PPC76" localSheetId="21">#REF!</definedName>
    <definedName name="______________PPC76">#REF!</definedName>
    <definedName name="______________PPC77" localSheetId="23">#REF!</definedName>
    <definedName name="______________PPC77" localSheetId="24">#REF!</definedName>
    <definedName name="______________PPC77" localSheetId="21">#REF!</definedName>
    <definedName name="______________PPC77">#REF!</definedName>
    <definedName name="______________PPC78" localSheetId="23">#REF!</definedName>
    <definedName name="______________PPC78" localSheetId="24">#REF!</definedName>
    <definedName name="______________PPC78" localSheetId="21">#REF!</definedName>
    <definedName name="______________PPC78">#REF!</definedName>
    <definedName name="______________PPC79" localSheetId="23">#REF!</definedName>
    <definedName name="______________PPC79" localSheetId="24">#REF!</definedName>
    <definedName name="______________PPC79" localSheetId="21">#REF!</definedName>
    <definedName name="______________PPC79">#REF!</definedName>
    <definedName name="______________PPC8" localSheetId="23">#REF!</definedName>
    <definedName name="______________PPC8" localSheetId="24">#REF!</definedName>
    <definedName name="______________PPC8" localSheetId="21">#REF!</definedName>
    <definedName name="______________PPC8">#REF!</definedName>
    <definedName name="______________PPC80" localSheetId="23">#REF!</definedName>
    <definedName name="______________PPC80" localSheetId="24">#REF!</definedName>
    <definedName name="______________PPC80" localSheetId="21">#REF!</definedName>
    <definedName name="______________PPC80">#REF!</definedName>
    <definedName name="______________PPC81" localSheetId="23">#REF!</definedName>
    <definedName name="______________PPC81" localSheetId="24">#REF!</definedName>
    <definedName name="______________PPC81" localSheetId="21">#REF!</definedName>
    <definedName name="______________PPC81">#REF!</definedName>
    <definedName name="______________PPC82" localSheetId="23">#REF!</definedName>
    <definedName name="______________PPC82" localSheetId="24">#REF!</definedName>
    <definedName name="______________PPC82" localSheetId="21">#REF!</definedName>
    <definedName name="______________PPC82">#REF!</definedName>
    <definedName name="______________PPC83" localSheetId="23">#REF!</definedName>
    <definedName name="______________PPC83" localSheetId="24">#REF!</definedName>
    <definedName name="______________PPC83" localSheetId="21">#REF!</definedName>
    <definedName name="______________PPC83">#REF!</definedName>
    <definedName name="______________PPC84" localSheetId="23">#REF!</definedName>
    <definedName name="______________PPC84" localSheetId="24">#REF!</definedName>
    <definedName name="______________PPC84" localSheetId="21">#REF!</definedName>
    <definedName name="______________PPC84">#REF!</definedName>
    <definedName name="______________PPC85" localSheetId="23">#REF!</definedName>
    <definedName name="______________PPC85" localSheetId="24">#REF!</definedName>
    <definedName name="______________PPC85" localSheetId="21">#REF!</definedName>
    <definedName name="______________PPC85">#REF!</definedName>
    <definedName name="______________PPC86" localSheetId="23">#REF!</definedName>
    <definedName name="______________PPC86" localSheetId="24">#REF!</definedName>
    <definedName name="______________PPC86" localSheetId="21">#REF!</definedName>
    <definedName name="______________PPC86">#REF!</definedName>
    <definedName name="______________PPC87" localSheetId="23">#REF!</definedName>
    <definedName name="______________PPC87" localSheetId="24">#REF!</definedName>
    <definedName name="______________PPC87" localSheetId="21">#REF!</definedName>
    <definedName name="______________PPC87">#REF!</definedName>
    <definedName name="______________PPC88" localSheetId="23">#REF!</definedName>
    <definedName name="______________PPC88" localSheetId="24">#REF!</definedName>
    <definedName name="______________PPC88" localSheetId="21">#REF!</definedName>
    <definedName name="______________PPC88">#REF!</definedName>
    <definedName name="______________PPC89" localSheetId="23">#REF!</definedName>
    <definedName name="______________PPC89" localSheetId="24">#REF!</definedName>
    <definedName name="______________PPC89" localSheetId="21">#REF!</definedName>
    <definedName name="______________PPC89">#REF!</definedName>
    <definedName name="______________PPC9" localSheetId="23">#REF!</definedName>
    <definedName name="______________PPC9" localSheetId="24">#REF!</definedName>
    <definedName name="______________PPC9" localSheetId="21">#REF!</definedName>
    <definedName name="______________PPC9">#REF!</definedName>
    <definedName name="______________PPC90" localSheetId="23">#REF!</definedName>
    <definedName name="______________PPC90" localSheetId="24">#REF!</definedName>
    <definedName name="______________PPC90" localSheetId="21">#REF!</definedName>
    <definedName name="______________PPC90">#REF!</definedName>
    <definedName name="______________PPC91" localSheetId="23">#REF!</definedName>
    <definedName name="______________PPC91" localSheetId="24">#REF!</definedName>
    <definedName name="______________PPC91" localSheetId="21">#REF!</definedName>
    <definedName name="______________PPC91">#REF!</definedName>
    <definedName name="______________PPC92" localSheetId="23">#REF!</definedName>
    <definedName name="______________PPC92" localSheetId="24">#REF!</definedName>
    <definedName name="______________PPC92" localSheetId="21">#REF!</definedName>
    <definedName name="______________PPC92">#REF!</definedName>
    <definedName name="______________PPC93" localSheetId="23">#REF!</definedName>
    <definedName name="______________PPC93" localSheetId="24">#REF!</definedName>
    <definedName name="______________PPC93" localSheetId="21">#REF!</definedName>
    <definedName name="______________PPC93">#REF!</definedName>
    <definedName name="______________PPC94" localSheetId="23">#REF!</definedName>
    <definedName name="______________PPC94" localSheetId="24">#REF!</definedName>
    <definedName name="______________PPC94" localSheetId="21">#REF!</definedName>
    <definedName name="______________PPC94">#REF!</definedName>
    <definedName name="______________PPC95" localSheetId="23">#REF!</definedName>
    <definedName name="______________PPC95" localSheetId="24">#REF!</definedName>
    <definedName name="______________PPC95" localSheetId="21">#REF!</definedName>
    <definedName name="______________PPC95">#REF!</definedName>
    <definedName name="______________PPD114" localSheetId="23">#REF!</definedName>
    <definedName name="______________PPD114" localSheetId="24">#REF!</definedName>
    <definedName name="______________PPD114" localSheetId="21">#REF!</definedName>
    <definedName name="______________PPD114">#REF!</definedName>
    <definedName name="______________PPD89" localSheetId="23">#REF!</definedName>
    <definedName name="______________PPD89" localSheetId="24">#REF!</definedName>
    <definedName name="______________PPD89" localSheetId="21">#REF!</definedName>
    <definedName name="______________PPD89">#REF!</definedName>
    <definedName name="______________RMR1">#N/A</definedName>
    <definedName name="______________SS10" localSheetId="26">[8]MRATES!$C$9</definedName>
    <definedName name="______________SS10">[7]MRATES!$C$9</definedName>
    <definedName name="______________SS12" localSheetId="26">[8]MRATES!$C$10</definedName>
    <definedName name="______________SS12">[7]MRATES!$C$10</definedName>
    <definedName name="______________SS20" localSheetId="26">[8]MRATES!$C$11</definedName>
    <definedName name="______________SS20">[7]MRATES!$C$11</definedName>
    <definedName name="______________SS225" localSheetId="26">[8]MRATES!$I$19</definedName>
    <definedName name="______________SS225">[7]MRATES!$I$19</definedName>
    <definedName name="______________SS25" localSheetId="26">[8]MRATES!$C$12</definedName>
    <definedName name="______________SS25">[7]MRATES!$C$12</definedName>
    <definedName name="______________SS40" localSheetId="26">[8]MRATES!$C$13</definedName>
    <definedName name="______________SS40">[7]MRATES!$C$13</definedName>
    <definedName name="______________SS6" localSheetId="26">[8]MRATES!$C$8</definedName>
    <definedName name="______________SS6">[7]MRATES!$C$8</definedName>
    <definedName name="_____________IRC12" localSheetId="26">#N/A</definedName>
    <definedName name="_____________IRC12">[10]MRATES!$M$9</definedName>
    <definedName name="_____________IRC19" localSheetId="26">#N/A</definedName>
    <definedName name="_____________IRC19">[10]MRATES!$M$10</definedName>
    <definedName name="_____________IRC25" localSheetId="26">#N/A</definedName>
    <definedName name="_____________IRC25">[10]MRATES!$M$11</definedName>
    <definedName name="_____________IRC40" localSheetId="26">#N/A</definedName>
    <definedName name="_____________IRC40">[10]MRATES!$M$12</definedName>
    <definedName name="_____________IRC5" localSheetId="26">#N/A</definedName>
    <definedName name="_____________IRC5">[10]MRATES!$M$7</definedName>
    <definedName name="_____________IRC50">[10]MRATES!$M$13</definedName>
    <definedName name="_____________IRC60">[10]MRATES!$M$14</definedName>
    <definedName name="_____________IRC9" localSheetId="26">#N/A</definedName>
    <definedName name="_____________IRC9">[10]MRATES!$M$8</definedName>
    <definedName name="_____________MS6">[3]MRATES!$P$50</definedName>
    <definedName name="_____________PPA14" localSheetId="25">[7]MRATES!#REF!</definedName>
    <definedName name="_____________PPA14" localSheetId="22">[7]MRATES!#REF!</definedName>
    <definedName name="_____________PPA14" localSheetId="23">[7]MRATES!#REF!</definedName>
    <definedName name="_____________PPA14" localSheetId="26">[8]MRATES!#REF!</definedName>
    <definedName name="_____________PPA14" localSheetId="24">[7]MRATES!#REF!</definedName>
    <definedName name="_____________PPA14">[7]MRATES!#REF!</definedName>
    <definedName name="_____________PPB154" localSheetId="25">[7]MRATES!#REF!</definedName>
    <definedName name="_____________PPB154" localSheetId="22">[7]MRATES!#REF!</definedName>
    <definedName name="_____________PPB154" localSheetId="23">[7]MRATES!#REF!</definedName>
    <definedName name="_____________PPB154" localSheetId="26">[8]MRATES!#REF!</definedName>
    <definedName name="_____________PPB154" localSheetId="24">[7]MRATES!#REF!</definedName>
    <definedName name="_____________PPB154">[7]MRATES!#REF!</definedName>
    <definedName name="_____________PPB155" localSheetId="23">[7]MRATES!#REF!</definedName>
    <definedName name="_____________PPB155" localSheetId="26">[8]MRATES!#REF!</definedName>
    <definedName name="_____________PPB155" localSheetId="24">[7]MRATES!#REF!</definedName>
    <definedName name="_____________PPB155">[7]MRATES!#REF!</definedName>
    <definedName name="_____________PPB16" localSheetId="23">[7]MRATES!#REF!</definedName>
    <definedName name="_____________PPB16" localSheetId="26">[8]MRATES!#REF!</definedName>
    <definedName name="_____________PPB16" localSheetId="24">[7]MRATES!#REF!</definedName>
    <definedName name="_____________PPB16">[7]MRATES!#REF!</definedName>
    <definedName name="_____________PPB17" localSheetId="23">[7]MRATES!#REF!</definedName>
    <definedName name="_____________PPB17" localSheetId="26">[8]MRATES!#REF!</definedName>
    <definedName name="_____________PPB17" localSheetId="24">[7]MRATES!#REF!</definedName>
    <definedName name="_____________PPB17">[7]MRATES!#REF!</definedName>
    <definedName name="_____________PPB18" localSheetId="23">[7]MRATES!#REF!</definedName>
    <definedName name="_____________PPB18" localSheetId="26">[8]MRATES!#REF!</definedName>
    <definedName name="_____________PPB18" localSheetId="24">[7]MRATES!#REF!</definedName>
    <definedName name="_____________PPB18">[7]MRATES!#REF!</definedName>
    <definedName name="_____________PPB19" localSheetId="23">[7]MRATES!#REF!</definedName>
    <definedName name="_____________PPB19" localSheetId="26">[8]MRATES!#REF!</definedName>
    <definedName name="_____________PPB19" localSheetId="24">[7]MRATES!#REF!</definedName>
    <definedName name="_____________PPB19">[7]MRATES!#REF!</definedName>
    <definedName name="_____________PPB2" localSheetId="23">[7]MRATES!#REF!</definedName>
    <definedName name="_____________PPB2" localSheetId="26">[8]MRATES!#REF!</definedName>
    <definedName name="_____________PPB2" localSheetId="24">[7]MRATES!#REF!</definedName>
    <definedName name="_____________PPB2">[7]MRATES!#REF!</definedName>
    <definedName name="_____________PPB20" localSheetId="23">[7]MRATES!#REF!</definedName>
    <definedName name="_____________PPB20" localSheetId="26">[8]MRATES!#REF!</definedName>
    <definedName name="_____________PPB20" localSheetId="24">[7]MRATES!#REF!</definedName>
    <definedName name="_____________PPB20">[7]MRATES!#REF!</definedName>
    <definedName name="_____________PPB21" localSheetId="23">[7]MRATES!#REF!</definedName>
    <definedName name="_____________PPB21" localSheetId="26">[8]MRATES!#REF!</definedName>
    <definedName name="_____________PPB21" localSheetId="24">[7]MRATES!#REF!</definedName>
    <definedName name="_____________PPB21">[7]MRATES!#REF!</definedName>
    <definedName name="_____________PPB22" localSheetId="23">[7]MRATES!#REF!</definedName>
    <definedName name="_____________PPB22" localSheetId="26">[8]MRATES!#REF!</definedName>
    <definedName name="_____________PPB22" localSheetId="24">[7]MRATES!#REF!</definedName>
    <definedName name="_____________PPB22">[7]MRATES!#REF!</definedName>
    <definedName name="_____________PPB23" localSheetId="23">[7]MRATES!#REF!</definedName>
    <definedName name="_____________PPB23" localSheetId="26">[8]MRATES!#REF!</definedName>
    <definedName name="_____________PPB23" localSheetId="24">[7]MRATES!#REF!</definedName>
    <definedName name="_____________PPB23">[7]MRATES!#REF!</definedName>
    <definedName name="_____________PPB24" localSheetId="23">[7]MRATES!#REF!</definedName>
    <definedName name="_____________PPB24" localSheetId="26">[8]MRATES!#REF!</definedName>
    <definedName name="_____________PPB24" localSheetId="24">[7]MRATES!#REF!</definedName>
    <definedName name="_____________PPB24">[7]MRATES!#REF!</definedName>
    <definedName name="_____________PPB25" localSheetId="23">[7]MRATES!#REF!</definedName>
    <definedName name="_____________PPB25" localSheetId="26">[8]MRATES!#REF!</definedName>
    <definedName name="_____________PPB25" localSheetId="24">[7]MRATES!#REF!</definedName>
    <definedName name="_____________PPB25">[7]MRATES!#REF!</definedName>
    <definedName name="_____________PPB26" localSheetId="23">[7]MRATES!#REF!</definedName>
    <definedName name="_____________PPB26" localSheetId="26">[8]MRATES!#REF!</definedName>
    <definedName name="_____________PPB26" localSheetId="24">[7]MRATES!#REF!</definedName>
    <definedName name="_____________PPB26">[7]MRATES!#REF!</definedName>
    <definedName name="_____________PPB27" localSheetId="23">[7]MRATES!#REF!</definedName>
    <definedName name="_____________PPB27" localSheetId="26">[8]MRATES!#REF!</definedName>
    <definedName name="_____________PPB27" localSheetId="24">[7]MRATES!#REF!</definedName>
    <definedName name="_____________PPB27">[7]MRATES!#REF!</definedName>
    <definedName name="_____________PPB28" localSheetId="23">[7]MRATES!#REF!</definedName>
    <definedName name="_____________PPB28" localSheetId="26">[8]MRATES!#REF!</definedName>
    <definedName name="_____________PPB28" localSheetId="24">[7]MRATES!#REF!</definedName>
    <definedName name="_____________PPB28">[7]MRATES!#REF!</definedName>
    <definedName name="_____________PPB29" localSheetId="23">[7]MRATES!#REF!</definedName>
    <definedName name="_____________PPB29" localSheetId="26">[8]MRATES!#REF!</definedName>
    <definedName name="_____________PPB29" localSheetId="24">[7]MRATES!#REF!</definedName>
    <definedName name="_____________PPB29">[7]MRATES!#REF!</definedName>
    <definedName name="_____________PPB3" localSheetId="23">[7]MRATES!#REF!</definedName>
    <definedName name="_____________PPB3" localSheetId="26">[8]MRATES!#REF!</definedName>
    <definedName name="_____________PPB3" localSheetId="24">[7]MRATES!#REF!</definedName>
    <definedName name="_____________PPB3">[7]MRATES!#REF!</definedName>
    <definedName name="_____________PPB30" localSheetId="23">[7]MRATES!#REF!</definedName>
    <definedName name="_____________PPB30" localSheetId="26">[8]MRATES!#REF!</definedName>
    <definedName name="_____________PPB30" localSheetId="24">[7]MRATES!#REF!</definedName>
    <definedName name="_____________PPB30">[7]MRATES!#REF!</definedName>
    <definedName name="_____________PPB31" localSheetId="23">[7]MRATES!#REF!</definedName>
    <definedName name="_____________PPB31" localSheetId="26">[8]MRATES!#REF!</definedName>
    <definedName name="_____________PPB31" localSheetId="24">[7]MRATES!#REF!</definedName>
    <definedName name="_____________PPB31">[7]MRATES!#REF!</definedName>
    <definedName name="_____________PPB32" localSheetId="23">[7]MRATES!#REF!</definedName>
    <definedName name="_____________PPB32" localSheetId="26">[8]MRATES!#REF!</definedName>
    <definedName name="_____________PPB32" localSheetId="24">[7]MRATES!#REF!</definedName>
    <definedName name="_____________PPB32">[7]MRATES!#REF!</definedName>
    <definedName name="_____________PPB33" localSheetId="23">[7]MRATES!#REF!</definedName>
    <definedName name="_____________PPB33" localSheetId="26">[8]MRATES!#REF!</definedName>
    <definedName name="_____________PPB33" localSheetId="24">[7]MRATES!#REF!</definedName>
    <definedName name="_____________PPB33">[7]MRATES!#REF!</definedName>
    <definedName name="_____________PPB34" localSheetId="23">[7]MRATES!#REF!</definedName>
    <definedName name="_____________PPB34" localSheetId="26">[8]MRATES!#REF!</definedName>
    <definedName name="_____________PPB34" localSheetId="24">[7]MRATES!#REF!</definedName>
    <definedName name="_____________PPB34">[7]MRATES!#REF!</definedName>
    <definedName name="_____________PPB35" localSheetId="23">[7]MRATES!#REF!</definedName>
    <definedName name="_____________PPB35" localSheetId="26">[8]MRATES!#REF!</definedName>
    <definedName name="_____________PPB35" localSheetId="24">[7]MRATES!#REF!</definedName>
    <definedName name="_____________PPB35">[7]MRATES!#REF!</definedName>
    <definedName name="_____________PPB36" localSheetId="23">[7]MRATES!#REF!</definedName>
    <definedName name="_____________PPB36" localSheetId="26">[8]MRATES!#REF!</definedName>
    <definedName name="_____________PPB36" localSheetId="24">[7]MRATES!#REF!</definedName>
    <definedName name="_____________PPB36">[7]MRATES!#REF!</definedName>
    <definedName name="_____________PPB37" localSheetId="23">[7]MRATES!#REF!</definedName>
    <definedName name="_____________PPB37" localSheetId="26">[8]MRATES!#REF!</definedName>
    <definedName name="_____________PPB37" localSheetId="24">[7]MRATES!#REF!</definedName>
    <definedName name="_____________PPB37">[7]MRATES!#REF!</definedName>
    <definedName name="_____________PPB38" localSheetId="23">[7]MRATES!#REF!</definedName>
    <definedName name="_____________PPB38" localSheetId="26">[8]MRATES!#REF!</definedName>
    <definedName name="_____________PPB38" localSheetId="24">[7]MRATES!#REF!</definedName>
    <definedName name="_____________PPB38">[7]MRATES!#REF!</definedName>
    <definedName name="_____________PPB39" localSheetId="23">[7]MRATES!#REF!</definedName>
    <definedName name="_____________PPB39" localSheetId="26">[8]MRATES!#REF!</definedName>
    <definedName name="_____________PPB39" localSheetId="24">[7]MRATES!#REF!</definedName>
    <definedName name="_____________PPB39">[7]MRATES!#REF!</definedName>
    <definedName name="_____________PPB4" localSheetId="23">[7]MRATES!#REF!</definedName>
    <definedName name="_____________PPB4" localSheetId="26">[8]MRATES!#REF!</definedName>
    <definedName name="_____________PPB4" localSheetId="24">[7]MRATES!#REF!</definedName>
    <definedName name="_____________PPB4">[7]MRATES!#REF!</definedName>
    <definedName name="_____________PPB40" localSheetId="23">[7]MRATES!#REF!</definedName>
    <definedName name="_____________PPB40" localSheetId="26">[8]MRATES!#REF!</definedName>
    <definedName name="_____________PPB40" localSheetId="24">[7]MRATES!#REF!</definedName>
    <definedName name="_____________PPB40">[7]MRATES!#REF!</definedName>
    <definedName name="_____________PPB41" localSheetId="23">[7]MRATES!#REF!</definedName>
    <definedName name="_____________PPB41" localSheetId="26">[8]MRATES!#REF!</definedName>
    <definedName name="_____________PPB41" localSheetId="24">[7]MRATES!#REF!</definedName>
    <definedName name="_____________PPB41">[7]MRATES!#REF!</definedName>
    <definedName name="_____________PPB42" localSheetId="23">[7]MRATES!#REF!</definedName>
    <definedName name="_____________PPB42" localSheetId="26">[8]MRATES!#REF!</definedName>
    <definedName name="_____________PPB42" localSheetId="24">[7]MRATES!#REF!</definedName>
    <definedName name="_____________PPB42">[7]MRATES!#REF!</definedName>
    <definedName name="_____________PPB43" localSheetId="23">[7]MRATES!#REF!</definedName>
    <definedName name="_____________PPB43" localSheetId="26">[8]MRATES!#REF!</definedName>
    <definedName name="_____________PPB43" localSheetId="24">[7]MRATES!#REF!</definedName>
    <definedName name="_____________PPB43">[7]MRATES!#REF!</definedName>
    <definedName name="_____________PPB44" localSheetId="23">[7]MRATES!#REF!</definedName>
    <definedName name="_____________PPB44" localSheetId="26">[8]MRATES!#REF!</definedName>
    <definedName name="_____________PPB44" localSheetId="24">[7]MRATES!#REF!</definedName>
    <definedName name="_____________PPB44">[7]MRATES!#REF!</definedName>
    <definedName name="_____________PPB45" localSheetId="23">[7]MRATES!#REF!</definedName>
    <definedName name="_____________PPB45" localSheetId="26">[8]MRATES!#REF!</definedName>
    <definedName name="_____________PPB45" localSheetId="24">[7]MRATES!#REF!</definedName>
    <definedName name="_____________PPB45">[7]MRATES!#REF!</definedName>
    <definedName name="_____________PPB46" localSheetId="23">[7]MRATES!#REF!</definedName>
    <definedName name="_____________PPB46" localSheetId="26">[8]MRATES!#REF!</definedName>
    <definedName name="_____________PPB46" localSheetId="24">[7]MRATES!#REF!</definedName>
    <definedName name="_____________PPB46">[7]MRATES!#REF!</definedName>
    <definedName name="_____________PPB47" localSheetId="23">[7]MRATES!#REF!</definedName>
    <definedName name="_____________PPB47" localSheetId="26">[8]MRATES!#REF!</definedName>
    <definedName name="_____________PPB47" localSheetId="24">[7]MRATES!#REF!</definedName>
    <definedName name="_____________PPB47">[7]MRATES!#REF!</definedName>
    <definedName name="_____________PPB48" localSheetId="23">[7]MRATES!#REF!</definedName>
    <definedName name="_____________PPB48" localSheetId="26">[8]MRATES!#REF!</definedName>
    <definedName name="_____________PPB48" localSheetId="24">[7]MRATES!#REF!</definedName>
    <definedName name="_____________PPB48">[7]MRATES!#REF!</definedName>
    <definedName name="_____________PPB49" localSheetId="23">[7]MRATES!#REF!</definedName>
    <definedName name="_____________PPB49" localSheetId="26">[8]MRATES!#REF!</definedName>
    <definedName name="_____________PPB49" localSheetId="24">[7]MRATES!#REF!</definedName>
    <definedName name="_____________PPB49">[7]MRATES!#REF!</definedName>
    <definedName name="_____________PPB5" localSheetId="23">[7]MRATES!#REF!</definedName>
    <definedName name="_____________PPB5" localSheetId="26">[8]MRATES!#REF!</definedName>
    <definedName name="_____________PPB5" localSheetId="24">[7]MRATES!#REF!</definedName>
    <definedName name="_____________PPB5">[7]MRATES!#REF!</definedName>
    <definedName name="_____________PPB50" localSheetId="23">[7]MRATES!#REF!</definedName>
    <definedName name="_____________PPB50" localSheetId="26">[8]MRATES!#REF!</definedName>
    <definedName name="_____________PPB50" localSheetId="24">[7]MRATES!#REF!</definedName>
    <definedName name="_____________PPB50">[7]MRATES!#REF!</definedName>
    <definedName name="_____________PPB51" localSheetId="23">[7]MRATES!#REF!</definedName>
    <definedName name="_____________PPB51" localSheetId="26">[8]MRATES!#REF!</definedName>
    <definedName name="_____________PPB51" localSheetId="24">[7]MRATES!#REF!</definedName>
    <definedName name="_____________PPB51">[7]MRATES!#REF!</definedName>
    <definedName name="_____________PPB52" localSheetId="23">[7]MRATES!#REF!</definedName>
    <definedName name="_____________PPB52" localSheetId="26">[8]MRATES!#REF!</definedName>
    <definedName name="_____________PPB52" localSheetId="24">[7]MRATES!#REF!</definedName>
    <definedName name="_____________PPB52">[7]MRATES!#REF!</definedName>
    <definedName name="_____________PPB53" localSheetId="23">[7]MRATES!#REF!</definedName>
    <definedName name="_____________PPB53" localSheetId="26">[8]MRATES!#REF!</definedName>
    <definedName name="_____________PPB53" localSheetId="24">[7]MRATES!#REF!</definedName>
    <definedName name="_____________PPB53">[7]MRATES!#REF!</definedName>
    <definedName name="_____________PPB54" localSheetId="23">[7]MRATES!#REF!</definedName>
    <definedName name="_____________PPB54" localSheetId="26">[8]MRATES!#REF!</definedName>
    <definedName name="_____________PPB54" localSheetId="24">[7]MRATES!#REF!</definedName>
    <definedName name="_____________PPB54">[7]MRATES!#REF!</definedName>
    <definedName name="_____________PPB55" localSheetId="23">[7]MRATES!#REF!</definedName>
    <definedName name="_____________PPB55" localSheetId="26">[8]MRATES!#REF!</definedName>
    <definedName name="_____________PPB55" localSheetId="24">[7]MRATES!#REF!</definedName>
    <definedName name="_____________PPB55">[7]MRATES!#REF!</definedName>
    <definedName name="_____________PPB56" localSheetId="23">[7]MRATES!#REF!</definedName>
    <definedName name="_____________PPB56" localSheetId="26">[8]MRATES!#REF!</definedName>
    <definedName name="_____________PPB56" localSheetId="24">[7]MRATES!#REF!</definedName>
    <definedName name="_____________PPB56">[7]MRATES!#REF!</definedName>
    <definedName name="_____________PPB57" localSheetId="23">[7]MRATES!#REF!</definedName>
    <definedName name="_____________PPB57" localSheetId="26">[8]MRATES!#REF!</definedName>
    <definedName name="_____________PPB57" localSheetId="24">[7]MRATES!#REF!</definedName>
    <definedName name="_____________PPB57">[7]MRATES!#REF!</definedName>
    <definedName name="_____________PPB58" localSheetId="23">[7]MRATES!#REF!</definedName>
    <definedName name="_____________PPB58" localSheetId="26">[8]MRATES!#REF!</definedName>
    <definedName name="_____________PPB58" localSheetId="24">[7]MRATES!#REF!</definedName>
    <definedName name="_____________PPB58">[7]MRATES!#REF!</definedName>
    <definedName name="_____________PPB59" localSheetId="23">[7]MRATES!#REF!</definedName>
    <definedName name="_____________PPB59" localSheetId="26">[8]MRATES!#REF!</definedName>
    <definedName name="_____________PPB59" localSheetId="24">[7]MRATES!#REF!</definedName>
    <definedName name="_____________PPB59">[7]MRATES!#REF!</definedName>
    <definedName name="_____________PPB6" localSheetId="23">[7]MRATES!#REF!</definedName>
    <definedName name="_____________PPB6" localSheetId="26">[8]MRATES!#REF!</definedName>
    <definedName name="_____________PPB6" localSheetId="24">[7]MRATES!#REF!</definedName>
    <definedName name="_____________PPB6">[7]MRATES!#REF!</definedName>
    <definedName name="_____________PPB60" localSheetId="23">[7]MRATES!#REF!</definedName>
    <definedName name="_____________PPB60" localSheetId="26">[8]MRATES!#REF!</definedName>
    <definedName name="_____________PPB60" localSheetId="24">[7]MRATES!#REF!</definedName>
    <definedName name="_____________PPB60">[7]MRATES!#REF!</definedName>
    <definedName name="_____________PPB61" localSheetId="23">[7]MRATES!#REF!</definedName>
    <definedName name="_____________PPB61" localSheetId="26">[8]MRATES!#REF!</definedName>
    <definedName name="_____________PPB61" localSheetId="24">[7]MRATES!#REF!</definedName>
    <definedName name="_____________PPB61">[7]MRATES!#REF!</definedName>
    <definedName name="_____________PPB62" localSheetId="23">[7]MRATES!#REF!</definedName>
    <definedName name="_____________PPB62" localSheetId="26">[8]MRATES!#REF!</definedName>
    <definedName name="_____________PPB62" localSheetId="24">[7]MRATES!#REF!</definedName>
    <definedName name="_____________PPB62">[7]MRATES!#REF!</definedName>
    <definedName name="_____________PPB63" localSheetId="23">[7]MRATES!#REF!</definedName>
    <definedName name="_____________PPB63" localSheetId="26">[8]MRATES!#REF!</definedName>
    <definedName name="_____________PPB63" localSheetId="24">[7]MRATES!#REF!</definedName>
    <definedName name="_____________PPB63">[7]MRATES!#REF!</definedName>
    <definedName name="_____________PPB64" localSheetId="23">[7]MRATES!#REF!</definedName>
    <definedName name="_____________PPB64" localSheetId="26">[8]MRATES!#REF!</definedName>
    <definedName name="_____________PPB64" localSheetId="24">[7]MRATES!#REF!</definedName>
    <definedName name="_____________PPB64">[7]MRATES!#REF!</definedName>
    <definedName name="_____________PPB65" localSheetId="23">[7]MRATES!#REF!</definedName>
    <definedName name="_____________PPB65" localSheetId="26">[8]MRATES!#REF!</definedName>
    <definedName name="_____________PPB65" localSheetId="24">[7]MRATES!#REF!</definedName>
    <definedName name="_____________PPB65">[7]MRATES!#REF!</definedName>
    <definedName name="_____________PPB66" localSheetId="23">[7]MRATES!#REF!</definedName>
    <definedName name="_____________PPB66" localSheetId="26">[8]MRATES!#REF!</definedName>
    <definedName name="_____________PPB66" localSheetId="24">[7]MRATES!#REF!</definedName>
    <definedName name="_____________PPB66">[7]MRATES!#REF!</definedName>
    <definedName name="_____________PPB67" localSheetId="23">[7]MRATES!#REF!</definedName>
    <definedName name="_____________PPB67" localSheetId="26">[8]MRATES!#REF!</definedName>
    <definedName name="_____________PPB67" localSheetId="24">[7]MRATES!#REF!</definedName>
    <definedName name="_____________PPB67">[7]MRATES!#REF!</definedName>
    <definedName name="_____________PPB68" localSheetId="23">[7]MRATES!#REF!</definedName>
    <definedName name="_____________PPB68" localSheetId="26">[8]MRATES!#REF!</definedName>
    <definedName name="_____________PPB68" localSheetId="24">[7]MRATES!#REF!</definedName>
    <definedName name="_____________PPB68">[7]MRATES!#REF!</definedName>
    <definedName name="_____________PPB69" localSheetId="23">[7]MRATES!#REF!</definedName>
    <definedName name="_____________PPB69" localSheetId="26">[8]MRATES!#REF!</definedName>
    <definedName name="_____________PPB69" localSheetId="24">[7]MRATES!#REF!</definedName>
    <definedName name="_____________PPB69">[7]MRATES!#REF!</definedName>
    <definedName name="_____________PPB7" localSheetId="23">[7]MRATES!#REF!</definedName>
    <definedName name="_____________PPB7" localSheetId="26">[8]MRATES!#REF!</definedName>
    <definedName name="_____________PPB7" localSheetId="24">[7]MRATES!#REF!</definedName>
    <definedName name="_____________PPB7">[7]MRATES!#REF!</definedName>
    <definedName name="_____________PPB70" localSheetId="23">[7]MRATES!#REF!</definedName>
    <definedName name="_____________PPB70" localSheetId="26">[8]MRATES!#REF!</definedName>
    <definedName name="_____________PPB70" localSheetId="24">[7]MRATES!#REF!</definedName>
    <definedName name="_____________PPB70">[7]MRATES!#REF!</definedName>
    <definedName name="_____________PPB71" localSheetId="23">[7]MRATES!#REF!</definedName>
    <definedName name="_____________PPB71" localSheetId="26">[8]MRATES!#REF!</definedName>
    <definedName name="_____________PPB71" localSheetId="24">[7]MRATES!#REF!</definedName>
    <definedName name="_____________PPB71">[7]MRATES!#REF!</definedName>
    <definedName name="_____________PPB72" localSheetId="23">[7]MRATES!#REF!</definedName>
    <definedName name="_____________PPB72" localSheetId="26">[8]MRATES!#REF!</definedName>
    <definedName name="_____________PPB72" localSheetId="24">[7]MRATES!#REF!</definedName>
    <definedName name="_____________PPB72">[7]MRATES!#REF!</definedName>
    <definedName name="_____________PPB73" localSheetId="23">[7]MRATES!#REF!</definedName>
    <definedName name="_____________PPB73" localSheetId="26">[8]MRATES!#REF!</definedName>
    <definedName name="_____________PPB73" localSheetId="24">[7]MRATES!#REF!</definedName>
    <definedName name="_____________PPB73">[7]MRATES!#REF!</definedName>
    <definedName name="_____________PPB74" localSheetId="23">[7]MRATES!#REF!</definedName>
    <definedName name="_____________PPB74" localSheetId="26">[8]MRATES!#REF!</definedName>
    <definedName name="_____________PPB74" localSheetId="24">[7]MRATES!#REF!</definedName>
    <definedName name="_____________PPB74">[7]MRATES!#REF!</definedName>
    <definedName name="_____________PPB75" localSheetId="23">[7]MRATES!#REF!</definedName>
    <definedName name="_____________PPB75" localSheetId="26">[8]MRATES!#REF!</definedName>
    <definedName name="_____________PPB75" localSheetId="24">[7]MRATES!#REF!</definedName>
    <definedName name="_____________PPB75">[7]MRATES!#REF!</definedName>
    <definedName name="_____________PPB76" localSheetId="23">[7]MRATES!#REF!</definedName>
    <definedName name="_____________PPB76" localSheetId="26">[8]MRATES!#REF!</definedName>
    <definedName name="_____________PPB76" localSheetId="24">[7]MRATES!#REF!</definedName>
    <definedName name="_____________PPB76">[7]MRATES!#REF!</definedName>
    <definedName name="_____________PPB77" localSheetId="23">[7]MRATES!#REF!</definedName>
    <definedName name="_____________PPB77" localSheetId="26">[8]MRATES!#REF!</definedName>
    <definedName name="_____________PPB77" localSheetId="24">[7]MRATES!#REF!</definedName>
    <definedName name="_____________PPB77">[7]MRATES!#REF!</definedName>
    <definedName name="_____________PPB78" localSheetId="23">[7]MRATES!#REF!</definedName>
    <definedName name="_____________PPB78" localSheetId="26">[8]MRATES!#REF!</definedName>
    <definedName name="_____________PPB78" localSheetId="24">[7]MRATES!#REF!</definedName>
    <definedName name="_____________PPB78">[7]MRATES!#REF!</definedName>
    <definedName name="_____________PPB79" localSheetId="23">[7]MRATES!#REF!</definedName>
    <definedName name="_____________PPB79" localSheetId="26">[8]MRATES!#REF!</definedName>
    <definedName name="_____________PPB79" localSheetId="24">[7]MRATES!#REF!</definedName>
    <definedName name="_____________PPB79">[7]MRATES!#REF!</definedName>
    <definedName name="_____________PPB8" localSheetId="23">[7]MRATES!#REF!</definedName>
    <definedName name="_____________PPB8" localSheetId="26">[8]MRATES!#REF!</definedName>
    <definedName name="_____________PPB8" localSheetId="24">[7]MRATES!#REF!</definedName>
    <definedName name="_____________PPB8">[7]MRATES!#REF!</definedName>
    <definedName name="_____________PPB80" localSheetId="23">[7]MRATES!#REF!</definedName>
    <definedName name="_____________PPB80" localSheetId="26">[8]MRATES!#REF!</definedName>
    <definedName name="_____________PPB80" localSheetId="24">[7]MRATES!#REF!</definedName>
    <definedName name="_____________PPB80">[7]MRATES!#REF!</definedName>
    <definedName name="_____________PPB81" localSheetId="23">[7]MRATES!#REF!</definedName>
    <definedName name="_____________PPB81" localSheetId="26">[8]MRATES!#REF!</definedName>
    <definedName name="_____________PPB81" localSheetId="24">[7]MRATES!#REF!</definedName>
    <definedName name="_____________PPB81">[7]MRATES!#REF!</definedName>
    <definedName name="_____________PPB82" localSheetId="23">[7]MRATES!#REF!</definedName>
    <definedName name="_____________PPB82" localSheetId="26">[8]MRATES!#REF!</definedName>
    <definedName name="_____________PPB82" localSheetId="24">[7]MRATES!#REF!</definedName>
    <definedName name="_____________PPB82">[7]MRATES!#REF!</definedName>
    <definedName name="_____________PPB83" localSheetId="23">[7]MRATES!#REF!</definedName>
    <definedName name="_____________PPB83" localSheetId="26">[8]MRATES!#REF!</definedName>
    <definedName name="_____________PPB83" localSheetId="24">[7]MRATES!#REF!</definedName>
    <definedName name="_____________PPB83">[7]MRATES!#REF!</definedName>
    <definedName name="_____________PPB84" localSheetId="23">[7]MRATES!#REF!</definedName>
    <definedName name="_____________PPB84" localSheetId="26">[8]MRATES!#REF!</definedName>
    <definedName name="_____________PPB84" localSheetId="24">[7]MRATES!#REF!</definedName>
    <definedName name="_____________PPB84">[7]MRATES!#REF!</definedName>
    <definedName name="_____________PPB85" localSheetId="23">[7]MRATES!#REF!</definedName>
    <definedName name="_____________PPB85" localSheetId="26">[8]MRATES!#REF!</definedName>
    <definedName name="_____________PPB85" localSheetId="24">[7]MRATES!#REF!</definedName>
    <definedName name="_____________PPB85">[7]MRATES!#REF!</definedName>
    <definedName name="_____________PPB86" localSheetId="23">[7]MRATES!#REF!</definedName>
    <definedName name="_____________PPB86" localSheetId="26">[8]MRATES!#REF!</definedName>
    <definedName name="_____________PPB86" localSheetId="24">[7]MRATES!#REF!</definedName>
    <definedName name="_____________PPB86">[7]MRATES!#REF!</definedName>
    <definedName name="_____________PPB87" localSheetId="23">[7]MRATES!#REF!</definedName>
    <definedName name="_____________PPB87" localSheetId="26">[8]MRATES!#REF!</definedName>
    <definedName name="_____________PPB87" localSheetId="24">[7]MRATES!#REF!</definedName>
    <definedName name="_____________PPB87">[7]MRATES!#REF!</definedName>
    <definedName name="_____________PPB88" localSheetId="23">[7]MRATES!#REF!</definedName>
    <definedName name="_____________PPB88" localSheetId="26">[8]MRATES!#REF!</definedName>
    <definedName name="_____________PPB88" localSheetId="24">[7]MRATES!#REF!</definedName>
    <definedName name="_____________PPB88">[7]MRATES!#REF!</definedName>
    <definedName name="_____________PPB89" localSheetId="23">[7]MRATES!#REF!</definedName>
    <definedName name="_____________PPB89" localSheetId="26">[8]MRATES!#REF!</definedName>
    <definedName name="_____________PPB89" localSheetId="24">[7]MRATES!#REF!</definedName>
    <definedName name="_____________PPB89">[7]MRATES!#REF!</definedName>
    <definedName name="_____________PPB9" localSheetId="23">[7]MRATES!#REF!</definedName>
    <definedName name="_____________PPB9" localSheetId="26">[8]MRATES!#REF!</definedName>
    <definedName name="_____________PPB9" localSheetId="24">[7]MRATES!#REF!</definedName>
    <definedName name="_____________PPB9">[7]MRATES!#REF!</definedName>
    <definedName name="_____________PPB90" localSheetId="23">[7]MRATES!#REF!</definedName>
    <definedName name="_____________PPB90" localSheetId="26">[8]MRATES!#REF!</definedName>
    <definedName name="_____________PPB90" localSheetId="24">[7]MRATES!#REF!</definedName>
    <definedName name="_____________PPB90">[7]MRATES!#REF!</definedName>
    <definedName name="_____________PPB91" localSheetId="23">[7]MRATES!#REF!</definedName>
    <definedName name="_____________PPB91" localSheetId="26">[8]MRATES!#REF!</definedName>
    <definedName name="_____________PPB91" localSheetId="24">[7]MRATES!#REF!</definedName>
    <definedName name="_____________PPB91">[7]MRATES!#REF!</definedName>
    <definedName name="_____________PPB92" localSheetId="23">[7]MRATES!#REF!</definedName>
    <definedName name="_____________PPB92" localSheetId="26">[8]MRATES!#REF!</definedName>
    <definedName name="_____________PPB92" localSheetId="24">[7]MRATES!#REF!</definedName>
    <definedName name="_____________PPB92">[7]MRATES!#REF!</definedName>
    <definedName name="_____________PPB93" localSheetId="23">[7]MRATES!#REF!</definedName>
    <definedName name="_____________PPB93" localSheetId="26">[8]MRATES!#REF!</definedName>
    <definedName name="_____________PPB93" localSheetId="24">[7]MRATES!#REF!</definedName>
    <definedName name="_____________PPB93">[7]MRATES!#REF!</definedName>
    <definedName name="_____________PPB94" localSheetId="23">[7]MRATES!#REF!</definedName>
    <definedName name="_____________PPB94" localSheetId="26">[8]MRATES!#REF!</definedName>
    <definedName name="_____________PPB94" localSheetId="24">[7]MRATES!#REF!</definedName>
    <definedName name="_____________PPB94">[7]MRATES!#REF!</definedName>
    <definedName name="_____________PPB95" localSheetId="23">[7]MRATES!#REF!</definedName>
    <definedName name="_____________PPB95" localSheetId="26">[8]MRATES!#REF!</definedName>
    <definedName name="_____________PPB95" localSheetId="24">[7]MRATES!#REF!</definedName>
    <definedName name="_____________PPB95">[7]MRATES!#REF!</definedName>
    <definedName name="_____________PPB96" localSheetId="23">[7]MRATES!#REF!</definedName>
    <definedName name="_____________PPB96" localSheetId="26">[8]MRATES!#REF!</definedName>
    <definedName name="_____________PPB96" localSheetId="24">[7]MRATES!#REF!</definedName>
    <definedName name="_____________PPB96">[7]MRATES!#REF!</definedName>
    <definedName name="_____________PPB97" localSheetId="23">[7]MRATES!#REF!</definedName>
    <definedName name="_____________PPB97" localSheetId="26">[8]MRATES!#REF!</definedName>
    <definedName name="_____________PPB97" localSheetId="24">[7]MRATES!#REF!</definedName>
    <definedName name="_____________PPB97">[7]MRATES!#REF!</definedName>
    <definedName name="_____________PPB98" localSheetId="23">[7]MRATES!#REF!</definedName>
    <definedName name="_____________PPB98" localSheetId="26">[8]MRATES!#REF!</definedName>
    <definedName name="_____________PPB98" localSheetId="24">[7]MRATES!#REF!</definedName>
    <definedName name="_____________PPB98">[7]MRATES!#REF!</definedName>
    <definedName name="_____________PPB99" localSheetId="23">[7]MRATES!#REF!</definedName>
    <definedName name="_____________PPB99" localSheetId="26">[8]MRATES!#REF!</definedName>
    <definedName name="_____________PPB99" localSheetId="24">[7]MRATES!#REF!</definedName>
    <definedName name="_____________PPB99">[7]MRATES!#REF!</definedName>
    <definedName name="_____________PPC1" localSheetId="23">[7]MRATES!#REF!</definedName>
    <definedName name="_____________PPC1" localSheetId="26">[8]MRATES!#REF!</definedName>
    <definedName name="_____________PPC1" localSheetId="24">[7]MRATES!#REF!</definedName>
    <definedName name="_____________PPC1">[7]MRATES!#REF!</definedName>
    <definedName name="_____________PPC10" localSheetId="23">[7]MRATES!#REF!</definedName>
    <definedName name="_____________PPC10" localSheetId="26">[8]MRATES!#REF!</definedName>
    <definedName name="_____________PPC10" localSheetId="24">[7]MRATES!#REF!</definedName>
    <definedName name="_____________PPC10">[7]MRATES!#REF!</definedName>
    <definedName name="_____________PPC100" localSheetId="23">[7]MRATES!#REF!</definedName>
    <definedName name="_____________PPC100" localSheetId="26">[8]MRATES!#REF!</definedName>
    <definedName name="_____________PPC100" localSheetId="24">[7]MRATES!#REF!</definedName>
    <definedName name="_____________PPC100">[7]MRATES!#REF!</definedName>
    <definedName name="_____________PPC101" localSheetId="23">[7]MRATES!#REF!</definedName>
    <definedName name="_____________PPC101" localSheetId="26">[8]MRATES!#REF!</definedName>
    <definedName name="_____________PPC101" localSheetId="24">[7]MRATES!#REF!</definedName>
    <definedName name="_____________PPC101">[7]MRATES!#REF!</definedName>
    <definedName name="_____________PPC102" localSheetId="23">[7]MRATES!#REF!</definedName>
    <definedName name="_____________PPC102" localSheetId="26">[8]MRATES!#REF!</definedName>
    <definedName name="_____________PPC102" localSheetId="24">[7]MRATES!#REF!</definedName>
    <definedName name="_____________PPC102">[7]MRATES!#REF!</definedName>
    <definedName name="_____________PPC103" localSheetId="23">[7]MRATES!#REF!</definedName>
    <definedName name="_____________PPC103" localSheetId="26">[8]MRATES!#REF!</definedName>
    <definedName name="_____________PPC103" localSheetId="24">[7]MRATES!#REF!</definedName>
    <definedName name="_____________PPC103">[7]MRATES!#REF!</definedName>
    <definedName name="_____________PPC104" localSheetId="23">[7]MRATES!#REF!</definedName>
    <definedName name="_____________PPC104" localSheetId="26">[8]MRATES!#REF!</definedName>
    <definedName name="_____________PPC104" localSheetId="24">[7]MRATES!#REF!</definedName>
    <definedName name="_____________PPC104">[7]MRATES!#REF!</definedName>
    <definedName name="_____________PPC105" localSheetId="23">[7]MRATES!#REF!</definedName>
    <definedName name="_____________PPC105" localSheetId="26">[8]MRATES!#REF!</definedName>
    <definedName name="_____________PPC105" localSheetId="24">[7]MRATES!#REF!</definedName>
    <definedName name="_____________PPC105">[7]MRATES!#REF!</definedName>
    <definedName name="_____________PPC106" localSheetId="23">[7]MRATES!#REF!</definedName>
    <definedName name="_____________PPC106" localSheetId="26">[8]MRATES!#REF!</definedName>
    <definedName name="_____________PPC106" localSheetId="24">[7]MRATES!#REF!</definedName>
    <definedName name="_____________PPC106">[7]MRATES!#REF!</definedName>
    <definedName name="_____________PPC107" localSheetId="23">[7]MRATES!#REF!</definedName>
    <definedName name="_____________PPC107" localSheetId="26">[8]MRATES!#REF!</definedName>
    <definedName name="_____________PPC107" localSheetId="24">[7]MRATES!#REF!</definedName>
    <definedName name="_____________PPC107">[7]MRATES!#REF!</definedName>
    <definedName name="_____________PPC108" localSheetId="23">[7]MRATES!#REF!</definedName>
    <definedName name="_____________PPC108" localSheetId="26">[8]MRATES!#REF!</definedName>
    <definedName name="_____________PPC108" localSheetId="24">[7]MRATES!#REF!</definedName>
    <definedName name="_____________PPC108">[7]MRATES!#REF!</definedName>
    <definedName name="_____________PPC109" localSheetId="23">[7]MRATES!#REF!</definedName>
    <definedName name="_____________PPC109" localSheetId="26">[8]MRATES!#REF!</definedName>
    <definedName name="_____________PPC109" localSheetId="24">[7]MRATES!#REF!</definedName>
    <definedName name="_____________PPC109">[7]MRATES!#REF!</definedName>
    <definedName name="_____________PPC11" localSheetId="23">[7]MRATES!#REF!</definedName>
    <definedName name="_____________PPC11" localSheetId="26">[8]MRATES!#REF!</definedName>
    <definedName name="_____________PPC11" localSheetId="24">[7]MRATES!#REF!</definedName>
    <definedName name="_____________PPC11">[7]MRATES!#REF!</definedName>
    <definedName name="_____________PPC110" localSheetId="23">[7]MRATES!#REF!</definedName>
    <definedName name="_____________PPC110" localSheetId="26">[8]MRATES!#REF!</definedName>
    <definedName name="_____________PPC110" localSheetId="24">[7]MRATES!#REF!</definedName>
    <definedName name="_____________PPC110">[7]MRATES!#REF!</definedName>
    <definedName name="_____________PPC111" localSheetId="23">[7]MRATES!#REF!</definedName>
    <definedName name="_____________PPC111" localSheetId="26">[8]MRATES!#REF!</definedName>
    <definedName name="_____________PPC111" localSheetId="24">[7]MRATES!#REF!</definedName>
    <definedName name="_____________PPC111">[7]MRATES!#REF!</definedName>
    <definedName name="_____________PPC112" localSheetId="23">[7]MRATES!#REF!</definedName>
    <definedName name="_____________PPC112" localSheetId="26">[8]MRATES!#REF!</definedName>
    <definedName name="_____________PPC112" localSheetId="24">[7]MRATES!#REF!</definedName>
    <definedName name="_____________PPC112">[7]MRATES!#REF!</definedName>
    <definedName name="_____________PPC113" localSheetId="23">[7]MRATES!#REF!</definedName>
    <definedName name="_____________PPC113" localSheetId="26">[8]MRATES!#REF!</definedName>
    <definedName name="_____________PPC113" localSheetId="24">[7]MRATES!#REF!</definedName>
    <definedName name="_____________PPC113">[7]MRATES!#REF!</definedName>
    <definedName name="_____________PPC114" localSheetId="23">[7]MRATES!#REF!</definedName>
    <definedName name="_____________PPC114" localSheetId="26">[8]MRATES!#REF!</definedName>
    <definedName name="_____________PPC114" localSheetId="24">[7]MRATES!#REF!</definedName>
    <definedName name="_____________PPC114">[7]MRATES!#REF!</definedName>
    <definedName name="_____________PPC115" localSheetId="23">[7]MRATES!#REF!</definedName>
    <definedName name="_____________PPC115" localSheetId="26">[8]MRATES!#REF!</definedName>
    <definedName name="_____________PPC115" localSheetId="24">[7]MRATES!#REF!</definedName>
    <definedName name="_____________PPC115">[7]MRATES!#REF!</definedName>
    <definedName name="_____________PPC116" localSheetId="23">[7]MRATES!#REF!</definedName>
    <definedName name="_____________PPC116" localSheetId="26">[8]MRATES!#REF!</definedName>
    <definedName name="_____________PPC116" localSheetId="24">[7]MRATES!#REF!</definedName>
    <definedName name="_____________PPC116">[7]MRATES!#REF!</definedName>
    <definedName name="_____________PPC117" localSheetId="23">[7]MRATES!#REF!</definedName>
    <definedName name="_____________PPC117" localSheetId="26">[8]MRATES!#REF!</definedName>
    <definedName name="_____________PPC117" localSheetId="24">[7]MRATES!#REF!</definedName>
    <definedName name="_____________PPC117">[7]MRATES!#REF!</definedName>
    <definedName name="_____________PPC118" localSheetId="23">[7]MRATES!#REF!</definedName>
    <definedName name="_____________PPC118" localSheetId="26">[8]MRATES!#REF!</definedName>
    <definedName name="_____________PPC118" localSheetId="24">[7]MRATES!#REF!</definedName>
    <definedName name="_____________PPC118">[7]MRATES!#REF!</definedName>
    <definedName name="_____________PPC119" localSheetId="23">[7]MRATES!#REF!</definedName>
    <definedName name="_____________PPC119" localSheetId="26">[8]MRATES!#REF!</definedName>
    <definedName name="_____________PPC119" localSheetId="24">[7]MRATES!#REF!</definedName>
    <definedName name="_____________PPC119">[7]MRATES!#REF!</definedName>
    <definedName name="_____________PPC12" localSheetId="23">[7]MRATES!#REF!</definedName>
    <definedName name="_____________PPC12" localSheetId="26">[8]MRATES!#REF!</definedName>
    <definedName name="_____________PPC12" localSheetId="24">[7]MRATES!#REF!</definedName>
    <definedName name="_____________PPC12">[7]MRATES!#REF!</definedName>
    <definedName name="_____________PPC120" localSheetId="23">[7]MRATES!#REF!</definedName>
    <definedName name="_____________PPC120" localSheetId="26">[8]MRATES!#REF!</definedName>
    <definedName name="_____________PPC120" localSheetId="24">[7]MRATES!#REF!</definedName>
    <definedName name="_____________PPC120">[7]MRATES!#REF!</definedName>
    <definedName name="_____________PPC121" localSheetId="23">[7]MRATES!#REF!</definedName>
    <definedName name="_____________PPC121" localSheetId="26">[8]MRATES!#REF!</definedName>
    <definedName name="_____________PPC121" localSheetId="24">[7]MRATES!#REF!</definedName>
    <definedName name="_____________PPC121">[7]MRATES!#REF!</definedName>
    <definedName name="_____________PPC122" localSheetId="23">[7]MRATES!#REF!</definedName>
    <definedName name="_____________PPC122" localSheetId="26">[8]MRATES!#REF!</definedName>
    <definedName name="_____________PPC122" localSheetId="24">[7]MRATES!#REF!</definedName>
    <definedName name="_____________PPC122">[7]MRATES!#REF!</definedName>
    <definedName name="_____________PPC123" localSheetId="23">[7]MRATES!#REF!</definedName>
    <definedName name="_____________PPC123" localSheetId="26">[8]MRATES!#REF!</definedName>
    <definedName name="_____________PPC123" localSheetId="24">[7]MRATES!#REF!</definedName>
    <definedName name="_____________PPC123">[7]MRATES!#REF!</definedName>
    <definedName name="_____________PPC124" localSheetId="23">[7]MRATES!#REF!</definedName>
    <definedName name="_____________PPC124" localSheetId="26">[8]MRATES!#REF!</definedName>
    <definedName name="_____________PPC124" localSheetId="24">[7]MRATES!#REF!</definedName>
    <definedName name="_____________PPC124">[7]MRATES!#REF!</definedName>
    <definedName name="_____________PPC125" localSheetId="23">[7]MRATES!#REF!</definedName>
    <definedName name="_____________PPC125" localSheetId="26">[8]MRATES!#REF!</definedName>
    <definedName name="_____________PPC125" localSheetId="24">[7]MRATES!#REF!</definedName>
    <definedName name="_____________PPC125">[7]MRATES!#REF!</definedName>
    <definedName name="_____________PPC126" localSheetId="23">[7]MRATES!#REF!</definedName>
    <definedName name="_____________PPC126" localSheetId="26">[8]MRATES!#REF!</definedName>
    <definedName name="_____________PPC126" localSheetId="24">[7]MRATES!#REF!</definedName>
    <definedName name="_____________PPC126">[7]MRATES!#REF!</definedName>
    <definedName name="_____________PPC127" localSheetId="23">[7]MRATES!#REF!</definedName>
    <definedName name="_____________PPC127" localSheetId="26">[8]MRATES!#REF!</definedName>
    <definedName name="_____________PPC127" localSheetId="24">[7]MRATES!#REF!</definedName>
    <definedName name="_____________PPC127">[7]MRATES!#REF!</definedName>
    <definedName name="_____________PPC128" localSheetId="23">[7]MRATES!#REF!</definedName>
    <definedName name="_____________PPC128" localSheetId="26">[8]MRATES!#REF!</definedName>
    <definedName name="_____________PPC128" localSheetId="24">[7]MRATES!#REF!</definedName>
    <definedName name="_____________PPC128">[7]MRATES!#REF!</definedName>
    <definedName name="_____________PPC129" localSheetId="23">[7]MRATES!#REF!</definedName>
    <definedName name="_____________PPC129" localSheetId="26">[8]MRATES!#REF!</definedName>
    <definedName name="_____________PPC129" localSheetId="24">[7]MRATES!#REF!</definedName>
    <definedName name="_____________PPC129">[7]MRATES!#REF!</definedName>
    <definedName name="_____________PPC13" localSheetId="23">[7]MRATES!#REF!</definedName>
    <definedName name="_____________PPC13" localSheetId="26">[8]MRATES!#REF!</definedName>
    <definedName name="_____________PPC13" localSheetId="24">[7]MRATES!#REF!</definedName>
    <definedName name="_____________PPC13">[7]MRATES!#REF!</definedName>
    <definedName name="_____________PPC130" localSheetId="23">[7]MRATES!#REF!</definedName>
    <definedName name="_____________PPC130" localSheetId="26">[8]MRATES!#REF!</definedName>
    <definedName name="_____________PPC130" localSheetId="24">[7]MRATES!#REF!</definedName>
    <definedName name="_____________PPC130">[7]MRATES!#REF!</definedName>
    <definedName name="_____________PPC131" localSheetId="23">[7]MRATES!#REF!</definedName>
    <definedName name="_____________PPC131" localSheetId="26">[8]MRATES!#REF!</definedName>
    <definedName name="_____________PPC131" localSheetId="24">[7]MRATES!#REF!</definedName>
    <definedName name="_____________PPC131">[7]MRATES!#REF!</definedName>
    <definedName name="_____________PPC132" localSheetId="23">[7]MRATES!#REF!</definedName>
    <definedName name="_____________PPC132" localSheetId="26">[8]MRATES!#REF!</definedName>
    <definedName name="_____________PPC132" localSheetId="24">[7]MRATES!#REF!</definedName>
    <definedName name="_____________PPC132">[7]MRATES!#REF!</definedName>
    <definedName name="_____________PPC133" localSheetId="23">[7]MRATES!#REF!</definedName>
    <definedName name="_____________PPC133" localSheetId="26">[8]MRATES!#REF!</definedName>
    <definedName name="_____________PPC133" localSheetId="24">[7]MRATES!#REF!</definedName>
    <definedName name="_____________PPC133">[7]MRATES!#REF!</definedName>
    <definedName name="_____________PPC134" localSheetId="23">[7]MRATES!#REF!</definedName>
    <definedName name="_____________PPC134" localSheetId="26">[8]MRATES!#REF!</definedName>
    <definedName name="_____________PPC134" localSheetId="24">[7]MRATES!#REF!</definedName>
    <definedName name="_____________PPC134">[7]MRATES!#REF!</definedName>
    <definedName name="_____________PPC135" localSheetId="23">[7]MRATES!#REF!</definedName>
    <definedName name="_____________PPC135" localSheetId="26">[8]MRATES!#REF!</definedName>
    <definedName name="_____________PPC135" localSheetId="24">[7]MRATES!#REF!</definedName>
    <definedName name="_____________PPC135">[7]MRATES!#REF!</definedName>
    <definedName name="_____________PPC136" localSheetId="23">[7]MRATES!#REF!</definedName>
    <definedName name="_____________PPC136" localSheetId="26">[8]MRATES!#REF!</definedName>
    <definedName name="_____________PPC136" localSheetId="24">[7]MRATES!#REF!</definedName>
    <definedName name="_____________PPC136">[7]MRATES!#REF!</definedName>
    <definedName name="_____________PPC137" localSheetId="23">[7]MRATES!#REF!</definedName>
    <definedName name="_____________PPC137" localSheetId="26">[8]MRATES!#REF!</definedName>
    <definedName name="_____________PPC137" localSheetId="24">[7]MRATES!#REF!</definedName>
    <definedName name="_____________PPC137">[7]MRATES!#REF!</definedName>
    <definedName name="_____________PPC138" localSheetId="23">[7]MRATES!#REF!</definedName>
    <definedName name="_____________PPC138" localSheetId="26">[8]MRATES!#REF!</definedName>
    <definedName name="_____________PPC138" localSheetId="24">[7]MRATES!#REF!</definedName>
    <definedName name="_____________PPC138">[7]MRATES!#REF!</definedName>
    <definedName name="_____________PPC139" localSheetId="23">[7]MRATES!#REF!</definedName>
    <definedName name="_____________PPC139" localSheetId="26">[8]MRATES!#REF!</definedName>
    <definedName name="_____________PPC139" localSheetId="24">[7]MRATES!#REF!</definedName>
    <definedName name="_____________PPC139">[7]MRATES!#REF!</definedName>
    <definedName name="_____________PPC14" localSheetId="23">[7]MRATES!#REF!</definedName>
    <definedName name="_____________PPC14" localSheetId="26">[8]MRATES!#REF!</definedName>
    <definedName name="_____________PPC14" localSheetId="24">[7]MRATES!#REF!</definedName>
    <definedName name="_____________PPC14">[7]MRATES!#REF!</definedName>
    <definedName name="_____________PPC140" localSheetId="23">[7]MRATES!#REF!</definedName>
    <definedName name="_____________PPC140" localSheetId="26">[8]MRATES!#REF!</definedName>
    <definedName name="_____________PPC140" localSheetId="24">[7]MRATES!#REF!</definedName>
    <definedName name="_____________PPC140">[7]MRATES!#REF!</definedName>
    <definedName name="_____________PPC141" localSheetId="23">[7]MRATES!#REF!</definedName>
    <definedName name="_____________PPC141" localSheetId="26">[8]MRATES!#REF!</definedName>
    <definedName name="_____________PPC141" localSheetId="24">[7]MRATES!#REF!</definedName>
    <definedName name="_____________PPC141">[7]MRATES!#REF!</definedName>
    <definedName name="_____________PPC142" localSheetId="23">[7]MRATES!#REF!</definedName>
    <definedName name="_____________PPC142" localSheetId="26">[8]MRATES!#REF!</definedName>
    <definedName name="_____________PPC142" localSheetId="24">[7]MRATES!#REF!</definedName>
    <definedName name="_____________PPC142">[7]MRATES!#REF!</definedName>
    <definedName name="_____________PPC143" localSheetId="23">[7]MRATES!#REF!</definedName>
    <definedName name="_____________PPC143" localSheetId="26">[8]MRATES!#REF!</definedName>
    <definedName name="_____________PPC143" localSheetId="24">[7]MRATES!#REF!</definedName>
    <definedName name="_____________PPC143">[7]MRATES!#REF!</definedName>
    <definedName name="_____________PPC144" localSheetId="23">[7]MRATES!#REF!</definedName>
    <definedName name="_____________PPC144" localSheetId="26">[8]MRATES!#REF!</definedName>
    <definedName name="_____________PPC144" localSheetId="24">[7]MRATES!#REF!</definedName>
    <definedName name="_____________PPC144">[7]MRATES!#REF!</definedName>
    <definedName name="_____________PPC145" localSheetId="23">[7]MRATES!#REF!</definedName>
    <definedName name="_____________PPC145" localSheetId="26">[8]MRATES!#REF!</definedName>
    <definedName name="_____________PPC145" localSheetId="24">[7]MRATES!#REF!</definedName>
    <definedName name="_____________PPC145">[7]MRATES!#REF!</definedName>
    <definedName name="_____________PPC146" localSheetId="23">[7]MRATES!#REF!</definedName>
    <definedName name="_____________PPC146" localSheetId="26">[8]MRATES!#REF!</definedName>
    <definedName name="_____________PPC146" localSheetId="24">[7]MRATES!#REF!</definedName>
    <definedName name="_____________PPC146">[7]MRATES!#REF!</definedName>
    <definedName name="_____________PPC147" localSheetId="23">[7]MRATES!#REF!</definedName>
    <definedName name="_____________PPC147" localSheetId="26">[8]MRATES!#REF!</definedName>
    <definedName name="_____________PPC147" localSheetId="24">[7]MRATES!#REF!</definedName>
    <definedName name="_____________PPC147">[7]MRATES!#REF!</definedName>
    <definedName name="_____________PPC148" localSheetId="23">[7]MRATES!#REF!</definedName>
    <definedName name="_____________PPC148" localSheetId="26">[8]MRATES!#REF!</definedName>
    <definedName name="_____________PPC148" localSheetId="24">[7]MRATES!#REF!</definedName>
    <definedName name="_____________PPC148">[7]MRATES!#REF!</definedName>
    <definedName name="_____________PPC149" localSheetId="23">[7]MRATES!#REF!</definedName>
    <definedName name="_____________PPC149" localSheetId="26">[8]MRATES!#REF!</definedName>
    <definedName name="_____________PPC149" localSheetId="24">[7]MRATES!#REF!</definedName>
    <definedName name="_____________PPC149">[7]MRATES!#REF!</definedName>
    <definedName name="_____________PPC15" localSheetId="23">[7]MRATES!#REF!</definedName>
    <definedName name="_____________PPC15" localSheetId="26">[8]MRATES!#REF!</definedName>
    <definedName name="_____________PPC15" localSheetId="24">[7]MRATES!#REF!</definedName>
    <definedName name="_____________PPC15">[7]MRATES!#REF!</definedName>
    <definedName name="_____________PPC150" localSheetId="23">[7]MRATES!#REF!</definedName>
    <definedName name="_____________PPC150" localSheetId="26">[8]MRATES!#REF!</definedName>
    <definedName name="_____________PPC150" localSheetId="24">[7]MRATES!#REF!</definedName>
    <definedName name="_____________PPC150">[7]MRATES!#REF!</definedName>
    <definedName name="_____________PPC151" localSheetId="23">[7]MRATES!#REF!</definedName>
    <definedName name="_____________PPC151" localSheetId="26">[8]MRATES!#REF!</definedName>
    <definedName name="_____________PPC151" localSheetId="24">[7]MRATES!#REF!</definedName>
    <definedName name="_____________PPC151">[7]MRATES!#REF!</definedName>
    <definedName name="_____________PPC152" localSheetId="23">[7]MRATES!#REF!</definedName>
    <definedName name="_____________PPC152" localSheetId="26">[8]MRATES!#REF!</definedName>
    <definedName name="_____________PPC152" localSheetId="24">[7]MRATES!#REF!</definedName>
    <definedName name="_____________PPC152">[7]MRATES!#REF!</definedName>
    <definedName name="_____________PPC153" localSheetId="23">[7]MRATES!#REF!</definedName>
    <definedName name="_____________PPC153" localSheetId="26">[8]MRATES!#REF!</definedName>
    <definedName name="_____________PPC153" localSheetId="24">[7]MRATES!#REF!</definedName>
    <definedName name="_____________PPC153">[7]MRATES!#REF!</definedName>
    <definedName name="_____________PPC154" localSheetId="23">[7]MRATES!#REF!</definedName>
    <definedName name="_____________PPC154" localSheetId="26">[8]MRATES!#REF!</definedName>
    <definedName name="_____________PPC154" localSheetId="24">[7]MRATES!#REF!</definedName>
    <definedName name="_____________PPC154">[7]MRATES!#REF!</definedName>
    <definedName name="_____________PPC155" localSheetId="23">[7]MRATES!#REF!</definedName>
    <definedName name="_____________PPC155" localSheetId="26">[8]MRATES!#REF!</definedName>
    <definedName name="_____________PPC155" localSheetId="24">[7]MRATES!#REF!</definedName>
    <definedName name="_____________PPC155">[7]MRATES!#REF!</definedName>
    <definedName name="_____________PPC16" localSheetId="23">[7]MRATES!#REF!</definedName>
    <definedName name="_____________PPC16" localSheetId="26">[8]MRATES!#REF!</definedName>
    <definedName name="_____________PPC16" localSheetId="24">[7]MRATES!#REF!</definedName>
    <definedName name="_____________PPC16">[7]MRATES!#REF!</definedName>
    <definedName name="_____________PPC17" localSheetId="23">[7]MRATES!#REF!</definedName>
    <definedName name="_____________PPC17" localSheetId="26">[8]MRATES!#REF!</definedName>
    <definedName name="_____________PPC17" localSheetId="24">[7]MRATES!#REF!</definedName>
    <definedName name="_____________PPC17">[7]MRATES!#REF!</definedName>
    <definedName name="_____________PPC18" localSheetId="23">[7]MRATES!#REF!</definedName>
    <definedName name="_____________PPC18" localSheetId="26">[8]MRATES!#REF!</definedName>
    <definedName name="_____________PPC18" localSheetId="24">[7]MRATES!#REF!</definedName>
    <definedName name="_____________PPC18">[7]MRATES!#REF!</definedName>
    <definedName name="_____________PPC19" localSheetId="23">[7]MRATES!#REF!</definedName>
    <definedName name="_____________PPC19" localSheetId="26">[8]MRATES!#REF!</definedName>
    <definedName name="_____________PPC19" localSheetId="24">[7]MRATES!#REF!</definedName>
    <definedName name="_____________PPC19">[7]MRATES!#REF!</definedName>
    <definedName name="_____________PPC2" localSheetId="23">[7]MRATES!#REF!</definedName>
    <definedName name="_____________PPC2" localSheetId="26">[8]MRATES!#REF!</definedName>
    <definedName name="_____________PPC2" localSheetId="24">[7]MRATES!#REF!</definedName>
    <definedName name="_____________PPC2">[7]MRATES!#REF!</definedName>
    <definedName name="_____________PPC20" localSheetId="23">[7]MRATES!#REF!</definedName>
    <definedName name="_____________PPC20" localSheetId="26">[8]MRATES!#REF!</definedName>
    <definedName name="_____________PPC20" localSheetId="24">[7]MRATES!#REF!</definedName>
    <definedName name="_____________PPC20">[7]MRATES!#REF!</definedName>
    <definedName name="_____________PPC21" localSheetId="23">[7]MRATES!#REF!</definedName>
    <definedName name="_____________PPC21" localSheetId="26">[8]MRATES!#REF!</definedName>
    <definedName name="_____________PPC21" localSheetId="24">[7]MRATES!#REF!</definedName>
    <definedName name="_____________PPC21">[7]MRATES!#REF!</definedName>
    <definedName name="_____________PPC22" localSheetId="23">[7]MRATES!#REF!</definedName>
    <definedName name="_____________PPC22" localSheetId="26">[8]MRATES!#REF!</definedName>
    <definedName name="_____________PPC22" localSheetId="24">[7]MRATES!#REF!</definedName>
    <definedName name="_____________PPC22">[7]MRATES!#REF!</definedName>
    <definedName name="_____________PPC23" localSheetId="23">[7]MRATES!#REF!</definedName>
    <definedName name="_____________PPC23" localSheetId="26">[8]MRATES!#REF!</definedName>
    <definedName name="_____________PPC23" localSheetId="24">[7]MRATES!#REF!</definedName>
    <definedName name="_____________PPC23">[7]MRATES!#REF!</definedName>
    <definedName name="_____________PPC24" localSheetId="23">[7]MRATES!#REF!</definedName>
    <definedName name="_____________PPC24" localSheetId="26">[8]MRATES!#REF!</definedName>
    <definedName name="_____________PPC24" localSheetId="24">[7]MRATES!#REF!</definedName>
    <definedName name="_____________PPC24">[7]MRATES!#REF!</definedName>
    <definedName name="_____________PPC25" localSheetId="23">[7]MRATES!#REF!</definedName>
    <definedName name="_____________PPC25" localSheetId="26">[8]MRATES!#REF!</definedName>
    <definedName name="_____________PPC25" localSheetId="24">[7]MRATES!#REF!</definedName>
    <definedName name="_____________PPC25">[7]MRATES!#REF!</definedName>
    <definedName name="_____________PPC26" localSheetId="23">[7]MRATES!#REF!</definedName>
    <definedName name="_____________PPC26" localSheetId="26">[8]MRATES!#REF!</definedName>
    <definedName name="_____________PPC26" localSheetId="24">[7]MRATES!#REF!</definedName>
    <definedName name="_____________PPC26">[7]MRATES!#REF!</definedName>
    <definedName name="_____________PPC27" localSheetId="23">[7]MRATES!#REF!</definedName>
    <definedName name="_____________PPC27" localSheetId="26">[8]MRATES!#REF!</definedName>
    <definedName name="_____________PPC27" localSheetId="24">[7]MRATES!#REF!</definedName>
    <definedName name="_____________PPC27">[7]MRATES!#REF!</definedName>
    <definedName name="_____________PPC28" localSheetId="23">[7]MRATES!#REF!</definedName>
    <definedName name="_____________PPC28" localSheetId="26">[8]MRATES!#REF!</definedName>
    <definedName name="_____________PPC28" localSheetId="24">[7]MRATES!#REF!</definedName>
    <definedName name="_____________PPC28">[7]MRATES!#REF!</definedName>
    <definedName name="_____________PPC29" localSheetId="23">[7]MRATES!#REF!</definedName>
    <definedName name="_____________PPC29" localSheetId="26">[8]MRATES!#REF!</definedName>
    <definedName name="_____________PPC29" localSheetId="24">[7]MRATES!#REF!</definedName>
    <definedName name="_____________PPC29">[7]MRATES!#REF!</definedName>
    <definedName name="_____________PPC3" localSheetId="23">[7]MRATES!#REF!</definedName>
    <definedName name="_____________PPC3" localSheetId="26">[8]MRATES!#REF!</definedName>
    <definedName name="_____________PPC3" localSheetId="24">[7]MRATES!#REF!</definedName>
    <definedName name="_____________PPC3">[7]MRATES!#REF!</definedName>
    <definedName name="_____________PPC30" localSheetId="23">[7]MRATES!#REF!</definedName>
    <definedName name="_____________PPC30" localSheetId="26">[8]MRATES!#REF!</definedName>
    <definedName name="_____________PPC30" localSheetId="24">[7]MRATES!#REF!</definedName>
    <definedName name="_____________PPC30">[7]MRATES!#REF!</definedName>
    <definedName name="_____________PPC31" localSheetId="23">[7]MRATES!#REF!</definedName>
    <definedName name="_____________PPC31" localSheetId="26">[8]MRATES!#REF!</definedName>
    <definedName name="_____________PPC31" localSheetId="24">[7]MRATES!#REF!</definedName>
    <definedName name="_____________PPC31">[7]MRATES!#REF!</definedName>
    <definedName name="_____________PPC32" localSheetId="23">[7]MRATES!#REF!</definedName>
    <definedName name="_____________PPC32" localSheetId="26">[8]MRATES!#REF!</definedName>
    <definedName name="_____________PPC32" localSheetId="24">[7]MRATES!#REF!</definedName>
    <definedName name="_____________PPC32">[7]MRATES!#REF!</definedName>
    <definedName name="_____________PPC33" localSheetId="23">[7]MRATES!#REF!</definedName>
    <definedName name="_____________PPC33" localSheetId="26">[8]MRATES!#REF!</definedName>
    <definedName name="_____________PPC33" localSheetId="24">[7]MRATES!#REF!</definedName>
    <definedName name="_____________PPC33">[7]MRATES!#REF!</definedName>
    <definedName name="_____________PPC34" localSheetId="23">[7]MRATES!#REF!</definedName>
    <definedName name="_____________PPC34" localSheetId="26">[8]MRATES!#REF!</definedName>
    <definedName name="_____________PPC34" localSheetId="24">[7]MRATES!#REF!</definedName>
    <definedName name="_____________PPC34">[7]MRATES!#REF!</definedName>
    <definedName name="_____________PPC35" localSheetId="23">[7]MRATES!#REF!</definedName>
    <definedName name="_____________PPC35" localSheetId="26">[8]MRATES!#REF!</definedName>
    <definedName name="_____________PPC35" localSheetId="24">[7]MRATES!#REF!</definedName>
    <definedName name="_____________PPC35">[7]MRATES!#REF!</definedName>
    <definedName name="_____________PPC36" localSheetId="23">[7]MRATES!#REF!</definedName>
    <definedName name="_____________PPC36" localSheetId="26">[8]MRATES!#REF!</definedName>
    <definedName name="_____________PPC36" localSheetId="24">[7]MRATES!#REF!</definedName>
    <definedName name="_____________PPC36">[7]MRATES!#REF!</definedName>
    <definedName name="_____________PPC37" localSheetId="23">[7]MRATES!#REF!</definedName>
    <definedName name="_____________PPC37" localSheetId="26">[8]MRATES!#REF!</definedName>
    <definedName name="_____________PPC37" localSheetId="24">[7]MRATES!#REF!</definedName>
    <definedName name="_____________PPC37">[7]MRATES!#REF!</definedName>
    <definedName name="_____________PPC38" localSheetId="23">[7]MRATES!#REF!</definedName>
    <definedName name="_____________PPC38" localSheetId="26">[8]MRATES!#REF!</definedName>
    <definedName name="_____________PPC38" localSheetId="24">[7]MRATES!#REF!</definedName>
    <definedName name="_____________PPC38">[7]MRATES!#REF!</definedName>
    <definedName name="_____________PPC39" localSheetId="23">[7]MRATES!#REF!</definedName>
    <definedName name="_____________PPC39" localSheetId="26">[8]MRATES!#REF!</definedName>
    <definedName name="_____________PPC39" localSheetId="24">[7]MRATES!#REF!</definedName>
    <definedName name="_____________PPC39">[7]MRATES!#REF!</definedName>
    <definedName name="_____________PPC4" localSheetId="23">[7]MRATES!#REF!</definedName>
    <definedName name="_____________PPC4" localSheetId="26">[8]MRATES!#REF!</definedName>
    <definedName name="_____________PPC4" localSheetId="24">[7]MRATES!#REF!</definedName>
    <definedName name="_____________PPC4">[7]MRATES!#REF!</definedName>
    <definedName name="_____________PPC40" localSheetId="23">[7]MRATES!#REF!</definedName>
    <definedName name="_____________PPC40" localSheetId="26">[8]MRATES!#REF!</definedName>
    <definedName name="_____________PPC40" localSheetId="24">[7]MRATES!#REF!</definedName>
    <definedName name="_____________PPC40">[7]MRATES!#REF!</definedName>
    <definedName name="_____________PPC41" localSheetId="23">[7]MRATES!#REF!</definedName>
    <definedName name="_____________PPC41" localSheetId="26">[8]MRATES!#REF!</definedName>
    <definedName name="_____________PPC41" localSheetId="24">[7]MRATES!#REF!</definedName>
    <definedName name="_____________PPC41">[7]MRATES!#REF!</definedName>
    <definedName name="_____________PPC42" localSheetId="23">[7]MRATES!#REF!</definedName>
    <definedName name="_____________PPC42" localSheetId="26">[8]MRATES!#REF!</definedName>
    <definedName name="_____________PPC42" localSheetId="24">[7]MRATES!#REF!</definedName>
    <definedName name="_____________PPC42">[7]MRATES!#REF!</definedName>
    <definedName name="_____________PPC43" localSheetId="23">[7]MRATES!#REF!</definedName>
    <definedName name="_____________PPC43" localSheetId="26">[8]MRATES!#REF!</definedName>
    <definedName name="_____________PPC43" localSheetId="24">[7]MRATES!#REF!</definedName>
    <definedName name="_____________PPC43">[7]MRATES!#REF!</definedName>
    <definedName name="_____________PPC44" localSheetId="23">[7]MRATES!#REF!</definedName>
    <definedName name="_____________PPC44" localSheetId="26">[8]MRATES!#REF!</definedName>
    <definedName name="_____________PPC44" localSheetId="24">[7]MRATES!#REF!</definedName>
    <definedName name="_____________PPC44">[7]MRATES!#REF!</definedName>
    <definedName name="_____________PPC45" localSheetId="23">[7]MRATES!#REF!</definedName>
    <definedName name="_____________PPC45" localSheetId="26">[8]MRATES!#REF!</definedName>
    <definedName name="_____________PPC45" localSheetId="24">[7]MRATES!#REF!</definedName>
    <definedName name="_____________PPC45">[7]MRATES!#REF!</definedName>
    <definedName name="_____________PPC46" localSheetId="23">[7]MRATES!#REF!</definedName>
    <definedName name="_____________PPC46" localSheetId="26">[8]MRATES!#REF!</definedName>
    <definedName name="_____________PPC46" localSheetId="24">[7]MRATES!#REF!</definedName>
    <definedName name="_____________PPC46">[7]MRATES!#REF!</definedName>
    <definedName name="_____________PPC47" localSheetId="23">[7]MRATES!#REF!</definedName>
    <definedName name="_____________PPC47" localSheetId="26">[8]MRATES!#REF!</definedName>
    <definedName name="_____________PPC47" localSheetId="24">[7]MRATES!#REF!</definedName>
    <definedName name="_____________PPC47">[7]MRATES!#REF!</definedName>
    <definedName name="_____________PPC48" localSheetId="23">[7]MRATES!#REF!</definedName>
    <definedName name="_____________PPC48" localSheetId="26">[8]MRATES!#REF!</definedName>
    <definedName name="_____________PPC48" localSheetId="24">[7]MRATES!#REF!</definedName>
    <definedName name="_____________PPC48">[7]MRATES!#REF!</definedName>
    <definedName name="_____________PPC49" localSheetId="23">[7]MRATES!#REF!</definedName>
    <definedName name="_____________PPC49" localSheetId="26">[8]MRATES!#REF!</definedName>
    <definedName name="_____________PPC49" localSheetId="24">[7]MRATES!#REF!</definedName>
    <definedName name="_____________PPC49">[7]MRATES!#REF!</definedName>
    <definedName name="_____________PPC5" localSheetId="23">[7]MRATES!#REF!</definedName>
    <definedName name="_____________PPC5" localSheetId="26">[8]MRATES!#REF!</definedName>
    <definedName name="_____________PPC5" localSheetId="24">[7]MRATES!#REF!</definedName>
    <definedName name="_____________PPC5">[7]MRATES!#REF!</definedName>
    <definedName name="_____________PPC50" localSheetId="23">[7]MRATES!#REF!</definedName>
    <definedName name="_____________PPC50" localSheetId="26">[8]MRATES!#REF!</definedName>
    <definedName name="_____________PPC50" localSheetId="24">[7]MRATES!#REF!</definedName>
    <definedName name="_____________PPC50">[7]MRATES!#REF!</definedName>
    <definedName name="_____________PPC51" localSheetId="23">[7]MRATES!#REF!</definedName>
    <definedName name="_____________PPC51" localSheetId="26">[8]MRATES!#REF!</definedName>
    <definedName name="_____________PPC51" localSheetId="24">[7]MRATES!#REF!</definedName>
    <definedName name="_____________PPC51">[7]MRATES!#REF!</definedName>
    <definedName name="_____________PPC52" localSheetId="23">[7]MRATES!#REF!</definedName>
    <definedName name="_____________PPC52" localSheetId="26">[8]MRATES!#REF!</definedName>
    <definedName name="_____________PPC52" localSheetId="24">[7]MRATES!#REF!</definedName>
    <definedName name="_____________PPC52">[7]MRATES!#REF!</definedName>
    <definedName name="_____________PPC53" localSheetId="23">[7]MRATES!#REF!</definedName>
    <definedName name="_____________PPC53" localSheetId="26">[8]MRATES!#REF!</definedName>
    <definedName name="_____________PPC53" localSheetId="24">[7]MRATES!#REF!</definedName>
    <definedName name="_____________PPC53">[7]MRATES!#REF!</definedName>
    <definedName name="_____________PPC54" localSheetId="23">[7]MRATES!#REF!</definedName>
    <definedName name="_____________PPC54" localSheetId="26">[8]MRATES!#REF!</definedName>
    <definedName name="_____________PPC54" localSheetId="24">[7]MRATES!#REF!</definedName>
    <definedName name="_____________PPC54">[7]MRATES!#REF!</definedName>
    <definedName name="_____________PPC55" localSheetId="23">[7]MRATES!#REF!</definedName>
    <definedName name="_____________PPC55" localSheetId="26">[8]MRATES!#REF!</definedName>
    <definedName name="_____________PPC55" localSheetId="24">[7]MRATES!#REF!</definedName>
    <definedName name="_____________PPC55">[7]MRATES!#REF!</definedName>
    <definedName name="_____________PPC56" localSheetId="23">[7]MRATES!#REF!</definedName>
    <definedName name="_____________PPC56" localSheetId="26">[8]MRATES!#REF!</definedName>
    <definedName name="_____________PPC56" localSheetId="24">[7]MRATES!#REF!</definedName>
    <definedName name="_____________PPC56">[7]MRATES!#REF!</definedName>
    <definedName name="_____________PPC57" localSheetId="23">[7]MRATES!#REF!</definedName>
    <definedName name="_____________PPC57" localSheetId="26">[8]MRATES!#REF!</definedName>
    <definedName name="_____________PPC57" localSheetId="24">[7]MRATES!#REF!</definedName>
    <definedName name="_____________PPC57">[7]MRATES!#REF!</definedName>
    <definedName name="_____________PPC58" localSheetId="23">[7]MRATES!#REF!</definedName>
    <definedName name="_____________PPC58" localSheetId="26">[8]MRATES!#REF!</definedName>
    <definedName name="_____________PPC58" localSheetId="24">[7]MRATES!#REF!</definedName>
    <definedName name="_____________PPC58">[7]MRATES!#REF!</definedName>
    <definedName name="_____________PPC59" localSheetId="23">[7]MRATES!#REF!</definedName>
    <definedName name="_____________PPC59" localSheetId="26">[8]MRATES!#REF!</definedName>
    <definedName name="_____________PPC59" localSheetId="24">[7]MRATES!#REF!</definedName>
    <definedName name="_____________PPC59">[7]MRATES!#REF!</definedName>
    <definedName name="_____________PPC6" localSheetId="23">[7]MRATES!#REF!</definedName>
    <definedName name="_____________PPC6" localSheetId="26">[8]MRATES!#REF!</definedName>
    <definedName name="_____________PPC6" localSheetId="24">[7]MRATES!#REF!</definedName>
    <definedName name="_____________PPC6">[7]MRATES!#REF!</definedName>
    <definedName name="_____________PPC60" localSheetId="23">[7]MRATES!#REF!</definedName>
    <definedName name="_____________PPC60" localSheetId="26">[8]MRATES!#REF!</definedName>
    <definedName name="_____________PPC60" localSheetId="24">[7]MRATES!#REF!</definedName>
    <definedName name="_____________PPC60">[7]MRATES!#REF!</definedName>
    <definedName name="_____________PPC61" localSheetId="23">[7]MRATES!#REF!</definedName>
    <definedName name="_____________PPC61" localSheetId="26">[8]MRATES!#REF!</definedName>
    <definedName name="_____________PPC61" localSheetId="24">[7]MRATES!#REF!</definedName>
    <definedName name="_____________PPC61">[7]MRATES!#REF!</definedName>
    <definedName name="_____________PPC62" localSheetId="23">[7]MRATES!#REF!</definedName>
    <definedName name="_____________PPC62" localSheetId="26">[8]MRATES!#REF!</definedName>
    <definedName name="_____________PPC62" localSheetId="24">[7]MRATES!#REF!</definedName>
    <definedName name="_____________PPC62">[7]MRATES!#REF!</definedName>
    <definedName name="_____________PPC63" localSheetId="23">[7]MRATES!#REF!</definedName>
    <definedName name="_____________PPC63" localSheetId="26">[8]MRATES!#REF!</definedName>
    <definedName name="_____________PPC63" localSheetId="24">[7]MRATES!#REF!</definedName>
    <definedName name="_____________PPC63">[7]MRATES!#REF!</definedName>
    <definedName name="_____________PPC64" localSheetId="23">[7]MRATES!#REF!</definedName>
    <definedName name="_____________PPC64" localSheetId="26">[8]MRATES!#REF!</definedName>
    <definedName name="_____________PPC64" localSheetId="24">[7]MRATES!#REF!</definedName>
    <definedName name="_____________PPC64">[7]MRATES!#REF!</definedName>
    <definedName name="_____________PPC65" localSheetId="23">[7]MRATES!#REF!</definedName>
    <definedName name="_____________PPC65" localSheetId="26">[8]MRATES!#REF!</definedName>
    <definedName name="_____________PPC65" localSheetId="24">[7]MRATES!#REF!</definedName>
    <definedName name="_____________PPC65">[7]MRATES!#REF!</definedName>
    <definedName name="_____________PPC66" localSheetId="23">[7]MRATES!#REF!</definedName>
    <definedName name="_____________PPC66" localSheetId="26">[8]MRATES!#REF!</definedName>
    <definedName name="_____________PPC66" localSheetId="24">[7]MRATES!#REF!</definedName>
    <definedName name="_____________PPC66">[7]MRATES!#REF!</definedName>
    <definedName name="_____________PPC67" localSheetId="23">[7]MRATES!#REF!</definedName>
    <definedName name="_____________PPC67" localSheetId="26">[8]MRATES!#REF!</definedName>
    <definedName name="_____________PPC67" localSheetId="24">[7]MRATES!#REF!</definedName>
    <definedName name="_____________PPC67">[7]MRATES!#REF!</definedName>
    <definedName name="_____________PPC68" localSheetId="23">[7]MRATES!#REF!</definedName>
    <definedName name="_____________PPC68" localSheetId="26">[8]MRATES!#REF!</definedName>
    <definedName name="_____________PPC68" localSheetId="24">[7]MRATES!#REF!</definedName>
    <definedName name="_____________PPC68">[7]MRATES!#REF!</definedName>
    <definedName name="_____________PPC69" localSheetId="23">[7]MRATES!#REF!</definedName>
    <definedName name="_____________PPC69" localSheetId="26">[8]MRATES!#REF!</definedName>
    <definedName name="_____________PPC69" localSheetId="24">[7]MRATES!#REF!</definedName>
    <definedName name="_____________PPC69">[7]MRATES!#REF!</definedName>
    <definedName name="_____________PPC7" localSheetId="23">[7]MRATES!#REF!</definedName>
    <definedName name="_____________PPC7" localSheetId="26">[8]MRATES!#REF!</definedName>
    <definedName name="_____________PPC7" localSheetId="24">[7]MRATES!#REF!</definedName>
    <definedName name="_____________PPC7">[7]MRATES!#REF!</definedName>
    <definedName name="_____________PPC70" localSheetId="23">[7]MRATES!#REF!</definedName>
    <definedName name="_____________PPC70" localSheetId="26">[8]MRATES!#REF!</definedName>
    <definedName name="_____________PPC70" localSheetId="24">[7]MRATES!#REF!</definedName>
    <definedName name="_____________PPC70">[7]MRATES!#REF!</definedName>
    <definedName name="_____________PPC71" localSheetId="23">[7]MRATES!#REF!</definedName>
    <definedName name="_____________PPC71" localSheetId="26">[8]MRATES!#REF!</definedName>
    <definedName name="_____________PPC71" localSheetId="24">[7]MRATES!#REF!</definedName>
    <definedName name="_____________PPC71">[7]MRATES!#REF!</definedName>
    <definedName name="_____________PPC72" localSheetId="23">[7]MRATES!#REF!</definedName>
    <definedName name="_____________PPC72" localSheetId="26">[8]MRATES!#REF!</definedName>
    <definedName name="_____________PPC72" localSheetId="24">[7]MRATES!#REF!</definedName>
    <definedName name="_____________PPC72">[7]MRATES!#REF!</definedName>
    <definedName name="_____________PPC73" localSheetId="23">[7]MRATES!#REF!</definedName>
    <definedName name="_____________PPC73" localSheetId="26">[8]MRATES!#REF!</definedName>
    <definedName name="_____________PPC73" localSheetId="24">[7]MRATES!#REF!</definedName>
    <definedName name="_____________PPC73">[7]MRATES!#REF!</definedName>
    <definedName name="_____________PPC74" localSheetId="23">[7]MRATES!#REF!</definedName>
    <definedName name="_____________PPC74" localSheetId="26">[8]MRATES!#REF!</definedName>
    <definedName name="_____________PPC74" localSheetId="24">[7]MRATES!#REF!</definedName>
    <definedName name="_____________PPC74">[7]MRATES!#REF!</definedName>
    <definedName name="_____________PPC75" localSheetId="23">[7]MRATES!#REF!</definedName>
    <definedName name="_____________PPC75" localSheetId="26">[8]MRATES!#REF!</definedName>
    <definedName name="_____________PPC75" localSheetId="24">[7]MRATES!#REF!</definedName>
    <definedName name="_____________PPC75">[7]MRATES!#REF!</definedName>
    <definedName name="_____________PPC76" localSheetId="23">[7]MRATES!#REF!</definedName>
    <definedName name="_____________PPC76" localSheetId="26">[8]MRATES!#REF!</definedName>
    <definedName name="_____________PPC76" localSheetId="24">[7]MRATES!#REF!</definedName>
    <definedName name="_____________PPC76">[7]MRATES!#REF!</definedName>
    <definedName name="_____________PPC77" localSheetId="23">[7]MRATES!#REF!</definedName>
    <definedName name="_____________PPC77" localSheetId="26">[8]MRATES!#REF!</definedName>
    <definedName name="_____________PPC77" localSheetId="24">[7]MRATES!#REF!</definedName>
    <definedName name="_____________PPC77">[7]MRATES!#REF!</definedName>
    <definedName name="_____________PPC78" localSheetId="23">[7]MRATES!#REF!</definedName>
    <definedName name="_____________PPC78" localSheetId="26">[8]MRATES!#REF!</definedName>
    <definedName name="_____________PPC78" localSheetId="24">[7]MRATES!#REF!</definedName>
    <definedName name="_____________PPC78">[7]MRATES!#REF!</definedName>
    <definedName name="_____________PPC79" localSheetId="23">[7]MRATES!#REF!</definedName>
    <definedName name="_____________PPC79" localSheetId="26">[8]MRATES!#REF!</definedName>
    <definedName name="_____________PPC79" localSheetId="24">[7]MRATES!#REF!</definedName>
    <definedName name="_____________PPC79">[7]MRATES!#REF!</definedName>
    <definedName name="_____________PPC8" localSheetId="23">[7]MRATES!#REF!</definedName>
    <definedName name="_____________PPC8" localSheetId="26">[8]MRATES!#REF!</definedName>
    <definedName name="_____________PPC8" localSheetId="24">[7]MRATES!#REF!</definedName>
    <definedName name="_____________PPC8">[7]MRATES!#REF!</definedName>
    <definedName name="_____________PPC80" localSheetId="23">[7]MRATES!#REF!</definedName>
    <definedName name="_____________PPC80" localSheetId="26">[8]MRATES!#REF!</definedName>
    <definedName name="_____________PPC80" localSheetId="24">[7]MRATES!#REF!</definedName>
    <definedName name="_____________PPC80">[7]MRATES!#REF!</definedName>
    <definedName name="_____________PPC81" localSheetId="23">[7]MRATES!#REF!</definedName>
    <definedName name="_____________PPC81" localSheetId="26">[8]MRATES!#REF!</definedName>
    <definedName name="_____________PPC81" localSheetId="24">[7]MRATES!#REF!</definedName>
    <definedName name="_____________PPC81">[7]MRATES!#REF!</definedName>
    <definedName name="_____________PPC82" localSheetId="23">[7]MRATES!#REF!</definedName>
    <definedName name="_____________PPC82" localSheetId="26">[8]MRATES!#REF!</definedName>
    <definedName name="_____________PPC82" localSheetId="24">[7]MRATES!#REF!</definedName>
    <definedName name="_____________PPC82">[7]MRATES!#REF!</definedName>
    <definedName name="_____________PPC83" localSheetId="23">[7]MRATES!#REF!</definedName>
    <definedName name="_____________PPC83" localSheetId="26">[8]MRATES!#REF!</definedName>
    <definedName name="_____________PPC83" localSheetId="24">[7]MRATES!#REF!</definedName>
    <definedName name="_____________PPC83">[7]MRATES!#REF!</definedName>
    <definedName name="_____________PPC84" localSheetId="23">[7]MRATES!#REF!</definedName>
    <definedName name="_____________PPC84" localSheetId="26">[8]MRATES!#REF!</definedName>
    <definedName name="_____________PPC84" localSheetId="24">[7]MRATES!#REF!</definedName>
    <definedName name="_____________PPC84">[7]MRATES!#REF!</definedName>
    <definedName name="_____________PPC85" localSheetId="23">[7]MRATES!#REF!</definedName>
    <definedName name="_____________PPC85" localSheetId="26">[8]MRATES!#REF!</definedName>
    <definedName name="_____________PPC85" localSheetId="24">[7]MRATES!#REF!</definedName>
    <definedName name="_____________PPC85">[7]MRATES!#REF!</definedName>
    <definedName name="_____________PPC86" localSheetId="23">[7]MRATES!#REF!</definedName>
    <definedName name="_____________PPC86" localSheetId="26">[8]MRATES!#REF!</definedName>
    <definedName name="_____________PPC86" localSheetId="24">[7]MRATES!#REF!</definedName>
    <definedName name="_____________PPC86">[7]MRATES!#REF!</definedName>
    <definedName name="_____________PPC87" localSheetId="23">[7]MRATES!#REF!</definedName>
    <definedName name="_____________PPC87" localSheetId="26">[8]MRATES!#REF!</definedName>
    <definedName name="_____________PPC87" localSheetId="24">[7]MRATES!#REF!</definedName>
    <definedName name="_____________PPC87">[7]MRATES!#REF!</definedName>
    <definedName name="_____________PPC88" localSheetId="23">[7]MRATES!#REF!</definedName>
    <definedName name="_____________PPC88" localSheetId="26">[8]MRATES!#REF!</definedName>
    <definedName name="_____________PPC88" localSheetId="24">[7]MRATES!#REF!</definedName>
    <definedName name="_____________PPC88">[7]MRATES!#REF!</definedName>
    <definedName name="_____________PPC89" localSheetId="23">[7]MRATES!#REF!</definedName>
    <definedName name="_____________PPC89" localSheetId="26">[8]MRATES!#REF!</definedName>
    <definedName name="_____________PPC89" localSheetId="24">[7]MRATES!#REF!</definedName>
    <definedName name="_____________PPC89">[7]MRATES!#REF!</definedName>
    <definedName name="_____________PPC9" localSheetId="23">[7]MRATES!#REF!</definedName>
    <definedName name="_____________PPC9" localSheetId="26">[8]MRATES!#REF!</definedName>
    <definedName name="_____________PPC9" localSheetId="24">[7]MRATES!#REF!</definedName>
    <definedName name="_____________PPC9">[7]MRATES!#REF!</definedName>
    <definedName name="_____________PPC90" localSheetId="23">[7]MRATES!#REF!</definedName>
    <definedName name="_____________PPC90" localSheetId="26">[8]MRATES!#REF!</definedName>
    <definedName name="_____________PPC90" localSheetId="24">[7]MRATES!#REF!</definedName>
    <definedName name="_____________PPC90">[7]MRATES!#REF!</definedName>
    <definedName name="_____________PPC91" localSheetId="23">[7]MRATES!#REF!</definedName>
    <definedName name="_____________PPC91" localSheetId="26">[8]MRATES!#REF!</definedName>
    <definedName name="_____________PPC91" localSheetId="24">[7]MRATES!#REF!</definedName>
    <definedName name="_____________PPC91">[7]MRATES!#REF!</definedName>
    <definedName name="_____________PPC92" localSheetId="23">[7]MRATES!#REF!</definedName>
    <definedName name="_____________PPC92" localSheetId="26">[8]MRATES!#REF!</definedName>
    <definedName name="_____________PPC92" localSheetId="24">[7]MRATES!#REF!</definedName>
    <definedName name="_____________PPC92">[7]MRATES!#REF!</definedName>
    <definedName name="_____________PPC93" localSheetId="23">[7]MRATES!#REF!</definedName>
    <definedName name="_____________PPC93" localSheetId="26">[8]MRATES!#REF!</definedName>
    <definedName name="_____________PPC93" localSheetId="24">[7]MRATES!#REF!</definedName>
    <definedName name="_____________PPC93">[7]MRATES!#REF!</definedName>
    <definedName name="_____________PPC94" localSheetId="23">[7]MRATES!#REF!</definedName>
    <definedName name="_____________PPC94" localSheetId="26">[8]MRATES!#REF!</definedName>
    <definedName name="_____________PPC94" localSheetId="24">[7]MRATES!#REF!</definedName>
    <definedName name="_____________PPC94">[7]MRATES!#REF!</definedName>
    <definedName name="_____________PPC95" localSheetId="23">[7]MRATES!#REF!</definedName>
    <definedName name="_____________PPC95" localSheetId="26">[8]MRATES!#REF!</definedName>
    <definedName name="_____________PPC95" localSheetId="24">[7]MRATES!#REF!</definedName>
    <definedName name="_____________PPC95">[7]MRATES!#REF!</definedName>
    <definedName name="_____________PPD114" localSheetId="23">[7]MRATES!#REF!</definedName>
    <definedName name="_____________PPD114" localSheetId="26">[8]MRATES!#REF!</definedName>
    <definedName name="_____________PPD114" localSheetId="24">[7]MRATES!#REF!</definedName>
    <definedName name="_____________PPD114">[7]MRATES!#REF!</definedName>
    <definedName name="_____________PPD89" localSheetId="23">[7]MRATES!#REF!</definedName>
    <definedName name="_____________PPD89" localSheetId="26">[8]MRATES!#REF!</definedName>
    <definedName name="_____________PPD89" localSheetId="24">[7]MRATES!#REF!</definedName>
    <definedName name="_____________PPD89">[7]MRATES!#REF!</definedName>
    <definedName name="_____________QS25">[3]MRATES!$G$16</definedName>
    <definedName name="_____________QS40">[3]MRATES!$G$17</definedName>
    <definedName name="_____________RMR1">#N/A</definedName>
    <definedName name="_____________SS10" localSheetId="26">#N/A</definedName>
    <definedName name="_____________SS10">[10]MRATES!$J$7</definedName>
    <definedName name="_____________SS12" localSheetId="26">#N/A</definedName>
    <definedName name="_____________SS12">[10]MRATES!$J$8</definedName>
    <definedName name="_____________SS150">[10]MRATES!$G$13</definedName>
    <definedName name="_____________SS20" localSheetId="26">#N/A</definedName>
    <definedName name="_____________SS20">[10]MRATES!$J$9</definedName>
    <definedName name="_____________SS225">#N/A</definedName>
    <definedName name="_____________SS25" localSheetId="26">#N/A</definedName>
    <definedName name="_____________SS25">[10]MRATES!$J$10</definedName>
    <definedName name="_____________SS300">[10]MRATES!$G$15</definedName>
    <definedName name="_____________SS40" localSheetId="26">#N/A</definedName>
    <definedName name="_____________SS40">[10]MRATES!$J$11</definedName>
    <definedName name="_____________SS6" localSheetId="26">#N/A</definedName>
    <definedName name="_____________SS6">[10]MRATES!$J$6</definedName>
    <definedName name="____________IRC12" localSheetId="26">[8]MRATES!$F$11</definedName>
    <definedName name="____________IRC12">[10]MRATES!$M$9</definedName>
    <definedName name="____________IRC19" localSheetId="26">[8]MRATES!$F$12</definedName>
    <definedName name="____________IRC19">[10]MRATES!$M$10</definedName>
    <definedName name="____________IRC25" localSheetId="26">[8]MRATES!$F$13</definedName>
    <definedName name="____________IRC25">[10]MRATES!$M$11</definedName>
    <definedName name="____________IRC40" localSheetId="26">[8]MRATES!$F$14</definedName>
    <definedName name="____________IRC40">[10]MRATES!$M$12</definedName>
    <definedName name="____________IRC5" localSheetId="26">[8]MRATES!$F$9</definedName>
    <definedName name="____________IRC5">[10]MRATES!$M$7</definedName>
    <definedName name="____________IRC50" localSheetId="26">#N/A</definedName>
    <definedName name="____________IRC50">[10]MRATES!$M$13</definedName>
    <definedName name="____________IRC60" localSheetId="26">#N/A</definedName>
    <definedName name="____________IRC60">[10]MRATES!$M$14</definedName>
    <definedName name="____________IRC9" localSheetId="26">[8]MRATES!$F$10</definedName>
    <definedName name="____________IRC9">[10]MRATES!$M$8</definedName>
    <definedName name="____________MS6" localSheetId="26">#N/A</definedName>
    <definedName name="____________MS6">[9]MRATES!$P$50</definedName>
    <definedName name="____________OH1" localSheetId="26">#N/A</definedName>
    <definedName name="____________OH1">[9]MRATES!$C$35</definedName>
    <definedName name="____________PPA14" localSheetId="23">[11]MRATES!#REF!</definedName>
    <definedName name="____________PPA14" localSheetId="26">#N/A</definedName>
    <definedName name="____________PPA14" localSheetId="24">[11]MRATES!#REF!</definedName>
    <definedName name="____________PPA14" localSheetId="21">[11]MRATES!#REF!</definedName>
    <definedName name="____________PPA14">[11]MRATES!#REF!</definedName>
    <definedName name="____________PPB154" localSheetId="23">[11]MRATES!#REF!</definedName>
    <definedName name="____________PPB154" localSheetId="26">#N/A</definedName>
    <definedName name="____________PPB154" localSheetId="24">[11]MRATES!#REF!</definedName>
    <definedName name="____________PPB154" localSheetId="21">[11]MRATES!#REF!</definedName>
    <definedName name="____________PPB154">[11]MRATES!#REF!</definedName>
    <definedName name="____________PPB155" localSheetId="23">[11]MRATES!#REF!</definedName>
    <definedName name="____________PPB155" localSheetId="26">#N/A</definedName>
    <definedName name="____________PPB155" localSheetId="24">[11]MRATES!#REF!</definedName>
    <definedName name="____________PPB155">[11]MRATES!#REF!</definedName>
    <definedName name="____________PPB16" localSheetId="23">[11]MRATES!#REF!</definedName>
    <definedName name="____________PPB16" localSheetId="26">#N/A</definedName>
    <definedName name="____________PPB16" localSheetId="24">[11]MRATES!#REF!</definedName>
    <definedName name="____________PPB16">[11]MRATES!#REF!</definedName>
    <definedName name="____________PPB17" localSheetId="23">[11]MRATES!#REF!</definedName>
    <definedName name="____________PPB17" localSheetId="26">#N/A</definedName>
    <definedName name="____________PPB17" localSheetId="24">[11]MRATES!#REF!</definedName>
    <definedName name="____________PPB17">[11]MRATES!#REF!</definedName>
    <definedName name="____________PPB18" localSheetId="23">[11]MRATES!#REF!</definedName>
    <definedName name="____________PPB18" localSheetId="26">#N/A</definedName>
    <definedName name="____________PPB18" localSheetId="24">[11]MRATES!#REF!</definedName>
    <definedName name="____________PPB18">[11]MRATES!#REF!</definedName>
    <definedName name="____________PPB19" localSheetId="23">[11]MRATES!#REF!</definedName>
    <definedName name="____________PPB19" localSheetId="26">#N/A</definedName>
    <definedName name="____________PPB19" localSheetId="24">[11]MRATES!#REF!</definedName>
    <definedName name="____________PPB19">[11]MRATES!#REF!</definedName>
    <definedName name="____________PPB2" localSheetId="23">[11]MRATES!#REF!</definedName>
    <definedName name="____________PPB2" localSheetId="26">#N/A</definedName>
    <definedName name="____________PPB2" localSheetId="24">[11]MRATES!#REF!</definedName>
    <definedName name="____________PPB2">[11]MRATES!#REF!</definedName>
    <definedName name="____________PPB20" localSheetId="23">[11]MRATES!#REF!</definedName>
    <definedName name="____________PPB20" localSheetId="26">#N/A</definedName>
    <definedName name="____________PPB20" localSheetId="24">[11]MRATES!#REF!</definedName>
    <definedName name="____________PPB20">[11]MRATES!#REF!</definedName>
    <definedName name="____________PPB21" localSheetId="23">[11]MRATES!#REF!</definedName>
    <definedName name="____________PPB21" localSheetId="26">#N/A</definedName>
    <definedName name="____________PPB21" localSheetId="24">[11]MRATES!#REF!</definedName>
    <definedName name="____________PPB21">[11]MRATES!#REF!</definedName>
    <definedName name="____________PPB22" localSheetId="23">[11]MRATES!#REF!</definedName>
    <definedName name="____________PPB22" localSheetId="26">#N/A</definedName>
    <definedName name="____________PPB22" localSheetId="24">[11]MRATES!#REF!</definedName>
    <definedName name="____________PPB22">[11]MRATES!#REF!</definedName>
    <definedName name="____________PPB23" localSheetId="23">[11]MRATES!#REF!</definedName>
    <definedName name="____________PPB23" localSheetId="26">#N/A</definedName>
    <definedName name="____________PPB23" localSheetId="24">[11]MRATES!#REF!</definedName>
    <definedName name="____________PPB23">[11]MRATES!#REF!</definedName>
    <definedName name="____________PPB24" localSheetId="23">[11]MRATES!#REF!</definedName>
    <definedName name="____________PPB24" localSheetId="26">#N/A</definedName>
    <definedName name="____________PPB24" localSheetId="24">[11]MRATES!#REF!</definedName>
    <definedName name="____________PPB24">[11]MRATES!#REF!</definedName>
    <definedName name="____________PPB25" localSheetId="23">[11]MRATES!#REF!</definedName>
    <definedName name="____________PPB25" localSheetId="26">#N/A</definedName>
    <definedName name="____________PPB25" localSheetId="24">[11]MRATES!#REF!</definedName>
    <definedName name="____________PPB25">[11]MRATES!#REF!</definedName>
    <definedName name="____________PPB26" localSheetId="23">[11]MRATES!#REF!</definedName>
    <definedName name="____________PPB26" localSheetId="26">#N/A</definedName>
    <definedName name="____________PPB26" localSheetId="24">[11]MRATES!#REF!</definedName>
    <definedName name="____________PPB26">[11]MRATES!#REF!</definedName>
    <definedName name="____________PPB27" localSheetId="23">[11]MRATES!#REF!</definedName>
    <definedName name="____________PPB27" localSheetId="26">#N/A</definedName>
    <definedName name="____________PPB27" localSheetId="24">[11]MRATES!#REF!</definedName>
    <definedName name="____________PPB27">[11]MRATES!#REF!</definedName>
    <definedName name="____________PPB28" localSheetId="23">[11]MRATES!#REF!</definedName>
    <definedName name="____________PPB28" localSheetId="26">#N/A</definedName>
    <definedName name="____________PPB28" localSheetId="24">[11]MRATES!#REF!</definedName>
    <definedName name="____________PPB28">[11]MRATES!#REF!</definedName>
    <definedName name="____________PPB29" localSheetId="23">[11]MRATES!#REF!</definedName>
    <definedName name="____________PPB29" localSheetId="26">#N/A</definedName>
    <definedName name="____________PPB29" localSheetId="24">[11]MRATES!#REF!</definedName>
    <definedName name="____________PPB29">[11]MRATES!#REF!</definedName>
    <definedName name="____________PPB3" localSheetId="23">[11]MRATES!#REF!</definedName>
    <definedName name="____________PPB3" localSheetId="26">#N/A</definedName>
    <definedName name="____________PPB3" localSheetId="24">[11]MRATES!#REF!</definedName>
    <definedName name="____________PPB3">[11]MRATES!#REF!</definedName>
    <definedName name="____________PPB30" localSheetId="23">[11]MRATES!#REF!</definedName>
    <definedName name="____________PPB30" localSheetId="26">#N/A</definedName>
    <definedName name="____________PPB30" localSheetId="24">[11]MRATES!#REF!</definedName>
    <definedName name="____________PPB30">[11]MRATES!#REF!</definedName>
    <definedName name="____________PPB31" localSheetId="23">[11]MRATES!#REF!</definedName>
    <definedName name="____________PPB31" localSheetId="26">#N/A</definedName>
    <definedName name="____________PPB31" localSheetId="24">[11]MRATES!#REF!</definedName>
    <definedName name="____________PPB31">[11]MRATES!#REF!</definedName>
    <definedName name="____________PPB32" localSheetId="23">[11]MRATES!#REF!</definedName>
    <definedName name="____________PPB32" localSheetId="26">#N/A</definedName>
    <definedName name="____________PPB32" localSheetId="24">[11]MRATES!#REF!</definedName>
    <definedName name="____________PPB32">[11]MRATES!#REF!</definedName>
    <definedName name="____________PPB33" localSheetId="23">[11]MRATES!#REF!</definedName>
    <definedName name="____________PPB33" localSheetId="26">#N/A</definedName>
    <definedName name="____________PPB33" localSheetId="24">[11]MRATES!#REF!</definedName>
    <definedName name="____________PPB33">[11]MRATES!#REF!</definedName>
    <definedName name="____________PPB34" localSheetId="23">[11]MRATES!#REF!</definedName>
    <definedName name="____________PPB34" localSheetId="26">#N/A</definedName>
    <definedName name="____________PPB34" localSheetId="24">[11]MRATES!#REF!</definedName>
    <definedName name="____________PPB34">[11]MRATES!#REF!</definedName>
    <definedName name="____________PPB35" localSheetId="23">[11]MRATES!#REF!</definedName>
    <definedName name="____________PPB35" localSheetId="26">#N/A</definedName>
    <definedName name="____________PPB35" localSheetId="24">[11]MRATES!#REF!</definedName>
    <definedName name="____________PPB35">[11]MRATES!#REF!</definedName>
    <definedName name="____________PPB36" localSheetId="23">[11]MRATES!#REF!</definedName>
    <definedName name="____________PPB36" localSheetId="26">#N/A</definedName>
    <definedName name="____________PPB36" localSheetId="24">[11]MRATES!#REF!</definedName>
    <definedName name="____________PPB36">[11]MRATES!#REF!</definedName>
    <definedName name="____________PPB37" localSheetId="23">[11]MRATES!#REF!</definedName>
    <definedName name="____________PPB37" localSheetId="26">#N/A</definedName>
    <definedName name="____________PPB37" localSheetId="24">[11]MRATES!#REF!</definedName>
    <definedName name="____________PPB37">[11]MRATES!#REF!</definedName>
    <definedName name="____________PPB38" localSheetId="23">[11]MRATES!#REF!</definedName>
    <definedName name="____________PPB38" localSheetId="26">#N/A</definedName>
    <definedName name="____________PPB38" localSheetId="24">[11]MRATES!#REF!</definedName>
    <definedName name="____________PPB38">[11]MRATES!#REF!</definedName>
    <definedName name="____________PPB39" localSheetId="23">[11]MRATES!#REF!</definedName>
    <definedName name="____________PPB39" localSheetId="26">#N/A</definedName>
    <definedName name="____________PPB39" localSheetId="24">[11]MRATES!#REF!</definedName>
    <definedName name="____________PPB39">[11]MRATES!#REF!</definedName>
    <definedName name="____________PPB4" localSheetId="23">[11]MRATES!#REF!</definedName>
    <definedName name="____________PPB4" localSheetId="26">#N/A</definedName>
    <definedName name="____________PPB4" localSheetId="24">[11]MRATES!#REF!</definedName>
    <definedName name="____________PPB4">[11]MRATES!#REF!</definedName>
    <definedName name="____________PPB40" localSheetId="23">[11]MRATES!#REF!</definedName>
    <definedName name="____________PPB40" localSheetId="26">#N/A</definedName>
    <definedName name="____________PPB40" localSheetId="24">[11]MRATES!#REF!</definedName>
    <definedName name="____________PPB40">[11]MRATES!#REF!</definedName>
    <definedName name="____________PPB41" localSheetId="23">[11]MRATES!#REF!</definedName>
    <definedName name="____________PPB41" localSheetId="26">#N/A</definedName>
    <definedName name="____________PPB41" localSheetId="24">[11]MRATES!#REF!</definedName>
    <definedName name="____________PPB41">[11]MRATES!#REF!</definedName>
    <definedName name="____________PPB42" localSheetId="23">[11]MRATES!#REF!</definedName>
    <definedName name="____________PPB42" localSheetId="26">#N/A</definedName>
    <definedName name="____________PPB42" localSheetId="24">[11]MRATES!#REF!</definedName>
    <definedName name="____________PPB42">[11]MRATES!#REF!</definedName>
    <definedName name="____________PPB43" localSheetId="23">[11]MRATES!#REF!</definedName>
    <definedName name="____________PPB43" localSheetId="26">#N/A</definedName>
    <definedName name="____________PPB43" localSheetId="24">[11]MRATES!#REF!</definedName>
    <definedName name="____________PPB43">[11]MRATES!#REF!</definedName>
    <definedName name="____________PPB44" localSheetId="23">[11]MRATES!#REF!</definedName>
    <definedName name="____________PPB44" localSheetId="26">#N/A</definedName>
    <definedName name="____________PPB44" localSheetId="24">[11]MRATES!#REF!</definedName>
    <definedName name="____________PPB44">[11]MRATES!#REF!</definedName>
    <definedName name="____________PPB45" localSheetId="23">[11]MRATES!#REF!</definedName>
    <definedName name="____________PPB45" localSheetId="26">#N/A</definedName>
    <definedName name="____________PPB45" localSheetId="24">[11]MRATES!#REF!</definedName>
    <definedName name="____________PPB45">[11]MRATES!#REF!</definedName>
    <definedName name="____________PPB46" localSheetId="23">[11]MRATES!#REF!</definedName>
    <definedName name="____________PPB46" localSheetId="26">#N/A</definedName>
    <definedName name="____________PPB46" localSheetId="24">[11]MRATES!#REF!</definedName>
    <definedName name="____________PPB46">[11]MRATES!#REF!</definedName>
    <definedName name="____________PPB47" localSheetId="23">[11]MRATES!#REF!</definedName>
    <definedName name="____________PPB47" localSheetId="26">#N/A</definedName>
    <definedName name="____________PPB47" localSheetId="24">[11]MRATES!#REF!</definedName>
    <definedName name="____________PPB47">[11]MRATES!#REF!</definedName>
    <definedName name="____________PPB48" localSheetId="23">[11]MRATES!#REF!</definedName>
    <definedName name="____________PPB48" localSheetId="26">#N/A</definedName>
    <definedName name="____________PPB48" localSheetId="24">[11]MRATES!#REF!</definedName>
    <definedName name="____________PPB48">[11]MRATES!#REF!</definedName>
    <definedName name="____________PPB49" localSheetId="23">[11]MRATES!#REF!</definedName>
    <definedName name="____________PPB49" localSheetId="26">#N/A</definedName>
    <definedName name="____________PPB49" localSheetId="24">[11]MRATES!#REF!</definedName>
    <definedName name="____________PPB49">[11]MRATES!#REF!</definedName>
    <definedName name="____________PPB5" localSheetId="23">[11]MRATES!#REF!</definedName>
    <definedName name="____________PPB5" localSheetId="26">#N/A</definedName>
    <definedName name="____________PPB5" localSheetId="24">[11]MRATES!#REF!</definedName>
    <definedName name="____________PPB5">[11]MRATES!#REF!</definedName>
    <definedName name="____________PPB50" localSheetId="23">[11]MRATES!#REF!</definedName>
    <definedName name="____________PPB50" localSheetId="26">#N/A</definedName>
    <definedName name="____________PPB50" localSheetId="24">[11]MRATES!#REF!</definedName>
    <definedName name="____________PPB50">[11]MRATES!#REF!</definedName>
    <definedName name="____________PPB51" localSheetId="23">[11]MRATES!#REF!</definedName>
    <definedName name="____________PPB51" localSheetId="26">#N/A</definedName>
    <definedName name="____________PPB51" localSheetId="24">[11]MRATES!#REF!</definedName>
    <definedName name="____________PPB51">[11]MRATES!#REF!</definedName>
    <definedName name="____________PPB52" localSheetId="23">[11]MRATES!#REF!</definedName>
    <definedName name="____________PPB52" localSheetId="26">#N/A</definedName>
    <definedName name="____________PPB52" localSheetId="24">[11]MRATES!#REF!</definedName>
    <definedName name="____________PPB52">[11]MRATES!#REF!</definedName>
    <definedName name="____________PPB53" localSheetId="23">[11]MRATES!#REF!</definedName>
    <definedName name="____________PPB53" localSheetId="26">#N/A</definedName>
    <definedName name="____________PPB53" localSheetId="24">[11]MRATES!#REF!</definedName>
    <definedName name="____________PPB53">[11]MRATES!#REF!</definedName>
    <definedName name="____________PPB54" localSheetId="23">[11]MRATES!#REF!</definedName>
    <definedName name="____________PPB54" localSheetId="26">#N/A</definedName>
    <definedName name="____________PPB54" localSheetId="24">[11]MRATES!#REF!</definedName>
    <definedName name="____________PPB54">[11]MRATES!#REF!</definedName>
    <definedName name="____________PPB55" localSheetId="23">[11]MRATES!#REF!</definedName>
    <definedName name="____________PPB55" localSheetId="26">#N/A</definedName>
    <definedName name="____________PPB55" localSheetId="24">[11]MRATES!#REF!</definedName>
    <definedName name="____________PPB55">[11]MRATES!#REF!</definedName>
    <definedName name="____________PPB56" localSheetId="23">[11]MRATES!#REF!</definedName>
    <definedName name="____________PPB56" localSheetId="26">#N/A</definedName>
    <definedName name="____________PPB56" localSheetId="24">[11]MRATES!#REF!</definedName>
    <definedName name="____________PPB56">[11]MRATES!#REF!</definedName>
    <definedName name="____________PPB57" localSheetId="23">[11]MRATES!#REF!</definedName>
    <definedName name="____________PPB57" localSheetId="26">#N/A</definedName>
    <definedName name="____________PPB57" localSheetId="24">[11]MRATES!#REF!</definedName>
    <definedName name="____________PPB57">[11]MRATES!#REF!</definedName>
    <definedName name="____________PPB58" localSheetId="23">[11]MRATES!#REF!</definedName>
    <definedName name="____________PPB58" localSheetId="26">#N/A</definedName>
    <definedName name="____________PPB58" localSheetId="24">[11]MRATES!#REF!</definedName>
    <definedName name="____________PPB58">[11]MRATES!#REF!</definedName>
    <definedName name="____________PPB59" localSheetId="23">[11]MRATES!#REF!</definedName>
    <definedName name="____________PPB59" localSheetId="26">#N/A</definedName>
    <definedName name="____________PPB59" localSheetId="24">[11]MRATES!#REF!</definedName>
    <definedName name="____________PPB59">[11]MRATES!#REF!</definedName>
    <definedName name="____________PPB6" localSheetId="23">[11]MRATES!#REF!</definedName>
    <definedName name="____________PPB6" localSheetId="26">#N/A</definedName>
    <definedName name="____________PPB6" localSheetId="24">[11]MRATES!#REF!</definedName>
    <definedName name="____________PPB6">[11]MRATES!#REF!</definedName>
    <definedName name="____________PPB60" localSheetId="23">[11]MRATES!#REF!</definedName>
    <definedName name="____________PPB60" localSheetId="26">#N/A</definedName>
    <definedName name="____________PPB60" localSheetId="24">[11]MRATES!#REF!</definedName>
    <definedName name="____________PPB60">[11]MRATES!#REF!</definedName>
    <definedName name="____________PPB61" localSheetId="23">[11]MRATES!#REF!</definedName>
    <definedName name="____________PPB61" localSheetId="26">#N/A</definedName>
    <definedName name="____________PPB61" localSheetId="24">[11]MRATES!#REF!</definedName>
    <definedName name="____________PPB61">[11]MRATES!#REF!</definedName>
    <definedName name="____________PPB62" localSheetId="23">[11]MRATES!#REF!</definedName>
    <definedName name="____________PPB62" localSheetId="26">#N/A</definedName>
    <definedName name="____________PPB62" localSheetId="24">[11]MRATES!#REF!</definedName>
    <definedName name="____________PPB62">[11]MRATES!#REF!</definedName>
    <definedName name="____________PPB63" localSheetId="23">[11]MRATES!#REF!</definedName>
    <definedName name="____________PPB63" localSheetId="26">#N/A</definedName>
    <definedName name="____________PPB63" localSheetId="24">[11]MRATES!#REF!</definedName>
    <definedName name="____________PPB63">[11]MRATES!#REF!</definedName>
    <definedName name="____________PPB64" localSheetId="23">[11]MRATES!#REF!</definedName>
    <definedName name="____________PPB64" localSheetId="26">#N/A</definedName>
    <definedName name="____________PPB64" localSheetId="24">[11]MRATES!#REF!</definedName>
    <definedName name="____________PPB64">[11]MRATES!#REF!</definedName>
    <definedName name="____________PPB65" localSheetId="23">[11]MRATES!#REF!</definedName>
    <definedName name="____________PPB65" localSheetId="26">#N/A</definedName>
    <definedName name="____________PPB65" localSheetId="24">[11]MRATES!#REF!</definedName>
    <definedName name="____________PPB65">[11]MRATES!#REF!</definedName>
    <definedName name="____________PPB66" localSheetId="23">[11]MRATES!#REF!</definedName>
    <definedName name="____________PPB66" localSheetId="26">#N/A</definedName>
    <definedName name="____________PPB66" localSheetId="24">[11]MRATES!#REF!</definedName>
    <definedName name="____________PPB66">[11]MRATES!#REF!</definedName>
    <definedName name="____________PPB67" localSheetId="23">[11]MRATES!#REF!</definedName>
    <definedName name="____________PPB67" localSheetId="26">#N/A</definedName>
    <definedName name="____________PPB67" localSheetId="24">[11]MRATES!#REF!</definedName>
    <definedName name="____________PPB67">[11]MRATES!#REF!</definedName>
    <definedName name="____________PPB68" localSheetId="23">[11]MRATES!#REF!</definedName>
    <definedName name="____________PPB68" localSheetId="26">#N/A</definedName>
    <definedName name="____________PPB68" localSheetId="24">[11]MRATES!#REF!</definedName>
    <definedName name="____________PPB68">[11]MRATES!#REF!</definedName>
    <definedName name="____________PPB69" localSheetId="23">[11]MRATES!#REF!</definedName>
    <definedName name="____________PPB69" localSheetId="26">#N/A</definedName>
    <definedName name="____________PPB69" localSheetId="24">[11]MRATES!#REF!</definedName>
    <definedName name="____________PPB69">[11]MRATES!#REF!</definedName>
    <definedName name="____________PPB7" localSheetId="23">[11]MRATES!#REF!</definedName>
    <definedName name="____________PPB7" localSheetId="26">#N/A</definedName>
    <definedName name="____________PPB7" localSheetId="24">[11]MRATES!#REF!</definedName>
    <definedName name="____________PPB7">[11]MRATES!#REF!</definedName>
    <definedName name="____________PPB70" localSheetId="23">[11]MRATES!#REF!</definedName>
    <definedName name="____________PPB70" localSheetId="26">#N/A</definedName>
    <definedName name="____________PPB70" localSheetId="24">[11]MRATES!#REF!</definedName>
    <definedName name="____________PPB70">[11]MRATES!#REF!</definedName>
    <definedName name="____________PPB71" localSheetId="23">[11]MRATES!#REF!</definedName>
    <definedName name="____________PPB71" localSheetId="26">#N/A</definedName>
    <definedName name="____________PPB71" localSheetId="24">[11]MRATES!#REF!</definedName>
    <definedName name="____________PPB71">[11]MRATES!#REF!</definedName>
    <definedName name="____________PPB72" localSheetId="23">[11]MRATES!#REF!</definedName>
    <definedName name="____________PPB72" localSheetId="26">#N/A</definedName>
    <definedName name="____________PPB72" localSheetId="24">[11]MRATES!#REF!</definedName>
    <definedName name="____________PPB72">[11]MRATES!#REF!</definedName>
    <definedName name="____________PPB73" localSheetId="23">[11]MRATES!#REF!</definedName>
    <definedName name="____________PPB73" localSheetId="26">#N/A</definedName>
    <definedName name="____________PPB73" localSheetId="24">[11]MRATES!#REF!</definedName>
    <definedName name="____________PPB73">[11]MRATES!#REF!</definedName>
    <definedName name="____________PPB74" localSheetId="23">[11]MRATES!#REF!</definedName>
    <definedName name="____________PPB74" localSheetId="26">#N/A</definedName>
    <definedName name="____________PPB74" localSheetId="24">[11]MRATES!#REF!</definedName>
    <definedName name="____________PPB74">[11]MRATES!#REF!</definedName>
    <definedName name="____________PPB75" localSheetId="23">[11]MRATES!#REF!</definedName>
    <definedName name="____________PPB75" localSheetId="26">#N/A</definedName>
    <definedName name="____________PPB75" localSheetId="24">[11]MRATES!#REF!</definedName>
    <definedName name="____________PPB75">[11]MRATES!#REF!</definedName>
    <definedName name="____________PPB76" localSheetId="23">[11]MRATES!#REF!</definedName>
    <definedName name="____________PPB76" localSheetId="26">#N/A</definedName>
    <definedName name="____________PPB76" localSheetId="24">[11]MRATES!#REF!</definedName>
    <definedName name="____________PPB76">[11]MRATES!#REF!</definedName>
    <definedName name="____________PPB77" localSheetId="23">[11]MRATES!#REF!</definedName>
    <definedName name="____________PPB77" localSheetId="26">#N/A</definedName>
    <definedName name="____________PPB77" localSheetId="24">[11]MRATES!#REF!</definedName>
    <definedName name="____________PPB77">[11]MRATES!#REF!</definedName>
    <definedName name="____________PPB78" localSheetId="23">[11]MRATES!#REF!</definedName>
    <definedName name="____________PPB78" localSheetId="26">#N/A</definedName>
    <definedName name="____________PPB78" localSheetId="24">[11]MRATES!#REF!</definedName>
    <definedName name="____________PPB78">[11]MRATES!#REF!</definedName>
    <definedName name="____________PPB79" localSheetId="23">[11]MRATES!#REF!</definedName>
    <definedName name="____________PPB79" localSheetId="26">#N/A</definedName>
    <definedName name="____________PPB79" localSheetId="24">[11]MRATES!#REF!</definedName>
    <definedName name="____________PPB79">[11]MRATES!#REF!</definedName>
    <definedName name="____________PPB8" localSheetId="23">[11]MRATES!#REF!</definedName>
    <definedName name="____________PPB8" localSheetId="26">#N/A</definedName>
    <definedName name="____________PPB8" localSheetId="24">[11]MRATES!#REF!</definedName>
    <definedName name="____________PPB8">[11]MRATES!#REF!</definedName>
    <definedName name="____________PPB80" localSheetId="23">[11]MRATES!#REF!</definedName>
    <definedName name="____________PPB80" localSheetId="26">#N/A</definedName>
    <definedName name="____________PPB80" localSheetId="24">[11]MRATES!#REF!</definedName>
    <definedName name="____________PPB80">[11]MRATES!#REF!</definedName>
    <definedName name="____________PPB81" localSheetId="23">[11]MRATES!#REF!</definedName>
    <definedName name="____________PPB81" localSheetId="26">#N/A</definedName>
    <definedName name="____________PPB81" localSheetId="24">[11]MRATES!#REF!</definedName>
    <definedName name="____________PPB81">[11]MRATES!#REF!</definedName>
    <definedName name="____________PPB82" localSheetId="23">[11]MRATES!#REF!</definedName>
    <definedName name="____________PPB82" localSheetId="26">#N/A</definedName>
    <definedName name="____________PPB82" localSheetId="24">[11]MRATES!#REF!</definedName>
    <definedName name="____________PPB82">[11]MRATES!#REF!</definedName>
    <definedName name="____________PPB83" localSheetId="23">[11]MRATES!#REF!</definedName>
    <definedName name="____________PPB83" localSheetId="26">#N/A</definedName>
    <definedName name="____________PPB83" localSheetId="24">[11]MRATES!#REF!</definedName>
    <definedName name="____________PPB83">[11]MRATES!#REF!</definedName>
    <definedName name="____________PPB84" localSheetId="23">[11]MRATES!#REF!</definedName>
    <definedName name="____________PPB84" localSheetId="26">#N/A</definedName>
    <definedName name="____________PPB84" localSheetId="24">[11]MRATES!#REF!</definedName>
    <definedName name="____________PPB84">[11]MRATES!#REF!</definedName>
    <definedName name="____________PPB85" localSheetId="23">[11]MRATES!#REF!</definedName>
    <definedName name="____________PPB85" localSheetId="26">#N/A</definedName>
    <definedName name="____________PPB85" localSheetId="24">[11]MRATES!#REF!</definedName>
    <definedName name="____________PPB85">[11]MRATES!#REF!</definedName>
    <definedName name="____________PPB86" localSheetId="23">[11]MRATES!#REF!</definedName>
    <definedName name="____________PPB86" localSheetId="26">#N/A</definedName>
    <definedName name="____________PPB86" localSheetId="24">[11]MRATES!#REF!</definedName>
    <definedName name="____________PPB86">[11]MRATES!#REF!</definedName>
    <definedName name="____________PPB87" localSheetId="23">[11]MRATES!#REF!</definedName>
    <definedName name="____________PPB87" localSheetId="26">#N/A</definedName>
    <definedName name="____________PPB87" localSheetId="24">[11]MRATES!#REF!</definedName>
    <definedName name="____________PPB87">[11]MRATES!#REF!</definedName>
    <definedName name="____________PPB88" localSheetId="23">[11]MRATES!#REF!</definedName>
    <definedName name="____________PPB88" localSheetId="26">#N/A</definedName>
    <definedName name="____________PPB88" localSheetId="24">[11]MRATES!#REF!</definedName>
    <definedName name="____________PPB88">[11]MRATES!#REF!</definedName>
    <definedName name="____________PPB89" localSheetId="23">[11]MRATES!#REF!</definedName>
    <definedName name="____________PPB89" localSheetId="26">#N/A</definedName>
    <definedName name="____________PPB89" localSheetId="24">[11]MRATES!#REF!</definedName>
    <definedName name="____________PPB89">[11]MRATES!#REF!</definedName>
    <definedName name="____________PPB9" localSheetId="23">[11]MRATES!#REF!</definedName>
    <definedName name="____________PPB9" localSheetId="26">#N/A</definedName>
    <definedName name="____________PPB9" localSheetId="24">[11]MRATES!#REF!</definedName>
    <definedName name="____________PPB9">[11]MRATES!#REF!</definedName>
    <definedName name="____________PPB90" localSheetId="23">[11]MRATES!#REF!</definedName>
    <definedName name="____________PPB90" localSheetId="26">#N/A</definedName>
    <definedName name="____________PPB90" localSheetId="24">[11]MRATES!#REF!</definedName>
    <definedName name="____________PPB90">[11]MRATES!#REF!</definedName>
    <definedName name="____________PPB91" localSheetId="23">[11]MRATES!#REF!</definedName>
    <definedName name="____________PPB91" localSheetId="26">#N/A</definedName>
    <definedName name="____________PPB91" localSheetId="24">[11]MRATES!#REF!</definedName>
    <definedName name="____________PPB91">[11]MRATES!#REF!</definedName>
    <definedName name="____________PPB92" localSheetId="23">[11]MRATES!#REF!</definedName>
    <definedName name="____________PPB92" localSheetId="26">#N/A</definedName>
    <definedName name="____________PPB92" localSheetId="24">[11]MRATES!#REF!</definedName>
    <definedName name="____________PPB92">[11]MRATES!#REF!</definedName>
    <definedName name="____________PPB93" localSheetId="23">[11]MRATES!#REF!</definedName>
    <definedName name="____________PPB93" localSheetId="26">#N/A</definedName>
    <definedName name="____________PPB93" localSheetId="24">[11]MRATES!#REF!</definedName>
    <definedName name="____________PPB93">[11]MRATES!#REF!</definedName>
    <definedName name="____________PPB94" localSheetId="23">[11]MRATES!#REF!</definedName>
    <definedName name="____________PPB94" localSheetId="26">#N/A</definedName>
    <definedName name="____________PPB94" localSheetId="24">[11]MRATES!#REF!</definedName>
    <definedName name="____________PPB94">[11]MRATES!#REF!</definedName>
    <definedName name="____________PPB95" localSheetId="23">[11]MRATES!#REF!</definedName>
    <definedName name="____________PPB95" localSheetId="26">#N/A</definedName>
    <definedName name="____________PPB95" localSheetId="24">[11]MRATES!#REF!</definedName>
    <definedName name="____________PPB95">[11]MRATES!#REF!</definedName>
    <definedName name="____________PPB96" localSheetId="23">[11]MRATES!#REF!</definedName>
    <definedName name="____________PPB96" localSheetId="26">#N/A</definedName>
    <definedName name="____________PPB96" localSheetId="24">[11]MRATES!#REF!</definedName>
    <definedName name="____________PPB96">[11]MRATES!#REF!</definedName>
    <definedName name="____________PPB97" localSheetId="23">[11]MRATES!#REF!</definedName>
    <definedName name="____________PPB97" localSheetId="26">#N/A</definedName>
    <definedName name="____________PPB97" localSheetId="24">[11]MRATES!#REF!</definedName>
    <definedName name="____________PPB97">[11]MRATES!#REF!</definedName>
    <definedName name="____________PPB98" localSheetId="23">[11]MRATES!#REF!</definedName>
    <definedName name="____________PPB98" localSheetId="26">#N/A</definedName>
    <definedName name="____________PPB98" localSheetId="24">[11]MRATES!#REF!</definedName>
    <definedName name="____________PPB98">[11]MRATES!#REF!</definedName>
    <definedName name="____________PPB99" localSheetId="23">[11]MRATES!#REF!</definedName>
    <definedName name="____________PPB99" localSheetId="26">#N/A</definedName>
    <definedName name="____________PPB99" localSheetId="24">[11]MRATES!#REF!</definedName>
    <definedName name="____________PPB99">[11]MRATES!#REF!</definedName>
    <definedName name="____________PPC1" localSheetId="23">[11]MRATES!#REF!</definedName>
    <definedName name="____________PPC1" localSheetId="26">#N/A</definedName>
    <definedName name="____________PPC1" localSheetId="24">[11]MRATES!#REF!</definedName>
    <definedName name="____________PPC1">[11]MRATES!#REF!</definedName>
    <definedName name="____________PPC10" localSheetId="23">[11]MRATES!#REF!</definedName>
    <definedName name="____________PPC10" localSheetId="26">#N/A</definedName>
    <definedName name="____________PPC10" localSheetId="24">[11]MRATES!#REF!</definedName>
    <definedName name="____________PPC10">[11]MRATES!#REF!</definedName>
    <definedName name="____________PPC100" localSheetId="23">[11]MRATES!#REF!</definedName>
    <definedName name="____________PPC100" localSheetId="26">#N/A</definedName>
    <definedName name="____________PPC100" localSheetId="24">[11]MRATES!#REF!</definedName>
    <definedName name="____________PPC100">[11]MRATES!#REF!</definedName>
    <definedName name="____________PPC101" localSheetId="23">[11]MRATES!#REF!</definedName>
    <definedName name="____________PPC101" localSheetId="26">#N/A</definedName>
    <definedName name="____________PPC101" localSheetId="24">[11]MRATES!#REF!</definedName>
    <definedName name="____________PPC101">[11]MRATES!#REF!</definedName>
    <definedName name="____________PPC102" localSheetId="23">[11]MRATES!#REF!</definedName>
    <definedName name="____________PPC102" localSheetId="26">#N/A</definedName>
    <definedName name="____________PPC102" localSheetId="24">[11]MRATES!#REF!</definedName>
    <definedName name="____________PPC102">[11]MRATES!#REF!</definedName>
    <definedName name="____________PPC103" localSheetId="23">[11]MRATES!#REF!</definedName>
    <definedName name="____________PPC103" localSheetId="26">#N/A</definedName>
    <definedName name="____________PPC103" localSheetId="24">[11]MRATES!#REF!</definedName>
    <definedName name="____________PPC103">[11]MRATES!#REF!</definedName>
    <definedName name="____________PPC104" localSheetId="23">[11]MRATES!#REF!</definedName>
    <definedName name="____________PPC104" localSheetId="26">#N/A</definedName>
    <definedName name="____________PPC104" localSheetId="24">[11]MRATES!#REF!</definedName>
    <definedName name="____________PPC104">[11]MRATES!#REF!</definedName>
    <definedName name="____________PPC105" localSheetId="23">[11]MRATES!#REF!</definedName>
    <definedName name="____________PPC105" localSheetId="26">#N/A</definedName>
    <definedName name="____________PPC105" localSheetId="24">[11]MRATES!#REF!</definedName>
    <definedName name="____________PPC105">[11]MRATES!#REF!</definedName>
    <definedName name="____________PPC106" localSheetId="23">[11]MRATES!#REF!</definedName>
    <definedName name="____________PPC106" localSheetId="26">#N/A</definedName>
    <definedName name="____________PPC106" localSheetId="24">[11]MRATES!#REF!</definedName>
    <definedName name="____________PPC106">[11]MRATES!#REF!</definedName>
    <definedName name="____________PPC107" localSheetId="23">[11]MRATES!#REF!</definedName>
    <definedName name="____________PPC107" localSheetId="26">#N/A</definedName>
    <definedName name="____________PPC107" localSheetId="24">[11]MRATES!#REF!</definedName>
    <definedName name="____________PPC107">[11]MRATES!#REF!</definedName>
    <definedName name="____________PPC108" localSheetId="23">[11]MRATES!#REF!</definedName>
    <definedName name="____________PPC108" localSheetId="26">#N/A</definedName>
    <definedName name="____________PPC108" localSheetId="24">[11]MRATES!#REF!</definedName>
    <definedName name="____________PPC108">[11]MRATES!#REF!</definedName>
    <definedName name="____________PPC109" localSheetId="23">[11]MRATES!#REF!</definedName>
    <definedName name="____________PPC109" localSheetId="26">#N/A</definedName>
    <definedName name="____________PPC109" localSheetId="24">[11]MRATES!#REF!</definedName>
    <definedName name="____________PPC109">[11]MRATES!#REF!</definedName>
    <definedName name="____________PPC11" localSheetId="23">[11]MRATES!#REF!</definedName>
    <definedName name="____________PPC11" localSheetId="26">#N/A</definedName>
    <definedName name="____________PPC11" localSheetId="24">[11]MRATES!#REF!</definedName>
    <definedName name="____________PPC11">[11]MRATES!#REF!</definedName>
    <definedName name="____________PPC110" localSheetId="23">[11]MRATES!#REF!</definedName>
    <definedName name="____________PPC110" localSheetId="26">#N/A</definedName>
    <definedName name="____________PPC110" localSheetId="24">[11]MRATES!#REF!</definedName>
    <definedName name="____________PPC110">[11]MRATES!#REF!</definedName>
    <definedName name="____________PPC111" localSheetId="23">[11]MRATES!#REF!</definedName>
    <definedName name="____________PPC111" localSheetId="26">#N/A</definedName>
    <definedName name="____________PPC111" localSheetId="24">[11]MRATES!#REF!</definedName>
    <definedName name="____________PPC111">[11]MRATES!#REF!</definedName>
    <definedName name="____________PPC112" localSheetId="23">[11]MRATES!#REF!</definedName>
    <definedName name="____________PPC112" localSheetId="26">#N/A</definedName>
    <definedName name="____________PPC112" localSheetId="24">[11]MRATES!#REF!</definedName>
    <definedName name="____________PPC112">[11]MRATES!#REF!</definedName>
    <definedName name="____________PPC113" localSheetId="23">[11]MRATES!#REF!</definedName>
    <definedName name="____________PPC113" localSheetId="26">#N/A</definedName>
    <definedName name="____________PPC113" localSheetId="24">[11]MRATES!#REF!</definedName>
    <definedName name="____________PPC113">[11]MRATES!#REF!</definedName>
    <definedName name="____________PPC114" localSheetId="23">[11]MRATES!#REF!</definedName>
    <definedName name="____________PPC114" localSheetId="26">#N/A</definedName>
    <definedName name="____________PPC114" localSheetId="24">[11]MRATES!#REF!</definedName>
    <definedName name="____________PPC114">[11]MRATES!#REF!</definedName>
    <definedName name="____________PPC115" localSheetId="23">[11]MRATES!#REF!</definedName>
    <definedName name="____________PPC115" localSheetId="26">#N/A</definedName>
    <definedName name="____________PPC115" localSheetId="24">[11]MRATES!#REF!</definedName>
    <definedName name="____________PPC115">[11]MRATES!#REF!</definedName>
    <definedName name="____________PPC116" localSheetId="23">[11]MRATES!#REF!</definedName>
    <definedName name="____________PPC116" localSheetId="26">#N/A</definedName>
    <definedName name="____________PPC116" localSheetId="24">[11]MRATES!#REF!</definedName>
    <definedName name="____________PPC116">[11]MRATES!#REF!</definedName>
    <definedName name="____________PPC117" localSheetId="23">[11]MRATES!#REF!</definedName>
    <definedName name="____________PPC117" localSheetId="26">#N/A</definedName>
    <definedName name="____________PPC117" localSheetId="24">[11]MRATES!#REF!</definedName>
    <definedName name="____________PPC117">[11]MRATES!#REF!</definedName>
    <definedName name="____________PPC118" localSheetId="23">[11]MRATES!#REF!</definedName>
    <definedName name="____________PPC118" localSheetId="26">#N/A</definedName>
    <definedName name="____________PPC118" localSheetId="24">[11]MRATES!#REF!</definedName>
    <definedName name="____________PPC118">[11]MRATES!#REF!</definedName>
    <definedName name="____________PPC119" localSheetId="23">[11]MRATES!#REF!</definedName>
    <definedName name="____________PPC119" localSheetId="26">#N/A</definedName>
    <definedName name="____________PPC119" localSheetId="24">[11]MRATES!#REF!</definedName>
    <definedName name="____________PPC119">[11]MRATES!#REF!</definedName>
    <definedName name="____________PPC12" localSheetId="23">[11]MRATES!#REF!</definedName>
    <definedName name="____________PPC12" localSheetId="26">#N/A</definedName>
    <definedName name="____________PPC12" localSheetId="24">[11]MRATES!#REF!</definedName>
    <definedName name="____________PPC12">[11]MRATES!#REF!</definedName>
    <definedName name="____________PPC120" localSheetId="23">[11]MRATES!#REF!</definedName>
    <definedName name="____________PPC120" localSheetId="26">#N/A</definedName>
    <definedName name="____________PPC120" localSheetId="24">[11]MRATES!#REF!</definedName>
    <definedName name="____________PPC120">[11]MRATES!#REF!</definedName>
    <definedName name="____________PPC121" localSheetId="23">[11]MRATES!#REF!</definedName>
    <definedName name="____________PPC121" localSheetId="26">#N/A</definedName>
    <definedName name="____________PPC121" localSheetId="24">[11]MRATES!#REF!</definedName>
    <definedName name="____________PPC121">[11]MRATES!#REF!</definedName>
    <definedName name="____________PPC122" localSheetId="23">[11]MRATES!#REF!</definedName>
    <definedName name="____________PPC122" localSheetId="26">#N/A</definedName>
    <definedName name="____________PPC122" localSheetId="24">[11]MRATES!#REF!</definedName>
    <definedName name="____________PPC122">[11]MRATES!#REF!</definedName>
    <definedName name="____________PPC123" localSheetId="23">[11]MRATES!#REF!</definedName>
    <definedName name="____________PPC123" localSheetId="26">#N/A</definedName>
    <definedName name="____________PPC123" localSheetId="24">[11]MRATES!#REF!</definedName>
    <definedName name="____________PPC123">[11]MRATES!#REF!</definedName>
    <definedName name="____________PPC124" localSheetId="23">[11]MRATES!#REF!</definedName>
    <definedName name="____________PPC124" localSheetId="26">#N/A</definedName>
    <definedName name="____________PPC124" localSheetId="24">[11]MRATES!#REF!</definedName>
    <definedName name="____________PPC124">[11]MRATES!#REF!</definedName>
    <definedName name="____________PPC125" localSheetId="23">[11]MRATES!#REF!</definedName>
    <definedName name="____________PPC125" localSheetId="26">#N/A</definedName>
    <definedName name="____________PPC125" localSheetId="24">[11]MRATES!#REF!</definedName>
    <definedName name="____________PPC125">[11]MRATES!#REF!</definedName>
    <definedName name="____________PPC126" localSheetId="23">[11]MRATES!#REF!</definedName>
    <definedName name="____________PPC126" localSheetId="26">#N/A</definedName>
    <definedName name="____________PPC126" localSheetId="24">[11]MRATES!#REF!</definedName>
    <definedName name="____________PPC126">[11]MRATES!#REF!</definedName>
    <definedName name="____________PPC127" localSheetId="23">[11]MRATES!#REF!</definedName>
    <definedName name="____________PPC127" localSheetId="26">#N/A</definedName>
    <definedName name="____________PPC127" localSheetId="24">[11]MRATES!#REF!</definedName>
    <definedName name="____________PPC127">[11]MRATES!#REF!</definedName>
    <definedName name="____________PPC128" localSheetId="23">[11]MRATES!#REF!</definedName>
    <definedName name="____________PPC128" localSheetId="26">#N/A</definedName>
    <definedName name="____________PPC128" localSheetId="24">[11]MRATES!#REF!</definedName>
    <definedName name="____________PPC128">[11]MRATES!#REF!</definedName>
    <definedName name="____________PPC129" localSheetId="23">[11]MRATES!#REF!</definedName>
    <definedName name="____________PPC129" localSheetId="26">#N/A</definedName>
    <definedName name="____________PPC129" localSheetId="24">[11]MRATES!#REF!</definedName>
    <definedName name="____________PPC129">[11]MRATES!#REF!</definedName>
    <definedName name="____________PPC13" localSheetId="23">[11]MRATES!#REF!</definedName>
    <definedName name="____________PPC13" localSheetId="26">#N/A</definedName>
    <definedName name="____________PPC13" localSheetId="24">[11]MRATES!#REF!</definedName>
    <definedName name="____________PPC13">[11]MRATES!#REF!</definedName>
    <definedName name="____________PPC130" localSheetId="23">[11]MRATES!#REF!</definedName>
    <definedName name="____________PPC130" localSheetId="26">#N/A</definedName>
    <definedName name="____________PPC130" localSheetId="24">[11]MRATES!#REF!</definedName>
    <definedName name="____________PPC130">[11]MRATES!#REF!</definedName>
    <definedName name="____________PPC131" localSheetId="23">[11]MRATES!#REF!</definedName>
    <definedName name="____________PPC131" localSheetId="26">#N/A</definedName>
    <definedName name="____________PPC131" localSheetId="24">[11]MRATES!#REF!</definedName>
    <definedName name="____________PPC131">[11]MRATES!#REF!</definedName>
    <definedName name="____________PPC132" localSheetId="23">[11]MRATES!#REF!</definedName>
    <definedName name="____________PPC132" localSheetId="26">#N/A</definedName>
    <definedName name="____________PPC132" localSheetId="24">[11]MRATES!#REF!</definedName>
    <definedName name="____________PPC132">[11]MRATES!#REF!</definedName>
    <definedName name="____________PPC133" localSheetId="23">[11]MRATES!#REF!</definedName>
    <definedName name="____________PPC133" localSheetId="26">#N/A</definedName>
    <definedName name="____________PPC133" localSheetId="24">[11]MRATES!#REF!</definedName>
    <definedName name="____________PPC133">[11]MRATES!#REF!</definedName>
    <definedName name="____________PPC134" localSheetId="23">[11]MRATES!#REF!</definedName>
    <definedName name="____________PPC134" localSheetId="26">#N/A</definedName>
    <definedName name="____________PPC134" localSheetId="24">[11]MRATES!#REF!</definedName>
    <definedName name="____________PPC134">[11]MRATES!#REF!</definedName>
    <definedName name="____________PPC135" localSheetId="23">[11]MRATES!#REF!</definedName>
    <definedName name="____________PPC135" localSheetId="26">#N/A</definedName>
    <definedName name="____________PPC135" localSheetId="24">[11]MRATES!#REF!</definedName>
    <definedName name="____________PPC135">[11]MRATES!#REF!</definedName>
    <definedName name="____________PPC136" localSheetId="23">[11]MRATES!#REF!</definedName>
    <definedName name="____________PPC136" localSheetId="26">#N/A</definedName>
    <definedName name="____________PPC136" localSheetId="24">[11]MRATES!#REF!</definedName>
    <definedName name="____________PPC136">[11]MRATES!#REF!</definedName>
    <definedName name="____________PPC137" localSheetId="23">[11]MRATES!#REF!</definedName>
    <definedName name="____________PPC137" localSheetId="26">#N/A</definedName>
    <definedName name="____________PPC137" localSheetId="24">[11]MRATES!#REF!</definedName>
    <definedName name="____________PPC137">[11]MRATES!#REF!</definedName>
    <definedName name="____________PPC138" localSheetId="23">[11]MRATES!#REF!</definedName>
    <definedName name="____________PPC138" localSheetId="26">#N/A</definedName>
    <definedName name="____________PPC138" localSheetId="24">[11]MRATES!#REF!</definedName>
    <definedName name="____________PPC138">[11]MRATES!#REF!</definedName>
    <definedName name="____________PPC139" localSheetId="23">[11]MRATES!#REF!</definedName>
    <definedName name="____________PPC139" localSheetId="26">#N/A</definedName>
    <definedName name="____________PPC139" localSheetId="24">[11]MRATES!#REF!</definedName>
    <definedName name="____________PPC139">[11]MRATES!#REF!</definedName>
    <definedName name="____________PPC14" localSheetId="23">[11]MRATES!#REF!</definedName>
    <definedName name="____________PPC14" localSheetId="26">#N/A</definedName>
    <definedName name="____________PPC14" localSheetId="24">[11]MRATES!#REF!</definedName>
    <definedName name="____________PPC14">[11]MRATES!#REF!</definedName>
    <definedName name="____________PPC140" localSheetId="23">[11]MRATES!#REF!</definedName>
    <definedName name="____________PPC140" localSheetId="26">#N/A</definedName>
    <definedName name="____________PPC140" localSheetId="24">[11]MRATES!#REF!</definedName>
    <definedName name="____________PPC140">[11]MRATES!#REF!</definedName>
    <definedName name="____________PPC141" localSheetId="23">[11]MRATES!#REF!</definedName>
    <definedName name="____________PPC141" localSheetId="26">#N/A</definedName>
    <definedName name="____________PPC141" localSheetId="24">[11]MRATES!#REF!</definedName>
    <definedName name="____________PPC141">[11]MRATES!#REF!</definedName>
    <definedName name="____________PPC142" localSheetId="23">[11]MRATES!#REF!</definedName>
    <definedName name="____________PPC142" localSheetId="26">#N/A</definedName>
    <definedName name="____________PPC142" localSheetId="24">[11]MRATES!#REF!</definedName>
    <definedName name="____________PPC142">[11]MRATES!#REF!</definedName>
    <definedName name="____________PPC143" localSheetId="23">[11]MRATES!#REF!</definedName>
    <definedName name="____________PPC143" localSheetId="26">#N/A</definedName>
    <definedName name="____________PPC143" localSheetId="24">[11]MRATES!#REF!</definedName>
    <definedName name="____________PPC143">[11]MRATES!#REF!</definedName>
    <definedName name="____________PPC144" localSheetId="23">[11]MRATES!#REF!</definedName>
    <definedName name="____________PPC144" localSheetId="26">#N/A</definedName>
    <definedName name="____________PPC144" localSheetId="24">[11]MRATES!#REF!</definedName>
    <definedName name="____________PPC144">[11]MRATES!#REF!</definedName>
    <definedName name="____________PPC145" localSheetId="23">[11]MRATES!#REF!</definedName>
    <definedName name="____________PPC145" localSheetId="26">#N/A</definedName>
    <definedName name="____________PPC145" localSheetId="24">[11]MRATES!#REF!</definedName>
    <definedName name="____________PPC145">[11]MRATES!#REF!</definedName>
    <definedName name="____________PPC146" localSheetId="23">[11]MRATES!#REF!</definedName>
    <definedName name="____________PPC146" localSheetId="26">#N/A</definedName>
    <definedName name="____________PPC146" localSheetId="24">[11]MRATES!#REF!</definedName>
    <definedName name="____________PPC146">[11]MRATES!#REF!</definedName>
    <definedName name="____________PPC147" localSheetId="23">[11]MRATES!#REF!</definedName>
    <definedName name="____________PPC147" localSheetId="26">#N/A</definedName>
    <definedName name="____________PPC147" localSheetId="24">[11]MRATES!#REF!</definedName>
    <definedName name="____________PPC147">[11]MRATES!#REF!</definedName>
    <definedName name="____________PPC148" localSheetId="23">[11]MRATES!#REF!</definedName>
    <definedName name="____________PPC148" localSheetId="26">#N/A</definedName>
    <definedName name="____________PPC148" localSheetId="24">[11]MRATES!#REF!</definedName>
    <definedName name="____________PPC148">[11]MRATES!#REF!</definedName>
    <definedName name="____________PPC149" localSheetId="23">[11]MRATES!#REF!</definedName>
    <definedName name="____________PPC149" localSheetId="26">#N/A</definedName>
    <definedName name="____________PPC149" localSheetId="24">[11]MRATES!#REF!</definedName>
    <definedName name="____________PPC149">[11]MRATES!#REF!</definedName>
    <definedName name="____________PPC15" localSheetId="23">[11]MRATES!#REF!</definedName>
    <definedName name="____________PPC15" localSheetId="26">#N/A</definedName>
    <definedName name="____________PPC15" localSheetId="24">[11]MRATES!#REF!</definedName>
    <definedName name="____________PPC15">[11]MRATES!#REF!</definedName>
    <definedName name="____________PPC150" localSheetId="23">[11]MRATES!#REF!</definedName>
    <definedName name="____________PPC150" localSheetId="26">#N/A</definedName>
    <definedName name="____________PPC150" localSheetId="24">[11]MRATES!#REF!</definedName>
    <definedName name="____________PPC150">[11]MRATES!#REF!</definedName>
    <definedName name="____________PPC151" localSheetId="23">[11]MRATES!#REF!</definedName>
    <definedName name="____________PPC151" localSheetId="26">#N/A</definedName>
    <definedName name="____________PPC151" localSheetId="24">[11]MRATES!#REF!</definedName>
    <definedName name="____________PPC151">[11]MRATES!#REF!</definedName>
    <definedName name="____________PPC152" localSheetId="23">[11]MRATES!#REF!</definedName>
    <definedName name="____________PPC152" localSheetId="26">#N/A</definedName>
    <definedName name="____________PPC152" localSheetId="24">[11]MRATES!#REF!</definedName>
    <definedName name="____________PPC152">[11]MRATES!#REF!</definedName>
    <definedName name="____________PPC153" localSheetId="23">[11]MRATES!#REF!</definedName>
    <definedName name="____________PPC153" localSheetId="26">#N/A</definedName>
    <definedName name="____________PPC153" localSheetId="24">[11]MRATES!#REF!</definedName>
    <definedName name="____________PPC153">[11]MRATES!#REF!</definedName>
    <definedName name="____________PPC154" localSheetId="23">[11]MRATES!#REF!</definedName>
    <definedName name="____________PPC154" localSheetId="26">#N/A</definedName>
    <definedName name="____________PPC154" localSheetId="24">[11]MRATES!#REF!</definedName>
    <definedName name="____________PPC154">[11]MRATES!#REF!</definedName>
    <definedName name="____________PPC155" localSheetId="23">[11]MRATES!#REF!</definedName>
    <definedName name="____________PPC155" localSheetId="26">#N/A</definedName>
    <definedName name="____________PPC155" localSheetId="24">[11]MRATES!#REF!</definedName>
    <definedName name="____________PPC155">[11]MRATES!#REF!</definedName>
    <definedName name="____________PPC16" localSheetId="23">[11]MRATES!#REF!</definedName>
    <definedName name="____________PPC16" localSheetId="26">#N/A</definedName>
    <definedName name="____________PPC16" localSheetId="24">[11]MRATES!#REF!</definedName>
    <definedName name="____________PPC16">[11]MRATES!#REF!</definedName>
    <definedName name="____________PPC17" localSheetId="23">[11]MRATES!#REF!</definedName>
    <definedName name="____________PPC17" localSheetId="26">#N/A</definedName>
    <definedName name="____________PPC17" localSheetId="24">[11]MRATES!#REF!</definedName>
    <definedName name="____________PPC17">[11]MRATES!#REF!</definedName>
    <definedName name="____________PPC18" localSheetId="23">[11]MRATES!#REF!</definedName>
    <definedName name="____________PPC18" localSheetId="26">#N/A</definedName>
    <definedName name="____________PPC18" localSheetId="24">[11]MRATES!#REF!</definedName>
    <definedName name="____________PPC18">[11]MRATES!#REF!</definedName>
    <definedName name="____________PPC19" localSheetId="23">[11]MRATES!#REF!</definedName>
    <definedName name="____________PPC19" localSheetId="26">#N/A</definedName>
    <definedName name="____________PPC19" localSheetId="24">[11]MRATES!#REF!</definedName>
    <definedName name="____________PPC19">[11]MRATES!#REF!</definedName>
    <definedName name="____________PPC2" localSheetId="23">[11]MRATES!#REF!</definedName>
    <definedName name="____________PPC2" localSheetId="26">#N/A</definedName>
    <definedName name="____________PPC2" localSheetId="24">[11]MRATES!#REF!</definedName>
    <definedName name="____________PPC2">[11]MRATES!#REF!</definedName>
    <definedName name="____________PPC20" localSheetId="23">[11]MRATES!#REF!</definedName>
    <definedName name="____________PPC20" localSheetId="26">#N/A</definedName>
    <definedName name="____________PPC20" localSheetId="24">[11]MRATES!#REF!</definedName>
    <definedName name="____________PPC20">[11]MRATES!#REF!</definedName>
    <definedName name="____________PPC21" localSheetId="23">[11]MRATES!#REF!</definedName>
    <definedName name="____________PPC21" localSheetId="26">#N/A</definedName>
    <definedName name="____________PPC21" localSheetId="24">[11]MRATES!#REF!</definedName>
    <definedName name="____________PPC21">[11]MRATES!#REF!</definedName>
    <definedName name="____________PPC22" localSheetId="23">[11]MRATES!#REF!</definedName>
    <definedName name="____________PPC22" localSheetId="26">#N/A</definedName>
    <definedName name="____________PPC22" localSheetId="24">[11]MRATES!#REF!</definedName>
    <definedName name="____________PPC22">[11]MRATES!#REF!</definedName>
    <definedName name="____________PPC23" localSheetId="23">[11]MRATES!#REF!</definedName>
    <definedName name="____________PPC23" localSheetId="26">#N/A</definedName>
    <definedName name="____________PPC23" localSheetId="24">[11]MRATES!#REF!</definedName>
    <definedName name="____________PPC23">[11]MRATES!#REF!</definedName>
    <definedName name="____________PPC24" localSheetId="23">[11]MRATES!#REF!</definedName>
    <definedName name="____________PPC24" localSheetId="26">#N/A</definedName>
    <definedName name="____________PPC24" localSheetId="24">[11]MRATES!#REF!</definedName>
    <definedName name="____________PPC24">[11]MRATES!#REF!</definedName>
    <definedName name="____________PPC25" localSheetId="23">[11]MRATES!#REF!</definedName>
    <definedName name="____________PPC25" localSheetId="26">#N/A</definedName>
    <definedName name="____________PPC25" localSheetId="24">[11]MRATES!#REF!</definedName>
    <definedName name="____________PPC25">[11]MRATES!#REF!</definedName>
    <definedName name="____________PPC26" localSheetId="23">[11]MRATES!#REF!</definedName>
    <definedName name="____________PPC26" localSheetId="26">#N/A</definedName>
    <definedName name="____________PPC26" localSheetId="24">[11]MRATES!#REF!</definedName>
    <definedName name="____________PPC26">[11]MRATES!#REF!</definedName>
    <definedName name="____________PPC27" localSheetId="23">[11]MRATES!#REF!</definedName>
    <definedName name="____________PPC27" localSheetId="26">#N/A</definedName>
    <definedName name="____________PPC27" localSheetId="24">[11]MRATES!#REF!</definedName>
    <definedName name="____________PPC27">[11]MRATES!#REF!</definedName>
    <definedName name="____________PPC28" localSheetId="23">[11]MRATES!#REF!</definedName>
    <definedName name="____________PPC28" localSheetId="26">#N/A</definedName>
    <definedName name="____________PPC28" localSheetId="24">[11]MRATES!#REF!</definedName>
    <definedName name="____________PPC28">[11]MRATES!#REF!</definedName>
    <definedName name="____________PPC29" localSheetId="23">[11]MRATES!#REF!</definedName>
    <definedName name="____________PPC29" localSheetId="26">#N/A</definedName>
    <definedName name="____________PPC29" localSheetId="24">[11]MRATES!#REF!</definedName>
    <definedName name="____________PPC29">[11]MRATES!#REF!</definedName>
    <definedName name="____________PPC3" localSheetId="23">[11]MRATES!#REF!</definedName>
    <definedName name="____________PPC3" localSheetId="26">#N/A</definedName>
    <definedName name="____________PPC3" localSheetId="24">[11]MRATES!#REF!</definedName>
    <definedName name="____________PPC3">[11]MRATES!#REF!</definedName>
    <definedName name="____________PPC30" localSheetId="23">[11]MRATES!#REF!</definedName>
    <definedName name="____________PPC30" localSheetId="26">#N/A</definedName>
    <definedName name="____________PPC30" localSheetId="24">[11]MRATES!#REF!</definedName>
    <definedName name="____________PPC30">[11]MRATES!#REF!</definedName>
    <definedName name="____________PPC31" localSheetId="23">[11]MRATES!#REF!</definedName>
    <definedName name="____________PPC31" localSheetId="26">#N/A</definedName>
    <definedName name="____________PPC31" localSheetId="24">[11]MRATES!#REF!</definedName>
    <definedName name="____________PPC31">[11]MRATES!#REF!</definedName>
    <definedName name="____________PPC32" localSheetId="23">[11]MRATES!#REF!</definedName>
    <definedName name="____________PPC32" localSheetId="26">#N/A</definedName>
    <definedName name="____________PPC32" localSheetId="24">[11]MRATES!#REF!</definedName>
    <definedName name="____________PPC32">[11]MRATES!#REF!</definedName>
    <definedName name="____________PPC33" localSheetId="23">[11]MRATES!#REF!</definedName>
    <definedName name="____________PPC33" localSheetId="26">#N/A</definedName>
    <definedName name="____________PPC33" localSheetId="24">[11]MRATES!#REF!</definedName>
    <definedName name="____________PPC33">[11]MRATES!#REF!</definedName>
    <definedName name="____________PPC34" localSheetId="23">[11]MRATES!#REF!</definedName>
    <definedName name="____________PPC34" localSheetId="26">#N/A</definedName>
    <definedName name="____________PPC34" localSheetId="24">[11]MRATES!#REF!</definedName>
    <definedName name="____________PPC34">[11]MRATES!#REF!</definedName>
    <definedName name="____________PPC35" localSheetId="23">[11]MRATES!#REF!</definedName>
    <definedName name="____________PPC35" localSheetId="26">#N/A</definedName>
    <definedName name="____________PPC35" localSheetId="24">[11]MRATES!#REF!</definedName>
    <definedName name="____________PPC35">[11]MRATES!#REF!</definedName>
    <definedName name="____________PPC36" localSheetId="23">[11]MRATES!#REF!</definedName>
    <definedName name="____________PPC36" localSheetId="26">#N/A</definedName>
    <definedName name="____________PPC36" localSheetId="24">[11]MRATES!#REF!</definedName>
    <definedName name="____________PPC36">[11]MRATES!#REF!</definedName>
    <definedName name="____________PPC37" localSheetId="23">[11]MRATES!#REF!</definedName>
    <definedName name="____________PPC37" localSheetId="26">#N/A</definedName>
    <definedName name="____________PPC37" localSheetId="24">[11]MRATES!#REF!</definedName>
    <definedName name="____________PPC37">[11]MRATES!#REF!</definedName>
    <definedName name="____________PPC38" localSheetId="23">[11]MRATES!#REF!</definedName>
    <definedName name="____________PPC38" localSheetId="26">#N/A</definedName>
    <definedName name="____________PPC38" localSheetId="24">[11]MRATES!#REF!</definedName>
    <definedName name="____________PPC38">[11]MRATES!#REF!</definedName>
    <definedName name="____________PPC39" localSheetId="23">[11]MRATES!#REF!</definedName>
    <definedName name="____________PPC39" localSheetId="26">#N/A</definedName>
    <definedName name="____________PPC39" localSheetId="24">[11]MRATES!#REF!</definedName>
    <definedName name="____________PPC39">[11]MRATES!#REF!</definedName>
    <definedName name="____________PPC4" localSheetId="23">[11]MRATES!#REF!</definedName>
    <definedName name="____________PPC4" localSheetId="26">#N/A</definedName>
    <definedName name="____________PPC4" localSheetId="24">[11]MRATES!#REF!</definedName>
    <definedName name="____________PPC4">[11]MRATES!#REF!</definedName>
    <definedName name="____________PPC40" localSheetId="23">[11]MRATES!#REF!</definedName>
    <definedName name="____________PPC40" localSheetId="26">#N/A</definedName>
    <definedName name="____________PPC40" localSheetId="24">[11]MRATES!#REF!</definedName>
    <definedName name="____________PPC40">[11]MRATES!#REF!</definedName>
    <definedName name="____________PPC41" localSheetId="23">[11]MRATES!#REF!</definedName>
    <definedName name="____________PPC41" localSheetId="26">#N/A</definedName>
    <definedName name="____________PPC41" localSheetId="24">[11]MRATES!#REF!</definedName>
    <definedName name="____________PPC41">[11]MRATES!#REF!</definedName>
    <definedName name="____________PPC42" localSheetId="23">[11]MRATES!#REF!</definedName>
    <definedName name="____________PPC42" localSheetId="26">#N/A</definedName>
    <definedName name="____________PPC42" localSheetId="24">[11]MRATES!#REF!</definedName>
    <definedName name="____________PPC42">[11]MRATES!#REF!</definedName>
    <definedName name="____________PPC43" localSheetId="23">[11]MRATES!#REF!</definedName>
    <definedName name="____________PPC43" localSheetId="26">#N/A</definedName>
    <definedName name="____________PPC43" localSheetId="24">[11]MRATES!#REF!</definedName>
    <definedName name="____________PPC43">[11]MRATES!#REF!</definedName>
    <definedName name="____________PPC44" localSheetId="23">[11]MRATES!#REF!</definedName>
    <definedName name="____________PPC44" localSheetId="26">#N/A</definedName>
    <definedName name="____________PPC44" localSheetId="24">[11]MRATES!#REF!</definedName>
    <definedName name="____________PPC44">[11]MRATES!#REF!</definedName>
    <definedName name="____________PPC45" localSheetId="23">[11]MRATES!#REF!</definedName>
    <definedName name="____________PPC45" localSheetId="26">#N/A</definedName>
    <definedName name="____________PPC45" localSheetId="24">[11]MRATES!#REF!</definedName>
    <definedName name="____________PPC45">[11]MRATES!#REF!</definedName>
    <definedName name="____________PPC46" localSheetId="23">[11]MRATES!#REF!</definedName>
    <definedName name="____________PPC46" localSheetId="26">#N/A</definedName>
    <definedName name="____________PPC46" localSheetId="24">[11]MRATES!#REF!</definedName>
    <definedName name="____________PPC46">[11]MRATES!#REF!</definedName>
    <definedName name="____________PPC47" localSheetId="23">[11]MRATES!#REF!</definedName>
    <definedName name="____________PPC47" localSheetId="26">#N/A</definedName>
    <definedName name="____________PPC47" localSheetId="24">[11]MRATES!#REF!</definedName>
    <definedName name="____________PPC47">[11]MRATES!#REF!</definedName>
    <definedName name="____________PPC48" localSheetId="23">[11]MRATES!#REF!</definedName>
    <definedName name="____________PPC48" localSheetId="26">#N/A</definedName>
    <definedName name="____________PPC48" localSheetId="24">[11]MRATES!#REF!</definedName>
    <definedName name="____________PPC48">[11]MRATES!#REF!</definedName>
    <definedName name="____________PPC49" localSheetId="23">[11]MRATES!#REF!</definedName>
    <definedName name="____________PPC49" localSheetId="26">#N/A</definedName>
    <definedName name="____________PPC49" localSheetId="24">[11]MRATES!#REF!</definedName>
    <definedName name="____________PPC49">[11]MRATES!#REF!</definedName>
    <definedName name="____________PPC5" localSheetId="23">[11]MRATES!#REF!</definedName>
    <definedName name="____________PPC5" localSheetId="26">#N/A</definedName>
    <definedName name="____________PPC5" localSheetId="24">[11]MRATES!#REF!</definedName>
    <definedName name="____________PPC5">[11]MRATES!#REF!</definedName>
    <definedName name="____________PPC50" localSheetId="23">[11]MRATES!#REF!</definedName>
    <definedName name="____________PPC50" localSheetId="26">#N/A</definedName>
    <definedName name="____________PPC50" localSheetId="24">[11]MRATES!#REF!</definedName>
    <definedName name="____________PPC50">[11]MRATES!#REF!</definedName>
    <definedName name="____________PPC51" localSheetId="23">[11]MRATES!#REF!</definedName>
    <definedName name="____________PPC51" localSheetId="26">#N/A</definedName>
    <definedName name="____________PPC51" localSheetId="24">[11]MRATES!#REF!</definedName>
    <definedName name="____________PPC51">[11]MRATES!#REF!</definedName>
    <definedName name="____________PPC52" localSheetId="23">[11]MRATES!#REF!</definedName>
    <definedName name="____________PPC52" localSheetId="26">#N/A</definedName>
    <definedName name="____________PPC52" localSheetId="24">[11]MRATES!#REF!</definedName>
    <definedName name="____________PPC52">[11]MRATES!#REF!</definedName>
    <definedName name="____________PPC53" localSheetId="23">[11]MRATES!#REF!</definedName>
    <definedName name="____________PPC53" localSheetId="26">#N/A</definedName>
    <definedName name="____________PPC53" localSheetId="24">[11]MRATES!#REF!</definedName>
    <definedName name="____________PPC53">[11]MRATES!#REF!</definedName>
    <definedName name="____________PPC54" localSheetId="23">[11]MRATES!#REF!</definedName>
    <definedName name="____________PPC54" localSheetId="26">#N/A</definedName>
    <definedName name="____________PPC54" localSheetId="24">[11]MRATES!#REF!</definedName>
    <definedName name="____________PPC54">[11]MRATES!#REF!</definedName>
    <definedName name="____________PPC55" localSheetId="23">[11]MRATES!#REF!</definedName>
    <definedName name="____________PPC55" localSheetId="26">#N/A</definedName>
    <definedName name="____________PPC55" localSheetId="24">[11]MRATES!#REF!</definedName>
    <definedName name="____________PPC55">[11]MRATES!#REF!</definedName>
    <definedName name="____________PPC56" localSheetId="23">[11]MRATES!#REF!</definedName>
    <definedName name="____________PPC56" localSheetId="26">#N/A</definedName>
    <definedName name="____________PPC56" localSheetId="24">[11]MRATES!#REF!</definedName>
    <definedName name="____________PPC56">[11]MRATES!#REF!</definedName>
    <definedName name="____________PPC57" localSheetId="23">[11]MRATES!#REF!</definedName>
    <definedName name="____________PPC57" localSheetId="26">#N/A</definedName>
    <definedName name="____________PPC57" localSheetId="24">[11]MRATES!#REF!</definedName>
    <definedName name="____________PPC57">[11]MRATES!#REF!</definedName>
    <definedName name="____________PPC58" localSheetId="23">[11]MRATES!#REF!</definedName>
    <definedName name="____________PPC58" localSheetId="26">#N/A</definedName>
    <definedName name="____________PPC58" localSheetId="24">[11]MRATES!#REF!</definedName>
    <definedName name="____________PPC58">[11]MRATES!#REF!</definedName>
    <definedName name="____________PPC59" localSheetId="23">[11]MRATES!#REF!</definedName>
    <definedName name="____________PPC59" localSheetId="26">#N/A</definedName>
    <definedName name="____________PPC59" localSheetId="24">[11]MRATES!#REF!</definedName>
    <definedName name="____________PPC59">[11]MRATES!#REF!</definedName>
    <definedName name="____________PPC6" localSheetId="23">[11]MRATES!#REF!</definedName>
    <definedName name="____________PPC6" localSheetId="26">#N/A</definedName>
    <definedName name="____________PPC6" localSheetId="24">[11]MRATES!#REF!</definedName>
    <definedName name="____________PPC6">[11]MRATES!#REF!</definedName>
    <definedName name="____________PPC60" localSheetId="23">[11]MRATES!#REF!</definedName>
    <definedName name="____________PPC60" localSheetId="26">#N/A</definedName>
    <definedName name="____________PPC60" localSheetId="24">[11]MRATES!#REF!</definedName>
    <definedName name="____________PPC60">[11]MRATES!#REF!</definedName>
    <definedName name="____________PPC61" localSheetId="23">[11]MRATES!#REF!</definedName>
    <definedName name="____________PPC61" localSheetId="26">#N/A</definedName>
    <definedName name="____________PPC61" localSheetId="24">[11]MRATES!#REF!</definedName>
    <definedName name="____________PPC61">[11]MRATES!#REF!</definedName>
    <definedName name="____________PPC62" localSheetId="23">[11]MRATES!#REF!</definedName>
    <definedName name="____________PPC62" localSheetId="26">#N/A</definedName>
    <definedName name="____________PPC62" localSheetId="24">[11]MRATES!#REF!</definedName>
    <definedName name="____________PPC62">[11]MRATES!#REF!</definedName>
    <definedName name="____________PPC63" localSheetId="23">[11]MRATES!#REF!</definedName>
    <definedName name="____________PPC63" localSheetId="26">#N/A</definedName>
    <definedName name="____________PPC63" localSheetId="24">[11]MRATES!#REF!</definedName>
    <definedName name="____________PPC63">[11]MRATES!#REF!</definedName>
    <definedName name="____________PPC64" localSheetId="23">[11]MRATES!#REF!</definedName>
    <definedName name="____________PPC64" localSheetId="26">#N/A</definedName>
    <definedName name="____________PPC64" localSheetId="24">[11]MRATES!#REF!</definedName>
    <definedName name="____________PPC64">[11]MRATES!#REF!</definedName>
    <definedName name="____________PPC65" localSheetId="23">[11]MRATES!#REF!</definedName>
    <definedName name="____________PPC65" localSheetId="26">#N/A</definedName>
    <definedName name="____________PPC65" localSheetId="24">[11]MRATES!#REF!</definedName>
    <definedName name="____________PPC65">[11]MRATES!#REF!</definedName>
    <definedName name="____________PPC66" localSheetId="23">[11]MRATES!#REF!</definedName>
    <definedName name="____________PPC66" localSheetId="26">#N/A</definedName>
    <definedName name="____________PPC66" localSheetId="24">[11]MRATES!#REF!</definedName>
    <definedName name="____________PPC66">[11]MRATES!#REF!</definedName>
    <definedName name="____________PPC67" localSheetId="23">[11]MRATES!#REF!</definedName>
    <definedName name="____________PPC67" localSheetId="26">#N/A</definedName>
    <definedName name="____________PPC67" localSheetId="24">[11]MRATES!#REF!</definedName>
    <definedName name="____________PPC67">[11]MRATES!#REF!</definedName>
    <definedName name="____________PPC68" localSheetId="23">[11]MRATES!#REF!</definedName>
    <definedName name="____________PPC68" localSheetId="26">#N/A</definedName>
    <definedName name="____________PPC68" localSheetId="24">[11]MRATES!#REF!</definedName>
    <definedName name="____________PPC68">[11]MRATES!#REF!</definedName>
    <definedName name="____________PPC69" localSheetId="23">[11]MRATES!#REF!</definedName>
    <definedName name="____________PPC69" localSheetId="26">#N/A</definedName>
    <definedName name="____________PPC69" localSheetId="24">[11]MRATES!#REF!</definedName>
    <definedName name="____________PPC69">[11]MRATES!#REF!</definedName>
    <definedName name="____________PPC7" localSheetId="23">[11]MRATES!#REF!</definedName>
    <definedName name="____________PPC7" localSheetId="26">#N/A</definedName>
    <definedName name="____________PPC7" localSheetId="24">[11]MRATES!#REF!</definedName>
    <definedName name="____________PPC7">[11]MRATES!#REF!</definedName>
    <definedName name="____________PPC70" localSheetId="23">[11]MRATES!#REF!</definedName>
    <definedName name="____________PPC70" localSheetId="26">#N/A</definedName>
    <definedName name="____________PPC70" localSheetId="24">[11]MRATES!#REF!</definedName>
    <definedName name="____________PPC70">[11]MRATES!#REF!</definedName>
    <definedName name="____________PPC71" localSheetId="23">[11]MRATES!#REF!</definedName>
    <definedName name="____________PPC71" localSheetId="26">#N/A</definedName>
    <definedName name="____________PPC71" localSheetId="24">[11]MRATES!#REF!</definedName>
    <definedName name="____________PPC71">[11]MRATES!#REF!</definedName>
    <definedName name="____________PPC72" localSheetId="23">[11]MRATES!#REF!</definedName>
    <definedName name="____________PPC72" localSheetId="26">#N/A</definedName>
    <definedName name="____________PPC72" localSheetId="24">[11]MRATES!#REF!</definedName>
    <definedName name="____________PPC72">[11]MRATES!#REF!</definedName>
    <definedName name="____________PPC73" localSheetId="23">[11]MRATES!#REF!</definedName>
    <definedName name="____________PPC73" localSheetId="26">#N/A</definedName>
    <definedName name="____________PPC73" localSheetId="24">[11]MRATES!#REF!</definedName>
    <definedName name="____________PPC73">[11]MRATES!#REF!</definedName>
    <definedName name="____________PPC74" localSheetId="23">[11]MRATES!#REF!</definedName>
    <definedName name="____________PPC74" localSheetId="26">#N/A</definedName>
    <definedName name="____________PPC74" localSheetId="24">[11]MRATES!#REF!</definedName>
    <definedName name="____________PPC74">[11]MRATES!#REF!</definedName>
    <definedName name="____________PPC75" localSheetId="23">[11]MRATES!#REF!</definedName>
    <definedName name="____________PPC75" localSheetId="26">#N/A</definedName>
    <definedName name="____________PPC75" localSheetId="24">[11]MRATES!#REF!</definedName>
    <definedName name="____________PPC75">[11]MRATES!#REF!</definedName>
    <definedName name="____________PPC76" localSheetId="23">[11]MRATES!#REF!</definedName>
    <definedName name="____________PPC76" localSheetId="26">#N/A</definedName>
    <definedName name="____________PPC76" localSheetId="24">[11]MRATES!#REF!</definedName>
    <definedName name="____________PPC76">[11]MRATES!#REF!</definedName>
    <definedName name="____________PPC77" localSheetId="23">[11]MRATES!#REF!</definedName>
    <definedName name="____________PPC77" localSheetId="26">#N/A</definedName>
    <definedName name="____________PPC77" localSheetId="24">[11]MRATES!#REF!</definedName>
    <definedName name="____________PPC77">[11]MRATES!#REF!</definedName>
    <definedName name="____________PPC78" localSheetId="23">[11]MRATES!#REF!</definedName>
    <definedName name="____________PPC78" localSheetId="26">#N/A</definedName>
    <definedName name="____________PPC78" localSheetId="24">[11]MRATES!#REF!</definedName>
    <definedName name="____________PPC78">[11]MRATES!#REF!</definedName>
    <definedName name="____________PPC79" localSheetId="23">[11]MRATES!#REF!</definedName>
    <definedName name="____________PPC79" localSheetId="26">#N/A</definedName>
    <definedName name="____________PPC79" localSheetId="24">[11]MRATES!#REF!</definedName>
    <definedName name="____________PPC79">[11]MRATES!#REF!</definedName>
    <definedName name="____________PPC8" localSheetId="23">[11]MRATES!#REF!</definedName>
    <definedName name="____________PPC8" localSheetId="26">#N/A</definedName>
    <definedName name="____________PPC8" localSheetId="24">[11]MRATES!#REF!</definedName>
    <definedName name="____________PPC8">[11]MRATES!#REF!</definedName>
    <definedName name="____________PPC80" localSheetId="23">[11]MRATES!#REF!</definedName>
    <definedName name="____________PPC80" localSheetId="26">#N/A</definedName>
    <definedName name="____________PPC80" localSheetId="24">[11]MRATES!#REF!</definedName>
    <definedName name="____________PPC80">[11]MRATES!#REF!</definedName>
    <definedName name="____________PPC81" localSheetId="23">[11]MRATES!#REF!</definedName>
    <definedName name="____________PPC81" localSheetId="26">#N/A</definedName>
    <definedName name="____________PPC81" localSheetId="24">[11]MRATES!#REF!</definedName>
    <definedName name="____________PPC81">[11]MRATES!#REF!</definedName>
    <definedName name="____________PPC82" localSheetId="23">[11]MRATES!#REF!</definedName>
    <definedName name="____________PPC82" localSheetId="26">#N/A</definedName>
    <definedName name="____________PPC82" localSheetId="24">[11]MRATES!#REF!</definedName>
    <definedName name="____________PPC82">[11]MRATES!#REF!</definedName>
    <definedName name="____________PPC83" localSheetId="23">[11]MRATES!#REF!</definedName>
    <definedName name="____________PPC83" localSheetId="26">#N/A</definedName>
    <definedName name="____________PPC83" localSheetId="24">[11]MRATES!#REF!</definedName>
    <definedName name="____________PPC83">[11]MRATES!#REF!</definedName>
    <definedName name="____________PPC84" localSheetId="23">[11]MRATES!#REF!</definedName>
    <definedName name="____________PPC84" localSheetId="26">#N/A</definedName>
    <definedName name="____________PPC84" localSheetId="24">[11]MRATES!#REF!</definedName>
    <definedName name="____________PPC84">[11]MRATES!#REF!</definedName>
    <definedName name="____________PPC85" localSheetId="23">[11]MRATES!#REF!</definedName>
    <definedName name="____________PPC85" localSheetId="26">#N/A</definedName>
    <definedName name="____________PPC85" localSheetId="24">[11]MRATES!#REF!</definedName>
    <definedName name="____________PPC85">[11]MRATES!#REF!</definedName>
    <definedName name="____________PPC86" localSheetId="23">[11]MRATES!#REF!</definedName>
    <definedName name="____________PPC86" localSheetId="26">#N/A</definedName>
    <definedName name="____________PPC86" localSheetId="24">[11]MRATES!#REF!</definedName>
    <definedName name="____________PPC86">[11]MRATES!#REF!</definedName>
    <definedName name="____________PPC87" localSheetId="23">[11]MRATES!#REF!</definedName>
    <definedName name="____________PPC87" localSheetId="26">#N/A</definedName>
    <definedName name="____________PPC87" localSheetId="24">[11]MRATES!#REF!</definedName>
    <definedName name="____________PPC87">[11]MRATES!#REF!</definedName>
    <definedName name="____________PPC88" localSheetId="23">[11]MRATES!#REF!</definedName>
    <definedName name="____________PPC88" localSheetId="26">#N/A</definedName>
    <definedName name="____________PPC88" localSheetId="24">[11]MRATES!#REF!</definedName>
    <definedName name="____________PPC88">[11]MRATES!#REF!</definedName>
    <definedName name="____________PPC89" localSheetId="23">[11]MRATES!#REF!</definedName>
    <definedName name="____________PPC89" localSheetId="26">#N/A</definedName>
    <definedName name="____________PPC89" localSheetId="24">[11]MRATES!#REF!</definedName>
    <definedName name="____________PPC89">[11]MRATES!#REF!</definedName>
    <definedName name="____________PPC9" localSheetId="23">[11]MRATES!#REF!</definedName>
    <definedName name="____________PPC9" localSheetId="26">#N/A</definedName>
    <definedName name="____________PPC9" localSheetId="24">[11]MRATES!#REF!</definedName>
    <definedName name="____________PPC9">[11]MRATES!#REF!</definedName>
    <definedName name="____________PPC90" localSheetId="23">[11]MRATES!#REF!</definedName>
    <definedName name="____________PPC90" localSheetId="26">#N/A</definedName>
    <definedName name="____________PPC90" localSheetId="24">[11]MRATES!#REF!</definedName>
    <definedName name="____________PPC90">[11]MRATES!#REF!</definedName>
    <definedName name="____________PPC91" localSheetId="23">[11]MRATES!#REF!</definedName>
    <definedName name="____________PPC91" localSheetId="26">#N/A</definedName>
    <definedName name="____________PPC91" localSheetId="24">[11]MRATES!#REF!</definedName>
    <definedName name="____________PPC91">[11]MRATES!#REF!</definedName>
    <definedName name="____________PPC92" localSheetId="23">[11]MRATES!#REF!</definedName>
    <definedName name="____________PPC92" localSheetId="26">#N/A</definedName>
    <definedName name="____________PPC92" localSheetId="24">[11]MRATES!#REF!</definedName>
    <definedName name="____________PPC92">[11]MRATES!#REF!</definedName>
    <definedName name="____________PPC93" localSheetId="23">[11]MRATES!#REF!</definedName>
    <definedName name="____________PPC93" localSheetId="26">#N/A</definedName>
    <definedName name="____________PPC93" localSheetId="24">[11]MRATES!#REF!</definedName>
    <definedName name="____________PPC93">[11]MRATES!#REF!</definedName>
    <definedName name="____________PPC94" localSheetId="23">[11]MRATES!#REF!</definedName>
    <definedName name="____________PPC94" localSheetId="26">#N/A</definedName>
    <definedName name="____________PPC94" localSheetId="24">[11]MRATES!#REF!</definedName>
    <definedName name="____________PPC94">[11]MRATES!#REF!</definedName>
    <definedName name="____________PPC95" localSheetId="23">[11]MRATES!#REF!</definedName>
    <definedName name="____________PPC95" localSheetId="26">#N/A</definedName>
    <definedName name="____________PPC95" localSheetId="24">[11]MRATES!#REF!</definedName>
    <definedName name="____________PPC95">[11]MRATES!#REF!</definedName>
    <definedName name="____________PPD114" localSheetId="23">[11]MRATES!#REF!</definedName>
    <definedName name="____________PPD114" localSheetId="26">#N/A</definedName>
    <definedName name="____________PPD114" localSheetId="24">[11]MRATES!#REF!</definedName>
    <definedName name="____________PPD114">[11]MRATES!#REF!</definedName>
    <definedName name="____________PPD89" localSheetId="23">[11]MRATES!#REF!</definedName>
    <definedName name="____________PPD89" localSheetId="26">#N/A</definedName>
    <definedName name="____________PPD89" localSheetId="24">[11]MRATES!#REF!</definedName>
    <definedName name="____________PPD89">[11]MRATES!#REF!</definedName>
    <definedName name="____________QS25" localSheetId="26">#N/A</definedName>
    <definedName name="____________QS25">[9]MRATES!$G$16</definedName>
    <definedName name="____________QS40" localSheetId="26">#N/A</definedName>
    <definedName name="____________QS40">[9]MRATES!$G$17</definedName>
    <definedName name="____________RMR1">#N/A</definedName>
    <definedName name="____________SS10" localSheetId="26">[8]MRATES!$C$9</definedName>
    <definedName name="____________SS10">[10]MRATES!$J$7</definedName>
    <definedName name="____________SS12" localSheetId="26">[8]MRATES!$C$10</definedName>
    <definedName name="____________SS12">[10]MRATES!$J$8</definedName>
    <definedName name="____________SS150" localSheetId="26">#N/A</definedName>
    <definedName name="____________SS150">[10]MRATES!$G$13</definedName>
    <definedName name="____________SS20" localSheetId="26">[8]MRATES!$C$11</definedName>
    <definedName name="____________SS20">[10]MRATES!$J$9</definedName>
    <definedName name="____________SS225" localSheetId="26">[8]MRATES!$I$19</definedName>
    <definedName name="____________SS225">[7]MRATES!$I$19</definedName>
    <definedName name="____________SS25" localSheetId="26">[8]MRATES!$C$12</definedName>
    <definedName name="____________SS25">[10]MRATES!$J$10</definedName>
    <definedName name="____________SS300" localSheetId="26">#N/A</definedName>
    <definedName name="____________SS300">[10]MRATES!$G$15</definedName>
    <definedName name="____________SS40" localSheetId="26">[8]MRATES!$C$13</definedName>
    <definedName name="____________SS40">[10]MRATES!$J$11</definedName>
    <definedName name="____________SS6" localSheetId="26">[8]MRATES!$C$8</definedName>
    <definedName name="____________SS6">[10]MRATES!$J$6</definedName>
    <definedName name="___________IRC12" localSheetId="26">#N/A</definedName>
    <definedName name="___________IRC12">[10]MRATES!$M$9</definedName>
    <definedName name="___________IRC19" localSheetId="26">#N/A</definedName>
    <definedName name="___________IRC19">[10]MRATES!$M$10</definedName>
    <definedName name="___________IRC25" localSheetId="26">#N/A</definedName>
    <definedName name="___________IRC25">[10]MRATES!$M$11</definedName>
    <definedName name="___________IRC40" localSheetId="26">#N/A</definedName>
    <definedName name="___________IRC40">[10]MRATES!$M$12</definedName>
    <definedName name="___________IRC5" localSheetId="26">#N/A</definedName>
    <definedName name="___________IRC5">[10]MRATES!$M$7</definedName>
    <definedName name="___________IRC50" localSheetId="26">[5]MRATES!$M$13</definedName>
    <definedName name="___________IRC50">[10]MRATES!$M$13</definedName>
    <definedName name="___________IRC60">[10]MRATES!$M$14</definedName>
    <definedName name="___________IRC9" localSheetId="26">#N/A</definedName>
    <definedName name="___________IRC9">[10]MRATES!$M$8</definedName>
    <definedName name="___________OH1">[3]MRATES!$C$35</definedName>
    <definedName name="___________PPA14">#N/A</definedName>
    <definedName name="___________PPB154">#N/A</definedName>
    <definedName name="___________PPB155">#N/A</definedName>
    <definedName name="___________PPB16">#N/A</definedName>
    <definedName name="___________PPB17">#N/A</definedName>
    <definedName name="___________PPB18">#N/A</definedName>
    <definedName name="___________PPB19">#N/A</definedName>
    <definedName name="___________PPB2">#N/A</definedName>
    <definedName name="___________PPB20">#N/A</definedName>
    <definedName name="___________PPB21">#N/A</definedName>
    <definedName name="___________PPB22">#N/A</definedName>
    <definedName name="___________PPB23">#N/A</definedName>
    <definedName name="___________PPB24">#N/A</definedName>
    <definedName name="___________PPB25">#N/A</definedName>
    <definedName name="___________PPB26">#N/A</definedName>
    <definedName name="___________PPB27">#N/A</definedName>
    <definedName name="___________PPB28">#N/A</definedName>
    <definedName name="___________PPB29">#N/A</definedName>
    <definedName name="___________PPB3">#N/A</definedName>
    <definedName name="___________PPB30">#N/A</definedName>
    <definedName name="___________PPB31">#N/A</definedName>
    <definedName name="___________PPB32">#N/A</definedName>
    <definedName name="___________PPB33">#N/A</definedName>
    <definedName name="___________PPB34">#N/A</definedName>
    <definedName name="___________PPB35">#N/A</definedName>
    <definedName name="___________PPB36">#N/A</definedName>
    <definedName name="___________PPB37">#N/A</definedName>
    <definedName name="___________PPB38">#N/A</definedName>
    <definedName name="___________PPB39">#N/A</definedName>
    <definedName name="___________PPB4">#N/A</definedName>
    <definedName name="___________PPB40">#N/A</definedName>
    <definedName name="___________PPB41">#N/A</definedName>
    <definedName name="___________PPB42">#N/A</definedName>
    <definedName name="___________PPB43">#N/A</definedName>
    <definedName name="___________PPB44">#N/A</definedName>
    <definedName name="___________PPB45">#N/A</definedName>
    <definedName name="___________PPB46">#N/A</definedName>
    <definedName name="___________PPB47">#N/A</definedName>
    <definedName name="___________PPB48">#N/A</definedName>
    <definedName name="___________PPB49">#N/A</definedName>
    <definedName name="___________PPB5">#N/A</definedName>
    <definedName name="___________PPB50">#N/A</definedName>
    <definedName name="___________PPB51">#N/A</definedName>
    <definedName name="___________PPB52">#N/A</definedName>
    <definedName name="___________PPB53">#N/A</definedName>
    <definedName name="___________PPB54">#N/A</definedName>
    <definedName name="___________PPB55">#N/A</definedName>
    <definedName name="___________PPB56">#N/A</definedName>
    <definedName name="___________PPB57">#N/A</definedName>
    <definedName name="___________PPB58">#N/A</definedName>
    <definedName name="___________PPB59">#N/A</definedName>
    <definedName name="___________PPB6">#N/A</definedName>
    <definedName name="___________PPB60">#N/A</definedName>
    <definedName name="___________PPB61">#N/A</definedName>
    <definedName name="___________PPB62">#N/A</definedName>
    <definedName name="___________PPB63">#N/A</definedName>
    <definedName name="___________PPB64">#N/A</definedName>
    <definedName name="___________PPB65">#N/A</definedName>
    <definedName name="___________PPB66">#N/A</definedName>
    <definedName name="___________PPB67">#N/A</definedName>
    <definedName name="___________PPB68">#N/A</definedName>
    <definedName name="___________PPB69">#N/A</definedName>
    <definedName name="___________PPB7">#N/A</definedName>
    <definedName name="___________PPB70">#N/A</definedName>
    <definedName name="___________PPB71">#N/A</definedName>
    <definedName name="___________PPB72">#N/A</definedName>
    <definedName name="___________PPB73">#N/A</definedName>
    <definedName name="___________PPB74">#N/A</definedName>
    <definedName name="___________PPB75">#N/A</definedName>
    <definedName name="___________PPB76">#N/A</definedName>
    <definedName name="___________PPB77">#N/A</definedName>
    <definedName name="___________PPB78">#N/A</definedName>
    <definedName name="___________PPB79">#N/A</definedName>
    <definedName name="___________PPB8">#N/A</definedName>
    <definedName name="___________PPB80">#N/A</definedName>
    <definedName name="___________PPB81">#N/A</definedName>
    <definedName name="___________PPB82">#N/A</definedName>
    <definedName name="___________PPB83">#N/A</definedName>
    <definedName name="___________PPB84">#N/A</definedName>
    <definedName name="___________PPB85">#N/A</definedName>
    <definedName name="___________PPB86">#N/A</definedName>
    <definedName name="___________PPB87">#N/A</definedName>
    <definedName name="___________PPB88">#N/A</definedName>
    <definedName name="___________PPB89">#N/A</definedName>
    <definedName name="___________PPB9">#N/A</definedName>
    <definedName name="___________PPB90">#N/A</definedName>
    <definedName name="___________PPB91">#N/A</definedName>
    <definedName name="___________PPB92">#N/A</definedName>
    <definedName name="___________PPB93">#N/A</definedName>
    <definedName name="___________PPB94">#N/A</definedName>
    <definedName name="___________PPB95">#N/A</definedName>
    <definedName name="___________PPB96">#N/A</definedName>
    <definedName name="___________PPB97">#N/A</definedName>
    <definedName name="___________PPB98">#N/A</definedName>
    <definedName name="___________PPB99">#N/A</definedName>
    <definedName name="___________PPC1">#N/A</definedName>
    <definedName name="___________PPC10">#N/A</definedName>
    <definedName name="___________PPC100">#N/A</definedName>
    <definedName name="___________PPC101">#N/A</definedName>
    <definedName name="___________PPC102">#N/A</definedName>
    <definedName name="___________PPC103">#N/A</definedName>
    <definedName name="___________PPC104">#N/A</definedName>
    <definedName name="___________PPC105">#N/A</definedName>
    <definedName name="___________PPC106">#N/A</definedName>
    <definedName name="___________PPC107">#N/A</definedName>
    <definedName name="___________PPC108">#N/A</definedName>
    <definedName name="___________PPC109">#N/A</definedName>
    <definedName name="___________PPC11">#N/A</definedName>
    <definedName name="___________PPC110">#N/A</definedName>
    <definedName name="___________PPC111">#N/A</definedName>
    <definedName name="___________PPC112">#N/A</definedName>
    <definedName name="___________PPC113">#N/A</definedName>
    <definedName name="___________PPC114">#N/A</definedName>
    <definedName name="___________PPC115">#N/A</definedName>
    <definedName name="___________PPC116">#N/A</definedName>
    <definedName name="___________PPC117">#N/A</definedName>
    <definedName name="___________PPC118">#N/A</definedName>
    <definedName name="___________PPC119">#N/A</definedName>
    <definedName name="___________PPC12">#N/A</definedName>
    <definedName name="___________PPC120">#N/A</definedName>
    <definedName name="___________PPC121">#N/A</definedName>
    <definedName name="___________PPC122">#N/A</definedName>
    <definedName name="___________PPC123">#N/A</definedName>
    <definedName name="___________PPC124">#N/A</definedName>
    <definedName name="___________PPC125">#N/A</definedName>
    <definedName name="___________PPC126">#N/A</definedName>
    <definedName name="___________PPC127">#N/A</definedName>
    <definedName name="___________PPC128">#N/A</definedName>
    <definedName name="___________PPC129">#N/A</definedName>
    <definedName name="___________PPC13">#N/A</definedName>
    <definedName name="___________PPC130">#N/A</definedName>
    <definedName name="___________PPC131">#N/A</definedName>
    <definedName name="___________PPC132">#N/A</definedName>
    <definedName name="___________PPC133">#N/A</definedName>
    <definedName name="___________PPC134">#N/A</definedName>
    <definedName name="___________PPC135">#N/A</definedName>
    <definedName name="___________PPC136">#N/A</definedName>
    <definedName name="___________PPC137">#N/A</definedName>
    <definedName name="___________PPC138">#N/A</definedName>
    <definedName name="___________PPC139">#N/A</definedName>
    <definedName name="___________PPC14">#N/A</definedName>
    <definedName name="___________PPC140">#N/A</definedName>
    <definedName name="___________PPC141">#N/A</definedName>
    <definedName name="___________PPC142">#N/A</definedName>
    <definedName name="___________PPC143">#N/A</definedName>
    <definedName name="___________PPC144">#N/A</definedName>
    <definedName name="___________PPC145">#N/A</definedName>
    <definedName name="___________PPC146">#N/A</definedName>
    <definedName name="___________PPC147">#N/A</definedName>
    <definedName name="___________PPC148">#N/A</definedName>
    <definedName name="___________PPC149">#N/A</definedName>
    <definedName name="___________PPC15">#N/A</definedName>
    <definedName name="___________PPC150">#N/A</definedName>
    <definedName name="___________PPC151">#N/A</definedName>
    <definedName name="___________PPC152">#N/A</definedName>
    <definedName name="___________PPC153">#N/A</definedName>
    <definedName name="___________PPC154">#N/A</definedName>
    <definedName name="___________PPC155">#N/A</definedName>
    <definedName name="___________PPC16">#N/A</definedName>
    <definedName name="___________PPC17">#N/A</definedName>
    <definedName name="___________PPC18">#N/A</definedName>
    <definedName name="___________PPC19">#N/A</definedName>
    <definedName name="___________PPC2">#N/A</definedName>
    <definedName name="___________PPC20">#N/A</definedName>
    <definedName name="___________PPC21">#N/A</definedName>
    <definedName name="___________PPC22">#N/A</definedName>
    <definedName name="___________PPC23">#N/A</definedName>
    <definedName name="___________PPC24">#N/A</definedName>
    <definedName name="___________PPC25">#N/A</definedName>
    <definedName name="___________PPC26">#N/A</definedName>
    <definedName name="___________PPC27">#N/A</definedName>
    <definedName name="___________PPC28">#N/A</definedName>
    <definedName name="___________PPC29">#N/A</definedName>
    <definedName name="___________PPC3">#N/A</definedName>
    <definedName name="___________PPC30">#N/A</definedName>
    <definedName name="___________PPC31">#N/A</definedName>
    <definedName name="___________PPC32">#N/A</definedName>
    <definedName name="___________PPC33">#N/A</definedName>
    <definedName name="___________PPC34">#N/A</definedName>
    <definedName name="___________PPC35">#N/A</definedName>
    <definedName name="___________PPC36">#N/A</definedName>
    <definedName name="___________PPC37">#N/A</definedName>
    <definedName name="___________PPC38">#N/A</definedName>
    <definedName name="___________PPC39">#N/A</definedName>
    <definedName name="___________PPC4">#N/A</definedName>
    <definedName name="___________PPC40">#N/A</definedName>
    <definedName name="___________PPC41">#N/A</definedName>
    <definedName name="___________PPC42">#N/A</definedName>
    <definedName name="___________PPC43">#N/A</definedName>
    <definedName name="___________PPC44">#N/A</definedName>
    <definedName name="___________PPC45">#N/A</definedName>
    <definedName name="___________PPC46">#N/A</definedName>
    <definedName name="___________PPC47">#N/A</definedName>
    <definedName name="___________PPC48">#N/A</definedName>
    <definedName name="___________PPC49">#N/A</definedName>
    <definedName name="___________PPC5">#N/A</definedName>
    <definedName name="___________PPC50">#N/A</definedName>
    <definedName name="___________PPC51">#N/A</definedName>
    <definedName name="___________PPC52">#N/A</definedName>
    <definedName name="___________PPC53">#N/A</definedName>
    <definedName name="___________PPC54">#N/A</definedName>
    <definedName name="___________PPC55">#N/A</definedName>
    <definedName name="___________PPC56">#N/A</definedName>
    <definedName name="___________PPC57">#N/A</definedName>
    <definedName name="___________PPC58">#N/A</definedName>
    <definedName name="___________PPC59">#N/A</definedName>
    <definedName name="___________PPC6">#N/A</definedName>
    <definedName name="___________PPC60">#N/A</definedName>
    <definedName name="___________PPC61">#N/A</definedName>
    <definedName name="___________PPC62">#N/A</definedName>
    <definedName name="___________PPC63">#N/A</definedName>
    <definedName name="___________PPC64">#N/A</definedName>
    <definedName name="___________PPC65">#N/A</definedName>
    <definedName name="___________PPC66">#N/A</definedName>
    <definedName name="___________PPC67">#N/A</definedName>
    <definedName name="___________PPC68">#N/A</definedName>
    <definedName name="___________PPC69">#N/A</definedName>
    <definedName name="___________PPC7">#N/A</definedName>
    <definedName name="___________PPC70">#N/A</definedName>
    <definedName name="___________PPC71">#N/A</definedName>
    <definedName name="___________PPC72">#N/A</definedName>
    <definedName name="___________PPC73">#N/A</definedName>
    <definedName name="___________PPC74">#N/A</definedName>
    <definedName name="___________PPC75">#N/A</definedName>
    <definedName name="___________PPC76">#N/A</definedName>
    <definedName name="___________PPC77">#N/A</definedName>
    <definedName name="___________PPC78">#N/A</definedName>
    <definedName name="___________PPC79">#N/A</definedName>
    <definedName name="___________PPC8">#N/A</definedName>
    <definedName name="___________PPC80">#N/A</definedName>
    <definedName name="___________PPC81">#N/A</definedName>
    <definedName name="___________PPC82">#N/A</definedName>
    <definedName name="___________PPC83">#N/A</definedName>
    <definedName name="___________PPC84">#N/A</definedName>
    <definedName name="___________PPC85">#N/A</definedName>
    <definedName name="___________PPC86">#N/A</definedName>
    <definedName name="___________PPC87">#N/A</definedName>
    <definedName name="___________PPC88">#N/A</definedName>
    <definedName name="___________PPC89">#N/A</definedName>
    <definedName name="___________PPC9">#N/A</definedName>
    <definedName name="___________PPC90">#N/A</definedName>
    <definedName name="___________PPC91">#N/A</definedName>
    <definedName name="___________PPC92">#N/A</definedName>
    <definedName name="___________PPC93">#N/A</definedName>
    <definedName name="___________PPC94">#N/A</definedName>
    <definedName name="___________PPC95">#N/A</definedName>
    <definedName name="___________PPD114">#N/A</definedName>
    <definedName name="___________PPD89">#N/A</definedName>
    <definedName name="___________RMR1">#N/A</definedName>
    <definedName name="___________SS10" localSheetId="26">#N/A</definedName>
    <definedName name="___________SS10">[10]MRATES!$J$7</definedName>
    <definedName name="___________SS12" localSheetId="26">#N/A</definedName>
    <definedName name="___________SS12">[10]MRATES!$J$8</definedName>
    <definedName name="___________SS150">[10]MRATES!$G$13</definedName>
    <definedName name="___________SS20" localSheetId="26">#N/A</definedName>
    <definedName name="___________SS20">[10]MRATES!$J$9</definedName>
    <definedName name="___________SS225" localSheetId="26">#N/A</definedName>
    <definedName name="___________SS225">[11]MRATES!$I$19</definedName>
    <definedName name="___________SS25" localSheetId="26">#N/A</definedName>
    <definedName name="___________SS25">[10]MRATES!$J$10</definedName>
    <definedName name="___________SS300">[10]MRATES!$G$15</definedName>
    <definedName name="___________SS40" localSheetId="26">#N/A</definedName>
    <definedName name="___________SS40">[10]MRATES!$J$11</definedName>
    <definedName name="___________SS6" localSheetId="26">#N/A</definedName>
    <definedName name="___________SS6">[10]MRATES!$J$6</definedName>
    <definedName name="__________IRC12" localSheetId="26">#N/A</definedName>
    <definedName name="__________IRC12">[3]MRATES!$M$9</definedName>
    <definedName name="__________IRC19" localSheetId="26">#N/A</definedName>
    <definedName name="__________IRC19">[3]MRATES!$M$10</definedName>
    <definedName name="__________IRC25" localSheetId="26">#N/A</definedName>
    <definedName name="__________IRC25">[3]MRATES!$M$11</definedName>
    <definedName name="__________IRC40" localSheetId="26">#N/A</definedName>
    <definedName name="__________IRC40">[3]MRATES!$M$12</definedName>
    <definedName name="__________IRC5" localSheetId="26">#N/A</definedName>
    <definedName name="__________IRC5">[3]MRATES!$M$7</definedName>
    <definedName name="__________IRC50" localSheetId="26">#N/A</definedName>
    <definedName name="__________IRC50">[3]MRATES!$M$13</definedName>
    <definedName name="__________IRC60" localSheetId="26">#N/A</definedName>
    <definedName name="__________IRC60">[3]MRATES!$M$14</definedName>
    <definedName name="__________IRC9" localSheetId="26">#N/A</definedName>
    <definedName name="__________IRC9">[3]MRATES!$M$8</definedName>
    <definedName name="__________MS6" localSheetId="26">#N/A</definedName>
    <definedName name="__________MS6">[10]MRATES!$P$50</definedName>
    <definedName name="__________OH1" localSheetId="26">#N/A</definedName>
    <definedName name="__________OH1">[10]MRATES!$C$35</definedName>
    <definedName name="__________PPA14" localSheetId="23">[11]MRATES!#REF!</definedName>
    <definedName name="__________PPA14" localSheetId="26">#N/A</definedName>
    <definedName name="__________PPA14" localSheetId="24">[11]MRATES!#REF!</definedName>
    <definedName name="__________PPA14" localSheetId="21">[11]MRATES!#REF!</definedName>
    <definedName name="__________PPA14">[11]MRATES!#REF!</definedName>
    <definedName name="__________PPB154" localSheetId="23">[11]MRATES!#REF!</definedName>
    <definedName name="__________PPB154" localSheetId="26">#N/A</definedName>
    <definedName name="__________PPB154" localSheetId="24">[11]MRATES!#REF!</definedName>
    <definedName name="__________PPB154" localSheetId="21">[11]MRATES!#REF!</definedName>
    <definedName name="__________PPB154">[11]MRATES!#REF!</definedName>
    <definedName name="__________PPB155" localSheetId="23">[11]MRATES!#REF!</definedName>
    <definedName name="__________PPB155" localSheetId="26">#N/A</definedName>
    <definedName name="__________PPB155" localSheetId="24">[11]MRATES!#REF!</definedName>
    <definedName name="__________PPB155">[11]MRATES!#REF!</definedName>
    <definedName name="__________PPB16" localSheetId="23">[11]MRATES!#REF!</definedName>
    <definedName name="__________PPB16" localSheetId="26">#N/A</definedName>
    <definedName name="__________PPB16" localSheetId="24">[11]MRATES!#REF!</definedName>
    <definedName name="__________PPB16">[11]MRATES!#REF!</definedName>
    <definedName name="__________PPB17" localSheetId="23">[11]MRATES!#REF!</definedName>
    <definedName name="__________PPB17" localSheetId="26">#N/A</definedName>
    <definedName name="__________PPB17" localSheetId="24">[11]MRATES!#REF!</definedName>
    <definedName name="__________PPB17">[11]MRATES!#REF!</definedName>
    <definedName name="__________PPB18" localSheetId="23">[11]MRATES!#REF!</definedName>
    <definedName name="__________PPB18" localSheetId="26">#N/A</definedName>
    <definedName name="__________PPB18" localSheetId="24">[11]MRATES!#REF!</definedName>
    <definedName name="__________PPB18">[11]MRATES!#REF!</definedName>
    <definedName name="__________PPB19" localSheetId="23">[11]MRATES!#REF!</definedName>
    <definedName name="__________PPB19" localSheetId="26">#N/A</definedName>
    <definedName name="__________PPB19" localSheetId="24">[11]MRATES!#REF!</definedName>
    <definedName name="__________PPB19">[11]MRATES!#REF!</definedName>
    <definedName name="__________PPB2" localSheetId="23">[11]MRATES!#REF!</definedName>
    <definedName name="__________PPB2" localSheetId="26">#N/A</definedName>
    <definedName name="__________PPB2" localSheetId="24">[11]MRATES!#REF!</definedName>
    <definedName name="__________PPB2">[11]MRATES!#REF!</definedName>
    <definedName name="__________PPB20" localSheetId="23">[11]MRATES!#REF!</definedName>
    <definedName name="__________PPB20" localSheetId="26">#N/A</definedName>
    <definedName name="__________PPB20" localSheetId="24">[11]MRATES!#REF!</definedName>
    <definedName name="__________PPB20">[11]MRATES!#REF!</definedName>
    <definedName name="__________PPB21" localSheetId="23">[11]MRATES!#REF!</definedName>
    <definedName name="__________PPB21" localSheetId="26">#N/A</definedName>
    <definedName name="__________PPB21" localSheetId="24">[11]MRATES!#REF!</definedName>
    <definedName name="__________PPB21">[11]MRATES!#REF!</definedName>
    <definedName name="__________PPB22" localSheetId="23">[11]MRATES!#REF!</definedName>
    <definedName name="__________PPB22" localSheetId="26">#N/A</definedName>
    <definedName name="__________PPB22" localSheetId="24">[11]MRATES!#REF!</definedName>
    <definedName name="__________PPB22">[11]MRATES!#REF!</definedName>
    <definedName name="__________PPB23" localSheetId="23">[11]MRATES!#REF!</definedName>
    <definedName name="__________PPB23" localSheetId="26">#N/A</definedName>
    <definedName name="__________PPB23" localSheetId="24">[11]MRATES!#REF!</definedName>
    <definedName name="__________PPB23">[11]MRATES!#REF!</definedName>
    <definedName name="__________PPB24" localSheetId="23">[11]MRATES!#REF!</definedName>
    <definedName name="__________PPB24" localSheetId="26">#N/A</definedName>
    <definedName name="__________PPB24" localSheetId="24">[11]MRATES!#REF!</definedName>
    <definedName name="__________PPB24">[11]MRATES!#REF!</definedName>
    <definedName name="__________PPB25" localSheetId="23">[11]MRATES!#REF!</definedName>
    <definedName name="__________PPB25" localSheetId="26">#N/A</definedName>
    <definedName name="__________PPB25" localSheetId="24">[11]MRATES!#REF!</definedName>
    <definedName name="__________PPB25">[11]MRATES!#REF!</definedName>
    <definedName name="__________PPB26" localSheetId="23">[11]MRATES!#REF!</definedName>
    <definedName name="__________PPB26" localSheetId="26">#N/A</definedName>
    <definedName name="__________PPB26" localSheetId="24">[11]MRATES!#REF!</definedName>
    <definedName name="__________PPB26">[11]MRATES!#REF!</definedName>
    <definedName name="__________PPB27" localSheetId="23">[11]MRATES!#REF!</definedName>
    <definedName name="__________PPB27" localSheetId="26">#N/A</definedName>
    <definedName name="__________PPB27" localSheetId="24">[11]MRATES!#REF!</definedName>
    <definedName name="__________PPB27">[11]MRATES!#REF!</definedName>
    <definedName name="__________PPB28" localSheetId="23">[11]MRATES!#REF!</definedName>
    <definedName name="__________PPB28" localSheetId="26">#N/A</definedName>
    <definedName name="__________PPB28" localSheetId="24">[11]MRATES!#REF!</definedName>
    <definedName name="__________PPB28">[11]MRATES!#REF!</definedName>
    <definedName name="__________PPB29" localSheetId="23">[11]MRATES!#REF!</definedName>
    <definedName name="__________PPB29" localSheetId="26">#N/A</definedName>
    <definedName name="__________PPB29" localSheetId="24">[11]MRATES!#REF!</definedName>
    <definedName name="__________PPB29">[11]MRATES!#REF!</definedName>
    <definedName name="__________PPB3" localSheetId="23">[11]MRATES!#REF!</definedName>
    <definedName name="__________PPB3" localSheetId="26">#N/A</definedName>
    <definedName name="__________PPB3" localSheetId="24">[11]MRATES!#REF!</definedName>
    <definedName name="__________PPB3">[11]MRATES!#REF!</definedName>
    <definedName name="__________PPB30" localSheetId="23">[11]MRATES!#REF!</definedName>
    <definedName name="__________PPB30" localSheetId="26">#N/A</definedName>
    <definedName name="__________PPB30" localSheetId="24">[11]MRATES!#REF!</definedName>
    <definedName name="__________PPB30">[11]MRATES!#REF!</definedName>
    <definedName name="__________PPB31" localSheetId="23">[11]MRATES!#REF!</definedName>
    <definedName name="__________PPB31" localSheetId="26">#N/A</definedName>
    <definedName name="__________PPB31" localSheetId="24">[11]MRATES!#REF!</definedName>
    <definedName name="__________PPB31">[11]MRATES!#REF!</definedName>
    <definedName name="__________PPB32" localSheetId="23">[11]MRATES!#REF!</definedName>
    <definedName name="__________PPB32" localSheetId="26">#N/A</definedName>
    <definedName name="__________PPB32" localSheetId="24">[11]MRATES!#REF!</definedName>
    <definedName name="__________PPB32">[11]MRATES!#REF!</definedName>
    <definedName name="__________PPB33" localSheetId="23">[11]MRATES!#REF!</definedName>
    <definedName name="__________PPB33" localSheetId="26">#N/A</definedName>
    <definedName name="__________PPB33" localSheetId="24">[11]MRATES!#REF!</definedName>
    <definedName name="__________PPB33">[11]MRATES!#REF!</definedName>
    <definedName name="__________PPB34" localSheetId="23">[11]MRATES!#REF!</definedName>
    <definedName name="__________PPB34" localSheetId="26">#N/A</definedName>
    <definedName name="__________PPB34" localSheetId="24">[11]MRATES!#REF!</definedName>
    <definedName name="__________PPB34">[11]MRATES!#REF!</definedName>
    <definedName name="__________PPB35" localSheetId="23">[11]MRATES!#REF!</definedName>
    <definedName name="__________PPB35" localSheetId="26">#N/A</definedName>
    <definedName name="__________PPB35" localSheetId="24">[11]MRATES!#REF!</definedName>
    <definedName name="__________PPB35">[11]MRATES!#REF!</definedName>
    <definedName name="__________PPB36" localSheetId="23">[11]MRATES!#REF!</definedName>
    <definedName name="__________PPB36" localSheetId="26">#N/A</definedName>
    <definedName name="__________PPB36" localSheetId="24">[11]MRATES!#REF!</definedName>
    <definedName name="__________PPB36">[11]MRATES!#REF!</definedName>
    <definedName name="__________PPB37" localSheetId="23">[11]MRATES!#REF!</definedName>
    <definedName name="__________PPB37" localSheetId="26">#N/A</definedName>
    <definedName name="__________PPB37" localSheetId="24">[11]MRATES!#REF!</definedName>
    <definedName name="__________PPB37">[11]MRATES!#REF!</definedName>
    <definedName name="__________PPB38" localSheetId="23">[11]MRATES!#REF!</definedName>
    <definedName name="__________PPB38" localSheetId="26">#N/A</definedName>
    <definedName name="__________PPB38" localSheetId="24">[11]MRATES!#REF!</definedName>
    <definedName name="__________PPB38">[11]MRATES!#REF!</definedName>
    <definedName name="__________PPB39" localSheetId="23">[11]MRATES!#REF!</definedName>
    <definedName name="__________PPB39" localSheetId="26">#N/A</definedName>
    <definedName name="__________PPB39" localSheetId="24">[11]MRATES!#REF!</definedName>
    <definedName name="__________PPB39">[11]MRATES!#REF!</definedName>
    <definedName name="__________PPB4" localSheetId="23">[11]MRATES!#REF!</definedName>
    <definedName name="__________PPB4" localSheetId="26">#N/A</definedName>
    <definedName name="__________PPB4" localSheetId="24">[11]MRATES!#REF!</definedName>
    <definedName name="__________PPB4">[11]MRATES!#REF!</definedName>
    <definedName name="__________PPB40" localSheetId="23">[11]MRATES!#REF!</definedName>
    <definedName name="__________PPB40" localSheetId="26">#N/A</definedName>
    <definedName name="__________PPB40" localSheetId="24">[11]MRATES!#REF!</definedName>
    <definedName name="__________PPB40">[11]MRATES!#REF!</definedName>
    <definedName name="__________PPB41" localSheetId="23">[11]MRATES!#REF!</definedName>
    <definedName name="__________PPB41" localSheetId="26">#N/A</definedName>
    <definedName name="__________PPB41" localSheetId="24">[11]MRATES!#REF!</definedName>
    <definedName name="__________PPB41">[11]MRATES!#REF!</definedName>
    <definedName name="__________PPB42" localSheetId="23">[11]MRATES!#REF!</definedName>
    <definedName name="__________PPB42" localSheetId="26">#N/A</definedName>
    <definedName name="__________PPB42" localSheetId="24">[11]MRATES!#REF!</definedName>
    <definedName name="__________PPB42">[11]MRATES!#REF!</definedName>
    <definedName name="__________PPB43" localSheetId="23">[11]MRATES!#REF!</definedName>
    <definedName name="__________PPB43" localSheetId="26">#N/A</definedName>
    <definedName name="__________PPB43" localSheetId="24">[11]MRATES!#REF!</definedName>
    <definedName name="__________PPB43">[11]MRATES!#REF!</definedName>
    <definedName name="__________PPB44" localSheetId="23">[11]MRATES!#REF!</definedName>
    <definedName name="__________PPB44" localSheetId="26">#N/A</definedName>
    <definedName name="__________PPB44" localSheetId="24">[11]MRATES!#REF!</definedName>
    <definedName name="__________PPB44">[11]MRATES!#REF!</definedName>
    <definedName name="__________PPB45" localSheetId="23">[11]MRATES!#REF!</definedName>
    <definedName name="__________PPB45" localSheetId="26">#N/A</definedName>
    <definedName name="__________PPB45" localSheetId="24">[11]MRATES!#REF!</definedName>
    <definedName name="__________PPB45">[11]MRATES!#REF!</definedName>
    <definedName name="__________PPB46" localSheetId="23">[11]MRATES!#REF!</definedName>
    <definedName name="__________PPB46" localSheetId="26">#N/A</definedName>
    <definedName name="__________PPB46" localSheetId="24">[11]MRATES!#REF!</definedName>
    <definedName name="__________PPB46">[11]MRATES!#REF!</definedName>
    <definedName name="__________PPB47" localSheetId="23">[11]MRATES!#REF!</definedName>
    <definedName name="__________PPB47" localSheetId="26">#N/A</definedName>
    <definedName name="__________PPB47" localSheetId="24">[11]MRATES!#REF!</definedName>
    <definedName name="__________PPB47">[11]MRATES!#REF!</definedName>
    <definedName name="__________PPB48" localSheetId="23">[11]MRATES!#REF!</definedName>
    <definedName name="__________PPB48" localSheetId="26">#N/A</definedName>
    <definedName name="__________PPB48" localSheetId="24">[11]MRATES!#REF!</definedName>
    <definedName name="__________PPB48">[11]MRATES!#REF!</definedName>
    <definedName name="__________PPB49" localSheetId="23">[11]MRATES!#REF!</definedName>
    <definedName name="__________PPB49" localSheetId="26">#N/A</definedName>
    <definedName name="__________PPB49" localSheetId="24">[11]MRATES!#REF!</definedName>
    <definedName name="__________PPB49">[11]MRATES!#REF!</definedName>
    <definedName name="__________PPB5" localSheetId="23">[11]MRATES!#REF!</definedName>
    <definedName name="__________PPB5" localSheetId="26">#N/A</definedName>
    <definedName name="__________PPB5" localSheetId="24">[11]MRATES!#REF!</definedName>
    <definedName name="__________PPB5">[11]MRATES!#REF!</definedName>
    <definedName name="__________PPB50" localSheetId="23">[11]MRATES!#REF!</definedName>
    <definedName name="__________PPB50" localSheetId="26">#N/A</definedName>
    <definedName name="__________PPB50" localSheetId="24">[11]MRATES!#REF!</definedName>
    <definedName name="__________PPB50">[11]MRATES!#REF!</definedName>
    <definedName name="__________PPB51" localSheetId="23">[11]MRATES!#REF!</definedName>
    <definedName name="__________PPB51" localSheetId="26">#N/A</definedName>
    <definedName name="__________PPB51" localSheetId="24">[11]MRATES!#REF!</definedName>
    <definedName name="__________PPB51">[11]MRATES!#REF!</definedName>
    <definedName name="__________PPB52" localSheetId="23">[11]MRATES!#REF!</definedName>
    <definedName name="__________PPB52" localSheetId="26">#N/A</definedName>
    <definedName name="__________PPB52" localSheetId="24">[11]MRATES!#REF!</definedName>
    <definedName name="__________PPB52">[11]MRATES!#REF!</definedName>
    <definedName name="__________PPB53" localSheetId="23">[11]MRATES!#REF!</definedName>
    <definedName name="__________PPB53" localSheetId="26">#N/A</definedName>
    <definedName name="__________PPB53" localSheetId="24">[11]MRATES!#REF!</definedName>
    <definedName name="__________PPB53">[11]MRATES!#REF!</definedName>
    <definedName name="__________PPB54" localSheetId="23">[11]MRATES!#REF!</definedName>
    <definedName name="__________PPB54" localSheetId="26">#N/A</definedName>
    <definedName name="__________PPB54" localSheetId="24">[11]MRATES!#REF!</definedName>
    <definedName name="__________PPB54">[11]MRATES!#REF!</definedName>
    <definedName name="__________PPB55" localSheetId="23">[11]MRATES!#REF!</definedName>
    <definedName name="__________PPB55" localSheetId="26">#N/A</definedName>
    <definedName name="__________PPB55" localSheetId="24">[11]MRATES!#REF!</definedName>
    <definedName name="__________PPB55">[11]MRATES!#REF!</definedName>
    <definedName name="__________PPB56" localSheetId="23">[11]MRATES!#REF!</definedName>
    <definedName name="__________PPB56" localSheetId="26">#N/A</definedName>
    <definedName name="__________PPB56" localSheetId="24">[11]MRATES!#REF!</definedName>
    <definedName name="__________PPB56">[11]MRATES!#REF!</definedName>
    <definedName name="__________PPB57" localSheetId="23">[11]MRATES!#REF!</definedName>
    <definedName name="__________PPB57" localSheetId="26">#N/A</definedName>
    <definedName name="__________PPB57" localSheetId="24">[11]MRATES!#REF!</definedName>
    <definedName name="__________PPB57">[11]MRATES!#REF!</definedName>
    <definedName name="__________PPB58" localSheetId="23">[11]MRATES!#REF!</definedName>
    <definedName name="__________PPB58" localSheetId="26">#N/A</definedName>
    <definedName name="__________PPB58" localSheetId="24">[11]MRATES!#REF!</definedName>
    <definedName name="__________PPB58">[11]MRATES!#REF!</definedName>
    <definedName name="__________PPB59" localSheetId="23">[11]MRATES!#REF!</definedName>
    <definedName name="__________PPB59" localSheetId="26">#N/A</definedName>
    <definedName name="__________PPB59" localSheetId="24">[11]MRATES!#REF!</definedName>
    <definedName name="__________PPB59">[11]MRATES!#REF!</definedName>
    <definedName name="__________PPB6" localSheetId="23">[11]MRATES!#REF!</definedName>
    <definedName name="__________PPB6" localSheetId="26">#N/A</definedName>
    <definedName name="__________PPB6" localSheetId="24">[11]MRATES!#REF!</definedName>
    <definedName name="__________PPB6">[11]MRATES!#REF!</definedName>
    <definedName name="__________PPB60" localSheetId="23">[11]MRATES!#REF!</definedName>
    <definedName name="__________PPB60" localSheetId="26">#N/A</definedName>
    <definedName name="__________PPB60" localSheetId="24">[11]MRATES!#REF!</definedName>
    <definedName name="__________PPB60">[11]MRATES!#REF!</definedName>
    <definedName name="__________PPB61" localSheetId="23">[11]MRATES!#REF!</definedName>
    <definedName name="__________PPB61" localSheetId="26">#N/A</definedName>
    <definedName name="__________PPB61" localSheetId="24">[11]MRATES!#REF!</definedName>
    <definedName name="__________PPB61">[11]MRATES!#REF!</definedName>
    <definedName name="__________PPB62" localSheetId="23">[11]MRATES!#REF!</definedName>
    <definedName name="__________PPB62" localSheetId="26">#N/A</definedName>
    <definedName name="__________PPB62" localSheetId="24">[11]MRATES!#REF!</definedName>
    <definedName name="__________PPB62">[11]MRATES!#REF!</definedName>
    <definedName name="__________PPB63" localSheetId="23">[11]MRATES!#REF!</definedName>
    <definedName name="__________PPB63" localSheetId="26">#N/A</definedName>
    <definedName name="__________PPB63" localSheetId="24">[11]MRATES!#REF!</definedName>
    <definedName name="__________PPB63">[11]MRATES!#REF!</definedName>
    <definedName name="__________PPB64" localSheetId="23">[11]MRATES!#REF!</definedName>
    <definedName name="__________PPB64" localSheetId="26">#N/A</definedName>
    <definedName name="__________PPB64" localSheetId="24">[11]MRATES!#REF!</definedName>
    <definedName name="__________PPB64">[11]MRATES!#REF!</definedName>
    <definedName name="__________PPB65" localSheetId="23">[11]MRATES!#REF!</definedName>
    <definedName name="__________PPB65" localSheetId="26">#N/A</definedName>
    <definedName name="__________PPB65" localSheetId="24">[11]MRATES!#REF!</definedName>
    <definedName name="__________PPB65">[11]MRATES!#REF!</definedName>
    <definedName name="__________PPB66" localSheetId="23">[11]MRATES!#REF!</definedName>
    <definedName name="__________PPB66" localSheetId="26">#N/A</definedName>
    <definedName name="__________PPB66" localSheetId="24">[11]MRATES!#REF!</definedName>
    <definedName name="__________PPB66">[11]MRATES!#REF!</definedName>
    <definedName name="__________PPB67" localSheetId="23">[11]MRATES!#REF!</definedName>
    <definedName name="__________PPB67" localSheetId="26">#N/A</definedName>
    <definedName name="__________PPB67" localSheetId="24">[11]MRATES!#REF!</definedName>
    <definedName name="__________PPB67">[11]MRATES!#REF!</definedName>
    <definedName name="__________PPB68" localSheetId="23">[11]MRATES!#REF!</definedName>
    <definedName name="__________PPB68" localSheetId="26">#N/A</definedName>
    <definedName name="__________PPB68" localSheetId="24">[11]MRATES!#REF!</definedName>
    <definedName name="__________PPB68">[11]MRATES!#REF!</definedName>
    <definedName name="__________PPB69" localSheetId="23">[11]MRATES!#REF!</definedName>
    <definedName name="__________PPB69" localSheetId="26">#N/A</definedName>
    <definedName name="__________PPB69" localSheetId="24">[11]MRATES!#REF!</definedName>
    <definedName name="__________PPB69">[11]MRATES!#REF!</definedName>
    <definedName name="__________PPB7" localSheetId="23">[11]MRATES!#REF!</definedName>
    <definedName name="__________PPB7" localSheetId="26">#N/A</definedName>
    <definedName name="__________PPB7" localSheetId="24">[11]MRATES!#REF!</definedName>
    <definedName name="__________PPB7">[11]MRATES!#REF!</definedName>
    <definedName name="__________PPB70" localSheetId="23">[11]MRATES!#REF!</definedName>
    <definedName name="__________PPB70" localSheetId="26">#N/A</definedName>
    <definedName name="__________PPB70" localSheetId="24">[11]MRATES!#REF!</definedName>
    <definedName name="__________PPB70">[11]MRATES!#REF!</definedName>
    <definedName name="__________PPB71" localSheetId="23">[11]MRATES!#REF!</definedName>
    <definedName name="__________PPB71" localSheetId="26">#N/A</definedName>
    <definedName name="__________PPB71" localSheetId="24">[11]MRATES!#REF!</definedName>
    <definedName name="__________PPB71">[11]MRATES!#REF!</definedName>
    <definedName name="__________PPB72" localSheetId="23">[11]MRATES!#REF!</definedName>
    <definedName name="__________PPB72" localSheetId="26">#N/A</definedName>
    <definedName name="__________PPB72" localSheetId="24">[11]MRATES!#REF!</definedName>
    <definedName name="__________PPB72">[11]MRATES!#REF!</definedName>
    <definedName name="__________PPB73" localSheetId="23">[11]MRATES!#REF!</definedName>
    <definedName name="__________PPB73" localSheetId="26">#N/A</definedName>
    <definedName name="__________PPB73" localSheetId="24">[11]MRATES!#REF!</definedName>
    <definedName name="__________PPB73">[11]MRATES!#REF!</definedName>
    <definedName name="__________PPB74" localSheetId="23">[11]MRATES!#REF!</definedName>
    <definedName name="__________PPB74" localSheetId="26">#N/A</definedName>
    <definedName name="__________PPB74" localSheetId="24">[11]MRATES!#REF!</definedName>
    <definedName name="__________PPB74">[11]MRATES!#REF!</definedName>
    <definedName name="__________PPB75" localSheetId="23">[11]MRATES!#REF!</definedName>
    <definedName name="__________PPB75" localSheetId="26">#N/A</definedName>
    <definedName name="__________PPB75" localSheetId="24">[11]MRATES!#REF!</definedName>
    <definedName name="__________PPB75">[11]MRATES!#REF!</definedName>
    <definedName name="__________PPB76" localSheetId="23">[11]MRATES!#REF!</definedName>
    <definedName name="__________PPB76" localSheetId="26">#N/A</definedName>
    <definedName name="__________PPB76" localSheetId="24">[11]MRATES!#REF!</definedName>
    <definedName name="__________PPB76">[11]MRATES!#REF!</definedName>
    <definedName name="__________PPB77" localSheetId="23">[11]MRATES!#REF!</definedName>
    <definedName name="__________PPB77" localSheetId="26">#N/A</definedName>
    <definedName name="__________PPB77" localSheetId="24">[11]MRATES!#REF!</definedName>
    <definedName name="__________PPB77">[11]MRATES!#REF!</definedName>
    <definedName name="__________PPB78" localSheetId="23">[11]MRATES!#REF!</definedName>
    <definedName name="__________PPB78" localSheetId="26">#N/A</definedName>
    <definedName name="__________PPB78" localSheetId="24">[11]MRATES!#REF!</definedName>
    <definedName name="__________PPB78">[11]MRATES!#REF!</definedName>
    <definedName name="__________PPB79" localSheetId="23">[11]MRATES!#REF!</definedName>
    <definedName name="__________PPB79" localSheetId="26">#N/A</definedName>
    <definedName name="__________PPB79" localSheetId="24">[11]MRATES!#REF!</definedName>
    <definedName name="__________PPB79">[11]MRATES!#REF!</definedName>
    <definedName name="__________PPB8" localSheetId="23">[11]MRATES!#REF!</definedName>
    <definedName name="__________PPB8" localSheetId="26">#N/A</definedName>
    <definedName name="__________PPB8" localSheetId="24">[11]MRATES!#REF!</definedName>
    <definedName name="__________PPB8">[11]MRATES!#REF!</definedName>
    <definedName name="__________PPB80" localSheetId="23">[11]MRATES!#REF!</definedName>
    <definedName name="__________PPB80" localSheetId="26">#N/A</definedName>
    <definedName name="__________PPB80" localSheetId="24">[11]MRATES!#REF!</definedName>
    <definedName name="__________PPB80">[11]MRATES!#REF!</definedName>
    <definedName name="__________PPB81" localSheetId="23">[11]MRATES!#REF!</definedName>
    <definedName name="__________PPB81" localSheetId="26">#N/A</definedName>
    <definedName name="__________PPB81" localSheetId="24">[11]MRATES!#REF!</definedName>
    <definedName name="__________PPB81">[11]MRATES!#REF!</definedName>
    <definedName name="__________PPB82" localSheetId="23">[11]MRATES!#REF!</definedName>
    <definedName name="__________PPB82" localSheetId="26">#N/A</definedName>
    <definedName name="__________PPB82" localSheetId="24">[11]MRATES!#REF!</definedName>
    <definedName name="__________PPB82">[11]MRATES!#REF!</definedName>
    <definedName name="__________PPB83" localSheetId="23">[11]MRATES!#REF!</definedName>
    <definedName name="__________PPB83" localSheetId="26">#N/A</definedName>
    <definedName name="__________PPB83" localSheetId="24">[11]MRATES!#REF!</definedName>
    <definedName name="__________PPB83">[11]MRATES!#REF!</definedName>
    <definedName name="__________PPB84" localSheetId="23">[11]MRATES!#REF!</definedName>
    <definedName name="__________PPB84" localSheetId="26">#N/A</definedName>
    <definedName name="__________PPB84" localSheetId="24">[11]MRATES!#REF!</definedName>
    <definedName name="__________PPB84">[11]MRATES!#REF!</definedName>
    <definedName name="__________PPB85" localSheetId="23">[11]MRATES!#REF!</definedName>
    <definedName name="__________PPB85" localSheetId="26">#N/A</definedName>
    <definedName name="__________PPB85" localSheetId="24">[11]MRATES!#REF!</definedName>
    <definedName name="__________PPB85">[11]MRATES!#REF!</definedName>
    <definedName name="__________PPB86" localSheetId="23">[11]MRATES!#REF!</definedName>
    <definedName name="__________PPB86" localSheetId="26">#N/A</definedName>
    <definedName name="__________PPB86" localSheetId="24">[11]MRATES!#REF!</definedName>
    <definedName name="__________PPB86">[11]MRATES!#REF!</definedName>
    <definedName name="__________PPB87" localSheetId="23">[11]MRATES!#REF!</definedName>
    <definedName name="__________PPB87" localSheetId="26">#N/A</definedName>
    <definedName name="__________PPB87" localSheetId="24">[11]MRATES!#REF!</definedName>
    <definedName name="__________PPB87">[11]MRATES!#REF!</definedName>
    <definedName name="__________PPB88" localSheetId="23">[11]MRATES!#REF!</definedName>
    <definedName name="__________PPB88" localSheetId="26">#N/A</definedName>
    <definedName name="__________PPB88" localSheetId="24">[11]MRATES!#REF!</definedName>
    <definedName name="__________PPB88">[11]MRATES!#REF!</definedName>
    <definedName name="__________PPB89" localSheetId="23">[11]MRATES!#REF!</definedName>
    <definedName name="__________PPB89" localSheetId="26">#N/A</definedName>
    <definedName name="__________PPB89" localSheetId="24">[11]MRATES!#REF!</definedName>
    <definedName name="__________PPB89">[11]MRATES!#REF!</definedName>
    <definedName name="__________PPB9" localSheetId="23">[11]MRATES!#REF!</definedName>
    <definedName name="__________PPB9" localSheetId="26">#N/A</definedName>
    <definedName name="__________PPB9" localSheetId="24">[11]MRATES!#REF!</definedName>
    <definedName name="__________PPB9">[11]MRATES!#REF!</definedName>
    <definedName name="__________PPB90" localSheetId="23">[11]MRATES!#REF!</definedName>
    <definedName name="__________PPB90" localSheetId="26">#N/A</definedName>
    <definedName name="__________PPB90" localSheetId="24">[11]MRATES!#REF!</definedName>
    <definedName name="__________PPB90">[11]MRATES!#REF!</definedName>
    <definedName name="__________PPB91" localSheetId="23">[11]MRATES!#REF!</definedName>
    <definedName name="__________PPB91" localSheetId="26">#N/A</definedName>
    <definedName name="__________PPB91" localSheetId="24">[11]MRATES!#REF!</definedName>
    <definedName name="__________PPB91">[11]MRATES!#REF!</definedName>
    <definedName name="__________PPB92" localSheetId="23">[11]MRATES!#REF!</definedName>
    <definedName name="__________PPB92" localSheetId="26">#N/A</definedName>
    <definedName name="__________PPB92" localSheetId="24">[11]MRATES!#REF!</definedName>
    <definedName name="__________PPB92">[11]MRATES!#REF!</definedName>
    <definedName name="__________PPB93" localSheetId="23">[11]MRATES!#REF!</definedName>
    <definedName name="__________PPB93" localSheetId="26">#N/A</definedName>
    <definedName name="__________PPB93" localSheetId="24">[11]MRATES!#REF!</definedName>
    <definedName name="__________PPB93">[11]MRATES!#REF!</definedName>
    <definedName name="__________PPB94" localSheetId="23">[11]MRATES!#REF!</definedName>
    <definedName name="__________PPB94" localSheetId="26">#N/A</definedName>
    <definedName name="__________PPB94" localSheetId="24">[11]MRATES!#REF!</definedName>
    <definedName name="__________PPB94">[11]MRATES!#REF!</definedName>
    <definedName name="__________PPB95" localSheetId="23">[11]MRATES!#REF!</definedName>
    <definedName name="__________PPB95" localSheetId="26">#N/A</definedName>
    <definedName name="__________PPB95" localSheetId="24">[11]MRATES!#REF!</definedName>
    <definedName name="__________PPB95">[11]MRATES!#REF!</definedName>
    <definedName name="__________PPB96" localSheetId="23">[11]MRATES!#REF!</definedName>
    <definedName name="__________PPB96" localSheetId="26">#N/A</definedName>
    <definedName name="__________PPB96" localSheetId="24">[11]MRATES!#REF!</definedName>
    <definedName name="__________PPB96">[11]MRATES!#REF!</definedName>
    <definedName name="__________PPB97" localSheetId="23">[11]MRATES!#REF!</definedName>
    <definedName name="__________PPB97" localSheetId="26">#N/A</definedName>
    <definedName name="__________PPB97" localSheetId="24">[11]MRATES!#REF!</definedName>
    <definedName name="__________PPB97">[11]MRATES!#REF!</definedName>
    <definedName name="__________PPB98" localSheetId="23">[11]MRATES!#REF!</definedName>
    <definedName name="__________PPB98" localSheetId="26">#N/A</definedName>
    <definedName name="__________PPB98" localSheetId="24">[11]MRATES!#REF!</definedName>
    <definedName name="__________PPB98">[11]MRATES!#REF!</definedName>
    <definedName name="__________PPB99" localSheetId="23">[11]MRATES!#REF!</definedName>
    <definedName name="__________PPB99" localSheetId="26">#N/A</definedName>
    <definedName name="__________PPB99" localSheetId="24">[11]MRATES!#REF!</definedName>
    <definedName name="__________PPB99">[11]MRATES!#REF!</definedName>
    <definedName name="__________PPC1" localSheetId="23">[11]MRATES!#REF!</definedName>
    <definedName name="__________PPC1" localSheetId="26">#N/A</definedName>
    <definedName name="__________PPC1" localSheetId="24">[11]MRATES!#REF!</definedName>
    <definedName name="__________PPC1">[11]MRATES!#REF!</definedName>
    <definedName name="__________PPC10" localSheetId="23">[11]MRATES!#REF!</definedName>
    <definedName name="__________PPC10" localSheetId="26">#N/A</definedName>
    <definedName name="__________PPC10" localSheetId="24">[11]MRATES!#REF!</definedName>
    <definedName name="__________PPC10">[11]MRATES!#REF!</definedName>
    <definedName name="__________PPC100" localSheetId="23">[11]MRATES!#REF!</definedName>
    <definedName name="__________PPC100" localSheetId="26">#N/A</definedName>
    <definedName name="__________PPC100" localSheetId="24">[11]MRATES!#REF!</definedName>
    <definedName name="__________PPC100">[11]MRATES!#REF!</definedName>
    <definedName name="__________PPC101" localSheetId="23">[11]MRATES!#REF!</definedName>
    <definedName name="__________PPC101" localSheetId="26">#N/A</definedName>
    <definedName name="__________PPC101" localSheetId="24">[11]MRATES!#REF!</definedName>
    <definedName name="__________PPC101">[11]MRATES!#REF!</definedName>
    <definedName name="__________PPC102" localSheetId="23">[11]MRATES!#REF!</definedName>
    <definedName name="__________PPC102" localSheetId="26">#N/A</definedName>
    <definedName name="__________PPC102" localSheetId="24">[11]MRATES!#REF!</definedName>
    <definedName name="__________PPC102">[11]MRATES!#REF!</definedName>
    <definedName name="__________PPC103" localSheetId="23">[11]MRATES!#REF!</definedName>
    <definedName name="__________PPC103" localSheetId="26">#N/A</definedName>
    <definedName name="__________PPC103" localSheetId="24">[11]MRATES!#REF!</definedName>
    <definedName name="__________PPC103">[11]MRATES!#REF!</definedName>
    <definedName name="__________PPC104" localSheetId="23">[11]MRATES!#REF!</definedName>
    <definedName name="__________PPC104" localSheetId="26">#N/A</definedName>
    <definedName name="__________PPC104" localSheetId="24">[11]MRATES!#REF!</definedName>
    <definedName name="__________PPC104">[11]MRATES!#REF!</definedName>
    <definedName name="__________PPC105" localSheetId="23">[11]MRATES!#REF!</definedName>
    <definedName name="__________PPC105" localSheetId="26">#N/A</definedName>
    <definedName name="__________PPC105" localSheetId="24">[11]MRATES!#REF!</definedName>
    <definedName name="__________PPC105">[11]MRATES!#REF!</definedName>
    <definedName name="__________PPC106" localSheetId="23">[11]MRATES!#REF!</definedName>
    <definedName name="__________PPC106" localSheetId="26">#N/A</definedName>
    <definedName name="__________PPC106" localSheetId="24">[11]MRATES!#REF!</definedName>
    <definedName name="__________PPC106">[11]MRATES!#REF!</definedName>
    <definedName name="__________PPC107" localSheetId="23">[11]MRATES!#REF!</definedName>
    <definedName name="__________PPC107" localSheetId="26">#N/A</definedName>
    <definedName name="__________PPC107" localSheetId="24">[11]MRATES!#REF!</definedName>
    <definedName name="__________PPC107">[11]MRATES!#REF!</definedName>
    <definedName name="__________PPC108" localSheetId="23">[11]MRATES!#REF!</definedName>
    <definedName name="__________PPC108" localSheetId="26">#N/A</definedName>
    <definedName name="__________PPC108" localSheetId="24">[11]MRATES!#REF!</definedName>
    <definedName name="__________PPC108">[11]MRATES!#REF!</definedName>
    <definedName name="__________PPC109" localSheetId="23">[11]MRATES!#REF!</definedName>
    <definedName name="__________PPC109" localSheetId="26">#N/A</definedName>
    <definedName name="__________PPC109" localSheetId="24">[11]MRATES!#REF!</definedName>
    <definedName name="__________PPC109">[11]MRATES!#REF!</definedName>
    <definedName name="__________PPC11" localSheetId="23">[11]MRATES!#REF!</definedName>
    <definedName name="__________PPC11" localSheetId="26">#N/A</definedName>
    <definedName name="__________PPC11" localSheetId="24">[11]MRATES!#REF!</definedName>
    <definedName name="__________PPC11">[11]MRATES!#REF!</definedName>
    <definedName name="__________PPC110" localSheetId="23">[11]MRATES!#REF!</definedName>
    <definedName name="__________PPC110" localSheetId="26">#N/A</definedName>
    <definedName name="__________PPC110" localSheetId="24">[11]MRATES!#REF!</definedName>
    <definedName name="__________PPC110">[11]MRATES!#REF!</definedName>
    <definedName name="__________PPC111" localSheetId="23">[11]MRATES!#REF!</definedName>
    <definedName name="__________PPC111" localSheetId="26">#N/A</definedName>
    <definedName name="__________PPC111" localSheetId="24">[11]MRATES!#REF!</definedName>
    <definedName name="__________PPC111">[11]MRATES!#REF!</definedName>
    <definedName name="__________PPC112" localSheetId="23">[11]MRATES!#REF!</definedName>
    <definedName name="__________PPC112" localSheetId="26">#N/A</definedName>
    <definedName name="__________PPC112" localSheetId="24">[11]MRATES!#REF!</definedName>
    <definedName name="__________PPC112">[11]MRATES!#REF!</definedName>
    <definedName name="__________PPC113" localSheetId="23">[11]MRATES!#REF!</definedName>
    <definedName name="__________PPC113" localSheetId="26">#N/A</definedName>
    <definedName name="__________PPC113" localSheetId="24">[11]MRATES!#REF!</definedName>
    <definedName name="__________PPC113">[11]MRATES!#REF!</definedName>
    <definedName name="__________PPC114" localSheetId="23">[11]MRATES!#REF!</definedName>
    <definedName name="__________PPC114" localSheetId="26">#N/A</definedName>
    <definedName name="__________PPC114" localSheetId="24">[11]MRATES!#REF!</definedName>
    <definedName name="__________PPC114">[11]MRATES!#REF!</definedName>
    <definedName name="__________PPC115" localSheetId="23">[11]MRATES!#REF!</definedName>
    <definedName name="__________PPC115" localSheetId="26">#N/A</definedName>
    <definedName name="__________PPC115" localSheetId="24">[11]MRATES!#REF!</definedName>
    <definedName name="__________PPC115">[11]MRATES!#REF!</definedName>
    <definedName name="__________PPC116" localSheetId="23">[11]MRATES!#REF!</definedName>
    <definedName name="__________PPC116" localSheetId="26">#N/A</definedName>
    <definedName name="__________PPC116" localSheetId="24">[11]MRATES!#REF!</definedName>
    <definedName name="__________PPC116">[11]MRATES!#REF!</definedName>
    <definedName name="__________PPC117" localSheetId="23">[11]MRATES!#REF!</definedName>
    <definedName name="__________PPC117" localSheetId="26">#N/A</definedName>
    <definedName name="__________PPC117" localSheetId="24">[11]MRATES!#REF!</definedName>
    <definedName name="__________PPC117">[11]MRATES!#REF!</definedName>
    <definedName name="__________PPC118" localSheetId="23">[11]MRATES!#REF!</definedName>
    <definedName name="__________PPC118" localSheetId="26">#N/A</definedName>
    <definedName name="__________PPC118" localSheetId="24">[11]MRATES!#REF!</definedName>
    <definedName name="__________PPC118">[11]MRATES!#REF!</definedName>
    <definedName name="__________PPC119" localSheetId="23">[11]MRATES!#REF!</definedName>
    <definedName name="__________PPC119" localSheetId="26">#N/A</definedName>
    <definedName name="__________PPC119" localSheetId="24">[11]MRATES!#REF!</definedName>
    <definedName name="__________PPC119">[11]MRATES!#REF!</definedName>
    <definedName name="__________PPC12" localSheetId="23">[11]MRATES!#REF!</definedName>
    <definedName name="__________PPC12" localSheetId="26">#N/A</definedName>
    <definedName name="__________PPC12" localSheetId="24">[11]MRATES!#REF!</definedName>
    <definedName name="__________PPC12">[11]MRATES!#REF!</definedName>
    <definedName name="__________PPC120" localSheetId="23">[11]MRATES!#REF!</definedName>
    <definedName name="__________PPC120" localSheetId="26">#N/A</definedName>
    <definedName name="__________PPC120" localSheetId="24">[11]MRATES!#REF!</definedName>
    <definedName name="__________PPC120">[11]MRATES!#REF!</definedName>
    <definedName name="__________PPC121" localSheetId="23">[11]MRATES!#REF!</definedName>
    <definedName name="__________PPC121" localSheetId="26">#N/A</definedName>
    <definedName name="__________PPC121" localSheetId="24">[11]MRATES!#REF!</definedName>
    <definedName name="__________PPC121">[11]MRATES!#REF!</definedName>
    <definedName name="__________PPC122" localSheetId="23">[11]MRATES!#REF!</definedName>
    <definedName name="__________PPC122" localSheetId="26">#N/A</definedName>
    <definedName name="__________PPC122" localSheetId="24">[11]MRATES!#REF!</definedName>
    <definedName name="__________PPC122">[11]MRATES!#REF!</definedName>
    <definedName name="__________PPC123" localSheetId="23">[11]MRATES!#REF!</definedName>
    <definedName name="__________PPC123" localSheetId="26">#N/A</definedName>
    <definedName name="__________PPC123" localSheetId="24">[11]MRATES!#REF!</definedName>
    <definedName name="__________PPC123">[11]MRATES!#REF!</definedName>
    <definedName name="__________PPC124" localSheetId="23">[11]MRATES!#REF!</definedName>
    <definedName name="__________PPC124" localSheetId="26">#N/A</definedName>
    <definedName name="__________PPC124" localSheetId="24">[11]MRATES!#REF!</definedName>
    <definedName name="__________PPC124">[11]MRATES!#REF!</definedName>
    <definedName name="__________PPC125" localSheetId="23">[11]MRATES!#REF!</definedName>
    <definedName name="__________PPC125" localSheetId="26">#N/A</definedName>
    <definedName name="__________PPC125" localSheetId="24">[11]MRATES!#REF!</definedName>
    <definedName name="__________PPC125">[11]MRATES!#REF!</definedName>
    <definedName name="__________PPC126" localSheetId="23">[11]MRATES!#REF!</definedName>
    <definedName name="__________PPC126" localSheetId="26">#N/A</definedName>
    <definedName name="__________PPC126" localSheetId="24">[11]MRATES!#REF!</definedName>
    <definedName name="__________PPC126">[11]MRATES!#REF!</definedName>
    <definedName name="__________PPC127" localSheetId="23">[11]MRATES!#REF!</definedName>
    <definedName name="__________PPC127" localSheetId="26">#N/A</definedName>
    <definedName name="__________PPC127" localSheetId="24">[11]MRATES!#REF!</definedName>
    <definedName name="__________PPC127">[11]MRATES!#REF!</definedName>
    <definedName name="__________PPC128" localSheetId="23">[11]MRATES!#REF!</definedName>
    <definedName name="__________PPC128" localSheetId="26">#N/A</definedName>
    <definedName name="__________PPC128" localSheetId="24">[11]MRATES!#REF!</definedName>
    <definedName name="__________PPC128">[11]MRATES!#REF!</definedName>
    <definedName name="__________PPC129" localSheetId="23">[11]MRATES!#REF!</definedName>
    <definedName name="__________PPC129" localSheetId="26">#N/A</definedName>
    <definedName name="__________PPC129" localSheetId="24">[11]MRATES!#REF!</definedName>
    <definedName name="__________PPC129">[11]MRATES!#REF!</definedName>
    <definedName name="__________PPC13" localSheetId="23">[11]MRATES!#REF!</definedName>
    <definedName name="__________PPC13" localSheetId="26">#N/A</definedName>
    <definedName name="__________PPC13" localSheetId="24">[11]MRATES!#REF!</definedName>
    <definedName name="__________PPC13">[11]MRATES!#REF!</definedName>
    <definedName name="__________PPC130" localSheetId="23">[11]MRATES!#REF!</definedName>
    <definedName name="__________PPC130" localSheetId="26">#N/A</definedName>
    <definedName name="__________PPC130" localSheetId="24">[11]MRATES!#REF!</definedName>
    <definedName name="__________PPC130">[11]MRATES!#REF!</definedName>
    <definedName name="__________PPC131" localSheetId="23">[11]MRATES!#REF!</definedName>
    <definedName name="__________PPC131" localSheetId="26">#N/A</definedName>
    <definedName name="__________PPC131" localSheetId="24">[11]MRATES!#REF!</definedName>
    <definedName name="__________PPC131">[11]MRATES!#REF!</definedName>
    <definedName name="__________PPC132" localSheetId="23">[11]MRATES!#REF!</definedName>
    <definedName name="__________PPC132" localSheetId="26">#N/A</definedName>
    <definedName name="__________PPC132" localSheetId="24">[11]MRATES!#REF!</definedName>
    <definedName name="__________PPC132">[11]MRATES!#REF!</definedName>
    <definedName name="__________PPC133" localSheetId="23">[11]MRATES!#REF!</definedName>
    <definedName name="__________PPC133" localSheetId="26">#N/A</definedName>
    <definedName name="__________PPC133" localSheetId="24">[11]MRATES!#REF!</definedName>
    <definedName name="__________PPC133">[11]MRATES!#REF!</definedName>
    <definedName name="__________PPC134" localSheetId="23">[11]MRATES!#REF!</definedName>
    <definedName name="__________PPC134" localSheetId="26">#N/A</definedName>
    <definedName name="__________PPC134" localSheetId="24">[11]MRATES!#REF!</definedName>
    <definedName name="__________PPC134">[11]MRATES!#REF!</definedName>
    <definedName name="__________PPC135" localSheetId="23">[11]MRATES!#REF!</definedName>
    <definedName name="__________PPC135" localSheetId="26">#N/A</definedName>
    <definedName name="__________PPC135" localSheetId="24">[11]MRATES!#REF!</definedName>
    <definedName name="__________PPC135">[11]MRATES!#REF!</definedName>
    <definedName name="__________PPC136" localSheetId="23">[11]MRATES!#REF!</definedName>
    <definedName name="__________PPC136" localSheetId="26">#N/A</definedName>
    <definedName name="__________PPC136" localSheetId="24">[11]MRATES!#REF!</definedName>
    <definedName name="__________PPC136">[11]MRATES!#REF!</definedName>
    <definedName name="__________PPC137" localSheetId="23">[11]MRATES!#REF!</definedName>
    <definedName name="__________PPC137" localSheetId="26">#N/A</definedName>
    <definedName name="__________PPC137" localSheetId="24">[11]MRATES!#REF!</definedName>
    <definedName name="__________PPC137">[11]MRATES!#REF!</definedName>
    <definedName name="__________PPC138" localSheetId="23">[11]MRATES!#REF!</definedName>
    <definedName name="__________PPC138" localSheetId="26">#N/A</definedName>
    <definedName name="__________PPC138" localSheetId="24">[11]MRATES!#REF!</definedName>
    <definedName name="__________PPC138">[11]MRATES!#REF!</definedName>
    <definedName name="__________PPC139" localSheetId="23">[11]MRATES!#REF!</definedName>
    <definedName name="__________PPC139" localSheetId="26">#N/A</definedName>
    <definedName name="__________PPC139" localSheetId="24">[11]MRATES!#REF!</definedName>
    <definedName name="__________PPC139">[11]MRATES!#REF!</definedName>
    <definedName name="__________PPC14" localSheetId="23">[11]MRATES!#REF!</definedName>
    <definedName name="__________PPC14" localSheetId="26">#N/A</definedName>
    <definedName name="__________PPC14" localSheetId="24">[11]MRATES!#REF!</definedName>
    <definedName name="__________PPC14">[11]MRATES!#REF!</definedName>
    <definedName name="__________PPC140" localSheetId="23">[11]MRATES!#REF!</definedName>
    <definedName name="__________PPC140" localSheetId="26">#N/A</definedName>
    <definedName name="__________PPC140" localSheetId="24">[11]MRATES!#REF!</definedName>
    <definedName name="__________PPC140">[11]MRATES!#REF!</definedName>
    <definedName name="__________PPC141" localSheetId="23">[11]MRATES!#REF!</definedName>
    <definedName name="__________PPC141" localSheetId="26">#N/A</definedName>
    <definedName name="__________PPC141" localSheetId="24">[11]MRATES!#REF!</definedName>
    <definedName name="__________PPC141">[11]MRATES!#REF!</definedName>
    <definedName name="__________PPC142" localSheetId="23">[11]MRATES!#REF!</definedName>
    <definedName name="__________PPC142" localSheetId="26">#N/A</definedName>
    <definedName name="__________PPC142" localSheetId="24">[11]MRATES!#REF!</definedName>
    <definedName name="__________PPC142">[11]MRATES!#REF!</definedName>
    <definedName name="__________PPC143" localSheetId="23">[11]MRATES!#REF!</definedName>
    <definedName name="__________PPC143" localSheetId="26">#N/A</definedName>
    <definedName name="__________PPC143" localSheetId="24">[11]MRATES!#REF!</definedName>
    <definedName name="__________PPC143">[11]MRATES!#REF!</definedName>
    <definedName name="__________PPC144" localSheetId="23">[11]MRATES!#REF!</definedName>
    <definedName name="__________PPC144" localSheetId="26">#N/A</definedName>
    <definedName name="__________PPC144" localSheetId="24">[11]MRATES!#REF!</definedName>
    <definedName name="__________PPC144">[11]MRATES!#REF!</definedName>
    <definedName name="__________PPC145" localSheetId="23">[11]MRATES!#REF!</definedName>
    <definedName name="__________PPC145" localSheetId="26">#N/A</definedName>
    <definedName name="__________PPC145" localSheetId="24">[11]MRATES!#REF!</definedName>
    <definedName name="__________PPC145">[11]MRATES!#REF!</definedName>
    <definedName name="__________PPC146" localSheetId="23">[11]MRATES!#REF!</definedName>
    <definedName name="__________PPC146" localSheetId="26">#N/A</definedName>
    <definedName name="__________PPC146" localSheetId="24">[11]MRATES!#REF!</definedName>
    <definedName name="__________PPC146">[11]MRATES!#REF!</definedName>
    <definedName name="__________PPC147" localSheetId="23">[11]MRATES!#REF!</definedName>
    <definedName name="__________PPC147" localSheetId="26">#N/A</definedName>
    <definedName name="__________PPC147" localSheetId="24">[11]MRATES!#REF!</definedName>
    <definedName name="__________PPC147">[11]MRATES!#REF!</definedName>
    <definedName name="__________PPC148" localSheetId="23">[11]MRATES!#REF!</definedName>
    <definedName name="__________PPC148" localSheetId="26">#N/A</definedName>
    <definedName name="__________PPC148" localSheetId="24">[11]MRATES!#REF!</definedName>
    <definedName name="__________PPC148">[11]MRATES!#REF!</definedName>
    <definedName name="__________PPC149" localSheetId="23">[11]MRATES!#REF!</definedName>
    <definedName name="__________PPC149" localSheetId="26">#N/A</definedName>
    <definedName name="__________PPC149" localSheetId="24">[11]MRATES!#REF!</definedName>
    <definedName name="__________PPC149">[11]MRATES!#REF!</definedName>
    <definedName name="__________PPC15" localSheetId="23">[11]MRATES!#REF!</definedName>
    <definedName name="__________PPC15" localSheetId="26">#N/A</definedName>
    <definedName name="__________PPC15" localSheetId="24">[11]MRATES!#REF!</definedName>
    <definedName name="__________PPC15">[11]MRATES!#REF!</definedName>
    <definedName name="__________PPC150" localSheetId="23">[11]MRATES!#REF!</definedName>
    <definedName name="__________PPC150" localSheetId="26">#N/A</definedName>
    <definedName name="__________PPC150" localSheetId="24">[11]MRATES!#REF!</definedName>
    <definedName name="__________PPC150">[11]MRATES!#REF!</definedName>
    <definedName name="__________PPC151" localSheetId="23">[11]MRATES!#REF!</definedName>
    <definedName name="__________PPC151" localSheetId="26">#N/A</definedName>
    <definedName name="__________PPC151" localSheetId="24">[11]MRATES!#REF!</definedName>
    <definedName name="__________PPC151">[11]MRATES!#REF!</definedName>
    <definedName name="__________PPC152" localSheetId="23">[11]MRATES!#REF!</definedName>
    <definedName name="__________PPC152" localSheetId="26">#N/A</definedName>
    <definedName name="__________PPC152" localSheetId="24">[11]MRATES!#REF!</definedName>
    <definedName name="__________PPC152">[11]MRATES!#REF!</definedName>
    <definedName name="__________PPC153" localSheetId="23">[11]MRATES!#REF!</definedName>
    <definedName name="__________PPC153" localSheetId="26">#N/A</definedName>
    <definedName name="__________PPC153" localSheetId="24">[11]MRATES!#REF!</definedName>
    <definedName name="__________PPC153">[11]MRATES!#REF!</definedName>
    <definedName name="__________PPC154" localSheetId="23">[11]MRATES!#REF!</definedName>
    <definedName name="__________PPC154" localSheetId="26">#N/A</definedName>
    <definedName name="__________PPC154" localSheetId="24">[11]MRATES!#REF!</definedName>
    <definedName name="__________PPC154">[11]MRATES!#REF!</definedName>
    <definedName name="__________PPC155" localSheetId="23">[11]MRATES!#REF!</definedName>
    <definedName name="__________PPC155" localSheetId="26">#N/A</definedName>
    <definedName name="__________PPC155" localSheetId="24">[11]MRATES!#REF!</definedName>
    <definedName name="__________PPC155">[11]MRATES!#REF!</definedName>
    <definedName name="__________PPC16" localSheetId="23">[11]MRATES!#REF!</definedName>
    <definedName name="__________PPC16" localSheetId="26">#N/A</definedName>
    <definedName name="__________PPC16" localSheetId="24">[11]MRATES!#REF!</definedName>
    <definedName name="__________PPC16">[11]MRATES!#REF!</definedName>
    <definedName name="__________PPC17" localSheetId="23">[11]MRATES!#REF!</definedName>
    <definedName name="__________PPC17" localSheetId="26">#N/A</definedName>
    <definedName name="__________PPC17" localSheetId="24">[11]MRATES!#REF!</definedName>
    <definedName name="__________PPC17">[11]MRATES!#REF!</definedName>
    <definedName name="__________PPC18" localSheetId="23">[11]MRATES!#REF!</definedName>
    <definedName name="__________PPC18" localSheetId="26">#N/A</definedName>
    <definedName name="__________PPC18" localSheetId="24">[11]MRATES!#REF!</definedName>
    <definedName name="__________PPC18">[11]MRATES!#REF!</definedName>
    <definedName name="__________PPC19" localSheetId="23">[11]MRATES!#REF!</definedName>
    <definedName name="__________PPC19" localSheetId="26">#N/A</definedName>
    <definedName name="__________PPC19" localSheetId="24">[11]MRATES!#REF!</definedName>
    <definedName name="__________PPC19">[11]MRATES!#REF!</definedName>
    <definedName name="__________PPC2" localSheetId="23">[11]MRATES!#REF!</definedName>
    <definedName name="__________PPC2" localSheetId="26">#N/A</definedName>
    <definedName name="__________PPC2" localSheetId="24">[11]MRATES!#REF!</definedName>
    <definedName name="__________PPC2">[11]MRATES!#REF!</definedName>
    <definedName name="__________PPC20" localSheetId="23">[11]MRATES!#REF!</definedName>
    <definedName name="__________PPC20" localSheetId="26">#N/A</definedName>
    <definedName name="__________PPC20" localSheetId="24">[11]MRATES!#REF!</definedName>
    <definedName name="__________PPC20">[11]MRATES!#REF!</definedName>
    <definedName name="__________PPC21" localSheetId="23">[11]MRATES!#REF!</definedName>
    <definedName name="__________PPC21" localSheetId="26">#N/A</definedName>
    <definedName name="__________PPC21" localSheetId="24">[11]MRATES!#REF!</definedName>
    <definedName name="__________PPC21">[11]MRATES!#REF!</definedName>
    <definedName name="__________PPC22" localSheetId="23">[11]MRATES!#REF!</definedName>
    <definedName name="__________PPC22" localSheetId="26">#N/A</definedName>
    <definedName name="__________PPC22" localSheetId="24">[11]MRATES!#REF!</definedName>
    <definedName name="__________PPC22">[11]MRATES!#REF!</definedName>
    <definedName name="__________PPC23" localSheetId="23">[11]MRATES!#REF!</definedName>
    <definedName name="__________PPC23" localSheetId="26">#N/A</definedName>
    <definedName name="__________PPC23" localSheetId="24">[11]MRATES!#REF!</definedName>
    <definedName name="__________PPC23">[11]MRATES!#REF!</definedName>
    <definedName name="__________PPC24" localSheetId="23">[11]MRATES!#REF!</definedName>
    <definedName name="__________PPC24" localSheetId="26">#N/A</definedName>
    <definedName name="__________PPC24" localSheetId="24">[11]MRATES!#REF!</definedName>
    <definedName name="__________PPC24">[11]MRATES!#REF!</definedName>
    <definedName name="__________PPC25" localSheetId="23">[11]MRATES!#REF!</definedName>
    <definedName name="__________PPC25" localSheetId="26">#N/A</definedName>
    <definedName name="__________PPC25" localSheetId="24">[11]MRATES!#REF!</definedName>
    <definedName name="__________PPC25">[11]MRATES!#REF!</definedName>
    <definedName name="__________PPC26" localSheetId="23">[11]MRATES!#REF!</definedName>
    <definedName name="__________PPC26" localSheetId="26">#N/A</definedName>
    <definedName name="__________PPC26" localSheetId="24">[11]MRATES!#REF!</definedName>
    <definedName name="__________PPC26">[11]MRATES!#REF!</definedName>
    <definedName name="__________PPC27" localSheetId="23">[11]MRATES!#REF!</definedName>
    <definedName name="__________PPC27" localSheetId="26">#N/A</definedName>
    <definedName name="__________PPC27" localSheetId="24">[11]MRATES!#REF!</definedName>
    <definedName name="__________PPC27">[11]MRATES!#REF!</definedName>
    <definedName name="__________PPC28" localSheetId="23">[11]MRATES!#REF!</definedName>
    <definedName name="__________PPC28" localSheetId="26">#N/A</definedName>
    <definedName name="__________PPC28" localSheetId="24">[11]MRATES!#REF!</definedName>
    <definedName name="__________PPC28">[11]MRATES!#REF!</definedName>
    <definedName name="__________PPC29" localSheetId="23">[11]MRATES!#REF!</definedName>
    <definedName name="__________PPC29" localSheetId="26">#N/A</definedName>
    <definedName name="__________PPC29" localSheetId="24">[11]MRATES!#REF!</definedName>
    <definedName name="__________PPC29">[11]MRATES!#REF!</definedName>
    <definedName name="__________PPC3" localSheetId="23">[11]MRATES!#REF!</definedName>
    <definedName name="__________PPC3" localSheetId="26">#N/A</definedName>
    <definedName name="__________PPC3" localSheetId="24">[11]MRATES!#REF!</definedName>
    <definedName name="__________PPC3">[11]MRATES!#REF!</definedName>
    <definedName name="__________PPC30" localSheetId="23">[11]MRATES!#REF!</definedName>
    <definedName name="__________PPC30" localSheetId="26">#N/A</definedName>
    <definedName name="__________PPC30" localSheetId="24">[11]MRATES!#REF!</definedName>
    <definedName name="__________PPC30">[11]MRATES!#REF!</definedName>
    <definedName name="__________PPC31" localSheetId="23">[11]MRATES!#REF!</definedName>
    <definedName name="__________PPC31" localSheetId="26">#N/A</definedName>
    <definedName name="__________PPC31" localSheetId="24">[11]MRATES!#REF!</definedName>
    <definedName name="__________PPC31">[11]MRATES!#REF!</definedName>
    <definedName name="__________PPC32" localSheetId="23">[11]MRATES!#REF!</definedName>
    <definedName name="__________PPC32" localSheetId="26">#N/A</definedName>
    <definedName name="__________PPC32" localSheetId="24">[11]MRATES!#REF!</definedName>
    <definedName name="__________PPC32">[11]MRATES!#REF!</definedName>
    <definedName name="__________PPC33" localSheetId="23">[11]MRATES!#REF!</definedName>
    <definedName name="__________PPC33" localSheetId="26">#N/A</definedName>
    <definedName name="__________PPC33" localSheetId="24">[11]MRATES!#REF!</definedName>
    <definedName name="__________PPC33">[11]MRATES!#REF!</definedName>
    <definedName name="__________PPC34" localSheetId="23">[11]MRATES!#REF!</definedName>
    <definedName name="__________PPC34" localSheetId="26">#N/A</definedName>
    <definedName name="__________PPC34" localSheetId="24">[11]MRATES!#REF!</definedName>
    <definedName name="__________PPC34">[11]MRATES!#REF!</definedName>
    <definedName name="__________PPC35" localSheetId="23">[11]MRATES!#REF!</definedName>
    <definedName name="__________PPC35" localSheetId="26">#N/A</definedName>
    <definedName name="__________PPC35" localSheetId="24">[11]MRATES!#REF!</definedName>
    <definedName name="__________PPC35">[11]MRATES!#REF!</definedName>
    <definedName name="__________PPC36" localSheetId="23">[11]MRATES!#REF!</definedName>
    <definedName name="__________PPC36" localSheetId="26">#N/A</definedName>
    <definedName name="__________PPC36" localSheetId="24">[11]MRATES!#REF!</definedName>
    <definedName name="__________PPC36">[11]MRATES!#REF!</definedName>
    <definedName name="__________PPC37" localSheetId="23">[11]MRATES!#REF!</definedName>
    <definedName name="__________PPC37" localSheetId="26">#N/A</definedName>
    <definedName name="__________PPC37" localSheetId="24">[11]MRATES!#REF!</definedName>
    <definedName name="__________PPC37">[11]MRATES!#REF!</definedName>
    <definedName name="__________PPC38" localSheetId="23">[11]MRATES!#REF!</definedName>
    <definedName name="__________PPC38" localSheetId="26">#N/A</definedName>
    <definedName name="__________PPC38" localSheetId="24">[11]MRATES!#REF!</definedName>
    <definedName name="__________PPC38">[11]MRATES!#REF!</definedName>
    <definedName name="__________PPC39" localSheetId="23">[11]MRATES!#REF!</definedName>
    <definedName name="__________PPC39" localSheetId="26">#N/A</definedName>
    <definedName name="__________PPC39" localSheetId="24">[11]MRATES!#REF!</definedName>
    <definedName name="__________PPC39">[11]MRATES!#REF!</definedName>
    <definedName name="__________PPC4" localSheetId="23">[11]MRATES!#REF!</definedName>
    <definedName name="__________PPC4" localSheetId="26">#N/A</definedName>
    <definedName name="__________PPC4" localSheetId="24">[11]MRATES!#REF!</definedName>
    <definedName name="__________PPC4">[11]MRATES!#REF!</definedName>
    <definedName name="__________PPC40" localSheetId="23">[11]MRATES!#REF!</definedName>
    <definedName name="__________PPC40" localSheetId="26">#N/A</definedName>
    <definedName name="__________PPC40" localSheetId="24">[11]MRATES!#REF!</definedName>
    <definedName name="__________PPC40">[11]MRATES!#REF!</definedName>
    <definedName name="__________PPC41" localSheetId="23">[11]MRATES!#REF!</definedName>
    <definedName name="__________PPC41" localSheetId="26">#N/A</definedName>
    <definedName name="__________PPC41" localSheetId="24">[11]MRATES!#REF!</definedName>
    <definedName name="__________PPC41">[11]MRATES!#REF!</definedName>
    <definedName name="__________PPC42" localSheetId="23">[11]MRATES!#REF!</definedName>
    <definedName name="__________PPC42" localSheetId="26">#N/A</definedName>
    <definedName name="__________PPC42" localSheetId="24">[11]MRATES!#REF!</definedName>
    <definedName name="__________PPC42">[11]MRATES!#REF!</definedName>
    <definedName name="__________PPC43" localSheetId="23">[11]MRATES!#REF!</definedName>
    <definedName name="__________PPC43" localSheetId="26">#N/A</definedName>
    <definedName name="__________PPC43" localSheetId="24">[11]MRATES!#REF!</definedName>
    <definedName name="__________PPC43">[11]MRATES!#REF!</definedName>
    <definedName name="__________PPC44" localSheetId="23">[11]MRATES!#REF!</definedName>
    <definedName name="__________PPC44" localSheetId="26">#N/A</definedName>
    <definedName name="__________PPC44" localSheetId="24">[11]MRATES!#REF!</definedName>
    <definedName name="__________PPC44">[11]MRATES!#REF!</definedName>
    <definedName name="__________PPC45" localSheetId="23">[11]MRATES!#REF!</definedName>
    <definedName name="__________PPC45" localSheetId="26">#N/A</definedName>
    <definedName name="__________PPC45" localSheetId="24">[11]MRATES!#REF!</definedName>
    <definedName name="__________PPC45">[11]MRATES!#REF!</definedName>
    <definedName name="__________PPC46" localSheetId="23">[11]MRATES!#REF!</definedName>
    <definedName name="__________PPC46" localSheetId="26">#N/A</definedName>
    <definedName name="__________PPC46" localSheetId="24">[11]MRATES!#REF!</definedName>
    <definedName name="__________PPC46">[11]MRATES!#REF!</definedName>
    <definedName name="__________PPC47" localSheetId="23">[11]MRATES!#REF!</definedName>
    <definedName name="__________PPC47" localSheetId="26">#N/A</definedName>
    <definedName name="__________PPC47" localSheetId="24">[11]MRATES!#REF!</definedName>
    <definedName name="__________PPC47">[11]MRATES!#REF!</definedName>
    <definedName name="__________PPC48" localSheetId="23">[11]MRATES!#REF!</definedName>
    <definedName name="__________PPC48" localSheetId="26">#N/A</definedName>
    <definedName name="__________PPC48" localSheetId="24">[11]MRATES!#REF!</definedName>
    <definedName name="__________PPC48">[11]MRATES!#REF!</definedName>
    <definedName name="__________PPC49" localSheetId="23">[11]MRATES!#REF!</definedName>
    <definedName name="__________PPC49" localSheetId="26">#N/A</definedName>
    <definedName name="__________PPC49" localSheetId="24">[11]MRATES!#REF!</definedName>
    <definedName name="__________PPC49">[11]MRATES!#REF!</definedName>
    <definedName name="__________PPC5" localSheetId="23">[11]MRATES!#REF!</definedName>
    <definedName name="__________PPC5" localSheetId="26">#N/A</definedName>
    <definedName name="__________PPC5" localSheetId="24">[11]MRATES!#REF!</definedName>
    <definedName name="__________PPC5">[11]MRATES!#REF!</definedName>
    <definedName name="__________PPC50" localSheetId="23">[11]MRATES!#REF!</definedName>
    <definedName name="__________PPC50" localSheetId="26">#N/A</definedName>
    <definedName name="__________PPC50" localSheetId="24">[11]MRATES!#REF!</definedName>
    <definedName name="__________PPC50">[11]MRATES!#REF!</definedName>
    <definedName name="__________PPC51" localSheetId="23">[11]MRATES!#REF!</definedName>
    <definedName name="__________PPC51" localSheetId="26">#N/A</definedName>
    <definedName name="__________PPC51" localSheetId="24">[11]MRATES!#REF!</definedName>
    <definedName name="__________PPC51">[11]MRATES!#REF!</definedName>
    <definedName name="__________PPC52" localSheetId="23">[11]MRATES!#REF!</definedName>
    <definedName name="__________PPC52" localSheetId="26">#N/A</definedName>
    <definedName name="__________PPC52" localSheetId="24">[11]MRATES!#REF!</definedName>
    <definedName name="__________PPC52">[11]MRATES!#REF!</definedName>
    <definedName name="__________PPC53" localSheetId="23">[11]MRATES!#REF!</definedName>
    <definedName name="__________PPC53" localSheetId="26">#N/A</definedName>
    <definedName name="__________PPC53" localSheetId="24">[11]MRATES!#REF!</definedName>
    <definedName name="__________PPC53">[11]MRATES!#REF!</definedName>
    <definedName name="__________PPC54" localSheetId="23">[11]MRATES!#REF!</definedName>
    <definedName name="__________PPC54" localSheetId="26">#N/A</definedName>
    <definedName name="__________PPC54" localSheetId="24">[11]MRATES!#REF!</definedName>
    <definedName name="__________PPC54">[11]MRATES!#REF!</definedName>
    <definedName name="__________PPC55" localSheetId="23">[11]MRATES!#REF!</definedName>
    <definedName name="__________PPC55" localSheetId="26">#N/A</definedName>
    <definedName name="__________PPC55" localSheetId="24">[11]MRATES!#REF!</definedName>
    <definedName name="__________PPC55">[11]MRATES!#REF!</definedName>
    <definedName name="__________PPC56" localSheetId="23">[11]MRATES!#REF!</definedName>
    <definedName name="__________PPC56" localSheetId="26">#N/A</definedName>
    <definedName name="__________PPC56" localSheetId="24">[11]MRATES!#REF!</definedName>
    <definedName name="__________PPC56">[11]MRATES!#REF!</definedName>
    <definedName name="__________PPC57" localSheetId="23">[11]MRATES!#REF!</definedName>
    <definedName name="__________PPC57" localSheetId="26">#N/A</definedName>
    <definedName name="__________PPC57" localSheetId="24">[11]MRATES!#REF!</definedName>
    <definedName name="__________PPC57">[11]MRATES!#REF!</definedName>
    <definedName name="__________PPC58" localSheetId="23">[11]MRATES!#REF!</definedName>
    <definedName name="__________PPC58" localSheetId="26">#N/A</definedName>
    <definedName name="__________PPC58" localSheetId="24">[11]MRATES!#REF!</definedName>
    <definedName name="__________PPC58">[11]MRATES!#REF!</definedName>
    <definedName name="__________PPC59" localSheetId="23">[11]MRATES!#REF!</definedName>
    <definedName name="__________PPC59" localSheetId="26">#N/A</definedName>
    <definedName name="__________PPC59" localSheetId="24">[11]MRATES!#REF!</definedName>
    <definedName name="__________PPC59">[11]MRATES!#REF!</definedName>
    <definedName name="__________PPC6" localSheetId="23">[11]MRATES!#REF!</definedName>
    <definedName name="__________PPC6" localSheetId="26">#N/A</definedName>
    <definedName name="__________PPC6" localSheetId="24">[11]MRATES!#REF!</definedName>
    <definedName name="__________PPC6">[11]MRATES!#REF!</definedName>
    <definedName name="__________PPC60" localSheetId="23">[11]MRATES!#REF!</definedName>
    <definedName name="__________PPC60" localSheetId="26">#N/A</definedName>
    <definedName name="__________PPC60" localSheetId="24">[11]MRATES!#REF!</definedName>
    <definedName name="__________PPC60">[11]MRATES!#REF!</definedName>
    <definedName name="__________PPC61" localSheetId="23">[11]MRATES!#REF!</definedName>
    <definedName name="__________PPC61" localSheetId="26">#N/A</definedName>
    <definedName name="__________PPC61" localSheetId="24">[11]MRATES!#REF!</definedName>
    <definedName name="__________PPC61">[11]MRATES!#REF!</definedName>
    <definedName name="__________PPC62" localSheetId="23">[11]MRATES!#REF!</definedName>
    <definedName name="__________PPC62" localSheetId="26">#N/A</definedName>
    <definedName name="__________PPC62" localSheetId="24">[11]MRATES!#REF!</definedName>
    <definedName name="__________PPC62">[11]MRATES!#REF!</definedName>
    <definedName name="__________PPC63" localSheetId="23">[11]MRATES!#REF!</definedName>
    <definedName name="__________PPC63" localSheetId="26">#N/A</definedName>
    <definedName name="__________PPC63" localSheetId="24">[11]MRATES!#REF!</definedName>
    <definedName name="__________PPC63">[11]MRATES!#REF!</definedName>
    <definedName name="__________PPC64" localSheetId="23">[11]MRATES!#REF!</definedName>
    <definedName name="__________PPC64" localSheetId="26">#N/A</definedName>
    <definedName name="__________PPC64" localSheetId="24">[11]MRATES!#REF!</definedName>
    <definedName name="__________PPC64">[11]MRATES!#REF!</definedName>
    <definedName name="__________PPC65" localSheetId="23">[11]MRATES!#REF!</definedName>
    <definedName name="__________PPC65" localSheetId="26">#N/A</definedName>
    <definedName name="__________PPC65" localSheetId="24">[11]MRATES!#REF!</definedName>
    <definedName name="__________PPC65">[11]MRATES!#REF!</definedName>
    <definedName name="__________PPC66" localSheetId="23">[11]MRATES!#REF!</definedName>
    <definedName name="__________PPC66" localSheetId="26">#N/A</definedName>
    <definedName name="__________PPC66" localSheetId="24">[11]MRATES!#REF!</definedName>
    <definedName name="__________PPC66">[11]MRATES!#REF!</definedName>
    <definedName name="__________PPC67" localSheetId="23">[11]MRATES!#REF!</definedName>
    <definedName name="__________PPC67" localSheetId="26">#N/A</definedName>
    <definedName name="__________PPC67" localSheetId="24">[11]MRATES!#REF!</definedName>
    <definedName name="__________PPC67">[11]MRATES!#REF!</definedName>
    <definedName name="__________PPC68" localSheetId="23">[11]MRATES!#REF!</definedName>
    <definedName name="__________PPC68" localSheetId="26">#N/A</definedName>
    <definedName name="__________PPC68" localSheetId="24">[11]MRATES!#REF!</definedName>
    <definedName name="__________PPC68">[11]MRATES!#REF!</definedName>
    <definedName name="__________PPC69" localSheetId="23">[11]MRATES!#REF!</definedName>
    <definedName name="__________PPC69" localSheetId="26">#N/A</definedName>
    <definedName name="__________PPC69" localSheetId="24">[11]MRATES!#REF!</definedName>
    <definedName name="__________PPC69">[11]MRATES!#REF!</definedName>
    <definedName name="__________PPC7" localSheetId="23">[11]MRATES!#REF!</definedName>
    <definedName name="__________PPC7" localSheetId="26">#N/A</definedName>
    <definedName name="__________PPC7" localSheetId="24">[11]MRATES!#REF!</definedName>
    <definedName name="__________PPC7">[11]MRATES!#REF!</definedName>
    <definedName name="__________PPC70" localSheetId="23">[11]MRATES!#REF!</definedName>
    <definedName name="__________PPC70" localSheetId="26">#N/A</definedName>
    <definedName name="__________PPC70" localSheetId="24">[11]MRATES!#REF!</definedName>
    <definedName name="__________PPC70">[11]MRATES!#REF!</definedName>
    <definedName name="__________PPC71" localSheetId="23">[11]MRATES!#REF!</definedName>
    <definedName name="__________PPC71" localSheetId="26">#N/A</definedName>
    <definedName name="__________PPC71" localSheetId="24">[11]MRATES!#REF!</definedName>
    <definedName name="__________PPC71">[11]MRATES!#REF!</definedName>
    <definedName name="__________PPC72" localSheetId="23">[11]MRATES!#REF!</definedName>
    <definedName name="__________PPC72" localSheetId="26">#N/A</definedName>
    <definedName name="__________PPC72" localSheetId="24">[11]MRATES!#REF!</definedName>
    <definedName name="__________PPC72">[11]MRATES!#REF!</definedName>
    <definedName name="__________PPC73" localSheetId="23">[11]MRATES!#REF!</definedName>
    <definedName name="__________PPC73" localSheetId="26">#N/A</definedName>
    <definedName name="__________PPC73" localSheetId="24">[11]MRATES!#REF!</definedName>
    <definedName name="__________PPC73">[11]MRATES!#REF!</definedName>
    <definedName name="__________PPC74" localSheetId="23">[11]MRATES!#REF!</definedName>
    <definedName name="__________PPC74" localSheetId="26">#N/A</definedName>
    <definedName name="__________PPC74" localSheetId="24">[11]MRATES!#REF!</definedName>
    <definedName name="__________PPC74">[11]MRATES!#REF!</definedName>
    <definedName name="__________PPC75" localSheetId="23">[11]MRATES!#REF!</definedName>
    <definedName name="__________PPC75" localSheetId="26">#N/A</definedName>
    <definedName name="__________PPC75" localSheetId="24">[11]MRATES!#REF!</definedName>
    <definedName name="__________PPC75">[11]MRATES!#REF!</definedName>
    <definedName name="__________PPC76" localSheetId="23">[11]MRATES!#REF!</definedName>
    <definedName name="__________PPC76" localSheetId="26">#N/A</definedName>
    <definedName name="__________PPC76" localSheetId="24">[11]MRATES!#REF!</definedName>
    <definedName name="__________PPC76">[11]MRATES!#REF!</definedName>
    <definedName name="__________PPC77" localSheetId="23">[11]MRATES!#REF!</definedName>
    <definedName name="__________PPC77" localSheetId="26">#N/A</definedName>
    <definedName name="__________PPC77" localSheetId="24">[11]MRATES!#REF!</definedName>
    <definedName name="__________PPC77">[11]MRATES!#REF!</definedName>
    <definedName name="__________PPC78" localSheetId="23">[11]MRATES!#REF!</definedName>
    <definedName name="__________PPC78" localSheetId="26">#N/A</definedName>
    <definedName name="__________PPC78" localSheetId="24">[11]MRATES!#REF!</definedName>
    <definedName name="__________PPC78">[11]MRATES!#REF!</definedName>
    <definedName name="__________PPC79" localSheetId="23">[11]MRATES!#REF!</definedName>
    <definedName name="__________PPC79" localSheetId="26">#N/A</definedName>
    <definedName name="__________PPC79" localSheetId="24">[11]MRATES!#REF!</definedName>
    <definedName name="__________PPC79">[11]MRATES!#REF!</definedName>
    <definedName name="__________PPC8" localSheetId="23">[11]MRATES!#REF!</definedName>
    <definedName name="__________PPC8" localSheetId="26">#N/A</definedName>
    <definedName name="__________PPC8" localSheetId="24">[11]MRATES!#REF!</definedName>
    <definedName name="__________PPC8">[11]MRATES!#REF!</definedName>
    <definedName name="__________PPC80" localSheetId="23">[11]MRATES!#REF!</definedName>
    <definedName name="__________PPC80" localSheetId="26">#N/A</definedName>
    <definedName name="__________PPC80" localSheetId="24">[11]MRATES!#REF!</definedName>
    <definedName name="__________PPC80">[11]MRATES!#REF!</definedName>
    <definedName name="__________PPC81" localSheetId="23">[11]MRATES!#REF!</definedName>
    <definedName name="__________PPC81" localSheetId="26">#N/A</definedName>
    <definedName name="__________PPC81" localSheetId="24">[11]MRATES!#REF!</definedName>
    <definedName name="__________PPC81">[11]MRATES!#REF!</definedName>
    <definedName name="__________PPC82" localSheetId="23">[11]MRATES!#REF!</definedName>
    <definedName name="__________PPC82" localSheetId="26">#N/A</definedName>
    <definedName name="__________PPC82" localSheetId="24">[11]MRATES!#REF!</definedName>
    <definedName name="__________PPC82">[11]MRATES!#REF!</definedName>
    <definedName name="__________PPC83" localSheetId="23">[11]MRATES!#REF!</definedName>
    <definedName name="__________PPC83" localSheetId="26">#N/A</definedName>
    <definedName name="__________PPC83" localSheetId="24">[11]MRATES!#REF!</definedName>
    <definedName name="__________PPC83">[11]MRATES!#REF!</definedName>
    <definedName name="__________PPC84" localSheetId="23">[11]MRATES!#REF!</definedName>
    <definedName name="__________PPC84" localSheetId="26">#N/A</definedName>
    <definedName name="__________PPC84" localSheetId="24">[11]MRATES!#REF!</definedName>
    <definedName name="__________PPC84">[11]MRATES!#REF!</definedName>
    <definedName name="__________PPC85" localSheetId="23">[11]MRATES!#REF!</definedName>
    <definedName name="__________PPC85" localSheetId="26">#N/A</definedName>
    <definedName name="__________PPC85" localSheetId="24">[11]MRATES!#REF!</definedName>
    <definedName name="__________PPC85">[11]MRATES!#REF!</definedName>
    <definedName name="__________PPC86" localSheetId="23">[11]MRATES!#REF!</definedName>
    <definedName name="__________PPC86" localSheetId="26">#N/A</definedName>
    <definedName name="__________PPC86" localSheetId="24">[11]MRATES!#REF!</definedName>
    <definedName name="__________PPC86">[11]MRATES!#REF!</definedName>
    <definedName name="__________PPC87" localSheetId="23">[11]MRATES!#REF!</definedName>
    <definedName name="__________PPC87" localSheetId="26">#N/A</definedName>
    <definedName name="__________PPC87" localSheetId="24">[11]MRATES!#REF!</definedName>
    <definedName name="__________PPC87">[11]MRATES!#REF!</definedName>
    <definedName name="__________PPC88" localSheetId="23">[11]MRATES!#REF!</definedName>
    <definedName name="__________PPC88" localSheetId="26">#N/A</definedName>
    <definedName name="__________PPC88" localSheetId="24">[11]MRATES!#REF!</definedName>
    <definedName name="__________PPC88">[11]MRATES!#REF!</definedName>
    <definedName name="__________PPC89" localSheetId="23">[11]MRATES!#REF!</definedName>
    <definedName name="__________PPC89" localSheetId="26">#N/A</definedName>
    <definedName name="__________PPC89" localSheetId="24">[11]MRATES!#REF!</definedName>
    <definedName name="__________PPC89">[11]MRATES!#REF!</definedName>
    <definedName name="__________PPC9" localSheetId="23">[11]MRATES!#REF!</definedName>
    <definedName name="__________PPC9" localSheetId="26">#N/A</definedName>
    <definedName name="__________PPC9" localSheetId="24">[11]MRATES!#REF!</definedName>
    <definedName name="__________PPC9">[11]MRATES!#REF!</definedName>
    <definedName name="__________PPC90" localSheetId="23">[11]MRATES!#REF!</definedName>
    <definedName name="__________PPC90" localSheetId="26">#N/A</definedName>
    <definedName name="__________PPC90" localSheetId="24">[11]MRATES!#REF!</definedName>
    <definedName name="__________PPC90">[11]MRATES!#REF!</definedName>
    <definedName name="__________PPC91" localSheetId="23">[11]MRATES!#REF!</definedName>
    <definedName name="__________PPC91" localSheetId="26">#N/A</definedName>
    <definedName name="__________PPC91" localSheetId="24">[11]MRATES!#REF!</definedName>
    <definedName name="__________PPC91">[11]MRATES!#REF!</definedName>
    <definedName name="__________PPC92" localSheetId="23">[11]MRATES!#REF!</definedName>
    <definedName name="__________PPC92" localSheetId="26">#N/A</definedName>
    <definedName name="__________PPC92" localSheetId="24">[11]MRATES!#REF!</definedName>
    <definedName name="__________PPC92">[11]MRATES!#REF!</definedName>
    <definedName name="__________PPC93" localSheetId="23">[11]MRATES!#REF!</definedName>
    <definedName name="__________PPC93" localSheetId="26">#N/A</definedName>
    <definedName name="__________PPC93" localSheetId="24">[11]MRATES!#REF!</definedName>
    <definedName name="__________PPC93">[11]MRATES!#REF!</definedName>
    <definedName name="__________PPC94" localSheetId="23">[11]MRATES!#REF!</definedName>
    <definedName name="__________PPC94" localSheetId="26">#N/A</definedName>
    <definedName name="__________PPC94" localSheetId="24">[11]MRATES!#REF!</definedName>
    <definedName name="__________PPC94">[11]MRATES!#REF!</definedName>
    <definedName name="__________PPC95" localSheetId="23">[11]MRATES!#REF!</definedName>
    <definedName name="__________PPC95" localSheetId="26">#N/A</definedName>
    <definedName name="__________PPC95" localSheetId="24">[11]MRATES!#REF!</definedName>
    <definedName name="__________PPC95">[11]MRATES!#REF!</definedName>
    <definedName name="__________PPD114" localSheetId="23">[11]MRATES!#REF!</definedName>
    <definedName name="__________PPD114" localSheetId="26">#N/A</definedName>
    <definedName name="__________PPD114" localSheetId="24">[11]MRATES!#REF!</definedName>
    <definedName name="__________PPD114">[11]MRATES!#REF!</definedName>
    <definedName name="__________PPD89" localSheetId="23">[11]MRATES!#REF!</definedName>
    <definedName name="__________PPD89" localSheetId="26">#N/A</definedName>
    <definedName name="__________PPD89" localSheetId="24">[11]MRATES!#REF!</definedName>
    <definedName name="__________PPD89">[11]MRATES!#REF!</definedName>
    <definedName name="__________QS25" localSheetId="26">#N/A</definedName>
    <definedName name="__________QS25">[10]MRATES!$G$16</definedName>
    <definedName name="__________QS40" localSheetId="26">#N/A</definedName>
    <definedName name="__________QS40">[10]MRATES!$G$17</definedName>
    <definedName name="__________RMR1">#N/A</definedName>
    <definedName name="__________SS10" localSheetId="26">#N/A</definedName>
    <definedName name="__________SS10">[3]MRATES!$J$7</definedName>
    <definedName name="__________SS12" localSheetId="26">#N/A</definedName>
    <definedName name="__________SS12">[3]MRATES!$J$8</definedName>
    <definedName name="__________SS150" localSheetId="26">#N/A</definedName>
    <definedName name="__________SS150">[3]MRATES!$G$13</definedName>
    <definedName name="__________SS20" localSheetId="26">#N/A</definedName>
    <definedName name="__________SS20">[3]MRATES!$J$9</definedName>
    <definedName name="__________SS225" localSheetId="26">#N/A</definedName>
    <definedName name="__________SS225">[10]MRATES!$G$14</definedName>
    <definedName name="__________SS25" localSheetId="26">#N/A</definedName>
    <definedName name="__________SS25">[3]MRATES!$J$10</definedName>
    <definedName name="__________SS300" localSheetId="26">#N/A</definedName>
    <definedName name="__________SS300">[3]MRATES!$G$15</definedName>
    <definedName name="__________SS40" localSheetId="26">#N/A</definedName>
    <definedName name="__________SS40">[3]MRATES!$J$11</definedName>
    <definedName name="__________SS6" localSheetId="26">#N/A</definedName>
    <definedName name="__________SS6">[3]MRATES!$J$6</definedName>
    <definedName name="_________IRC12" localSheetId="26">[12]MRATES!$F$11</definedName>
    <definedName name="_________IRC12">[10]MRATES!$M$9</definedName>
    <definedName name="_________IRC19" localSheetId="26">[12]MRATES!$F$12</definedName>
    <definedName name="_________IRC19">[10]MRATES!$M$10</definedName>
    <definedName name="_________IRC25" localSheetId="26">[12]MRATES!$F$13</definedName>
    <definedName name="_________IRC25">[10]MRATES!$M$11</definedName>
    <definedName name="_________IRC40" localSheetId="26">[12]MRATES!$F$14</definedName>
    <definedName name="_________IRC40">[10]MRATES!$M$12</definedName>
    <definedName name="_________IRC5" localSheetId="26">[12]MRATES!$F$9</definedName>
    <definedName name="_________IRC5">[10]MRATES!$M$7</definedName>
    <definedName name="_________IRC50" localSheetId="26">[13]MRATES!$M$13</definedName>
    <definedName name="_________IRC50">[10]MRATES!$M$13</definedName>
    <definedName name="_________IRC60" localSheetId="26">[13]MRATES!$M$14</definedName>
    <definedName name="_________IRC60">[10]MRATES!$M$14</definedName>
    <definedName name="_________IRC9" localSheetId="26">[12]MRATES!$F$10</definedName>
    <definedName name="_________IRC9">[10]MRATES!$M$8</definedName>
    <definedName name="_________MS6" localSheetId="26">[5]MRATES!$P$50</definedName>
    <definedName name="_________MS6">[10]MRATES!$P$50</definedName>
    <definedName name="_________MT1" localSheetId="25">#REF!</definedName>
    <definedName name="_________MT1" localSheetId="22">#REF!</definedName>
    <definedName name="_________MT1" localSheetId="23">#REF!</definedName>
    <definedName name="_________MT1" localSheetId="24">#REF!</definedName>
    <definedName name="_________MT1" localSheetId="21">#REF!</definedName>
    <definedName name="_________MT1">#REF!</definedName>
    <definedName name="_________MT10" localSheetId="23">#REF!</definedName>
    <definedName name="_________MT10" localSheetId="24">#REF!</definedName>
    <definedName name="_________MT10" localSheetId="21">#REF!</definedName>
    <definedName name="_________MT10">#REF!</definedName>
    <definedName name="_________MT100" localSheetId="23">#REF!</definedName>
    <definedName name="_________MT100" localSheetId="24">#REF!</definedName>
    <definedName name="_________MT100" localSheetId="21">#REF!</definedName>
    <definedName name="_________MT100">#REF!</definedName>
    <definedName name="_________MT101" localSheetId="23">#REF!</definedName>
    <definedName name="_________MT101" localSheetId="24">#REF!</definedName>
    <definedName name="_________MT101" localSheetId="21">#REF!</definedName>
    <definedName name="_________MT101">#REF!</definedName>
    <definedName name="_________MT102" localSheetId="23">#REF!</definedName>
    <definedName name="_________MT102" localSheetId="24">#REF!</definedName>
    <definedName name="_________MT102" localSheetId="21">#REF!</definedName>
    <definedName name="_________MT102">#REF!</definedName>
    <definedName name="_________MT103" localSheetId="23">#REF!</definedName>
    <definedName name="_________MT103" localSheetId="24">#REF!</definedName>
    <definedName name="_________MT103" localSheetId="21">#REF!</definedName>
    <definedName name="_________MT103">#REF!</definedName>
    <definedName name="_________MT104" localSheetId="23">#REF!</definedName>
    <definedName name="_________MT104" localSheetId="24">#REF!</definedName>
    <definedName name="_________MT104" localSheetId="21">#REF!</definedName>
    <definedName name="_________MT104">#REF!</definedName>
    <definedName name="_________MT105" localSheetId="23">#REF!</definedName>
    <definedName name="_________MT105" localSheetId="24">#REF!</definedName>
    <definedName name="_________MT105" localSheetId="21">#REF!</definedName>
    <definedName name="_________MT105">#REF!</definedName>
    <definedName name="_________MT106" localSheetId="23">#REF!</definedName>
    <definedName name="_________MT106" localSheetId="24">#REF!</definedName>
    <definedName name="_________MT106" localSheetId="21">#REF!</definedName>
    <definedName name="_________MT106">#REF!</definedName>
    <definedName name="_________MT107" localSheetId="23">#REF!</definedName>
    <definedName name="_________MT107" localSheetId="24">#REF!</definedName>
    <definedName name="_________MT107" localSheetId="21">#REF!</definedName>
    <definedName name="_________MT107">#REF!</definedName>
    <definedName name="_________MT108" localSheetId="23">#REF!</definedName>
    <definedName name="_________MT108" localSheetId="24">#REF!</definedName>
    <definedName name="_________MT108" localSheetId="21">#REF!</definedName>
    <definedName name="_________MT108">#REF!</definedName>
    <definedName name="_________MT109" localSheetId="23">#REF!</definedName>
    <definedName name="_________MT109" localSheetId="24">#REF!</definedName>
    <definedName name="_________MT109" localSheetId="21">#REF!</definedName>
    <definedName name="_________MT109">#REF!</definedName>
    <definedName name="_________MT11" localSheetId="23">#REF!</definedName>
    <definedName name="_________MT11" localSheetId="24">#REF!</definedName>
    <definedName name="_________MT11" localSheetId="21">#REF!</definedName>
    <definedName name="_________MT11">#REF!</definedName>
    <definedName name="_________MT110" localSheetId="23">#REF!</definedName>
    <definedName name="_________MT110" localSheetId="24">#REF!</definedName>
    <definedName name="_________MT110" localSheetId="21">#REF!</definedName>
    <definedName name="_________MT110">#REF!</definedName>
    <definedName name="_________MT111" localSheetId="23">#REF!</definedName>
    <definedName name="_________MT111" localSheetId="24">#REF!</definedName>
    <definedName name="_________MT111" localSheetId="21">#REF!</definedName>
    <definedName name="_________MT111">#REF!</definedName>
    <definedName name="_________MT112" localSheetId="23">#REF!</definedName>
    <definedName name="_________MT112" localSheetId="24">#REF!</definedName>
    <definedName name="_________MT112" localSheetId="21">#REF!</definedName>
    <definedName name="_________MT112">#REF!</definedName>
    <definedName name="_________MT113" localSheetId="23">#REF!</definedName>
    <definedName name="_________MT113" localSheetId="24">#REF!</definedName>
    <definedName name="_________MT113" localSheetId="21">#REF!</definedName>
    <definedName name="_________MT113">#REF!</definedName>
    <definedName name="_________MT114" localSheetId="23">#REF!</definedName>
    <definedName name="_________MT114" localSheetId="24">#REF!</definedName>
    <definedName name="_________MT114" localSheetId="21">#REF!</definedName>
    <definedName name="_________MT114">#REF!</definedName>
    <definedName name="_________MT115" localSheetId="23">#REF!</definedName>
    <definedName name="_________MT115" localSheetId="24">#REF!</definedName>
    <definedName name="_________MT115" localSheetId="21">#REF!</definedName>
    <definedName name="_________MT115">#REF!</definedName>
    <definedName name="_________MT116" localSheetId="23">#REF!</definedName>
    <definedName name="_________MT116" localSheetId="24">#REF!</definedName>
    <definedName name="_________MT116" localSheetId="21">#REF!</definedName>
    <definedName name="_________MT116">#REF!</definedName>
    <definedName name="_________MT117" localSheetId="23">#REF!</definedName>
    <definedName name="_________MT117" localSheetId="24">#REF!</definedName>
    <definedName name="_________MT117" localSheetId="21">#REF!</definedName>
    <definedName name="_________MT117">#REF!</definedName>
    <definedName name="_________MT118" localSheetId="23">#REF!</definedName>
    <definedName name="_________MT118" localSheetId="24">#REF!</definedName>
    <definedName name="_________MT118" localSheetId="21">#REF!</definedName>
    <definedName name="_________MT118">#REF!</definedName>
    <definedName name="_________MT119" localSheetId="23">#REF!</definedName>
    <definedName name="_________MT119" localSheetId="24">#REF!</definedName>
    <definedName name="_________MT119" localSheetId="21">#REF!</definedName>
    <definedName name="_________MT119">#REF!</definedName>
    <definedName name="_________MT12" localSheetId="23">#REF!</definedName>
    <definedName name="_________MT12" localSheetId="24">#REF!</definedName>
    <definedName name="_________MT12" localSheetId="21">#REF!</definedName>
    <definedName name="_________MT12">#REF!</definedName>
    <definedName name="_________MT120" localSheetId="23">#REF!</definedName>
    <definedName name="_________MT120" localSheetId="24">#REF!</definedName>
    <definedName name="_________MT120" localSheetId="21">#REF!</definedName>
    <definedName name="_________MT120">#REF!</definedName>
    <definedName name="_________MT121" localSheetId="23">#REF!</definedName>
    <definedName name="_________MT121" localSheetId="24">#REF!</definedName>
    <definedName name="_________MT121" localSheetId="21">#REF!</definedName>
    <definedName name="_________MT121">#REF!</definedName>
    <definedName name="_________MT122" localSheetId="23">#REF!</definedName>
    <definedName name="_________MT122" localSheetId="24">#REF!</definedName>
    <definedName name="_________MT122" localSheetId="21">#REF!</definedName>
    <definedName name="_________MT122">#REF!</definedName>
    <definedName name="_________MT123" localSheetId="23">#REF!</definedName>
    <definedName name="_________MT123" localSheetId="24">#REF!</definedName>
    <definedName name="_________MT123" localSheetId="21">#REF!</definedName>
    <definedName name="_________MT123">#REF!</definedName>
    <definedName name="_________MT124" localSheetId="23">#REF!</definedName>
    <definedName name="_________MT124" localSheetId="24">#REF!</definedName>
    <definedName name="_________MT124" localSheetId="21">#REF!</definedName>
    <definedName name="_________MT124">#REF!</definedName>
    <definedName name="_________MT125" localSheetId="23">#REF!</definedName>
    <definedName name="_________MT125" localSheetId="24">#REF!</definedName>
    <definedName name="_________MT125" localSheetId="21">#REF!</definedName>
    <definedName name="_________MT125">#REF!</definedName>
    <definedName name="_________MT126" localSheetId="23">#REF!</definedName>
    <definedName name="_________MT126" localSheetId="24">#REF!</definedName>
    <definedName name="_________MT126" localSheetId="21">#REF!</definedName>
    <definedName name="_________MT126">#REF!</definedName>
    <definedName name="_________MT127" localSheetId="23">#REF!</definedName>
    <definedName name="_________MT127" localSheetId="24">#REF!</definedName>
    <definedName name="_________MT127" localSheetId="21">#REF!</definedName>
    <definedName name="_________MT127">#REF!</definedName>
    <definedName name="_________MT128" localSheetId="23">#REF!</definedName>
    <definedName name="_________MT128" localSheetId="24">#REF!</definedName>
    <definedName name="_________MT128" localSheetId="21">#REF!</definedName>
    <definedName name="_________MT128">#REF!</definedName>
    <definedName name="_________MT129" localSheetId="23">#REF!</definedName>
    <definedName name="_________MT129" localSheetId="24">#REF!</definedName>
    <definedName name="_________MT129" localSheetId="21">#REF!</definedName>
    <definedName name="_________MT129">#REF!</definedName>
    <definedName name="_________MT13" localSheetId="23">#REF!</definedName>
    <definedName name="_________MT13" localSheetId="24">#REF!</definedName>
    <definedName name="_________MT13" localSheetId="21">#REF!</definedName>
    <definedName name="_________MT13">#REF!</definedName>
    <definedName name="_________MT130" localSheetId="23">#REF!</definedName>
    <definedName name="_________MT130" localSheetId="24">#REF!</definedName>
    <definedName name="_________MT130" localSheetId="21">#REF!</definedName>
    <definedName name="_________MT130">#REF!</definedName>
    <definedName name="_________MT131" localSheetId="23">#REF!</definedName>
    <definedName name="_________MT131" localSheetId="24">#REF!</definedName>
    <definedName name="_________MT131" localSheetId="21">#REF!</definedName>
    <definedName name="_________MT131">#REF!</definedName>
    <definedName name="_________MT132" localSheetId="23">#REF!</definedName>
    <definedName name="_________MT132" localSheetId="24">#REF!</definedName>
    <definedName name="_________MT132" localSheetId="21">#REF!</definedName>
    <definedName name="_________MT132">#REF!</definedName>
    <definedName name="_________MT133" localSheetId="23">#REF!</definedName>
    <definedName name="_________MT133" localSheetId="24">#REF!</definedName>
    <definedName name="_________MT133" localSheetId="21">#REF!</definedName>
    <definedName name="_________MT133">#REF!</definedName>
    <definedName name="_________MT134" localSheetId="23">#REF!</definedName>
    <definedName name="_________MT134" localSheetId="24">#REF!</definedName>
    <definedName name="_________MT134" localSheetId="21">#REF!</definedName>
    <definedName name="_________MT134">#REF!</definedName>
    <definedName name="_________MT135" localSheetId="23">#REF!</definedName>
    <definedName name="_________MT135" localSheetId="24">#REF!</definedName>
    <definedName name="_________MT135" localSheetId="21">#REF!</definedName>
    <definedName name="_________MT135">#REF!</definedName>
    <definedName name="_________MT136" localSheetId="23">#REF!</definedName>
    <definedName name="_________MT136" localSheetId="24">#REF!</definedName>
    <definedName name="_________MT136" localSheetId="21">#REF!</definedName>
    <definedName name="_________MT136">#REF!</definedName>
    <definedName name="_________MT137" localSheetId="23">#REF!</definedName>
    <definedName name="_________MT137" localSheetId="24">#REF!</definedName>
    <definedName name="_________MT137" localSheetId="21">#REF!</definedName>
    <definedName name="_________MT137">#REF!</definedName>
    <definedName name="_________MT138" localSheetId="23">#REF!</definedName>
    <definedName name="_________MT138" localSheetId="24">#REF!</definedName>
    <definedName name="_________MT138" localSheetId="21">#REF!</definedName>
    <definedName name="_________MT138">#REF!</definedName>
    <definedName name="_________MT139" localSheetId="23">#REF!</definedName>
    <definedName name="_________MT139" localSheetId="24">#REF!</definedName>
    <definedName name="_________MT139" localSheetId="21">#REF!</definedName>
    <definedName name="_________MT139">#REF!</definedName>
    <definedName name="_________MT14" localSheetId="23">#REF!</definedName>
    <definedName name="_________MT14" localSheetId="24">#REF!</definedName>
    <definedName name="_________MT14" localSheetId="21">#REF!</definedName>
    <definedName name="_________MT14">#REF!</definedName>
    <definedName name="_________MT140" localSheetId="23">#REF!</definedName>
    <definedName name="_________MT140" localSheetId="24">#REF!</definedName>
    <definedName name="_________MT140" localSheetId="21">#REF!</definedName>
    <definedName name="_________MT140">#REF!</definedName>
    <definedName name="_________MT141" localSheetId="23">#REF!</definedName>
    <definedName name="_________MT141" localSheetId="24">#REF!</definedName>
    <definedName name="_________MT141" localSheetId="21">#REF!</definedName>
    <definedName name="_________MT141">#REF!</definedName>
    <definedName name="_________MT142" localSheetId="23">#REF!</definedName>
    <definedName name="_________MT142" localSheetId="24">#REF!</definedName>
    <definedName name="_________MT142" localSheetId="21">#REF!</definedName>
    <definedName name="_________MT142">#REF!</definedName>
    <definedName name="_________MT143" localSheetId="23">#REF!</definedName>
    <definedName name="_________MT143" localSheetId="24">#REF!</definedName>
    <definedName name="_________MT143" localSheetId="21">#REF!</definedName>
    <definedName name="_________MT143">#REF!</definedName>
    <definedName name="_________MT144" localSheetId="23">#REF!</definedName>
    <definedName name="_________MT144" localSheetId="24">#REF!</definedName>
    <definedName name="_________MT144" localSheetId="21">#REF!</definedName>
    <definedName name="_________MT144">#REF!</definedName>
    <definedName name="_________MT145" localSheetId="23">#REF!</definedName>
    <definedName name="_________MT145" localSheetId="24">#REF!</definedName>
    <definedName name="_________MT145" localSheetId="21">#REF!</definedName>
    <definedName name="_________MT145">#REF!</definedName>
    <definedName name="_________MT146" localSheetId="23">#REF!</definedName>
    <definedName name="_________MT146" localSheetId="24">#REF!</definedName>
    <definedName name="_________MT146" localSheetId="21">#REF!</definedName>
    <definedName name="_________MT146">#REF!</definedName>
    <definedName name="_________MT147" localSheetId="23">#REF!</definedName>
    <definedName name="_________MT147" localSheetId="24">#REF!</definedName>
    <definedName name="_________MT147" localSheetId="21">#REF!</definedName>
    <definedName name="_________MT147">#REF!</definedName>
    <definedName name="_________MT148" localSheetId="23">#REF!</definedName>
    <definedName name="_________MT148" localSheetId="24">#REF!</definedName>
    <definedName name="_________MT148" localSheetId="21">#REF!</definedName>
    <definedName name="_________MT148">#REF!</definedName>
    <definedName name="_________MT149" localSheetId="23">#REF!</definedName>
    <definedName name="_________MT149" localSheetId="24">#REF!</definedName>
    <definedName name="_________MT149" localSheetId="21">#REF!</definedName>
    <definedName name="_________MT149">#REF!</definedName>
    <definedName name="_________MT15" localSheetId="23">#REF!</definedName>
    <definedName name="_________MT15" localSheetId="24">#REF!</definedName>
    <definedName name="_________MT15" localSheetId="21">#REF!</definedName>
    <definedName name="_________MT15">#REF!</definedName>
    <definedName name="_________MT150" localSheetId="23">#REF!</definedName>
    <definedName name="_________MT150" localSheetId="24">#REF!</definedName>
    <definedName name="_________MT150" localSheetId="21">#REF!</definedName>
    <definedName name="_________MT150">#REF!</definedName>
    <definedName name="_________MT16" localSheetId="23">#REF!</definedName>
    <definedName name="_________MT16" localSheetId="24">#REF!</definedName>
    <definedName name="_________MT16" localSheetId="21">#REF!</definedName>
    <definedName name="_________MT16">#REF!</definedName>
    <definedName name="_________MT17" localSheetId="23">#REF!</definedName>
    <definedName name="_________MT17" localSheetId="24">#REF!</definedName>
    <definedName name="_________MT17" localSheetId="21">#REF!</definedName>
    <definedName name="_________MT17">#REF!</definedName>
    <definedName name="_________MT18" localSheetId="23">#REF!</definedName>
    <definedName name="_________MT18" localSheetId="24">#REF!</definedName>
    <definedName name="_________MT18" localSheetId="21">#REF!</definedName>
    <definedName name="_________MT18">#REF!</definedName>
    <definedName name="_________MT19" localSheetId="23">#REF!</definedName>
    <definedName name="_________MT19" localSheetId="24">#REF!</definedName>
    <definedName name="_________MT19" localSheetId="21">#REF!</definedName>
    <definedName name="_________MT19">#REF!</definedName>
    <definedName name="_________MT2" localSheetId="23">#REF!</definedName>
    <definedName name="_________MT2" localSheetId="24">#REF!</definedName>
    <definedName name="_________MT2" localSheetId="21">#REF!</definedName>
    <definedName name="_________MT2">#REF!</definedName>
    <definedName name="_________MT20" localSheetId="23">#REF!</definedName>
    <definedName name="_________MT20" localSheetId="24">#REF!</definedName>
    <definedName name="_________MT20" localSheetId="21">#REF!</definedName>
    <definedName name="_________MT20">#REF!</definedName>
    <definedName name="_________MT21" localSheetId="23">#REF!</definedName>
    <definedName name="_________MT21" localSheetId="24">#REF!</definedName>
    <definedName name="_________MT21" localSheetId="21">#REF!</definedName>
    <definedName name="_________MT21">#REF!</definedName>
    <definedName name="_________MT22" localSheetId="23">#REF!</definedName>
    <definedName name="_________MT22" localSheetId="24">#REF!</definedName>
    <definedName name="_________MT22" localSheetId="21">#REF!</definedName>
    <definedName name="_________MT22">#REF!</definedName>
    <definedName name="_________MT23" localSheetId="23">#REF!</definedName>
    <definedName name="_________MT23" localSheetId="24">#REF!</definedName>
    <definedName name="_________MT23" localSheetId="21">#REF!</definedName>
    <definedName name="_________MT23">#REF!</definedName>
    <definedName name="_________MT24" localSheetId="23">#REF!</definedName>
    <definedName name="_________MT24" localSheetId="24">#REF!</definedName>
    <definedName name="_________MT24" localSheetId="21">#REF!</definedName>
    <definedName name="_________MT24">#REF!</definedName>
    <definedName name="_________MT25" localSheetId="23">#REF!</definedName>
    <definedName name="_________MT25" localSheetId="24">#REF!</definedName>
    <definedName name="_________MT25" localSheetId="21">#REF!</definedName>
    <definedName name="_________MT25">#REF!</definedName>
    <definedName name="_________MT26" localSheetId="23">#REF!</definedName>
    <definedName name="_________MT26" localSheetId="24">#REF!</definedName>
    <definedName name="_________MT26" localSheetId="21">#REF!</definedName>
    <definedName name="_________MT26">#REF!</definedName>
    <definedName name="_________MT27" localSheetId="23">#REF!</definedName>
    <definedName name="_________MT27" localSheetId="24">#REF!</definedName>
    <definedName name="_________MT27" localSheetId="21">#REF!</definedName>
    <definedName name="_________MT27">#REF!</definedName>
    <definedName name="_________MT28" localSheetId="23">#REF!</definedName>
    <definedName name="_________MT28" localSheetId="24">#REF!</definedName>
    <definedName name="_________MT28" localSheetId="21">#REF!</definedName>
    <definedName name="_________MT28">#REF!</definedName>
    <definedName name="_________MT29" localSheetId="23">#REF!</definedName>
    <definedName name="_________MT29" localSheetId="24">#REF!</definedName>
    <definedName name="_________MT29" localSheetId="21">#REF!</definedName>
    <definedName name="_________MT29">#REF!</definedName>
    <definedName name="_________MT3" localSheetId="23">#REF!</definedName>
    <definedName name="_________MT3" localSheetId="24">#REF!</definedName>
    <definedName name="_________MT3" localSheetId="21">#REF!</definedName>
    <definedName name="_________MT3">#REF!</definedName>
    <definedName name="_________MT30" localSheetId="23">#REF!</definedName>
    <definedName name="_________MT30" localSheetId="24">#REF!</definedName>
    <definedName name="_________MT30" localSheetId="21">#REF!</definedName>
    <definedName name="_________MT30">#REF!</definedName>
    <definedName name="_________MT31" localSheetId="23">#REF!</definedName>
    <definedName name="_________MT31" localSheetId="24">#REF!</definedName>
    <definedName name="_________MT31" localSheetId="21">#REF!</definedName>
    <definedName name="_________MT31">#REF!</definedName>
    <definedName name="_________MT32" localSheetId="23">#REF!</definedName>
    <definedName name="_________MT32" localSheetId="24">#REF!</definedName>
    <definedName name="_________MT32" localSheetId="21">#REF!</definedName>
    <definedName name="_________MT32">#REF!</definedName>
    <definedName name="_________MT33" localSheetId="23">#REF!</definedName>
    <definedName name="_________MT33" localSheetId="24">#REF!</definedName>
    <definedName name="_________MT33" localSheetId="21">#REF!</definedName>
    <definedName name="_________MT33">#REF!</definedName>
    <definedName name="_________MT34" localSheetId="23">#REF!</definedName>
    <definedName name="_________MT34" localSheetId="24">#REF!</definedName>
    <definedName name="_________MT34" localSheetId="21">#REF!</definedName>
    <definedName name="_________MT34">#REF!</definedName>
    <definedName name="_________MT35" localSheetId="23">#REF!</definedName>
    <definedName name="_________MT35" localSheetId="24">#REF!</definedName>
    <definedName name="_________MT35" localSheetId="21">#REF!</definedName>
    <definedName name="_________MT35">#REF!</definedName>
    <definedName name="_________MT36" localSheetId="23">#REF!</definedName>
    <definedName name="_________MT36" localSheetId="24">#REF!</definedName>
    <definedName name="_________MT36" localSheetId="21">#REF!</definedName>
    <definedName name="_________MT36">#REF!</definedName>
    <definedName name="_________MT37" localSheetId="23">#REF!</definedName>
    <definedName name="_________MT37" localSheetId="24">#REF!</definedName>
    <definedName name="_________MT37" localSheetId="21">#REF!</definedName>
    <definedName name="_________MT37">#REF!</definedName>
    <definedName name="_________MT38" localSheetId="23">#REF!</definedName>
    <definedName name="_________MT38" localSheetId="24">#REF!</definedName>
    <definedName name="_________MT38" localSheetId="21">#REF!</definedName>
    <definedName name="_________MT38">#REF!</definedName>
    <definedName name="_________MT39" localSheetId="23">#REF!</definedName>
    <definedName name="_________MT39" localSheetId="24">#REF!</definedName>
    <definedName name="_________MT39" localSheetId="21">#REF!</definedName>
    <definedName name="_________MT39">#REF!</definedName>
    <definedName name="_________MT4" localSheetId="23">#REF!</definedName>
    <definedName name="_________MT4" localSheetId="24">#REF!</definedName>
    <definedName name="_________MT4" localSheetId="21">#REF!</definedName>
    <definedName name="_________MT4">#REF!</definedName>
    <definedName name="_________MT40" localSheetId="23">#REF!</definedName>
    <definedName name="_________MT40" localSheetId="24">#REF!</definedName>
    <definedName name="_________MT40" localSheetId="21">#REF!</definedName>
    <definedName name="_________MT40">#REF!</definedName>
    <definedName name="_________MT41" localSheetId="23">#REF!</definedName>
    <definedName name="_________MT41" localSheetId="24">#REF!</definedName>
    <definedName name="_________MT41" localSheetId="21">#REF!</definedName>
    <definedName name="_________MT41">#REF!</definedName>
    <definedName name="_________MT42" localSheetId="23">#REF!</definedName>
    <definedName name="_________MT42" localSheetId="24">#REF!</definedName>
    <definedName name="_________MT42" localSheetId="21">#REF!</definedName>
    <definedName name="_________MT42">#REF!</definedName>
    <definedName name="_________MT43" localSheetId="23">#REF!</definedName>
    <definedName name="_________MT43" localSheetId="24">#REF!</definedName>
    <definedName name="_________MT43" localSheetId="21">#REF!</definedName>
    <definedName name="_________MT43">#REF!</definedName>
    <definedName name="_________MT44" localSheetId="23">#REF!</definedName>
    <definedName name="_________MT44" localSheetId="24">#REF!</definedName>
    <definedName name="_________MT44" localSheetId="21">#REF!</definedName>
    <definedName name="_________MT44">#REF!</definedName>
    <definedName name="_________MT45" localSheetId="23">#REF!</definedName>
    <definedName name="_________MT45" localSheetId="24">#REF!</definedName>
    <definedName name="_________MT45" localSheetId="21">#REF!</definedName>
    <definedName name="_________MT45">#REF!</definedName>
    <definedName name="_________MT46" localSheetId="23">#REF!</definedName>
    <definedName name="_________MT46" localSheetId="24">#REF!</definedName>
    <definedName name="_________MT46" localSheetId="21">#REF!</definedName>
    <definedName name="_________MT46">#REF!</definedName>
    <definedName name="_________MT47" localSheetId="23">#REF!</definedName>
    <definedName name="_________MT47" localSheetId="24">#REF!</definedName>
    <definedName name="_________MT47" localSheetId="21">#REF!</definedName>
    <definedName name="_________MT47">#REF!</definedName>
    <definedName name="_________MT48" localSheetId="23">#REF!</definedName>
    <definedName name="_________MT48" localSheetId="24">#REF!</definedName>
    <definedName name="_________MT48" localSheetId="21">#REF!</definedName>
    <definedName name="_________MT48">#REF!</definedName>
    <definedName name="_________MT49" localSheetId="23">#REF!</definedName>
    <definedName name="_________MT49" localSheetId="24">#REF!</definedName>
    <definedName name="_________MT49" localSheetId="21">#REF!</definedName>
    <definedName name="_________MT49">#REF!</definedName>
    <definedName name="_________MT5" localSheetId="23">#REF!</definedName>
    <definedName name="_________MT5" localSheetId="24">#REF!</definedName>
    <definedName name="_________MT5" localSheetId="21">#REF!</definedName>
    <definedName name="_________MT5">#REF!</definedName>
    <definedName name="_________MT50" localSheetId="23">#REF!</definedName>
    <definedName name="_________MT50" localSheetId="24">#REF!</definedName>
    <definedName name="_________MT50" localSheetId="21">#REF!</definedName>
    <definedName name="_________MT50">#REF!</definedName>
    <definedName name="_________MT500" localSheetId="23">#REF!</definedName>
    <definedName name="_________MT500" localSheetId="24">#REF!</definedName>
    <definedName name="_________MT500" localSheetId="21">#REF!</definedName>
    <definedName name="_________MT500">#REF!</definedName>
    <definedName name="_________MT51" localSheetId="23">#REF!</definedName>
    <definedName name="_________MT51" localSheetId="24">#REF!</definedName>
    <definedName name="_________MT51" localSheetId="21">#REF!</definedName>
    <definedName name="_________MT51">#REF!</definedName>
    <definedName name="_________MT52" localSheetId="23">#REF!</definedName>
    <definedName name="_________MT52" localSheetId="24">#REF!</definedName>
    <definedName name="_________MT52" localSheetId="21">#REF!</definedName>
    <definedName name="_________MT52">#REF!</definedName>
    <definedName name="_________MT53" localSheetId="23">#REF!</definedName>
    <definedName name="_________MT53" localSheetId="24">#REF!</definedName>
    <definedName name="_________MT53" localSheetId="21">#REF!</definedName>
    <definedName name="_________MT53">#REF!</definedName>
    <definedName name="_________MT54" localSheetId="23">#REF!</definedName>
    <definedName name="_________MT54" localSheetId="24">#REF!</definedName>
    <definedName name="_________MT54" localSheetId="21">#REF!</definedName>
    <definedName name="_________MT54">#REF!</definedName>
    <definedName name="_________MT55" localSheetId="23">#REF!</definedName>
    <definedName name="_________MT55" localSheetId="24">#REF!</definedName>
    <definedName name="_________MT55" localSheetId="21">#REF!</definedName>
    <definedName name="_________MT55">#REF!</definedName>
    <definedName name="_________MT56" localSheetId="23">#REF!</definedName>
    <definedName name="_________MT56" localSheetId="24">#REF!</definedName>
    <definedName name="_________MT56" localSheetId="21">#REF!</definedName>
    <definedName name="_________MT56">#REF!</definedName>
    <definedName name="_________MT57" localSheetId="23">#REF!</definedName>
    <definedName name="_________MT57" localSheetId="24">#REF!</definedName>
    <definedName name="_________MT57" localSheetId="21">#REF!</definedName>
    <definedName name="_________MT57">#REF!</definedName>
    <definedName name="_________MT58" localSheetId="23">#REF!</definedName>
    <definedName name="_________MT58" localSheetId="24">#REF!</definedName>
    <definedName name="_________MT58" localSheetId="21">#REF!</definedName>
    <definedName name="_________MT58">#REF!</definedName>
    <definedName name="_________MT59" localSheetId="23">#REF!</definedName>
    <definedName name="_________MT59" localSheetId="24">#REF!</definedName>
    <definedName name="_________MT59" localSheetId="21">#REF!</definedName>
    <definedName name="_________MT59">#REF!</definedName>
    <definedName name="_________MT6" localSheetId="23">#REF!</definedName>
    <definedName name="_________MT6" localSheetId="24">#REF!</definedName>
    <definedName name="_________MT6" localSheetId="21">#REF!</definedName>
    <definedName name="_________MT6">#REF!</definedName>
    <definedName name="_________MT60" localSheetId="23">#REF!</definedName>
    <definedName name="_________MT60" localSheetId="24">#REF!</definedName>
    <definedName name="_________MT60" localSheetId="21">#REF!</definedName>
    <definedName name="_________MT60">#REF!</definedName>
    <definedName name="_________MT61" localSheetId="23">#REF!</definedName>
    <definedName name="_________MT61" localSheetId="24">#REF!</definedName>
    <definedName name="_________MT61" localSheetId="21">#REF!</definedName>
    <definedName name="_________MT61">#REF!</definedName>
    <definedName name="_________MT62" localSheetId="23">#REF!</definedName>
    <definedName name="_________MT62" localSheetId="24">#REF!</definedName>
    <definedName name="_________MT62" localSheetId="21">#REF!</definedName>
    <definedName name="_________MT62">#REF!</definedName>
    <definedName name="_________MT63" localSheetId="23">#REF!</definedName>
    <definedName name="_________MT63" localSheetId="24">#REF!</definedName>
    <definedName name="_________MT63" localSheetId="21">#REF!</definedName>
    <definedName name="_________MT63">#REF!</definedName>
    <definedName name="_________MT64" localSheetId="23">#REF!</definedName>
    <definedName name="_________MT64" localSheetId="24">#REF!</definedName>
    <definedName name="_________MT64" localSheetId="21">#REF!</definedName>
    <definedName name="_________MT64">#REF!</definedName>
    <definedName name="_________MT65" localSheetId="23">#REF!</definedName>
    <definedName name="_________MT65" localSheetId="24">#REF!</definedName>
    <definedName name="_________MT65" localSheetId="21">#REF!</definedName>
    <definedName name="_________MT65">#REF!</definedName>
    <definedName name="_________MT66" localSheetId="23">#REF!</definedName>
    <definedName name="_________MT66" localSheetId="24">#REF!</definedName>
    <definedName name="_________MT66" localSheetId="21">#REF!</definedName>
    <definedName name="_________MT66">#REF!</definedName>
    <definedName name="_________MT67" localSheetId="23">#REF!</definedName>
    <definedName name="_________MT67" localSheetId="24">#REF!</definedName>
    <definedName name="_________MT67" localSheetId="21">#REF!</definedName>
    <definedName name="_________MT67">#REF!</definedName>
    <definedName name="_________MT68" localSheetId="23">#REF!</definedName>
    <definedName name="_________MT68" localSheetId="24">#REF!</definedName>
    <definedName name="_________MT68" localSheetId="21">#REF!</definedName>
    <definedName name="_________MT68">#REF!</definedName>
    <definedName name="_________MT69" localSheetId="23">#REF!</definedName>
    <definedName name="_________MT69" localSheetId="24">#REF!</definedName>
    <definedName name="_________MT69" localSheetId="21">#REF!</definedName>
    <definedName name="_________MT69">#REF!</definedName>
    <definedName name="_________MT7" localSheetId="23">#REF!</definedName>
    <definedName name="_________MT7" localSheetId="24">#REF!</definedName>
    <definedName name="_________MT7" localSheetId="21">#REF!</definedName>
    <definedName name="_________MT7">#REF!</definedName>
    <definedName name="_________MT70" localSheetId="23">#REF!</definedName>
    <definedName name="_________MT70" localSheetId="24">#REF!</definedName>
    <definedName name="_________MT70" localSheetId="21">#REF!</definedName>
    <definedName name="_________MT70">#REF!</definedName>
    <definedName name="_________MT71" localSheetId="23">#REF!</definedName>
    <definedName name="_________MT71" localSheetId="24">#REF!</definedName>
    <definedName name="_________MT71" localSheetId="21">#REF!</definedName>
    <definedName name="_________MT71">#REF!</definedName>
    <definedName name="_________MT72" localSheetId="23">#REF!</definedName>
    <definedName name="_________MT72" localSheetId="24">#REF!</definedName>
    <definedName name="_________MT72" localSheetId="21">#REF!</definedName>
    <definedName name="_________MT72">#REF!</definedName>
    <definedName name="_________MT73" localSheetId="23">#REF!</definedName>
    <definedName name="_________MT73" localSheetId="24">#REF!</definedName>
    <definedName name="_________MT73" localSheetId="21">#REF!</definedName>
    <definedName name="_________MT73">#REF!</definedName>
    <definedName name="_________MT74" localSheetId="23">#REF!</definedName>
    <definedName name="_________MT74" localSheetId="24">#REF!</definedName>
    <definedName name="_________MT74" localSheetId="21">#REF!</definedName>
    <definedName name="_________MT74">#REF!</definedName>
    <definedName name="_________MT75" localSheetId="23">#REF!</definedName>
    <definedName name="_________MT75" localSheetId="24">#REF!</definedName>
    <definedName name="_________MT75" localSheetId="21">#REF!</definedName>
    <definedName name="_________MT75">#REF!</definedName>
    <definedName name="_________MT76" localSheetId="23">#REF!</definedName>
    <definedName name="_________MT76" localSheetId="24">#REF!</definedName>
    <definedName name="_________MT76" localSheetId="21">#REF!</definedName>
    <definedName name="_________MT76">#REF!</definedName>
    <definedName name="_________MT77" localSheetId="23">#REF!</definedName>
    <definedName name="_________MT77" localSheetId="24">#REF!</definedName>
    <definedName name="_________MT77" localSheetId="21">#REF!</definedName>
    <definedName name="_________MT77">#REF!</definedName>
    <definedName name="_________MT78" localSheetId="23">#REF!</definedName>
    <definedName name="_________MT78" localSheetId="24">#REF!</definedName>
    <definedName name="_________MT78" localSheetId="21">#REF!</definedName>
    <definedName name="_________MT78">#REF!</definedName>
    <definedName name="_________MT79" localSheetId="23">#REF!</definedName>
    <definedName name="_________MT79" localSheetId="24">#REF!</definedName>
    <definedName name="_________MT79" localSheetId="21">#REF!</definedName>
    <definedName name="_________MT79">#REF!</definedName>
    <definedName name="_________MT8" localSheetId="23">#REF!</definedName>
    <definedName name="_________MT8" localSheetId="24">#REF!</definedName>
    <definedName name="_________MT8" localSheetId="21">#REF!</definedName>
    <definedName name="_________MT8">#REF!</definedName>
    <definedName name="_________MT80" localSheetId="23">#REF!</definedName>
    <definedName name="_________MT80" localSheetId="24">#REF!</definedName>
    <definedName name="_________MT80" localSheetId="21">#REF!</definedName>
    <definedName name="_________MT80">#REF!</definedName>
    <definedName name="_________MT81" localSheetId="23">#REF!</definedName>
    <definedName name="_________MT81" localSheetId="24">#REF!</definedName>
    <definedName name="_________MT81" localSheetId="21">#REF!</definedName>
    <definedName name="_________MT81">#REF!</definedName>
    <definedName name="_________MT82" localSheetId="23">#REF!</definedName>
    <definedName name="_________MT82" localSheetId="24">#REF!</definedName>
    <definedName name="_________MT82" localSheetId="21">#REF!</definedName>
    <definedName name="_________MT82">#REF!</definedName>
    <definedName name="_________MT83" localSheetId="23">#REF!</definedName>
    <definedName name="_________MT83" localSheetId="24">#REF!</definedName>
    <definedName name="_________MT83" localSheetId="21">#REF!</definedName>
    <definedName name="_________MT83">#REF!</definedName>
    <definedName name="_________MT84" localSheetId="23">#REF!</definedName>
    <definedName name="_________MT84" localSheetId="24">#REF!</definedName>
    <definedName name="_________MT84" localSheetId="21">#REF!</definedName>
    <definedName name="_________MT84">#REF!</definedName>
    <definedName name="_________MT85" localSheetId="23">#REF!</definedName>
    <definedName name="_________MT85" localSheetId="24">#REF!</definedName>
    <definedName name="_________MT85" localSheetId="21">#REF!</definedName>
    <definedName name="_________MT85">#REF!</definedName>
    <definedName name="_________MT86" localSheetId="23">#REF!</definedName>
    <definedName name="_________MT86" localSheetId="24">#REF!</definedName>
    <definedName name="_________MT86" localSheetId="21">#REF!</definedName>
    <definedName name="_________MT86">#REF!</definedName>
    <definedName name="_________MT87" localSheetId="23">#REF!</definedName>
    <definedName name="_________MT87" localSheetId="24">#REF!</definedName>
    <definedName name="_________MT87" localSheetId="21">#REF!</definedName>
    <definedName name="_________MT87">#REF!</definedName>
    <definedName name="_________MT88" localSheetId="23">#REF!</definedName>
    <definedName name="_________MT88" localSheetId="24">#REF!</definedName>
    <definedName name="_________MT88" localSheetId="21">#REF!</definedName>
    <definedName name="_________MT88">#REF!</definedName>
    <definedName name="_________MT89" localSheetId="23">#REF!</definedName>
    <definedName name="_________MT89" localSheetId="24">#REF!</definedName>
    <definedName name="_________MT89" localSheetId="21">#REF!</definedName>
    <definedName name="_________MT89">#REF!</definedName>
    <definedName name="_________MT9" localSheetId="23">#REF!</definedName>
    <definedName name="_________MT9" localSheetId="24">#REF!</definedName>
    <definedName name="_________MT9" localSheetId="21">#REF!</definedName>
    <definedName name="_________MT9">#REF!</definedName>
    <definedName name="_________MT90" localSheetId="23">#REF!</definedName>
    <definedName name="_________MT90" localSheetId="24">#REF!</definedName>
    <definedName name="_________MT90" localSheetId="21">#REF!</definedName>
    <definedName name="_________MT90">#REF!</definedName>
    <definedName name="_________MT91" localSheetId="23">#REF!</definedName>
    <definedName name="_________MT91" localSheetId="24">#REF!</definedName>
    <definedName name="_________MT91" localSheetId="21">#REF!</definedName>
    <definedName name="_________MT91">#REF!</definedName>
    <definedName name="_________MT92" localSheetId="23">#REF!</definedName>
    <definedName name="_________MT92" localSheetId="24">#REF!</definedName>
    <definedName name="_________MT92" localSheetId="21">#REF!</definedName>
    <definedName name="_________MT92">#REF!</definedName>
    <definedName name="_________MT93" localSheetId="23">#REF!</definedName>
    <definedName name="_________MT93" localSheetId="24">#REF!</definedName>
    <definedName name="_________MT93" localSheetId="21">#REF!</definedName>
    <definedName name="_________MT93">#REF!</definedName>
    <definedName name="_________MT94" localSheetId="23">#REF!</definedName>
    <definedName name="_________MT94" localSheetId="24">#REF!</definedName>
    <definedName name="_________MT94" localSheetId="21">#REF!</definedName>
    <definedName name="_________MT94">#REF!</definedName>
    <definedName name="_________MT95" localSheetId="23">#REF!</definedName>
    <definedName name="_________MT95" localSheetId="24">#REF!</definedName>
    <definedName name="_________MT95" localSheetId="21">#REF!</definedName>
    <definedName name="_________MT95">#REF!</definedName>
    <definedName name="_________MT96" localSheetId="23">#REF!</definedName>
    <definedName name="_________MT96" localSheetId="24">#REF!</definedName>
    <definedName name="_________MT96" localSheetId="21">#REF!</definedName>
    <definedName name="_________MT96">#REF!</definedName>
    <definedName name="_________MT97" localSheetId="23">#REF!</definedName>
    <definedName name="_________MT97" localSheetId="24">#REF!</definedName>
    <definedName name="_________MT97" localSheetId="21">#REF!</definedName>
    <definedName name="_________MT97">#REF!</definedName>
    <definedName name="_________MT98" localSheetId="23">#REF!</definedName>
    <definedName name="_________MT98" localSheetId="24">#REF!</definedName>
    <definedName name="_________MT98" localSheetId="21">#REF!</definedName>
    <definedName name="_________MT98">#REF!</definedName>
    <definedName name="_________MT99" localSheetId="23">#REF!</definedName>
    <definedName name="_________MT99" localSheetId="24">#REF!</definedName>
    <definedName name="_________MT99" localSheetId="21">#REF!</definedName>
    <definedName name="_________MT99">#REF!</definedName>
    <definedName name="_________OH1" localSheetId="26">[5]MRATES!$C$35</definedName>
    <definedName name="_________OH1">[10]MRATES!$C$35</definedName>
    <definedName name="_________PPA14" localSheetId="25">[14]MRATES!#REF!</definedName>
    <definedName name="_________PPA14" localSheetId="22">[14]MRATES!#REF!</definedName>
    <definedName name="_________PPA14" localSheetId="23">[14]MRATES!#REF!</definedName>
    <definedName name="_________PPA14" localSheetId="26">[12]MRATES!#REF!</definedName>
    <definedName name="_________PPA14" localSheetId="24">[14]MRATES!#REF!</definedName>
    <definedName name="_________PPA14">[14]MRATES!#REF!</definedName>
    <definedName name="_________PPB154" localSheetId="25">[14]MRATES!#REF!</definedName>
    <definedName name="_________PPB154" localSheetId="22">[14]MRATES!#REF!</definedName>
    <definedName name="_________PPB154" localSheetId="23">[14]MRATES!#REF!</definedName>
    <definedName name="_________PPB154" localSheetId="26">[12]MRATES!#REF!</definedName>
    <definedName name="_________PPB154" localSheetId="24">[14]MRATES!#REF!</definedName>
    <definedName name="_________PPB154">[14]MRATES!#REF!</definedName>
    <definedName name="_________PPB155" localSheetId="23">[14]MRATES!#REF!</definedName>
    <definedName name="_________PPB155" localSheetId="26">[12]MRATES!#REF!</definedName>
    <definedName name="_________PPB155" localSheetId="24">[14]MRATES!#REF!</definedName>
    <definedName name="_________PPB155">[14]MRATES!#REF!</definedName>
    <definedName name="_________PPB16" localSheetId="23">[14]MRATES!#REF!</definedName>
    <definedName name="_________PPB16" localSheetId="26">[12]MRATES!#REF!</definedName>
    <definedName name="_________PPB16" localSheetId="24">[14]MRATES!#REF!</definedName>
    <definedName name="_________PPB16">[14]MRATES!#REF!</definedName>
    <definedName name="_________PPB17" localSheetId="23">[14]MRATES!#REF!</definedName>
    <definedName name="_________PPB17" localSheetId="26">[12]MRATES!#REF!</definedName>
    <definedName name="_________PPB17" localSheetId="24">[14]MRATES!#REF!</definedName>
    <definedName name="_________PPB17">[14]MRATES!#REF!</definedName>
    <definedName name="_________PPB18" localSheetId="23">[14]MRATES!#REF!</definedName>
    <definedName name="_________PPB18" localSheetId="26">[12]MRATES!#REF!</definedName>
    <definedName name="_________PPB18" localSheetId="24">[14]MRATES!#REF!</definedName>
    <definedName name="_________PPB18">[14]MRATES!#REF!</definedName>
    <definedName name="_________PPB19" localSheetId="23">[14]MRATES!#REF!</definedName>
    <definedName name="_________PPB19" localSheetId="26">[12]MRATES!#REF!</definedName>
    <definedName name="_________PPB19" localSheetId="24">[14]MRATES!#REF!</definedName>
    <definedName name="_________PPB19">[14]MRATES!#REF!</definedName>
    <definedName name="_________PPB2" localSheetId="23">[14]MRATES!#REF!</definedName>
    <definedName name="_________PPB2" localSheetId="26">[12]MRATES!#REF!</definedName>
    <definedName name="_________PPB2" localSheetId="24">[14]MRATES!#REF!</definedName>
    <definedName name="_________PPB2">[14]MRATES!#REF!</definedName>
    <definedName name="_________PPB20" localSheetId="23">[14]MRATES!#REF!</definedName>
    <definedName name="_________PPB20" localSheetId="26">[12]MRATES!#REF!</definedName>
    <definedName name="_________PPB20" localSheetId="24">[14]MRATES!#REF!</definedName>
    <definedName name="_________PPB20">[14]MRATES!#REF!</definedName>
    <definedName name="_________PPB21" localSheetId="23">[14]MRATES!#REF!</definedName>
    <definedName name="_________PPB21" localSheetId="26">[12]MRATES!#REF!</definedName>
    <definedName name="_________PPB21" localSheetId="24">[14]MRATES!#REF!</definedName>
    <definedName name="_________PPB21">[14]MRATES!#REF!</definedName>
    <definedName name="_________PPB22" localSheetId="23">[14]MRATES!#REF!</definedName>
    <definedName name="_________PPB22" localSheetId="26">[12]MRATES!#REF!</definedName>
    <definedName name="_________PPB22" localSheetId="24">[14]MRATES!#REF!</definedName>
    <definedName name="_________PPB22">[14]MRATES!#REF!</definedName>
    <definedName name="_________PPB23" localSheetId="23">[14]MRATES!#REF!</definedName>
    <definedName name="_________PPB23" localSheetId="26">[12]MRATES!#REF!</definedName>
    <definedName name="_________PPB23" localSheetId="24">[14]MRATES!#REF!</definedName>
    <definedName name="_________PPB23">[14]MRATES!#REF!</definedName>
    <definedName name="_________PPB24" localSheetId="23">[14]MRATES!#REF!</definedName>
    <definedName name="_________PPB24" localSheetId="26">[12]MRATES!#REF!</definedName>
    <definedName name="_________PPB24" localSheetId="24">[14]MRATES!#REF!</definedName>
    <definedName name="_________PPB24">[14]MRATES!#REF!</definedName>
    <definedName name="_________PPB25" localSheetId="23">[14]MRATES!#REF!</definedName>
    <definedName name="_________PPB25" localSheetId="26">[12]MRATES!#REF!</definedName>
    <definedName name="_________PPB25" localSheetId="24">[14]MRATES!#REF!</definedName>
    <definedName name="_________PPB25">[14]MRATES!#REF!</definedName>
    <definedName name="_________PPB26" localSheetId="23">[14]MRATES!#REF!</definedName>
    <definedName name="_________PPB26" localSheetId="26">[12]MRATES!#REF!</definedName>
    <definedName name="_________PPB26" localSheetId="24">[14]MRATES!#REF!</definedName>
    <definedName name="_________PPB26">[14]MRATES!#REF!</definedName>
    <definedName name="_________PPB27" localSheetId="23">[14]MRATES!#REF!</definedName>
    <definedName name="_________PPB27" localSheetId="26">[12]MRATES!#REF!</definedName>
    <definedName name="_________PPB27" localSheetId="24">[14]MRATES!#REF!</definedName>
    <definedName name="_________PPB27">[14]MRATES!#REF!</definedName>
    <definedName name="_________PPB28" localSheetId="23">[14]MRATES!#REF!</definedName>
    <definedName name="_________PPB28" localSheetId="26">[12]MRATES!#REF!</definedName>
    <definedName name="_________PPB28" localSheetId="24">[14]MRATES!#REF!</definedName>
    <definedName name="_________PPB28">[14]MRATES!#REF!</definedName>
    <definedName name="_________PPB29" localSheetId="23">[14]MRATES!#REF!</definedName>
    <definedName name="_________PPB29" localSheetId="26">[12]MRATES!#REF!</definedName>
    <definedName name="_________PPB29" localSheetId="24">[14]MRATES!#REF!</definedName>
    <definedName name="_________PPB29">[14]MRATES!#REF!</definedName>
    <definedName name="_________PPB3" localSheetId="23">[14]MRATES!#REF!</definedName>
    <definedName name="_________PPB3" localSheetId="26">[12]MRATES!#REF!</definedName>
    <definedName name="_________PPB3" localSheetId="24">[14]MRATES!#REF!</definedName>
    <definedName name="_________PPB3">[14]MRATES!#REF!</definedName>
    <definedName name="_________PPB30" localSheetId="23">[14]MRATES!#REF!</definedName>
    <definedName name="_________PPB30" localSheetId="26">[12]MRATES!#REF!</definedName>
    <definedName name="_________PPB30" localSheetId="24">[14]MRATES!#REF!</definedName>
    <definedName name="_________PPB30">[14]MRATES!#REF!</definedName>
    <definedName name="_________PPB31" localSheetId="23">[14]MRATES!#REF!</definedName>
    <definedName name="_________PPB31" localSheetId="26">[12]MRATES!#REF!</definedName>
    <definedName name="_________PPB31" localSheetId="24">[14]MRATES!#REF!</definedName>
    <definedName name="_________PPB31">[14]MRATES!#REF!</definedName>
    <definedName name="_________PPB32" localSheetId="23">[14]MRATES!#REF!</definedName>
    <definedName name="_________PPB32" localSheetId="26">[12]MRATES!#REF!</definedName>
    <definedName name="_________PPB32" localSheetId="24">[14]MRATES!#REF!</definedName>
    <definedName name="_________PPB32">[14]MRATES!#REF!</definedName>
    <definedName name="_________PPB33" localSheetId="23">[14]MRATES!#REF!</definedName>
    <definedName name="_________PPB33" localSheetId="26">[12]MRATES!#REF!</definedName>
    <definedName name="_________PPB33" localSheetId="24">[14]MRATES!#REF!</definedName>
    <definedName name="_________PPB33">[14]MRATES!#REF!</definedName>
    <definedName name="_________PPB34" localSheetId="23">[14]MRATES!#REF!</definedName>
    <definedName name="_________PPB34" localSheetId="26">[12]MRATES!#REF!</definedName>
    <definedName name="_________PPB34" localSheetId="24">[14]MRATES!#REF!</definedName>
    <definedName name="_________PPB34">[14]MRATES!#REF!</definedName>
    <definedName name="_________PPB35" localSheetId="23">[14]MRATES!#REF!</definedName>
    <definedName name="_________PPB35" localSheetId="26">[12]MRATES!#REF!</definedName>
    <definedName name="_________PPB35" localSheetId="24">[14]MRATES!#REF!</definedName>
    <definedName name="_________PPB35">[14]MRATES!#REF!</definedName>
    <definedName name="_________PPB36" localSheetId="23">[14]MRATES!#REF!</definedName>
    <definedName name="_________PPB36" localSheetId="26">[12]MRATES!#REF!</definedName>
    <definedName name="_________PPB36" localSheetId="24">[14]MRATES!#REF!</definedName>
    <definedName name="_________PPB36">[14]MRATES!#REF!</definedName>
    <definedName name="_________PPB37" localSheetId="23">[14]MRATES!#REF!</definedName>
    <definedName name="_________PPB37" localSheetId="26">[12]MRATES!#REF!</definedName>
    <definedName name="_________PPB37" localSheetId="24">[14]MRATES!#REF!</definedName>
    <definedName name="_________PPB37">[14]MRATES!#REF!</definedName>
    <definedName name="_________PPB38" localSheetId="23">[14]MRATES!#REF!</definedName>
    <definedName name="_________PPB38" localSheetId="26">[12]MRATES!#REF!</definedName>
    <definedName name="_________PPB38" localSheetId="24">[14]MRATES!#REF!</definedName>
    <definedName name="_________PPB38">[14]MRATES!#REF!</definedName>
    <definedName name="_________PPB39" localSheetId="23">[14]MRATES!#REF!</definedName>
    <definedName name="_________PPB39" localSheetId="26">[12]MRATES!#REF!</definedName>
    <definedName name="_________PPB39" localSheetId="24">[14]MRATES!#REF!</definedName>
    <definedName name="_________PPB39">[14]MRATES!#REF!</definedName>
    <definedName name="_________PPB4" localSheetId="23">[14]MRATES!#REF!</definedName>
    <definedName name="_________PPB4" localSheetId="26">[12]MRATES!#REF!</definedName>
    <definedName name="_________PPB4" localSheetId="24">[14]MRATES!#REF!</definedName>
    <definedName name="_________PPB4">[14]MRATES!#REF!</definedName>
    <definedName name="_________PPB40" localSheetId="23">[14]MRATES!#REF!</definedName>
    <definedName name="_________PPB40" localSheetId="26">[12]MRATES!#REF!</definedName>
    <definedName name="_________PPB40" localSheetId="24">[14]MRATES!#REF!</definedName>
    <definedName name="_________PPB40">[14]MRATES!#REF!</definedName>
    <definedName name="_________PPB41" localSheetId="23">[14]MRATES!#REF!</definedName>
    <definedName name="_________PPB41" localSheetId="26">[12]MRATES!#REF!</definedName>
    <definedName name="_________PPB41" localSheetId="24">[14]MRATES!#REF!</definedName>
    <definedName name="_________PPB41">[14]MRATES!#REF!</definedName>
    <definedName name="_________PPB42" localSheetId="23">[14]MRATES!#REF!</definedName>
    <definedName name="_________PPB42" localSheetId="26">[12]MRATES!#REF!</definedName>
    <definedName name="_________PPB42" localSheetId="24">[14]MRATES!#REF!</definedName>
    <definedName name="_________PPB42">[14]MRATES!#REF!</definedName>
    <definedName name="_________PPB43" localSheetId="23">[14]MRATES!#REF!</definedName>
    <definedName name="_________PPB43" localSheetId="26">[12]MRATES!#REF!</definedName>
    <definedName name="_________PPB43" localSheetId="24">[14]MRATES!#REF!</definedName>
    <definedName name="_________PPB43">[14]MRATES!#REF!</definedName>
    <definedName name="_________PPB44" localSheetId="23">[14]MRATES!#REF!</definedName>
    <definedName name="_________PPB44" localSheetId="26">[12]MRATES!#REF!</definedName>
    <definedName name="_________PPB44" localSheetId="24">[14]MRATES!#REF!</definedName>
    <definedName name="_________PPB44">[14]MRATES!#REF!</definedName>
    <definedName name="_________PPB45" localSheetId="23">[14]MRATES!#REF!</definedName>
    <definedName name="_________PPB45" localSheetId="26">[12]MRATES!#REF!</definedName>
    <definedName name="_________PPB45" localSheetId="24">[14]MRATES!#REF!</definedName>
    <definedName name="_________PPB45">[14]MRATES!#REF!</definedName>
    <definedName name="_________PPB46" localSheetId="23">[14]MRATES!#REF!</definedName>
    <definedName name="_________PPB46" localSheetId="26">[12]MRATES!#REF!</definedName>
    <definedName name="_________PPB46" localSheetId="24">[14]MRATES!#REF!</definedName>
    <definedName name="_________PPB46">[14]MRATES!#REF!</definedName>
    <definedName name="_________PPB47" localSheetId="23">[14]MRATES!#REF!</definedName>
    <definedName name="_________PPB47" localSheetId="26">[12]MRATES!#REF!</definedName>
    <definedName name="_________PPB47" localSheetId="24">[14]MRATES!#REF!</definedName>
    <definedName name="_________PPB47">[14]MRATES!#REF!</definedName>
    <definedName name="_________PPB48" localSheetId="23">[14]MRATES!#REF!</definedName>
    <definedName name="_________PPB48" localSheetId="26">[12]MRATES!#REF!</definedName>
    <definedName name="_________PPB48" localSheetId="24">[14]MRATES!#REF!</definedName>
    <definedName name="_________PPB48">[14]MRATES!#REF!</definedName>
    <definedName name="_________PPB49" localSheetId="23">[14]MRATES!#REF!</definedName>
    <definedName name="_________PPB49" localSheetId="26">[12]MRATES!#REF!</definedName>
    <definedName name="_________PPB49" localSheetId="24">[14]MRATES!#REF!</definedName>
    <definedName name="_________PPB49">[14]MRATES!#REF!</definedName>
    <definedName name="_________PPB5" localSheetId="23">[14]MRATES!#REF!</definedName>
    <definedName name="_________PPB5" localSheetId="26">[12]MRATES!#REF!</definedName>
    <definedName name="_________PPB5" localSheetId="24">[14]MRATES!#REF!</definedName>
    <definedName name="_________PPB5">[14]MRATES!#REF!</definedName>
    <definedName name="_________PPB50" localSheetId="23">[14]MRATES!#REF!</definedName>
    <definedName name="_________PPB50" localSheetId="26">[12]MRATES!#REF!</definedName>
    <definedName name="_________PPB50" localSheetId="24">[14]MRATES!#REF!</definedName>
    <definedName name="_________PPB50">[14]MRATES!#REF!</definedName>
    <definedName name="_________PPB51" localSheetId="23">[14]MRATES!#REF!</definedName>
    <definedName name="_________PPB51" localSheetId="26">[12]MRATES!#REF!</definedName>
    <definedName name="_________PPB51" localSheetId="24">[14]MRATES!#REF!</definedName>
    <definedName name="_________PPB51">[14]MRATES!#REF!</definedName>
    <definedName name="_________PPB52" localSheetId="23">[14]MRATES!#REF!</definedName>
    <definedName name="_________PPB52" localSheetId="26">[12]MRATES!#REF!</definedName>
    <definedName name="_________PPB52" localSheetId="24">[14]MRATES!#REF!</definedName>
    <definedName name="_________PPB52">[14]MRATES!#REF!</definedName>
    <definedName name="_________PPB53" localSheetId="23">[14]MRATES!#REF!</definedName>
    <definedName name="_________PPB53" localSheetId="26">[12]MRATES!#REF!</definedName>
    <definedName name="_________PPB53" localSheetId="24">[14]MRATES!#REF!</definedName>
    <definedName name="_________PPB53">[14]MRATES!#REF!</definedName>
    <definedName name="_________PPB54" localSheetId="23">[14]MRATES!#REF!</definedName>
    <definedName name="_________PPB54" localSheetId="26">[12]MRATES!#REF!</definedName>
    <definedName name="_________PPB54" localSheetId="24">[14]MRATES!#REF!</definedName>
    <definedName name="_________PPB54">[14]MRATES!#REF!</definedName>
    <definedName name="_________PPB55" localSheetId="23">[14]MRATES!#REF!</definedName>
    <definedName name="_________PPB55" localSheetId="26">[12]MRATES!#REF!</definedName>
    <definedName name="_________PPB55" localSheetId="24">[14]MRATES!#REF!</definedName>
    <definedName name="_________PPB55">[14]MRATES!#REF!</definedName>
    <definedName name="_________PPB56" localSheetId="23">[14]MRATES!#REF!</definedName>
    <definedName name="_________PPB56" localSheetId="26">[12]MRATES!#REF!</definedName>
    <definedName name="_________PPB56" localSheetId="24">[14]MRATES!#REF!</definedName>
    <definedName name="_________PPB56">[14]MRATES!#REF!</definedName>
    <definedName name="_________PPB57" localSheetId="23">[14]MRATES!#REF!</definedName>
    <definedName name="_________PPB57" localSheetId="26">[12]MRATES!#REF!</definedName>
    <definedName name="_________PPB57" localSheetId="24">[14]MRATES!#REF!</definedName>
    <definedName name="_________PPB57">[14]MRATES!#REF!</definedName>
    <definedName name="_________PPB58" localSheetId="23">[14]MRATES!#REF!</definedName>
    <definedName name="_________PPB58" localSheetId="26">[12]MRATES!#REF!</definedName>
    <definedName name="_________PPB58" localSheetId="24">[14]MRATES!#REF!</definedName>
    <definedName name="_________PPB58">[14]MRATES!#REF!</definedName>
    <definedName name="_________PPB59" localSheetId="23">[14]MRATES!#REF!</definedName>
    <definedName name="_________PPB59" localSheetId="26">[12]MRATES!#REF!</definedName>
    <definedName name="_________PPB59" localSheetId="24">[14]MRATES!#REF!</definedName>
    <definedName name="_________PPB59">[14]MRATES!#REF!</definedName>
    <definedName name="_________PPB6" localSheetId="23">[14]MRATES!#REF!</definedName>
    <definedName name="_________PPB6" localSheetId="26">[12]MRATES!#REF!</definedName>
    <definedName name="_________PPB6" localSheetId="24">[14]MRATES!#REF!</definedName>
    <definedName name="_________PPB6">[14]MRATES!#REF!</definedName>
    <definedName name="_________PPB60" localSheetId="23">[14]MRATES!#REF!</definedName>
    <definedName name="_________PPB60" localSheetId="26">[12]MRATES!#REF!</definedName>
    <definedName name="_________PPB60" localSheetId="24">[14]MRATES!#REF!</definedName>
    <definedName name="_________PPB60">[14]MRATES!#REF!</definedName>
    <definedName name="_________PPB61" localSheetId="23">[14]MRATES!#REF!</definedName>
    <definedName name="_________PPB61" localSheetId="26">[12]MRATES!#REF!</definedName>
    <definedName name="_________PPB61" localSheetId="24">[14]MRATES!#REF!</definedName>
    <definedName name="_________PPB61">[14]MRATES!#REF!</definedName>
    <definedName name="_________PPB62" localSheetId="23">[14]MRATES!#REF!</definedName>
    <definedName name="_________PPB62" localSheetId="26">[12]MRATES!#REF!</definedName>
    <definedName name="_________PPB62" localSheetId="24">[14]MRATES!#REF!</definedName>
    <definedName name="_________PPB62">[14]MRATES!#REF!</definedName>
    <definedName name="_________PPB63" localSheetId="23">[14]MRATES!#REF!</definedName>
    <definedName name="_________PPB63" localSheetId="26">[12]MRATES!#REF!</definedName>
    <definedName name="_________PPB63" localSheetId="24">[14]MRATES!#REF!</definedName>
    <definedName name="_________PPB63">[14]MRATES!#REF!</definedName>
    <definedName name="_________PPB64" localSheetId="23">[14]MRATES!#REF!</definedName>
    <definedName name="_________PPB64" localSheetId="26">[12]MRATES!#REF!</definedName>
    <definedName name="_________PPB64" localSheetId="24">[14]MRATES!#REF!</definedName>
    <definedName name="_________PPB64">[14]MRATES!#REF!</definedName>
    <definedName name="_________PPB65" localSheetId="23">[14]MRATES!#REF!</definedName>
    <definedName name="_________PPB65" localSheetId="26">[12]MRATES!#REF!</definedName>
    <definedName name="_________PPB65" localSheetId="24">[14]MRATES!#REF!</definedName>
    <definedName name="_________PPB65">[14]MRATES!#REF!</definedName>
    <definedName name="_________PPB66" localSheetId="23">[14]MRATES!#REF!</definedName>
    <definedName name="_________PPB66" localSheetId="26">[12]MRATES!#REF!</definedName>
    <definedName name="_________PPB66" localSheetId="24">[14]MRATES!#REF!</definedName>
    <definedName name="_________PPB66">[14]MRATES!#REF!</definedName>
    <definedName name="_________PPB67" localSheetId="23">[14]MRATES!#REF!</definedName>
    <definedName name="_________PPB67" localSheetId="26">[12]MRATES!#REF!</definedName>
    <definedName name="_________PPB67" localSheetId="24">[14]MRATES!#REF!</definedName>
    <definedName name="_________PPB67">[14]MRATES!#REF!</definedName>
    <definedName name="_________PPB68" localSheetId="23">[14]MRATES!#REF!</definedName>
    <definedName name="_________PPB68" localSheetId="26">[12]MRATES!#REF!</definedName>
    <definedName name="_________PPB68" localSheetId="24">[14]MRATES!#REF!</definedName>
    <definedName name="_________PPB68">[14]MRATES!#REF!</definedName>
    <definedName name="_________PPB69" localSheetId="23">[14]MRATES!#REF!</definedName>
    <definedName name="_________PPB69" localSheetId="26">[12]MRATES!#REF!</definedName>
    <definedName name="_________PPB69" localSheetId="24">[14]MRATES!#REF!</definedName>
    <definedName name="_________PPB69">[14]MRATES!#REF!</definedName>
    <definedName name="_________PPB7" localSheetId="23">[14]MRATES!#REF!</definedName>
    <definedName name="_________PPB7" localSheetId="26">[12]MRATES!#REF!</definedName>
    <definedName name="_________PPB7" localSheetId="24">[14]MRATES!#REF!</definedName>
    <definedName name="_________PPB7">[14]MRATES!#REF!</definedName>
    <definedName name="_________PPB70" localSheetId="23">[14]MRATES!#REF!</definedName>
    <definedName name="_________PPB70" localSheetId="26">[12]MRATES!#REF!</definedName>
    <definedName name="_________PPB70" localSheetId="24">[14]MRATES!#REF!</definedName>
    <definedName name="_________PPB70">[14]MRATES!#REF!</definedName>
    <definedName name="_________PPB71" localSheetId="23">[14]MRATES!#REF!</definedName>
    <definedName name="_________PPB71" localSheetId="26">[12]MRATES!#REF!</definedName>
    <definedName name="_________PPB71" localSheetId="24">[14]MRATES!#REF!</definedName>
    <definedName name="_________PPB71">[14]MRATES!#REF!</definedName>
    <definedName name="_________PPB72" localSheetId="23">[14]MRATES!#REF!</definedName>
    <definedName name="_________PPB72" localSheetId="26">[12]MRATES!#REF!</definedName>
    <definedName name="_________PPB72" localSheetId="24">[14]MRATES!#REF!</definedName>
    <definedName name="_________PPB72">[14]MRATES!#REF!</definedName>
    <definedName name="_________PPB73" localSheetId="23">[14]MRATES!#REF!</definedName>
    <definedName name="_________PPB73" localSheetId="26">[12]MRATES!#REF!</definedName>
    <definedName name="_________PPB73" localSheetId="24">[14]MRATES!#REF!</definedName>
    <definedName name="_________PPB73">[14]MRATES!#REF!</definedName>
    <definedName name="_________PPB74" localSheetId="23">[14]MRATES!#REF!</definedName>
    <definedName name="_________PPB74" localSheetId="26">[12]MRATES!#REF!</definedName>
    <definedName name="_________PPB74" localSheetId="24">[14]MRATES!#REF!</definedName>
    <definedName name="_________PPB74">[14]MRATES!#REF!</definedName>
    <definedName name="_________PPB75" localSheetId="23">[14]MRATES!#REF!</definedName>
    <definedName name="_________PPB75" localSheetId="26">[12]MRATES!#REF!</definedName>
    <definedName name="_________PPB75" localSheetId="24">[14]MRATES!#REF!</definedName>
    <definedName name="_________PPB75">[14]MRATES!#REF!</definedName>
    <definedName name="_________PPB76" localSheetId="23">[14]MRATES!#REF!</definedName>
    <definedName name="_________PPB76" localSheetId="26">[12]MRATES!#REF!</definedName>
    <definedName name="_________PPB76" localSheetId="24">[14]MRATES!#REF!</definedName>
    <definedName name="_________PPB76">[14]MRATES!#REF!</definedName>
    <definedName name="_________PPB77" localSheetId="23">[14]MRATES!#REF!</definedName>
    <definedName name="_________PPB77" localSheetId="26">[12]MRATES!#REF!</definedName>
    <definedName name="_________PPB77" localSheetId="24">[14]MRATES!#REF!</definedName>
    <definedName name="_________PPB77">[14]MRATES!#REF!</definedName>
    <definedName name="_________PPB78" localSheetId="23">[14]MRATES!#REF!</definedName>
    <definedName name="_________PPB78" localSheetId="26">[12]MRATES!#REF!</definedName>
    <definedName name="_________PPB78" localSheetId="24">[14]MRATES!#REF!</definedName>
    <definedName name="_________PPB78">[14]MRATES!#REF!</definedName>
    <definedName name="_________PPB79" localSheetId="23">[14]MRATES!#REF!</definedName>
    <definedName name="_________PPB79" localSheetId="26">[12]MRATES!#REF!</definedName>
    <definedName name="_________PPB79" localSheetId="24">[14]MRATES!#REF!</definedName>
    <definedName name="_________PPB79">[14]MRATES!#REF!</definedName>
    <definedName name="_________PPB8" localSheetId="23">[14]MRATES!#REF!</definedName>
    <definedName name="_________PPB8" localSheetId="26">[12]MRATES!#REF!</definedName>
    <definedName name="_________PPB8" localSheetId="24">[14]MRATES!#REF!</definedName>
    <definedName name="_________PPB8">[14]MRATES!#REF!</definedName>
    <definedName name="_________PPB80" localSheetId="23">[14]MRATES!#REF!</definedName>
    <definedName name="_________PPB80" localSheetId="26">[12]MRATES!#REF!</definedName>
    <definedName name="_________PPB80" localSheetId="24">[14]MRATES!#REF!</definedName>
    <definedName name="_________PPB80">[14]MRATES!#REF!</definedName>
    <definedName name="_________PPB81" localSheetId="23">[14]MRATES!#REF!</definedName>
    <definedName name="_________PPB81" localSheetId="26">[12]MRATES!#REF!</definedName>
    <definedName name="_________PPB81" localSheetId="24">[14]MRATES!#REF!</definedName>
    <definedName name="_________PPB81">[14]MRATES!#REF!</definedName>
    <definedName name="_________PPB82" localSheetId="23">[14]MRATES!#REF!</definedName>
    <definedName name="_________PPB82" localSheetId="26">[12]MRATES!#REF!</definedName>
    <definedName name="_________PPB82" localSheetId="24">[14]MRATES!#REF!</definedName>
    <definedName name="_________PPB82">[14]MRATES!#REF!</definedName>
    <definedName name="_________PPB83" localSheetId="23">[14]MRATES!#REF!</definedName>
    <definedName name="_________PPB83" localSheetId="26">[12]MRATES!#REF!</definedName>
    <definedName name="_________PPB83" localSheetId="24">[14]MRATES!#REF!</definedName>
    <definedName name="_________PPB83">[14]MRATES!#REF!</definedName>
    <definedName name="_________PPB84" localSheetId="23">[14]MRATES!#REF!</definedName>
    <definedName name="_________PPB84" localSheetId="26">[12]MRATES!#REF!</definedName>
    <definedName name="_________PPB84" localSheetId="24">[14]MRATES!#REF!</definedName>
    <definedName name="_________PPB84">[14]MRATES!#REF!</definedName>
    <definedName name="_________PPB85" localSheetId="23">[14]MRATES!#REF!</definedName>
    <definedName name="_________PPB85" localSheetId="26">[12]MRATES!#REF!</definedName>
    <definedName name="_________PPB85" localSheetId="24">[14]MRATES!#REF!</definedName>
    <definedName name="_________PPB85">[14]MRATES!#REF!</definedName>
    <definedName name="_________PPB86" localSheetId="23">[14]MRATES!#REF!</definedName>
    <definedName name="_________PPB86" localSheetId="26">[12]MRATES!#REF!</definedName>
    <definedName name="_________PPB86" localSheetId="24">[14]MRATES!#REF!</definedName>
    <definedName name="_________PPB86">[14]MRATES!#REF!</definedName>
    <definedName name="_________PPB87" localSheetId="23">[14]MRATES!#REF!</definedName>
    <definedName name="_________PPB87" localSheetId="26">[12]MRATES!#REF!</definedName>
    <definedName name="_________PPB87" localSheetId="24">[14]MRATES!#REF!</definedName>
    <definedName name="_________PPB87">[14]MRATES!#REF!</definedName>
    <definedName name="_________PPB88" localSheetId="23">[14]MRATES!#REF!</definedName>
    <definedName name="_________PPB88" localSheetId="26">[12]MRATES!#REF!</definedName>
    <definedName name="_________PPB88" localSheetId="24">[14]MRATES!#REF!</definedName>
    <definedName name="_________PPB88">[14]MRATES!#REF!</definedName>
    <definedName name="_________PPB89" localSheetId="23">[14]MRATES!#REF!</definedName>
    <definedName name="_________PPB89" localSheetId="26">[12]MRATES!#REF!</definedName>
    <definedName name="_________PPB89" localSheetId="24">[14]MRATES!#REF!</definedName>
    <definedName name="_________PPB89">[14]MRATES!#REF!</definedName>
    <definedName name="_________PPB9" localSheetId="23">[14]MRATES!#REF!</definedName>
    <definedName name="_________PPB9" localSheetId="26">[12]MRATES!#REF!</definedName>
    <definedName name="_________PPB9" localSheetId="24">[14]MRATES!#REF!</definedName>
    <definedName name="_________PPB9">[14]MRATES!#REF!</definedName>
    <definedName name="_________PPB90" localSheetId="23">[14]MRATES!#REF!</definedName>
    <definedName name="_________PPB90" localSheetId="26">[12]MRATES!#REF!</definedName>
    <definedName name="_________PPB90" localSheetId="24">[14]MRATES!#REF!</definedName>
    <definedName name="_________PPB90">[14]MRATES!#REF!</definedName>
    <definedName name="_________PPB91" localSheetId="23">[14]MRATES!#REF!</definedName>
    <definedName name="_________PPB91" localSheetId="26">[12]MRATES!#REF!</definedName>
    <definedName name="_________PPB91" localSheetId="24">[14]MRATES!#REF!</definedName>
    <definedName name="_________PPB91">[14]MRATES!#REF!</definedName>
    <definedName name="_________PPB92" localSheetId="23">[14]MRATES!#REF!</definedName>
    <definedName name="_________PPB92" localSheetId="26">[12]MRATES!#REF!</definedName>
    <definedName name="_________PPB92" localSheetId="24">[14]MRATES!#REF!</definedName>
    <definedName name="_________PPB92">[14]MRATES!#REF!</definedName>
    <definedName name="_________PPB93" localSheetId="23">[14]MRATES!#REF!</definedName>
    <definedName name="_________PPB93" localSheetId="26">[12]MRATES!#REF!</definedName>
    <definedName name="_________PPB93" localSheetId="24">[14]MRATES!#REF!</definedName>
    <definedName name="_________PPB93">[14]MRATES!#REF!</definedName>
    <definedName name="_________PPB94" localSheetId="23">[14]MRATES!#REF!</definedName>
    <definedName name="_________PPB94" localSheetId="26">[12]MRATES!#REF!</definedName>
    <definedName name="_________PPB94" localSheetId="24">[14]MRATES!#REF!</definedName>
    <definedName name="_________PPB94">[14]MRATES!#REF!</definedName>
    <definedName name="_________PPB95" localSheetId="23">[14]MRATES!#REF!</definedName>
    <definedName name="_________PPB95" localSheetId="26">[12]MRATES!#REF!</definedName>
    <definedName name="_________PPB95" localSheetId="24">[14]MRATES!#REF!</definedName>
    <definedName name="_________PPB95">[14]MRATES!#REF!</definedName>
    <definedName name="_________PPB96" localSheetId="23">[14]MRATES!#REF!</definedName>
    <definedName name="_________PPB96" localSheetId="26">[12]MRATES!#REF!</definedName>
    <definedName name="_________PPB96" localSheetId="24">[14]MRATES!#REF!</definedName>
    <definedName name="_________PPB96">[14]MRATES!#REF!</definedName>
    <definedName name="_________PPB97" localSheetId="23">[14]MRATES!#REF!</definedName>
    <definedName name="_________PPB97" localSheetId="26">[12]MRATES!#REF!</definedName>
    <definedName name="_________PPB97" localSheetId="24">[14]MRATES!#REF!</definedName>
    <definedName name="_________PPB97">[14]MRATES!#REF!</definedName>
    <definedName name="_________PPB98" localSheetId="23">[14]MRATES!#REF!</definedName>
    <definedName name="_________PPB98" localSheetId="26">[12]MRATES!#REF!</definedName>
    <definedName name="_________PPB98" localSheetId="24">[14]MRATES!#REF!</definedName>
    <definedName name="_________PPB98">[14]MRATES!#REF!</definedName>
    <definedName name="_________PPB99" localSheetId="23">[14]MRATES!#REF!</definedName>
    <definedName name="_________PPB99" localSheetId="26">[12]MRATES!#REF!</definedName>
    <definedName name="_________PPB99" localSheetId="24">[14]MRATES!#REF!</definedName>
    <definedName name="_________PPB99">[14]MRATES!#REF!</definedName>
    <definedName name="_________PPC1" localSheetId="23">[14]MRATES!#REF!</definedName>
    <definedName name="_________PPC1" localSheetId="26">[12]MRATES!#REF!</definedName>
    <definedName name="_________PPC1" localSheetId="24">[14]MRATES!#REF!</definedName>
    <definedName name="_________PPC1">[14]MRATES!#REF!</definedName>
    <definedName name="_________PPC10" localSheetId="23">[14]MRATES!#REF!</definedName>
    <definedName name="_________PPC10" localSheetId="26">[12]MRATES!#REF!</definedName>
    <definedName name="_________PPC10" localSheetId="24">[14]MRATES!#REF!</definedName>
    <definedName name="_________PPC10">[14]MRATES!#REF!</definedName>
    <definedName name="_________PPC100" localSheetId="23">[14]MRATES!#REF!</definedName>
    <definedName name="_________PPC100" localSheetId="26">[12]MRATES!#REF!</definedName>
    <definedName name="_________PPC100" localSheetId="24">[14]MRATES!#REF!</definedName>
    <definedName name="_________PPC100">[14]MRATES!#REF!</definedName>
    <definedName name="_________PPC101" localSheetId="23">[14]MRATES!#REF!</definedName>
    <definedName name="_________PPC101" localSheetId="26">[12]MRATES!#REF!</definedName>
    <definedName name="_________PPC101" localSheetId="24">[14]MRATES!#REF!</definedName>
    <definedName name="_________PPC101">[14]MRATES!#REF!</definedName>
    <definedName name="_________PPC102" localSheetId="23">[14]MRATES!#REF!</definedName>
    <definedName name="_________PPC102" localSheetId="26">[12]MRATES!#REF!</definedName>
    <definedName name="_________PPC102" localSheetId="24">[14]MRATES!#REF!</definedName>
    <definedName name="_________PPC102">[14]MRATES!#REF!</definedName>
    <definedName name="_________PPC103" localSheetId="23">[14]MRATES!#REF!</definedName>
    <definedName name="_________PPC103" localSheetId="26">[12]MRATES!#REF!</definedName>
    <definedName name="_________PPC103" localSheetId="24">[14]MRATES!#REF!</definedName>
    <definedName name="_________PPC103">[14]MRATES!#REF!</definedName>
    <definedName name="_________PPC104" localSheetId="23">[14]MRATES!#REF!</definedName>
    <definedName name="_________PPC104" localSheetId="26">[12]MRATES!#REF!</definedName>
    <definedName name="_________PPC104" localSheetId="24">[14]MRATES!#REF!</definedName>
    <definedName name="_________PPC104">[14]MRATES!#REF!</definedName>
    <definedName name="_________PPC105" localSheetId="23">[14]MRATES!#REF!</definedName>
    <definedName name="_________PPC105" localSheetId="26">[12]MRATES!#REF!</definedName>
    <definedName name="_________PPC105" localSheetId="24">[14]MRATES!#REF!</definedName>
    <definedName name="_________PPC105">[14]MRATES!#REF!</definedName>
    <definedName name="_________PPC106" localSheetId="23">[14]MRATES!#REF!</definedName>
    <definedName name="_________PPC106" localSheetId="26">[12]MRATES!#REF!</definedName>
    <definedName name="_________PPC106" localSheetId="24">[14]MRATES!#REF!</definedName>
    <definedName name="_________PPC106">[14]MRATES!#REF!</definedName>
    <definedName name="_________PPC107" localSheetId="23">[14]MRATES!#REF!</definedName>
    <definedName name="_________PPC107" localSheetId="26">[12]MRATES!#REF!</definedName>
    <definedName name="_________PPC107" localSheetId="24">[14]MRATES!#REF!</definedName>
    <definedName name="_________PPC107">[14]MRATES!#REF!</definedName>
    <definedName name="_________PPC108" localSheetId="23">[14]MRATES!#REF!</definedName>
    <definedName name="_________PPC108" localSheetId="26">[12]MRATES!#REF!</definedName>
    <definedName name="_________PPC108" localSheetId="24">[14]MRATES!#REF!</definedName>
    <definedName name="_________PPC108">[14]MRATES!#REF!</definedName>
    <definedName name="_________PPC109" localSheetId="23">[14]MRATES!#REF!</definedName>
    <definedName name="_________PPC109" localSheetId="26">[12]MRATES!#REF!</definedName>
    <definedName name="_________PPC109" localSheetId="24">[14]MRATES!#REF!</definedName>
    <definedName name="_________PPC109">[14]MRATES!#REF!</definedName>
    <definedName name="_________PPC11" localSheetId="23">[14]MRATES!#REF!</definedName>
    <definedName name="_________PPC11" localSheetId="26">[12]MRATES!#REF!</definedName>
    <definedName name="_________PPC11" localSheetId="24">[14]MRATES!#REF!</definedName>
    <definedName name="_________PPC11">[14]MRATES!#REF!</definedName>
    <definedName name="_________PPC110" localSheetId="23">[14]MRATES!#REF!</definedName>
    <definedName name="_________PPC110" localSheetId="26">[12]MRATES!#REF!</definedName>
    <definedName name="_________PPC110" localSheetId="24">[14]MRATES!#REF!</definedName>
    <definedName name="_________PPC110">[14]MRATES!#REF!</definedName>
    <definedName name="_________PPC111" localSheetId="23">[14]MRATES!#REF!</definedName>
    <definedName name="_________PPC111" localSheetId="26">[12]MRATES!#REF!</definedName>
    <definedName name="_________PPC111" localSheetId="24">[14]MRATES!#REF!</definedName>
    <definedName name="_________PPC111">[14]MRATES!#REF!</definedName>
    <definedName name="_________PPC112" localSheetId="23">[14]MRATES!#REF!</definedName>
    <definedName name="_________PPC112" localSheetId="26">[12]MRATES!#REF!</definedName>
    <definedName name="_________PPC112" localSheetId="24">[14]MRATES!#REF!</definedName>
    <definedName name="_________PPC112">[14]MRATES!#REF!</definedName>
    <definedName name="_________PPC113" localSheetId="23">[14]MRATES!#REF!</definedName>
    <definedName name="_________PPC113" localSheetId="26">[12]MRATES!#REF!</definedName>
    <definedName name="_________PPC113" localSheetId="24">[14]MRATES!#REF!</definedName>
    <definedName name="_________PPC113">[14]MRATES!#REF!</definedName>
    <definedName name="_________PPC114" localSheetId="23">[14]MRATES!#REF!</definedName>
    <definedName name="_________PPC114" localSheetId="26">[12]MRATES!#REF!</definedName>
    <definedName name="_________PPC114" localSheetId="24">[14]MRATES!#REF!</definedName>
    <definedName name="_________PPC114">[14]MRATES!#REF!</definedName>
    <definedName name="_________PPC115" localSheetId="23">[14]MRATES!#REF!</definedName>
    <definedName name="_________PPC115" localSheetId="26">[12]MRATES!#REF!</definedName>
    <definedName name="_________PPC115" localSheetId="24">[14]MRATES!#REF!</definedName>
    <definedName name="_________PPC115">[14]MRATES!#REF!</definedName>
    <definedName name="_________PPC116" localSheetId="23">[14]MRATES!#REF!</definedName>
    <definedName name="_________PPC116" localSheetId="26">[12]MRATES!#REF!</definedName>
    <definedName name="_________PPC116" localSheetId="24">[14]MRATES!#REF!</definedName>
    <definedName name="_________PPC116">[14]MRATES!#REF!</definedName>
    <definedName name="_________PPC117" localSheetId="23">[14]MRATES!#REF!</definedName>
    <definedName name="_________PPC117" localSheetId="26">[12]MRATES!#REF!</definedName>
    <definedName name="_________PPC117" localSheetId="24">[14]MRATES!#REF!</definedName>
    <definedName name="_________PPC117">[14]MRATES!#REF!</definedName>
    <definedName name="_________PPC118" localSheetId="23">[14]MRATES!#REF!</definedName>
    <definedName name="_________PPC118" localSheetId="26">[12]MRATES!#REF!</definedName>
    <definedName name="_________PPC118" localSheetId="24">[14]MRATES!#REF!</definedName>
    <definedName name="_________PPC118">[14]MRATES!#REF!</definedName>
    <definedName name="_________PPC119" localSheetId="23">[14]MRATES!#REF!</definedName>
    <definedName name="_________PPC119" localSheetId="26">[12]MRATES!#REF!</definedName>
    <definedName name="_________PPC119" localSheetId="24">[14]MRATES!#REF!</definedName>
    <definedName name="_________PPC119">[14]MRATES!#REF!</definedName>
    <definedName name="_________PPC12" localSheetId="23">[14]MRATES!#REF!</definedName>
    <definedName name="_________PPC12" localSheetId="26">[12]MRATES!#REF!</definedName>
    <definedName name="_________PPC12" localSheetId="24">[14]MRATES!#REF!</definedName>
    <definedName name="_________PPC12">[14]MRATES!#REF!</definedName>
    <definedName name="_________PPC120" localSheetId="23">[14]MRATES!#REF!</definedName>
    <definedName name="_________PPC120" localSheetId="26">[12]MRATES!#REF!</definedName>
    <definedName name="_________PPC120" localSheetId="24">[14]MRATES!#REF!</definedName>
    <definedName name="_________PPC120">[14]MRATES!#REF!</definedName>
    <definedName name="_________PPC121" localSheetId="23">[14]MRATES!#REF!</definedName>
    <definedName name="_________PPC121" localSheetId="26">[12]MRATES!#REF!</definedName>
    <definedName name="_________PPC121" localSheetId="24">[14]MRATES!#REF!</definedName>
    <definedName name="_________PPC121">[14]MRATES!#REF!</definedName>
    <definedName name="_________PPC122" localSheetId="23">[14]MRATES!#REF!</definedName>
    <definedName name="_________PPC122" localSheetId="26">[12]MRATES!#REF!</definedName>
    <definedName name="_________PPC122" localSheetId="24">[14]MRATES!#REF!</definedName>
    <definedName name="_________PPC122">[14]MRATES!#REF!</definedName>
    <definedName name="_________PPC123" localSheetId="23">[14]MRATES!#REF!</definedName>
    <definedName name="_________PPC123" localSheetId="26">[12]MRATES!#REF!</definedName>
    <definedName name="_________PPC123" localSheetId="24">[14]MRATES!#REF!</definedName>
    <definedName name="_________PPC123">[14]MRATES!#REF!</definedName>
    <definedName name="_________PPC124" localSheetId="23">[14]MRATES!#REF!</definedName>
    <definedName name="_________PPC124" localSheetId="26">[12]MRATES!#REF!</definedName>
    <definedName name="_________PPC124" localSheetId="24">[14]MRATES!#REF!</definedName>
    <definedName name="_________PPC124">[14]MRATES!#REF!</definedName>
    <definedName name="_________PPC125" localSheetId="23">[14]MRATES!#REF!</definedName>
    <definedName name="_________PPC125" localSheetId="26">[12]MRATES!#REF!</definedName>
    <definedName name="_________PPC125" localSheetId="24">[14]MRATES!#REF!</definedName>
    <definedName name="_________PPC125">[14]MRATES!#REF!</definedName>
    <definedName name="_________PPC126" localSheetId="23">[14]MRATES!#REF!</definedName>
    <definedName name="_________PPC126" localSheetId="26">[12]MRATES!#REF!</definedName>
    <definedName name="_________PPC126" localSheetId="24">[14]MRATES!#REF!</definedName>
    <definedName name="_________PPC126">[14]MRATES!#REF!</definedName>
    <definedName name="_________PPC127" localSheetId="23">[14]MRATES!#REF!</definedName>
    <definedName name="_________PPC127" localSheetId="26">[12]MRATES!#REF!</definedName>
    <definedName name="_________PPC127" localSheetId="24">[14]MRATES!#REF!</definedName>
    <definedName name="_________PPC127">[14]MRATES!#REF!</definedName>
    <definedName name="_________PPC128" localSheetId="23">[14]MRATES!#REF!</definedName>
    <definedName name="_________PPC128" localSheetId="26">[12]MRATES!#REF!</definedName>
    <definedName name="_________PPC128" localSheetId="24">[14]MRATES!#REF!</definedName>
    <definedName name="_________PPC128">[14]MRATES!#REF!</definedName>
    <definedName name="_________PPC129" localSheetId="23">[14]MRATES!#REF!</definedName>
    <definedName name="_________PPC129" localSheetId="26">[12]MRATES!#REF!</definedName>
    <definedName name="_________PPC129" localSheetId="24">[14]MRATES!#REF!</definedName>
    <definedName name="_________PPC129">[14]MRATES!#REF!</definedName>
    <definedName name="_________PPC13" localSheetId="23">[14]MRATES!#REF!</definedName>
    <definedName name="_________PPC13" localSheetId="26">[12]MRATES!#REF!</definedName>
    <definedName name="_________PPC13" localSheetId="24">[14]MRATES!#REF!</definedName>
    <definedName name="_________PPC13">[14]MRATES!#REF!</definedName>
    <definedName name="_________PPC130" localSheetId="23">[14]MRATES!#REF!</definedName>
    <definedName name="_________PPC130" localSheetId="26">[12]MRATES!#REF!</definedName>
    <definedName name="_________PPC130" localSheetId="24">[14]MRATES!#REF!</definedName>
    <definedName name="_________PPC130">[14]MRATES!#REF!</definedName>
    <definedName name="_________PPC131" localSheetId="23">[14]MRATES!#REF!</definedName>
    <definedName name="_________PPC131" localSheetId="26">[12]MRATES!#REF!</definedName>
    <definedName name="_________PPC131" localSheetId="24">[14]MRATES!#REF!</definedName>
    <definedName name="_________PPC131">[14]MRATES!#REF!</definedName>
    <definedName name="_________PPC132" localSheetId="23">[14]MRATES!#REF!</definedName>
    <definedName name="_________PPC132" localSheetId="26">[12]MRATES!#REF!</definedName>
    <definedName name="_________PPC132" localSheetId="24">[14]MRATES!#REF!</definedName>
    <definedName name="_________PPC132">[14]MRATES!#REF!</definedName>
    <definedName name="_________PPC133" localSheetId="23">[14]MRATES!#REF!</definedName>
    <definedName name="_________PPC133" localSheetId="26">[12]MRATES!#REF!</definedName>
    <definedName name="_________PPC133" localSheetId="24">[14]MRATES!#REF!</definedName>
    <definedName name="_________PPC133">[14]MRATES!#REF!</definedName>
    <definedName name="_________PPC134" localSheetId="23">[14]MRATES!#REF!</definedName>
    <definedName name="_________PPC134" localSheetId="26">[12]MRATES!#REF!</definedName>
    <definedName name="_________PPC134" localSheetId="24">[14]MRATES!#REF!</definedName>
    <definedName name="_________PPC134">[14]MRATES!#REF!</definedName>
    <definedName name="_________PPC135" localSheetId="23">[14]MRATES!#REF!</definedName>
    <definedName name="_________PPC135" localSheetId="26">[12]MRATES!#REF!</definedName>
    <definedName name="_________PPC135" localSheetId="24">[14]MRATES!#REF!</definedName>
    <definedName name="_________PPC135">[14]MRATES!#REF!</definedName>
    <definedName name="_________PPC136" localSheetId="23">[14]MRATES!#REF!</definedName>
    <definedName name="_________PPC136" localSheetId="26">[12]MRATES!#REF!</definedName>
    <definedName name="_________PPC136" localSheetId="24">[14]MRATES!#REF!</definedName>
    <definedName name="_________PPC136">[14]MRATES!#REF!</definedName>
    <definedName name="_________PPC137" localSheetId="23">[14]MRATES!#REF!</definedName>
    <definedName name="_________PPC137" localSheetId="26">[12]MRATES!#REF!</definedName>
    <definedName name="_________PPC137" localSheetId="24">[14]MRATES!#REF!</definedName>
    <definedName name="_________PPC137">[14]MRATES!#REF!</definedName>
    <definedName name="_________PPC138" localSheetId="23">[14]MRATES!#REF!</definedName>
    <definedName name="_________PPC138" localSheetId="26">[12]MRATES!#REF!</definedName>
    <definedName name="_________PPC138" localSheetId="24">[14]MRATES!#REF!</definedName>
    <definedName name="_________PPC138">[14]MRATES!#REF!</definedName>
    <definedName name="_________PPC139" localSheetId="23">[14]MRATES!#REF!</definedName>
    <definedName name="_________PPC139" localSheetId="26">[12]MRATES!#REF!</definedName>
    <definedName name="_________PPC139" localSheetId="24">[14]MRATES!#REF!</definedName>
    <definedName name="_________PPC139">[14]MRATES!#REF!</definedName>
    <definedName name="_________PPC14" localSheetId="23">[14]MRATES!#REF!</definedName>
    <definedName name="_________PPC14" localSheetId="26">[12]MRATES!#REF!</definedName>
    <definedName name="_________PPC14" localSheetId="24">[14]MRATES!#REF!</definedName>
    <definedName name="_________PPC14">[14]MRATES!#REF!</definedName>
    <definedName name="_________PPC140" localSheetId="23">[14]MRATES!#REF!</definedName>
    <definedName name="_________PPC140" localSheetId="26">[12]MRATES!#REF!</definedName>
    <definedName name="_________PPC140" localSheetId="24">[14]MRATES!#REF!</definedName>
    <definedName name="_________PPC140">[14]MRATES!#REF!</definedName>
    <definedName name="_________PPC141" localSheetId="23">[14]MRATES!#REF!</definedName>
    <definedName name="_________PPC141" localSheetId="26">[12]MRATES!#REF!</definedName>
    <definedName name="_________PPC141" localSheetId="24">[14]MRATES!#REF!</definedName>
    <definedName name="_________PPC141">[14]MRATES!#REF!</definedName>
    <definedName name="_________PPC142" localSheetId="23">[14]MRATES!#REF!</definedName>
    <definedName name="_________PPC142" localSheetId="26">[12]MRATES!#REF!</definedName>
    <definedName name="_________PPC142" localSheetId="24">[14]MRATES!#REF!</definedName>
    <definedName name="_________PPC142">[14]MRATES!#REF!</definedName>
    <definedName name="_________PPC143" localSheetId="23">[14]MRATES!#REF!</definedName>
    <definedName name="_________PPC143" localSheetId="26">[12]MRATES!#REF!</definedName>
    <definedName name="_________PPC143" localSheetId="24">[14]MRATES!#REF!</definedName>
    <definedName name="_________PPC143">[14]MRATES!#REF!</definedName>
    <definedName name="_________PPC144" localSheetId="23">[14]MRATES!#REF!</definedName>
    <definedName name="_________PPC144" localSheetId="26">[12]MRATES!#REF!</definedName>
    <definedName name="_________PPC144" localSheetId="24">[14]MRATES!#REF!</definedName>
    <definedName name="_________PPC144">[14]MRATES!#REF!</definedName>
    <definedName name="_________PPC145" localSheetId="23">[14]MRATES!#REF!</definedName>
    <definedName name="_________PPC145" localSheetId="26">[12]MRATES!#REF!</definedName>
    <definedName name="_________PPC145" localSheetId="24">[14]MRATES!#REF!</definedName>
    <definedName name="_________PPC145">[14]MRATES!#REF!</definedName>
    <definedName name="_________PPC146" localSheetId="23">[14]MRATES!#REF!</definedName>
    <definedName name="_________PPC146" localSheetId="26">[12]MRATES!#REF!</definedName>
    <definedName name="_________PPC146" localSheetId="24">[14]MRATES!#REF!</definedName>
    <definedName name="_________PPC146">[14]MRATES!#REF!</definedName>
    <definedName name="_________PPC147" localSheetId="23">[14]MRATES!#REF!</definedName>
    <definedName name="_________PPC147" localSheetId="26">[12]MRATES!#REF!</definedName>
    <definedName name="_________PPC147" localSheetId="24">[14]MRATES!#REF!</definedName>
    <definedName name="_________PPC147">[14]MRATES!#REF!</definedName>
    <definedName name="_________PPC148" localSheetId="23">[14]MRATES!#REF!</definedName>
    <definedName name="_________PPC148" localSheetId="26">[12]MRATES!#REF!</definedName>
    <definedName name="_________PPC148" localSheetId="24">[14]MRATES!#REF!</definedName>
    <definedName name="_________PPC148">[14]MRATES!#REF!</definedName>
    <definedName name="_________PPC149" localSheetId="23">[14]MRATES!#REF!</definedName>
    <definedName name="_________PPC149" localSheetId="26">[12]MRATES!#REF!</definedName>
    <definedName name="_________PPC149" localSheetId="24">[14]MRATES!#REF!</definedName>
    <definedName name="_________PPC149">[14]MRATES!#REF!</definedName>
    <definedName name="_________PPC15" localSheetId="23">[14]MRATES!#REF!</definedName>
    <definedName name="_________PPC15" localSheetId="26">[12]MRATES!#REF!</definedName>
    <definedName name="_________PPC15" localSheetId="24">[14]MRATES!#REF!</definedName>
    <definedName name="_________PPC15">[14]MRATES!#REF!</definedName>
    <definedName name="_________PPC150" localSheetId="23">[14]MRATES!#REF!</definedName>
    <definedName name="_________PPC150" localSheetId="26">[12]MRATES!#REF!</definedName>
    <definedName name="_________PPC150" localSheetId="24">[14]MRATES!#REF!</definedName>
    <definedName name="_________PPC150">[14]MRATES!#REF!</definedName>
    <definedName name="_________PPC151" localSheetId="23">[14]MRATES!#REF!</definedName>
    <definedName name="_________PPC151" localSheetId="26">[12]MRATES!#REF!</definedName>
    <definedName name="_________PPC151" localSheetId="24">[14]MRATES!#REF!</definedName>
    <definedName name="_________PPC151">[14]MRATES!#REF!</definedName>
    <definedName name="_________PPC152" localSheetId="23">[14]MRATES!#REF!</definedName>
    <definedName name="_________PPC152" localSheetId="26">[12]MRATES!#REF!</definedName>
    <definedName name="_________PPC152" localSheetId="24">[14]MRATES!#REF!</definedName>
    <definedName name="_________PPC152">[14]MRATES!#REF!</definedName>
    <definedName name="_________PPC153" localSheetId="23">[14]MRATES!#REF!</definedName>
    <definedName name="_________PPC153" localSheetId="26">[12]MRATES!#REF!</definedName>
    <definedName name="_________PPC153" localSheetId="24">[14]MRATES!#REF!</definedName>
    <definedName name="_________PPC153">[14]MRATES!#REF!</definedName>
    <definedName name="_________PPC154" localSheetId="23">[14]MRATES!#REF!</definedName>
    <definedName name="_________PPC154" localSheetId="26">[12]MRATES!#REF!</definedName>
    <definedName name="_________PPC154" localSheetId="24">[14]MRATES!#REF!</definedName>
    <definedName name="_________PPC154">[14]MRATES!#REF!</definedName>
    <definedName name="_________PPC155" localSheetId="23">[14]MRATES!#REF!</definedName>
    <definedName name="_________PPC155" localSheetId="26">[12]MRATES!#REF!</definedName>
    <definedName name="_________PPC155" localSheetId="24">[14]MRATES!#REF!</definedName>
    <definedName name="_________PPC155">[14]MRATES!#REF!</definedName>
    <definedName name="_________PPC16" localSheetId="23">[14]MRATES!#REF!</definedName>
    <definedName name="_________PPC16" localSheetId="26">[12]MRATES!#REF!</definedName>
    <definedName name="_________PPC16" localSheetId="24">[14]MRATES!#REF!</definedName>
    <definedName name="_________PPC16">[14]MRATES!#REF!</definedName>
    <definedName name="_________PPC17" localSheetId="23">[14]MRATES!#REF!</definedName>
    <definedName name="_________PPC17" localSheetId="26">[12]MRATES!#REF!</definedName>
    <definedName name="_________PPC17" localSheetId="24">[14]MRATES!#REF!</definedName>
    <definedName name="_________PPC17">[14]MRATES!#REF!</definedName>
    <definedName name="_________PPC18" localSheetId="23">[14]MRATES!#REF!</definedName>
    <definedName name="_________PPC18" localSheetId="26">[12]MRATES!#REF!</definedName>
    <definedName name="_________PPC18" localSheetId="24">[14]MRATES!#REF!</definedName>
    <definedName name="_________PPC18">[14]MRATES!#REF!</definedName>
    <definedName name="_________PPC19" localSheetId="23">[14]MRATES!#REF!</definedName>
    <definedName name="_________PPC19" localSheetId="26">[12]MRATES!#REF!</definedName>
    <definedName name="_________PPC19" localSheetId="24">[14]MRATES!#REF!</definedName>
    <definedName name="_________PPC19">[14]MRATES!#REF!</definedName>
    <definedName name="_________PPC2" localSheetId="23">[14]MRATES!#REF!</definedName>
    <definedName name="_________PPC2" localSheetId="26">[12]MRATES!#REF!</definedName>
    <definedName name="_________PPC2" localSheetId="24">[14]MRATES!#REF!</definedName>
    <definedName name="_________PPC2">[14]MRATES!#REF!</definedName>
    <definedName name="_________PPC20" localSheetId="23">[14]MRATES!#REF!</definedName>
    <definedName name="_________PPC20" localSheetId="26">[12]MRATES!#REF!</definedName>
    <definedName name="_________PPC20" localSheetId="24">[14]MRATES!#REF!</definedName>
    <definedName name="_________PPC20">[14]MRATES!#REF!</definedName>
    <definedName name="_________PPC21" localSheetId="23">[14]MRATES!#REF!</definedName>
    <definedName name="_________PPC21" localSheetId="26">[12]MRATES!#REF!</definedName>
    <definedName name="_________PPC21" localSheetId="24">[14]MRATES!#REF!</definedName>
    <definedName name="_________PPC21">[14]MRATES!#REF!</definedName>
    <definedName name="_________PPC22" localSheetId="23">[14]MRATES!#REF!</definedName>
    <definedName name="_________PPC22" localSheetId="26">[12]MRATES!#REF!</definedName>
    <definedName name="_________PPC22" localSheetId="24">[14]MRATES!#REF!</definedName>
    <definedName name="_________PPC22">[14]MRATES!#REF!</definedName>
    <definedName name="_________PPC23" localSheetId="23">[14]MRATES!#REF!</definedName>
    <definedName name="_________PPC23" localSheetId="26">[12]MRATES!#REF!</definedName>
    <definedName name="_________PPC23" localSheetId="24">[14]MRATES!#REF!</definedName>
    <definedName name="_________PPC23">[14]MRATES!#REF!</definedName>
    <definedName name="_________PPC24" localSheetId="23">[14]MRATES!#REF!</definedName>
    <definedName name="_________PPC24" localSheetId="26">[12]MRATES!#REF!</definedName>
    <definedName name="_________PPC24" localSheetId="24">[14]MRATES!#REF!</definedName>
    <definedName name="_________PPC24">[14]MRATES!#REF!</definedName>
    <definedName name="_________PPC25" localSheetId="23">[14]MRATES!#REF!</definedName>
    <definedName name="_________PPC25" localSheetId="26">[12]MRATES!#REF!</definedName>
    <definedName name="_________PPC25" localSheetId="24">[14]MRATES!#REF!</definedName>
    <definedName name="_________PPC25">[14]MRATES!#REF!</definedName>
    <definedName name="_________PPC26" localSheetId="23">[14]MRATES!#REF!</definedName>
    <definedName name="_________PPC26" localSheetId="26">[12]MRATES!#REF!</definedName>
    <definedName name="_________PPC26" localSheetId="24">[14]MRATES!#REF!</definedName>
    <definedName name="_________PPC26">[14]MRATES!#REF!</definedName>
    <definedName name="_________PPC27" localSheetId="23">[14]MRATES!#REF!</definedName>
    <definedName name="_________PPC27" localSheetId="26">[12]MRATES!#REF!</definedName>
    <definedName name="_________PPC27" localSheetId="24">[14]MRATES!#REF!</definedName>
    <definedName name="_________PPC27">[14]MRATES!#REF!</definedName>
    <definedName name="_________PPC28" localSheetId="23">[14]MRATES!#REF!</definedName>
    <definedName name="_________PPC28" localSheetId="26">[12]MRATES!#REF!</definedName>
    <definedName name="_________PPC28" localSheetId="24">[14]MRATES!#REF!</definedName>
    <definedName name="_________PPC28">[14]MRATES!#REF!</definedName>
    <definedName name="_________PPC29" localSheetId="23">[14]MRATES!#REF!</definedName>
    <definedName name="_________PPC29" localSheetId="26">[12]MRATES!#REF!</definedName>
    <definedName name="_________PPC29" localSheetId="24">[14]MRATES!#REF!</definedName>
    <definedName name="_________PPC29">[14]MRATES!#REF!</definedName>
    <definedName name="_________PPC3" localSheetId="23">[14]MRATES!#REF!</definedName>
    <definedName name="_________PPC3" localSheetId="26">[12]MRATES!#REF!</definedName>
    <definedName name="_________PPC3" localSheetId="24">[14]MRATES!#REF!</definedName>
    <definedName name="_________PPC3">[14]MRATES!#REF!</definedName>
    <definedName name="_________PPC30" localSheetId="23">[14]MRATES!#REF!</definedName>
    <definedName name="_________PPC30" localSheetId="26">[12]MRATES!#REF!</definedName>
    <definedName name="_________PPC30" localSheetId="24">[14]MRATES!#REF!</definedName>
    <definedName name="_________PPC30">[14]MRATES!#REF!</definedName>
    <definedName name="_________PPC31" localSheetId="23">[14]MRATES!#REF!</definedName>
    <definedName name="_________PPC31" localSheetId="26">[12]MRATES!#REF!</definedName>
    <definedName name="_________PPC31" localSheetId="24">[14]MRATES!#REF!</definedName>
    <definedName name="_________PPC31">[14]MRATES!#REF!</definedName>
    <definedName name="_________PPC32" localSheetId="23">[14]MRATES!#REF!</definedName>
    <definedName name="_________PPC32" localSheetId="26">[12]MRATES!#REF!</definedName>
    <definedName name="_________PPC32" localSheetId="24">[14]MRATES!#REF!</definedName>
    <definedName name="_________PPC32">[14]MRATES!#REF!</definedName>
    <definedName name="_________PPC33" localSheetId="23">[14]MRATES!#REF!</definedName>
    <definedName name="_________PPC33" localSheetId="26">[12]MRATES!#REF!</definedName>
    <definedName name="_________PPC33" localSheetId="24">[14]MRATES!#REF!</definedName>
    <definedName name="_________PPC33">[14]MRATES!#REF!</definedName>
    <definedName name="_________PPC34" localSheetId="23">[14]MRATES!#REF!</definedName>
    <definedName name="_________PPC34" localSheetId="26">[12]MRATES!#REF!</definedName>
    <definedName name="_________PPC34" localSheetId="24">[14]MRATES!#REF!</definedName>
    <definedName name="_________PPC34">[14]MRATES!#REF!</definedName>
    <definedName name="_________PPC35" localSheetId="23">[14]MRATES!#REF!</definedName>
    <definedName name="_________PPC35" localSheetId="26">[12]MRATES!#REF!</definedName>
    <definedName name="_________PPC35" localSheetId="24">[14]MRATES!#REF!</definedName>
    <definedName name="_________PPC35">[14]MRATES!#REF!</definedName>
    <definedName name="_________PPC36" localSheetId="23">[14]MRATES!#REF!</definedName>
    <definedName name="_________PPC36" localSheetId="26">[12]MRATES!#REF!</definedName>
    <definedName name="_________PPC36" localSheetId="24">[14]MRATES!#REF!</definedName>
    <definedName name="_________PPC36">[14]MRATES!#REF!</definedName>
    <definedName name="_________PPC37" localSheetId="23">[14]MRATES!#REF!</definedName>
    <definedName name="_________PPC37" localSheetId="26">[12]MRATES!#REF!</definedName>
    <definedName name="_________PPC37" localSheetId="24">[14]MRATES!#REF!</definedName>
    <definedName name="_________PPC37">[14]MRATES!#REF!</definedName>
    <definedName name="_________PPC38" localSheetId="23">[14]MRATES!#REF!</definedName>
    <definedName name="_________PPC38" localSheetId="26">[12]MRATES!#REF!</definedName>
    <definedName name="_________PPC38" localSheetId="24">[14]MRATES!#REF!</definedName>
    <definedName name="_________PPC38">[14]MRATES!#REF!</definedName>
    <definedName name="_________PPC39" localSheetId="23">[14]MRATES!#REF!</definedName>
    <definedName name="_________PPC39" localSheetId="26">[12]MRATES!#REF!</definedName>
    <definedName name="_________PPC39" localSheetId="24">[14]MRATES!#REF!</definedName>
    <definedName name="_________PPC39">[14]MRATES!#REF!</definedName>
    <definedName name="_________PPC4" localSheetId="23">[14]MRATES!#REF!</definedName>
    <definedName name="_________PPC4" localSheetId="26">[12]MRATES!#REF!</definedName>
    <definedName name="_________PPC4" localSheetId="24">[14]MRATES!#REF!</definedName>
    <definedName name="_________PPC4">[14]MRATES!#REF!</definedName>
    <definedName name="_________PPC40" localSheetId="23">[14]MRATES!#REF!</definedName>
    <definedName name="_________PPC40" localSheetId="26">[12]MRATES!#REF!</definedName>
    <definedName name="_________PPC40" localSheetId="24">[14]MRATES!#REF!</definedName>
    <definedName name="_________PPC40">[14]MRATES!#REF!</definedName>
    <definedName name="_________PPC41" localSheetId="23">[14]MRATES!#REF!</definedName>
    <definedName name="_________PPC41" localSheetId="26">[12]MRATES!#REF!</definedName>
    <definedName name="_________PPC41" localSheetId="24">[14]MRATES!#REF!</definedName>
    <definedName name="_________PPC41">[14]MRATES!#REF!</definedName>
    <definedName name="_________PPC42" localSheetId="23">[14]MRATES!#REF!</definedName>
    <definedName name="_________PPC42" localSheetId="26">[12]MRATES!#REF!</definedName>
    <definedName name="_________PPC42" localSheetId="24">[14]MRATES!#REF!</definedName>
    <definedName name="_________PPC42">[14]MRATES!#REF!</definedName>
    <definedName name="_________PPC43" localSheetId="23">[14]MRATES!#REF!</definedName>
    <definedName name="_________PPC43" localSheetId="26">[12]MRATES!#REF!</definedName>
    <definedName name="_________PPC43" localSheetId="24">[14]MRATES!#REF!</definedName>
    <definedName name="_________PPC43">[14]MRATES!#REF!</definedName>
    <definedName name="_________PPC44" localSheetId="23">[14]MRATES!#REF!</definedName>
    <definedName name="_________PPC44" localSheetId="26">[12]MRATES!#REF!</definedName>
    <definedName name="_________PPC44" localSheetId="24">[14]MRATES!#REF!</definedName>
    <definedName name="_________PPC44">[14]MRATES!#REF!</definedName>
    <definedName name="_________PPC45" localSheetId="23">[14]MRATES!#REF!</definedName>
    <definedName name="_________PPC45" localSheetId="26">[12]MRATES!#REF!</definedName>
    <definedName name="_________PPC45" localSheetId="24">[14]MRATES!#REF!</definedName>
    <definedName name="_________PPC45">[14]MRATES!#REF!</definedName>
    <definedName name="_________PPC46" localSheetId="23">[14]MRATES!#REF!</definedName>
    <definedName name="_________PPC46" localSheetId="26">[12]MRATES!#REF!</definedName>
    <definedName name="_________PPC46" localSheetId="24">[14]MRATES!#REF!</definedName>
    <definedName name="_________PPC46">[14]MRATES!#REF!</definedName>
    <definedName name="_________PPC47" localSheetId="23">[14]MRATES!#REF!</definedName>
    <definedName name="_________PPC47" localSheetId="26">[12]MRATES!#REF!</definedName>
    <definedName name="_________PPC47" localSheetId="24">[14]MRATES!#REF!</definedName>
    <definedName name="_________PPC47">[14]MRATES!#REF!</definedName>
    <definedName name="_________PPC48" localSheetId="23">[14]MRATES!#REF!</definedName>
    <definedName name="_________PPC48" localSheetId="26">[12]MRATES!#REF!</definedName>
    <definedName name="_________PPC48" localSheetId="24">[14]MRATES!#REF!</definedName>
    <definedName name="_________PPC48">[14]MRATES!#REF!</definedName>
    <definedName name="_________PPC49" localSheetId="23">[14]MRATES!#REF!</definedName>
    <definedName name="_________PPC49" localSheetId="26">[12]MRATES!#REF!</definedName>
    <definedName name="_________PPC49" localSheetId="24">[14]MRATES!#REF!</definedName>
    <definedName name="_________PPC49">[14]MRATES!#REF!</definedName>
    <definedName name="_________PPC5" localSheetId="23">[14]MRATES!#REF!</definedName>
    <definedName name="_________PPC5" localSheetId="26">[12]MRATES!#REF!</definedName>
    <definedName name="_________PPC5" localSheetId="24">[14]MRATES!#REF!</definedName>
    <definedName name="_________PPC5">[14]MRATES!#REF!</definedName>
    <definedName name="_________PPC50" localSheetId="23">[14]MRATES!#REF!</definedName>
    <definedName name="_________PPC50" localSheetId="26">[12]MRATES!#REF!</definedName>
    <definedName name="_________PPC50" localSheetId="24">[14]MRATES!#REF!</definedName>
    <definedName name="_________PPC50">[14]MRATES!#REF!</definedName>
    <definedName name="_________PPC51" localSheetId="23">[14]MRATES!#REF!</definedName>
    <definedName name="_________PPC51" localSheetId="26">[12]MRATES!#REF!</definedName>
    <definedName name="_________PPC51" localSheetId="24">[14]MRATES!#REF!</definedName>
    <definedName name="_________PPC51">[14]MRATES!#REF!</definedName>
    <definedName name="_________PPC52" localSheetId="23">[14]MRATES!#REF!</definedName>
    <definedName name="_________PPC52" localSheetId="26">[12]MRATES!#REF!</definedName>
    <definedName name="_________PPC52" localSheetId="24">[14]MRATES!#REF!</definedName>
    <definedName name="_________PPC52">[14]MRATES!#REF!</definedName>
    <definedName name="_________PPC53" localSheetId="23">[14]MRATES!#REF!</definedName>
    <definedName name="_________PPC53" localSheetId="26">[12]MRATES!#REF!</definedName>
    <definedName name="_________PPC53" localSheetId="24">[14]MRATES!#REF!</definedName>
    <definedName name="_________PPC53">[14]MRATES!#REF!</definedName>
    <definedName name="_________PPC54" localSheetId="23">[14]MRATES!#REF!</definedName>
    <definedName name="_________PPC54" localSheetId="26">[12]MRATES!#REF!</definedName>
    <definedName name="_________PPC54" localSheetId="24">[14]MRATES!#REF!</definedName>
    <definedName name="_________PPC54">[14]MRATES!#REF!</definedName>
    <definedName name="_________PPC55" localSheetId="23">[14]MRATES!#REF!</definedName>
    <definedName name="_________PPC55" localSheetId="26">[12]MRATES!#REF!</definedName>
    <definedName name="_________PPC55" localSheetId="24">[14]MRATES!#REF!</definedName>
    <definedName name="_________PPC55">[14]MRATES!#REF!</definedName>
    <definedName name="_________PPC56" localSheetId="23">[14]MRATES!#REF!</definedName>
    <definedName name="_________PPC56" localSheetId="26">[12]MRATES!#REF!</definedName>
    <definedName name="_________PPC56" localSheetId="24">[14]MRATES!#REF!</definedName>
    <definedName name="_________PPC56">[14]MRATES!#REF!</definedName>
    <definedName name="_________PPC57" localSheetId="23">[14]MRATES!#REF!</definedName>
    <definedName name="_________PPC57" localSheetId="26">[12]MRATES!#REF!</definedName>
    <definedName name="_________PPC57" localSheetId="24">[14]MRATES!#REF!</definedName>
    <definedName name="_________PPC57">[14]MRATES!#REF!</definedName>
    <definedName name="_________PPC58" localSheetId="23">[14]MRATES!#REF!</definedName>
    <definedName name="_________PPC58" localSheetId="26">[12]MRATES!#REF!</definedName>
    <definedName name="_________PPC58" localSheetId="24">[14]MRATES!#REF!</definedName>
    <definedName name="_________PPC58">[14]MRATES!#REF!</definedName>
    <definedName name="_________PPC59" localSheetId="23">[14]MRATES!#REF!</definedName>
    <definedName name="_________PPC59" localSheetId="26">[12]MRATES!#REF!</definedName>
    <definedName name="_________PPC59" localSheetId="24">[14]MRATES!#REF!</definedName>
    <definedName name="_________PPC59">[14]MRATES!#REF!</definedName>
    <definedName name="_________PPC6" localSheetId="23">[14]MRATES!#REF!</definedName>
    <definedName name="_________PPC6" localSheetId="26">[12]MRATES!#REF!</definedName>
    <definedName name="_________PPC6" localSheetId="24">[14]MRATES!#REF!</definedName>
    <definedName name="_________PPC6">[14]MRATES!#REF!</definedName>
    <definedName name="_________PPC60" localSheetId="23">[14]MRATES!#REF!</definedName>
    <definedName name="_________PPC60" localSheetId="26">[12]MRATES!#REF!</definedName>
    <definedName name="_________PPC60" localSheetId="24">[14]MRATES!#REF!</definedName>
    <definedName name="_________PPC60">[14]MRATES!#REF!</definedName>
    <definedName name="_________PPC61" localSheetId="23">[14]MRATES!#REF!</definedName>
    <definedName name="_________PPC61" localSheetId="26">[12]MRATES!#REF!</definedName>
    <definedName name="_________PPC61" localSheetId="24">[14]MRATES!#REF!</definedName>
    <definedName name="_________PPC61">[14]MRATES!#REF!</definedName>
    <definedName name="_________PPC62" localSheetId="23">[14]MRATES!#REF!</definedName>
    <definedName name="_________PPC62" localSheetId="26">[12]MRATES!#REF!</definedName>
    <definedName name="_________PPC62" localSheetId="24">[14]MRATES!#REF!</definedName>
    <definedName name="_________PPC62">[14]MRATES!#REF!</definedName>
    <definedName name="_________PPC63" localSheetId="23">[14]MRATES!#REF!</definedName>
    <definedName name="_________PPC63" localSheetId="26">[12]MRATES!#REF!</definedName>
    <definedName name="_________PPC63" localSheetId="24">[14]MRATES!#REF!</definedName>
    <definedName name="_________PPC63">[14]MRATES!#REF!</definedName>
    <definedName name="_________PPC64" localSheetId="23">[14]MRATES!#REF!</definedName>
    <definedName name="_________PPC64" localSheetId="26">[12]MRATES!#REF!</definedName>
    <definedName name="_________PPC64" localSheetId="24">[14]MRATES!#REF!</definedName>
    <definedName name="_________PPC64">[14]MRATES!#REF!</definedName>
    <definedName name="_________PPC65" localSheetId="23">[14]MRATES!#REF!</definedName>
    <definedName name="_________PPC65" localSheetId="26">[12]MRATES!#REF!</definedName>
    <definedName name="_________PPC65" localSheetId="24">[14]MRATES!#REF!</definedName>
    <definedName name="_________PPC65">[14]MRATES!#REF!</definedName>
    <definedName name="_________PPC66" localSheetId="23">[14]MRATES!#REF!</definedName>
    <definedName name="_________PPC66" localSheetId="26">[12]MRATES!#REF!</definedName>
    <definedName name="_________PPC66" localSheetId="24">[14]MRATES!#REF!</definedName>
    <definedName name="_________PPC66">[14]MRATES!#REF!</definedName>
    <definedName name="_________PPC67" localSheetId="23">[14]MRATES!#REF!</definedName>
    <definedName name="_________PPC67" localSheetId="26">[12]MRATES!#REF!</definedName>
    <definedName name="_________PPC67" localSheetId="24">[14]MRATES!#REF!</definedName>
    <definedName name="_________PPC67">[14]MRATES!#REF!</definedName>
    <definedName name="_________PPC68" localSheetId="23">[14]MRATES!#REF!</definedName>
    <definedName name="_________PPC68" localSheetId="26">[12]MRATES!#REF!</definedName>
    <definedName name="_________PPC68" localSheetId="24">[14]MRATES!#REF!</definedName>
    <definedName name="_________PPC68">[14]MRATES!#REF!</definedName>
    <definedName name="_________PPC69" localSheetId="23">[14]MRATES!#REF!</definedName>
    <definedName name="_________PPC69" localSheetId="26">[12]MRATES!#REF!</definedName>
    <definedName name="_________PPC69" localSheetId="24">[14]MRATES!#REF!</definedName>
    <definedName name="_________PPC69">[14]MRATES!#REF!</definedName>
    <definedName name="_________PPC7" localSheetId="23">[14]MRATES!#REF!</definedName>
    <definedName name="_________PPC7" localSheetId="26">[12]MRATES!#REF!</definedName>
    <definedName name="_________PPC7" localSheetId="24">[14]MRATES!#REF!</definedName>
    <definedName name="_________PPC7">[14]MRATES!#REF!</definedName>
    <definedName name="_________PPC70" localSheetId="23">[14]MRATES!#REF!</definedName>
    <definedName name="_________PPC70" localSheetId="26">[12]MRATES!#REF!</definedName>
    <definedName name="_________PPC70" localSheetId="24">[14]MRATES!#REF!</definedName>
    <definedName name="_________PPC70">[14]MRATES!#REF!</definedName>
    <definedName name="_________PPC71" localSheetId="23">[14]MRATES!#REF!</definedName>
    <definedName name="_________PPC71" localSheetId="26">[12]MRATES!#REF!</definedName>
    <definedName name="_________PPC71" localSheetId="24">[14]MRATES!#REF!</definedName>
    <definedName name="_________PPC71">[14]MRATES!#REF!</definedName>
    <definedName name="_________PPC72" localSheetId="23">[14]MRATES!#REF!</definedName>
    <definedName name="_________PPC72" localSheetId="26">[12]MRATES!#REF!</definedName>
    <definedName name="_________PPC72" localSheetId="24">[14]MRATES!#REF!</definedName>
    <definedName name="_________PPC72">[14]MRATES!#REF!</definedName>
    <definedName name="_________PPC73" localSheetId="23">[14]MRATES!#REF!</definedName>
    <definedName name="_________PPC73" localSheetId="26">[12]MRATES!#REF!</definedName>
    <definedName name="_________PPC73" localSheetId="24">[14]MRATES!#REF!</definedName>
    <definedName name="_________PPC73">[14]MRATES!#REF!</definedName>
    <definedName name="_________PPC74" localSheetId="23">[14]MRATES!#REF!</definedName>
    <definedName name="_________PPC74" localSheetId="26">[12]MRATES!#REF!</definedName>
    <definedName name="_________PPC74" localSheetId="24">[14]MRATES!#REF!</definedName>
    <definedName name="_________PPC74">[14]MRATES!#REF!</definedName>
    <definedName name="_________PPC75" localSheetId="23">[14]MRATES!#REF!</definedName>
    <definedName name="_________PPC75" localSheetId="26">[12]MRATES!#REF!</definedName>
    <definedName name="_________PPC75" localSheetId="24">[14]MRATES!#REF!</definedName>
    <definedName name="_________PPC75">[14]MRATES!#REF!</definedName>
    <definedName name="_________PPC76" localSheetId="23">[14]MRATES!#REF!</definedName>
    <definedName name="_________PPC76" localSheetId="26">[12]MRATES!#REF!</definedName>
    <definedName name="_________PPC76" localSheetId="24">[14]MRATES!#REF!</definedName>
    <definedName name="_________PPC76">[14]MRATES!#REF!</definedName>
    <definedName name="_________PPC77" localSheetId="23">[14]MRATES!#REF!</definedName>
    <definedName name="_________PPC77" localSheetId="26">[12]MRATES!#REF!</definedName>
    <definedName name="_________PPC77" localSheetId="24">[14]MRATES!#REF!</definedName>
    <definedName name="_________PPC77">[14]MRATES!#REF!</definedName>
    <definedName name="_________PPC78" localSheetId="23">[14]MRATES!#REF!</definedName>
    <definedName name="_________PPC78" localSheetId="26">[12]MRATES!#REF!</definedName>
    <definedName name="_________PPC78" localSheetId="24">[14]MRATES!#REF!</definedName>
    <definedName name="_________PPC78">[14]MRATES!#REF!</definedName>
    <definedName name="_________PPC79" localSheetId="23">[14]MRATES!#REF!</definedName>
    <definedName name="_________PPC79" localSheetId="26">[12]MRATES!#REF!</definedName>
    <definedName name="_________PPC79" localSheetId="24">[14]MRATES!#REF!</definedName>
    <definedName name="_________PPC79">[14]MRATES!#REF!</definedName>
    <definedName name="_________PPC8" localSheetId="23">[14]MRATES!#REF!</definedName>
    <definedName name="_________PPC8" localSheetId="26">[12]MRATES!#REF!</definedName>
    <definedName name="_________PPC8" localSheetId="24">[14]MRATES!#REF!</definedName>
    <definedName name="_________PPC8">[14]MRATES!#REF!</definedName>
    <definedName name="_________PPC80" localSheetId="23">[14]MRATES!#REF!</definedName>
    <definedName name="_________PPC80" localSheetId="26">[12]MRATES!#REF!</definedName>
    <definedName name="_________PPC80" localSheetId="24">[14]MRATES!#REF!</definedName>
    <definedName name="_________PPC80">[14]MRATES!#REF!</definedName>
    <definedName name="_________PPC81" localSheetId="23">[14]MRATES!#REF!</definedName>
    <definedName name="_________PPC81" localSheetId="26">[12]MRATES!#REF!</definedName>
    <definedName name="_________PPC81" localSheetId="24">[14]MRATES!#REF!</definedName>
    <definedName name="_________PPC81">[14]MRATES!#REF!</definedName>
    <definedName name="_________PPC82" localSheetId="23">[14]MRATES!#REF!</definedName>
    <definedName name="_________PPC82" localSheetId="26">[12]MRATES!#REF!</definedName>
    <definedName name="_________PPC82" localSheetId="24">[14]MRATES!#REF!</definedName>
    <definedName name="_________PPC82">[14]MRATES!#REF!</definedName>
    <definedName name="_________PPC83" localSheetId="23">[14]MRATES!#REF!</definedName>
    <definedName name="_________PPC83" localSheetId="26">[12]MRATES!#REF!</definedName>
    <definedName name="_________PPC83" localSheetId="24">[14]MRATES!#REF!</definedName>
    <definedName name="_________PPC83">[14]MRATES!#REF!</definedName>
    <definedName name="_________PPC84" localSheetId="23">[14]MRATES!#REF!</definedName>
    <definedName name="_________PPC84" localSheetId="26">[12]MRATES!#REF!</definedName>
    <definedName name="_________PPC84" localSheetId="24">[14]MRATES!#REF!</definedName>
    <definedName name="_________PPC84">[14]MRATES!#REF!</definedName>
    <definedName name="_________PPC85" localSheetId="23">[14]MRATES!#REF!</definedName>
    <definedName name="_________PPC85" localSheetId="26">[12]MRATES!#REF!</definedName>
    <definedName name="_________PPC85" localSheetId="24">[14]MRATES!#REF!</definedName>
    <definedName name="_________PPC85">[14]MRATES!#REF!</definedName>
    <definedName name="_________PPC86" localSheetId="23">[14]MRATES!#REF!</definedName>
    <definedName name="_________PPC86" localSheetId="26">[12]MRATES!#REF!</definedName>
    <definedName name="_________PPC86" localSheetId="24">[14]MRATES!#REF!</definedName>
    <definedName name="_________PPC86">[14]MRATES!#REF!</definedName>
    <definedName name="_________PPC87" localSheetId="23">[14]MRATES!#REF!</definedName>
    <definedName name="_________PPC87" localSheetId="26">[12]MRATES!#REF!</definedName>
    <definedName name="_________PPC87" localSheetId="24">[14]MRATES!#REF!</definedName>
    <definedName name="_________PPC87">[14]MRATES!#REF!</definedName>
    <definedName name="_________PPC88" localSheetId="23">[14]MRATES!#REF!</definedName>
    <definedName name="_________PPC88" localSheetId="26">[12]MRATES!#REF!</definedName>
    <definedName name="_________PPC88" localSheetId="24">[14]MRATES!#REF!</definedName>
    <definedName name="_________PPC88">[14]MRATES!#REF!</definedName>
    <definedName name="_________PPC89" localSheetId="23">[14]MRATES!#REF!</definedName>
    <definedName name="_________PPC89" localSheetId="26">[12]MRATES!#REF!</definedName>
    <definedName name="_________PPC89" localSheetId="24">[14]MRATES!#REF!</definedName>
    <definedName name="_________PPC89">[14]MRATES!#REF!</definedName>
    <definedName name="_________PPC9" localSheetId="23">[14]MRATES!#REF!</definedName>
    <definedName name="_________PPC9" localSheetId="26">[12]MRATES!#REF!</definedName>
    <definedName name="_________PPC9" localSheetId="24">[14]MRATES!#REF!</definedName>
    <definedName name="_________PPC9">[14]MRATES!#REF!</definedName>
    <definedName name="_________PPC90" localSheetId="23">[14]MRATES!#REF!</definedName>
    <definedName name="_________PPC90" localSheetId="26">[12]MRATES!#REF!</definedName>
    <definedName name="_________PPC90" localSheetId="24">[14]MRATES!#REF!</definedName>
    <definedName name="_________PPC90">[14]MRATES!#REF!</definedName>
    <definedName name="_________PPC91" localSheetId="23">[14]MRATES!#REF!</definedName>
    <definedName name="_________PPC91" localSheetId="26">[12]MRATES!#REF!</definedName>
    <definedName name="_________PPC91" localSheetId="24">[14]MRATES!#REF!</definedName>
    <definedName name="_________PPC91">[14]MRATES!#REF!</definedName>
    <definedName name="_________PPC92" localSheetId="23">[14]MRATES!#REF!</definedName>
    <definedName name="_________PPC92" localSheetId="26">[12]MRATES!#REF!</definedName>
    <definedName name="_________PPC92" localSheetId="24">[14]MRATES!#REF!</definedName>
    <definedName name="_________PPC92">[14]MRATES!#REF!</definedName>
    <definedName name="_________PPC93" localSheetId="23">[14]MRATES!#REF!</definedName>
    <definedName name="_________PPC93" localSheetId="26">[12]MRATES!#REF!</definedName>
    <definedName name="_________PPC93" localSheetId="24">[14]MRATES!#REF!</definedName>
    <definedName name="_________PPC93">[14]MRATES!#REF!</definedName>
    <definedName name="_________PPC94" localSheetId="23">[14]MRATES!#REF!</definedName>
    <definedName name="_________PPC94" localSheetId="26">[12]MRATES!#REF!</definedName>
    <definedName name="_________PPC94" localSheetId="24">[14]MRATES!#REF!</definedName>
    <definedName name="_________PPC94">[14]MRATES!#REF!</definedName>
    <definedName name="_________PPC95" localSheetId="23">[14]MRATES!#REF!</definedName>
    <definedName name="_________PPC95" localSheetId="26">[12]MRATES!#REF!</definedName>
    <definedName name="_________PPC95" localSheetId="24">[14]MRATES!#REF!</definedName>
    <definedName name="_________PPC95">[14]MRATES!#REF!</definedName>
    <definedName name="_________PPD114" localSheetId="23">[14]MRATES!#REF!</definedName>
    <definedName name="_________PPD114" localSheetId="26">[12]MRATES!#REF!</definedName>
    <definedName name="_________PPD114" localSheetId="24">[14]MRATES!#REF!</definedName>
    <definedName name="_________PPD114">[14]MRATES!#REF!</definedName>
    <definedName name="_________PPD89" localSheetId="23">[14]MRATES!#REF!</definedName>
    <definedName name="_________PPD89" localSheetId="26">[12]MRATES!#REF!</definedName>
    <definedName name="_________PPD89" localSheetId="24">[14]MRATES!#REF!</definedName>
    <definedName name="_________PPD89">[14]MRATES!#REF!</definedName>
    <definedName name="_________QS25">[10]MRATES!$G$16</definedName>
    <definedName name="_________QS40">[10]MRATES!$G$17</definedName>
    <definedName name="_________RMR1">#N/A</definedName>
    <definedName name="_________SD1" localSheetId="23">#REF!</definedName>
    <definedName name="_________SD1" localSheetId="24">#REF!</definedName>
    <definedName name="_________SD1" localSheetId="21">#REF!</definedName>
    <definedName name="_________SD1">#REF!</definedName>
    <definedName name="_________SD10" localSheetId="23">#REF!</definedName>
    <definedName name="_________SD10" localSheetId="24">#REF!</definedName>
    <definedName name="_________SD10" localSheetId="21">#REF!</definedName>
    <definedName name="_________SD10">#REF!</definedName>
    <definedName name="_________SD100" localSheetId="23">#REF!</definedName>
    <definedName name="_________SD100" localSheetId="24">#REF!</definedName>
    <definedName name="_________SD100" localSheetId="21">#REF!</definedName>
    <definedName name="_________SD100">#REF!</definedName>
    <definedName name="_________SD101" localSheetId="23">#REF!</definedName>
    <definedName name="_________SD101" localSheetId="24">#REF!</definedName>
    <definedName name="_________SD101" localSheetId="21">#REF!</definedName>
    <definedName name="_________SD101">#REF!</definedName>
    <definedName name="_________SD102" localSheetId="23">#REF!</definedName>
    <definedName name="_________SD102" localSheetId="24">#REF!</definedName>
    <definedName name="_________SD102" localSheetId="21">#REF!</definedName>
    <definedName name="_________SD102">#REF!</definedName>
    <definedName name="_________SD103" localSheetId="23">#REF!</definedName>
    <definedName name="_________SD103" localSheetId="24">#REF!</definedName>
    <definedName name="_________SD103" localSheetId="21">#REF!</definedName>
    <definedName name="_________SD103">#REF!</definedName>
    <definedName name="_________SD104" localSheetId="23">#REF!</definedName>
    <definedName name="_________SD104" localSheetId="24">#REF!</definedName>
    <definedName name="_________SD104" localSheetId="21">#REF!</definedName>
    <definedName name="_________SD104">#REF!</definedName>
    <definedName name="_________SD105" localSheetId="23">#REF!</definedName>
    <definedName name="_________SD105" localSheetId="24">#REF!</definedName>
    <definedName name="_________SD105" localSheetId="21">#REF!</definedName>
    <definedName name="_________SD105">#REF!</definedName>
    <definedName name="_________SD106" localSheetId="23">#REF!</definedName>
    <definedName name="_________SD106" localSheetId="24">#REF!</definedName>
    <definedName name="_________SD106" localSheetId="21">#REF!</definedName>
    <definedName name="_________SD106">#REF!</definedName>
    <definedName name="_________SD107" localSheetId="23">#REF!</definedName>
    <definedName name="_________SD107" localSheetId="24">#REF!</definedName>
    <definedName name="_________SD107" localSheetId="21">#REF!</definedName>
    <definedName name="_________SD107">#REF!</definedName>
    <definedName name="_________SD108" localSheetId="23">#REF!</definedName>
    <definedName name="_________SD108" localSheetId="24">#REF!</definedName>
    <definedName name="_________SD108" localSheetId="21">#REF!</definedName>
    <definedName name="_________SD108">#REF!</definedName>
    <definedName name="_________SD109" localSheetId="23">#REF!</definedName>
    <definedName name="_________SD109" localSheetId="24">#REF!</definedName>
    <definedName name="_________SD109" localSheetId="21">#REF!</definedName>
    <definedName name="_________SD109">#REF!</definedName>
    <definedName name="_________SD11" localSheetId="23">#REF!</definedName>
    <definedName name="_________SD11" localSheetId="24">#REF!</definedName>
    <definedName name="_________SD11" localSheetId="21">#REF!</definedName>
    <definedName name="_________SD11">#REF!</definedName>
    <definedName name="_________SD110" localSheetId="23">#REF!</definedName>
    <definedName name="_________SD110" localSheetId="24">#REF!</definedName>
    <definedName name="_________SD110" localSheetId="21">#REF!</definedName>
    <definedName name="_________SD110">#REF!</definedName>
    <definedName name="_________SD111" localSheetId="23">#REF!</definedName>
    <definedName name="_________SD111" localSheetId="24">#REF!</definedName>
    <definedName name="_________SD111" localSheetId="21">#REF!</definedName>
    <definedName name="_________SD111">#REF!</definedName>
    <definedName name="_________SD112" localSheetId="23">#REF!</definedName>
    <definedName name="_________SD112" localSheetId="24">#REF!</definedName>
    <definedName name="_________SD112" localSheetId="21">#REF!</definedName>
    <definedName name="_________SD112">#REF!</definedName>
    <definedName name="_________SD113" localSheetId="23">#REF!</definedName>
    <definedName name="_________SD113" localSheetId="24">#REF!</definedName>
    <definedName name="_________SD113" localSheetId="21">#REF!</definedName>
    <definedName name="_________SD113">#REF!</definedName>
    <definedName name="_________SD114" localSheetId="23">#REF!</definedName>
    <definedName name="_________SD114" localSheetId="24">#REF!</definedName>
    <definedName name="_________SD114" localSheetId="21">#REF!</definedName>
    <definedName name="_________SD114">#REF!</definedName>
    <definedName name="_________SD115" localSheetId="23">#REF!</definedName>
    <definedName name="_________SD115" localSheetId="24">#REF!</definedName>
    <definedName name="_________SD115" localSheetId="21">#REF!</definedName>
    <definedName name="_________SD115">#REF!</definedName>
    <definedName name="_________SD116" localSheetId="23">#REF!</definedName>
    <definedName name="_________SD116" localSheetId="24">#REF!</definedName>
    <definedName name="_________SD116" localSheetId="21">#REF!</definedName>
    <definedName name="_________SD116">#REF!</definedName>
    <definedName name="_________SD117" localSheetId="23">#REF!</definedName>
    <definedName name="_________SD117" localSheetId="24">#REF!</definedName>
    <definedName name="_________SD117" localSheetId="21">#REF!</definedName>
    <definedName name="_________SD117">#REF!</definedName>
    <definedName name="_________SD118" localSheetId="23">#REF!</definedName>
    <definedName name="_________SD118" localSheetId="24">#REF!</definedName>
    <definedName name="_________SD118" localSheetId="21">#REF!</definedName>
    <definedName name="_________SD118">#REF!</definedName>
    <definedName name="_________SD119" localSheetId="23">#REF!</definedName>
    <definedName name="_________SD119" localSheetId="24">#REF!</definedName>
    <definedName name="_________SD119" localSheetId="21">#REF!</definedName>
    <definedName name="_________SD119">#REF!</definedName>
    <definedName name="_________SD12" localSheetId="23">#REF!</definedName>
    <definedName name="_________SD12" localSheetId="24">#REF!</definedName>
    <definedName name="_________SD12" localSheetId="21">#REF!</definedName>
    <definedName name="_________SD12">#REF!</definedName>
    <definedName name="_________SD120" localSheetId="23">#REF!</definedName>
    <definedName name="_________SD120" localSheetId="24">#REF!</definedName>
    <definedName name="_________SD120" localSheetId="21">#REF!</definedName>
    <definedName name="_________SD120">#REF!</definedName>
    <definedName name="_________SD121" localSheetId="23">#REF!</definedName>
    <definedName name="_________SD121" localSheetId="24">#REF!</definedName>
    <definedName name="_________SD121" localSheetId="21">#REF!</definedName>
    <definedName name="_________SD121">#REF!</definedName>
    <definedName name="_________SD122" localSheetId="23">#REF!</definedName>
    <definedName name="_________SD122" localSheetId="24">#REF!</definedName>
    <definedName name="_________SD122" localSheetId="21">#REF!</definedName>
    <definedName name="_________SD122">#REF!</definedName>
    <definedName name="_________SD123" localSheetId="23">#REF!</definedName>
    <definedName name="_________SD123" localSheetId="24">#REF!</definedName>
    <definedName name="_________SD123" localSheetId="21">#REF!</definedName>
    <definedName name="_________SD123">#REF!</definedName>
    <definedName name="_________SD124" localSheetId="23">#REF!</definedName>
    <definedName name="_________SD124" localSheetId="24">#REF!</definedName>
    <definedName name="_________SD124" localSheetId="21">#REF!</definedName>
    <definedName name="_________SD124">#REF!</definedName>
    <definedName name="_________SD125" localSheetId="23">#REF!</definedName>
    <definedName name="_________SD125" localSheetId="24">#REF!</definedName>
    <definedName name="_________SD125" localSheetId="21">#REF!</definedName>
    <definedName name="_________SD125">#REF!</definedName>
    <definedName name="_________SD126" localSheetId="23">#REF!</definedName>
    <definedName name="_________SD126" localSheetId="24">#REF!</definedName>
    <definedName name="_________SD126" localSheetId="21">#REF!</definedName>
    <definedName name="_________SD126">#REF!</definedName>
    <definedName name="_________SD127" localSheetId="23">#REF!</definedName>
    <definedName name="_________SD127" localSheetId="24">#REF!</definedName>
    <definedName name="_________SD127" localSheetId="21">#REF!</definedName>
    <definedName name="_________SD127">#REF!</definedName>
    <definedName name="_________SD128" localSheetId="23">#REF!</definedName>
    <definedName name="_________SD128" localSheetId="24">#REF!</definedName>
    <definedName name="_________SD128" localSheetId="21">#REF!</definedName>
    <definedName name="_________SD128">#REF!</definedName>
    <definedName name="_________SD129" localSheetId="23">#REF!</definedName>
    <definedName name="_________SD129" localSheetId="24">#REF!</definedName>
    <definedName name="_________SD129" localSheetId="21">#REF!</definedName>
    <definedName name="_________SD129">#REF!</definedName>
    <definedName name="_________SD13" localSheetId="23">#REF!</definedName>
    <definedName name="_________SD13" localSheetId="24">#REF!</definedName>
    <definedName name="_________SD13" localSheetId="21">#REF!</definedName>
    <definedName name="_________SD13">#REF!</definedName>
    <definedName name="_________SD130" localSheetId="23">#REF!</definedName>
    <definedName name="_________SD130" localSheetId="24">#REF!</definedName>
    <definedName name="_________SD130" localSheetId="21">#REF!</definedName>
    <definedName name="_________SD130">#REF!</definedName>
    <definedName name="_________SD131" localSheetId="23">#REF!</definedName>
    <definedName name="_________SD131" localSheetId="24">#REF!</definedName>
    <definedName name="_________SD131" localSheetId="21">#REF!</definedName>
    <definedName name="_________SD131">#REF!</definedName>
    <definedName name="_________SD132" localSheetId="23">#REF!</definedName>
    <definedName name="_________SD132" localSheetId="24">#REF!</definedName>
    <definedName name="_________SD132" localSheetId="21">#REF!</definedName>
    <definedName name="_________SD132">#REF!</definedName>
    <definedName name="_________SD133" localSheetId="23">#REF!</definedName>
    <definedName name="_________SD133" localSheetId="24">#REF!</definedName>
    <definedName name="_________SD133" localSheetId="21">#REF!</definedName>
    <definedName name="_________SD133">#REF!</definedName>
    <definedName name="_________SD134" localSheetId="23">#REF!</definedName>
    <definedName name="_________SD134" localSheetId="24">#REF!</definedName>
    <definedName name="_________SD134" localSheetId="21">#REF!</definedName>
    <definedName name="_________SD134">#REF!</definedName>
    <definedName name="_________SD135" localSheetId="23">#REF!</definedName>
    <definedName name="_________SD135" localSheetId="24">#REF!</definedName>
    <definedName name="_________SD135" localSheetId="21">#REF!</definedName>
    <definedName name="_________SD135">#REF!</definedName>
    <definedName name="_________SD136" localSheetId="23">#REF!</definedName>
    <definedName name="_________SD136" localSheetId="24">#REF!</definedName>
    <definedName name="_________SD136" localSheetId="21">#REF!</definedName>
    <definedName name="_________SD136">#REF!</definedName>
    <definedName name="_________SD137" localSheetId="23">#REF!</definedName>
    <definedName name="_________SD137" localSheetId="24">#REF!</definedName>
    <definedName name="_________SD137" localSheetId="21">#REF!</definedName>
    <definedName name="_________SD137">#REF!</definedName>
    <definedName name="_________SD138" localSheetId="23">#REF!</definedName>
    <definedName name="_________SD138" localSheetId="24">#REF!</definedName>
    <definedName name="_________SD138" localSheetId="21">#REF!</definedName>
    <definedName name="_________SD138">#REF!</definedName>
    <definedName name="_________SD139" localSheetId="23">#REF!</definedName>
    <definedName name="_________SD139" localSheetId="24">#REF!</definedName>
    <definedName name="_________SD139" localSheetId="21">#REF!</definedName>
    <definedName name="_________SD139">#REF!</definedName>
    <definedName name="_________SD14" localSheetId="23">#REF!</definedName>
    <definedName name="_________SD14" localSheetId="24">#REF!</definedName>
    <definedName name="_________SD14" localSheetId="21">#REF!</definedName>
    <definedName name="_________SD14">#REF!</definedName>
    <definedName name="_________SD140" localSheetId="23">#REF!</definedName>
    <definedName name="_________SD140" localSheetId="24">#REF!</definedName>
    <definedName name="_________SD140" localSheetId="21">#REF!</definedName>
    <definedName name="_________SD140">#REF!</definedName>
    <definedName name="_________SD141" localSheetId="23">#REF!</definedName>
    <definedName name="_________SD141" localSheetId="24">#REF!</definedName>
    <definedName name="_________SD141" localSheetId="21">#REF!</definedName>
    <definedName name="_________SD141">#REF!</definedName>
    <definedName name="_________SD142" localSheetId="23">#REF!</definedName>
    <definedName name="_________SD142" localSheetId="24">#REF!</definedName>
    <definedName name="_________SD142" localSheetId="21">#REF!</definedName>
    <definedName name="_________SD142">#REF!</definedName>
    <definedName name="_________SD143" localSheetId="23">#REF!</definedName>
    <definedName name="_________SD143" localSheetId="24">#REF!</definedName>
    <definedName name="_________SD143" localSheetId="21">#REF!</definedName>
    <definedName name="_________SD143">#REF!</definedName>
    <definedName name="_________SD144" localSheetId="23">#REF!</definedName>
    <definedName name="_________SD144" localSheetId="24">#REF!</definedName>
    <definedName name="_________SD144" localSheetId="21">#REF!</definedName>
    <definedName name="_________SD144">#REF!</definedName>
    <definedName name="_________SD145" localSheetId="23">#REF!</definedName>
    <definedName name="_________SD145" localSheetId="24">#REF!</definedName>
    <definedName name="_________SD145" localSheetId="21">#REF!</definedName>
    <definedName name="_________SD145">#REF!</definedName>
    <definedName name="_________SD146" localSheetId="23">#REF!</definedName>
    <definedName name="_________SD146" localSheetId="24">#REF!</definedName>
    <definedName name="_________SD146" localSheetId="21">#REF!</definedName>
    <definedName name="_________SD146">#REF!</definedName>
    <definedName name="_________SD147" localSheetId="23">#REF!</definedName>
    <definedName name="_________SD147" localSheetId="24">#REF!</definedName>
    <definedName name="_________SD147" localSheetId="21">#REF!</definedName>
    <definedName name="_________SD147">#REF!</definedName>
    <definedName name="_________SD148" localSheetId="23">#REF!</definedName>
    <definedName name="_________SD148" localSheetId="24">#REF!</definedName>
    <definedName name="_________SD148" localSheetId="21">#REF!</definedName>
    <definedName name="_________SD148">#REF!</definedName>
    <definedName name="_________SD149" localSheetId="23">#REF!</definedName>
    <definedName name="_________SD149" localSheetId="24">#REF!</definedName>
    <definedName name="_________SD149" localSheetId="21">#REF!</definedName>
    <definedName name="_________SD149">#REF!</definedName>
    <definedName name="_________SD15" localSheetId="23">#REF!</definedName>
    <definedName name="_________SD15" localSheetId="24">#REF!</definedName>
    <definedName name="_________SD15" localSheetId="21">#REF!</definedName>
    <definedName name="_________SD15">#REF!</definedName>
    <definedName name="_________SD150" localSheetId="23">#REF!</definedName>
    <definedName name="_________SD150" localSheetId="24">#REF!</definedName>
    <definedName name="_________SD150" localSheetId="21">#REF!</definedName>
    <definedName name="_________SD150">#REF!</definedName>
    <definedName name="_________SD16" localSheetId="23">#REF!</definedName>
    <definedName name="_________SD16" localSheetId="24">#REF!</definedName>
    <definedName name="_________SD16" localSheetId="21">#REF!</definedName>
    <definedName name="_________SD16">#REF!</definedName>
    <definedName name="_________SD17" localSheetId="23">#REF!</definedName>
    <definedName name="_________SD17" localSheetId="24">#REF!</definedName>
    <definedName name="_________SD17" localSheetId="21">#REF!</definedName>
    <definedName name="_________SD17">#REF!</definedName>
    <definedName name="_________SD18" localSheetId="23">#REF!</definedName>
    <definedName name="_________SD18" localSheetId="24">#REF!</definedName>
    <definedName name="_________SD18" localSheetId="21">#REF!</definedName>
    <definedName name="_________SD18">#REF!</definedName>
    <definedName name="_________SD19" localSheetId="23">#REF!</definedName>
    <definedName name="_________SD19" localSheetId="24">#REF!</definedName>
    <definedName name="_________SD19" localSheetId="21">#REF!</definedName>
    <definedName name="_________SD19">#REF!</definedName>
    <definedName name="_________SD2" localSheetId="23">#REF!</definedName>
    <definedName name="_________SD2" localSheetId="24">#REF!</definedName>
    <definedName name="_________SD2" localSheetId="21">#REF!</definedName>
    <definedName name="_________SD2">#REF!</definedName>
    <definedName name="_________SD20" localSheetId="23">#REF!</definedName>
    <definedName name="_________SD20" localSheetId="24">#REF!</definedName>
    <definedName name="_________SD20" localSheetId="21">#REF!</definedName>
    <definedName name="_________SD20">#REF!</definedName>
    <definedName name="_________SD21" localSheetId="23">#REF!</definedName>
    <definedName name="_________SD21" localSheetId="24">#REF!</definedName>
    <definedName name="_________SD21" localSheetId="21">#REF!</definedName>
    <definedName name="_________SD21">#REF!</definedName>
    <definedName name="_________SD22" localSheetId="23">#REF!</definedName>
    <definedName name="_________SD22" localSheetId="24">#REF!</definedName>
    <definedName name="_________SD22" localSheetId="21">#REF!</definedName>
    <definedName name="_________SD22">#REF!</definedName>
    <definedName name="_________SD23" localSheetId="23">#REF!</definedName>
    <definedName name="_________SD23" localSheetId="24">#REF!</definedName>
    <definedName name="_________SD23" localSheetId="21">#REF!</definedName>
    <definedName name="_________SD23">#REF!</definedName>
    <definedName name="_________SD24" localSheetId="23">#REF!</definedName>
    <definedName name="_________SD24" localSheetId="24">#REF!</definedName>
    <definedName name="_________SD24" localSheetId="21">#REF!</definedName>
    <definedName name="_________SD24">#REF!</definedName>
    <definedName name="_________SD25" localSheetId="23">#REF!</definedName>
    <definedName name="_________SD25" localSheetId="24">#REF!</definedName>
    <definedName name="_________SD25" localSheetId="21">#REF!</definedName>
    <definedName name="_________SD25">#REF!</definedName>
    <definedName name="_________SD250" localSheetId="23">#REF!</definedName>
    <definedName name="_________SD250" localSheetId="24">#REF!</definedName>
    <definedName name="_________SD250" localSheetId="21">#REF!</definedName>
    <definedName name="_________SD250">#REF!</definedName>
    <definedName name="_________SD26" localSheetId="23">#REF!</definedName>
    <definedName name="_________SD26" localSheetId="24">#REF!</definedName>
    <definedName name="_________SD26" localSheetId="21">#REF!</definedName>
    <definedName name="_________SD26">#REF!</definedName>
    <definedName name="_________SD27" localSheetId="23">#REF!</definedName>
    <definedName name="_________SD27" localSheetId="24">#REF!</definedName>
    <definedName name="_________SD27" localSheetId="21">#REF!</definedName>
    <definedName name="_________SD27">#REF!</definedName>
    <definedName name="_________SD28" localSheetId="23">#REF!</definedName>
    <definedName name="_________SD28" localSheetId="24">#REF!</definedName>
    <definedName name="_________SD28" localSheetId="21">#REF!</definedName>
    <definedName name="_________SD28">#REF!</definedName>
    <definedName name="_________SD29" localSheetId="23">#REF!</definedName>
    <definedName name="_________SD29" localSheetId="24">#REF!</definedName>
    <definedName name="_________SD29" localSheetId="21">#REF!</definedName>
    <definedName name="_________SD29">#REF!</definedName>
    <definedName name="_________SD3" localSheetId="23">#REF!</definedName>
    <definedName name="_________SD3" localSheetId="24">#REF!</definedName>
    <definedName name="_________SD3" localSheetId="21">#REF!</definedName>
    <definedName name="_________SD3">#REF!</definedName>
    <definedName name="_________SD30" localSheetId="23">#REF!</definedName>
    <definedName name="_________SD30" localSheetId="24">#REF!</definedName>
    <definedName name="_________SD30" localSheetId="21">#REF!</definedName>
    <definedName name="_________SD30">#REF!</definedName>
    <definedName name="_________SD31" localSheetId="23">#REF!</definedName>
    <definedName name="_________SD31" localSheetId="24">#REF!</definedName>
    <definedName name="_________SD31" localSheetId="21">#REF!</definedName>
    <definedName name="_________SD31">#REF!</definedName>
    <definedName name="_________SD32" localSheetId="23">#REF!</definedName>
    <definedName name="_________SD32" localSheetId="24">#REF!</definedName>
    <definedName name="_________SD32" localSheetId="21">#REF!</definedName>
    <definedName name="_________SD32">#REF!</definedName>
    <definedName name="_________SD33" localSheetId="23">#REF!</definedName>
    <definedName name="_________SD33" localSheetId="24">#REF!</definedName>
    <definedName name="_________SD33" localSheetId="21">#REF!</definedName>
    <definedName name="_________SD33">#REF!</definedName>
    <definedName name="_________SD34" localSheetId="23">#REF!</definedName>
    <definedName name="_________SD34" localSheetId="24">#REF!</definedName>
    <definedName name="_________SD34" localSheetId="21">#REF!</definedName>
    <definedName name="_________SD34">#REF!</definedName>
    <definedName name="_________SD35" localSheetId="23">#REF!</definedName>
    <definedName name="_________SD35" localSheetId="24">#REF!</definedName>
    <definedName name="_________SD35" localSheetId="21">#REF!</definedName>
    <definedName name="_________SD35">#REF!</definedName>
    <definedName name="_________SD36" localSheetId="23">#REF!</definedName>
    <definedName name="_________SD36" localSheetId="24">#REF!</definedName>
    <definedName name="_________SD36" localSheetId="21">#REF!</definedName>
    <definedName name="_________SD36">#REF!</definedName>
    <definedName name="_________SD37" localSheetId="23">#REF!</definedName>
    <definedName name="_________SD37" localSheetId="24">#REF!</definedName>
    <definedName name="_________SD37" localSheetId="21">#REF!</definedName>
    <definedName name="_________SD37">#REF!</definedName>
    <definedName name="_________SD38" localSheetId="23">#REF!</definedName>
    <definedName name="_________SD38" localSheetId="24">#REF!</definedName>
    <definedName name="_________SD38" localSheetId="21">#REF!</definedName>
    <definedName name="_________SD38">#REF!</definedName>
    <definedName name="_________SD39" localSheetId="23">#REF!</definedName>
    <definedName name="_________SD39" localSheetId="24">#REF!</definedName>
    <definedName name="_________SD39" localSheetId="21">#REF!</definedName>
    <definedName name="_________SD39">#REF!</definedName>
    <definedName name="_________SD4" localSheetId="23">#REF!</definedName>
    <definedName name="_________SD4" localSheetId="24">#REF!</definedName>
    <definedName name="_________SD4" localSheetId="21">#REF!</definedName>
    <definedName name="_________SD4">#REF!</definedName>
    <definedName name="_________SD40" localSheetId="23">#REF!</definedName>
    <definedName name="_________SD40" localSheetId="24">#REF!</definedName>
    <definedName name="_________SD40" localSheetId="21">#REF!</definedName>
    <definedName name="_________SD40">#REF!</definedName>
    <definedName name="_________SD41" localSheetId="23">#REF!</definedName>
    <definedName name="_________SD41" localSheetId="24">#REF!</definedName>
    <definedName name="_________SD41" localSheetId="21">#REF!</definedName>
    <definedName name="_________SD41">#REF!</definedName>
    <definedName name="_________SD42" localSheetId="23">#REF!</definedName>
    <definedName name="_________SD42" localSheetId="24">#REF!</definedName>
    <definedName name="_________SD42" localSheetId="21">#REF!</definedName>
    <definedName name="_________SD42">#REF!</definedName>
    <definedName name="_________SD43" localSheetId="23">#REF!</definedName>
    <definedName name="_________SD43" localSheetId="24">#REF!</definedName>
    <definedName name="_________SD43" localSheetId="21">#REF!</definedName>
    <definedName name="_________SD43">#REF!</definedName>
    <definedName name="_________SD44" localSheetId="23">#REF!</definedName>
    <definedName name="_________SD44" localSheetId="24">#REF!</definedName>
    <definedName name="_________SD44" localSheetId="21">#REF!</definedName>
    <definedName name="_________SD44">#REF!</definedName>
    <definedName name="_________SD45" localSheetId="23">#REF!</definedName>
    <definedName name="_________SD45" localSheetId="24">#REF!</definedName>
    <definedName name="_________SD45" localSheetId="21">#REF!</definedName>
    <definedName name="_________SD45">#REF!</definedName>
    <definedName name="_________SD46" localSheetId="23">#REF!</definedName>
    <definedName name="_________SD46" localSheetId="24">#REF!</definedName>
    <definedName name="_________SD46" localSheetId="21">#REF!</definedName>
    <definedName name="_________SD46">#REF!</definedName>
    <definedName name="_________SD47" localSheetId="23">#REF!</definedName>
    <definedName name="_________SD47" localSheetId="24">#REF!</definedName>
    <definedName name="_________SD47" localSheetId="21">#REF!</definedName>
    <definedName name="_________SD47">#REF!</definedName>
    <definedName name="_________SD48" localSheetId="23">#REF!</definedName>
    <definedName name="_________SD48" localSheetId="24">#REF!</definedName>
    <definedName name="_________SD48" localSheetId="21">#REF!</definedName>
    <definedName name="_________SD48">#REF!</definedName>
    <definedName name="_________SD49" localSheetId="23">#REF!</definedName>
    <definedName name="_________SD49" localSheetId="24">#REF!</definedName>
    <definedName name="_________SD49" localSheetId="21">#REF!</definedName>
    <definedName name="_________SD49">#REF!</definedName>
    <definedName name="_________SD5" localSheetId="23">#REF!</definedName>
    <definedName name="_________SD5" localSheetId="24">#REF!</definedName>
    <definedName name="_________SD5" localSheetId="21">#REF!</definedName>
    <definedName name="_________SD5">#REF!</definedName>
    <definedName name="_________SD50" localSheetId="23">#REF!</definedName>
    <definedName name="_________SD50" localSheetId="24">#REF!</definedName>
    <definedName name="_________SD50" localSheetId="21">#REF!</definedName>
    <definedName name="_________SD50">#REF!</definedName>
    <definedName name="_________SD500" localSheetId="23">#REF!</definedName>
    <definedName name="_________SD500" localSheetId="24">#REF!</definedName>
    <definedName name="_________SD500" localSheetId="21">#REF!</definedName>
    <definedName name="_________SD500">#REF!</definedName>
    <definedName name="_________SD51" localSheetId="23">#REF!</definedName>
    <definedName name="_________SD51" localSheetId="24">#REF!</definedName>
    <definedName name="_________SD51" localSheetId="21">#REF!</definedName>
    <definedName name="_________SD51">#REF!</definedName>
    <definedName name="_________SD52" localSheetId="23">#REF!</definedName>
    <definedName name="_________SD52" localSheetId="24">#REF!</definedName>
    <definedName name="_________SD52" localSheetId="21">#REF!</definedName>
    <definedName name="_________SD52">#REF!</definedName>
    <definedName name="_________SD53" localSheetId="23">#REF!</definedName>
    <definedName name="_________SD53" localSheetId="24">#REF!</definedName>
    <definedName name="_________SD53" localSheetId="21">#REF!</definedName>
    <definedName name="_________SD53">#REF!</definedName>
    <definedName name="_________SD54" localSheetId="23">#REF!</definedName>
    <definedName name="_________SD54" localSheetId="24">#REF!</definedName>
    <definedName name="_________SD54" localSheetId="21">#REF!</definedName>
    <definedName name="_________SD54">#REF!</definedName>
    <definedName name="_________SD55" localSheetId="23">#REF!</definedName>
    <definedName name="_________SD55" localSheetId="24">#REF!</definedName>
    <definedName name="_________SD55" localSheetId="21">#REF!</definedName>
    <definedName name="_________SD55">#REF!</definedName>
    <definedName name="_________SD56" localSheetId="23">#REF!</definedName>
    <definedName name="_________SD56" localSheetId="24">#REF!</definedName>
    <definedName name="_________SD56" localSheetId="21">#REF!</definedName>
    <definedName name="_________SD56">#REF!</definedName>
    <definedName name="_________SD57" localSheetId="23">#REF!</definedName>
    <definedName name="_________SD57" localSheetId="24">#REF!</definedName>
    <definedName name="_________SD57" localSheetId="21">#REF!</definedName>
    <definedName name="_________SD57">#REF!</definedName>
    <definedName name="_________SD58" localSheetId="23">#REF!</definedName>
    <definedName name="_________SD58" localSheetId="24">#REF!</definedName>
    <definedName name="_________SD58" localSheetId="21">#REF!</definedName>
    <definedName name="_________SD58">#REF!</definedName>
    <definedName name="_________SD59" localSheetId="23">#REF!</definedName>
    <definedName name="_________SD59" localSheetId="24">#REF!</definedName>
    <definedName name="_________SD59" localSheetId="21">#REF!</definedName>
    <definedName name="_________SD59">#REF!</definedName>
    <definedName name="_________SD6" localSheetId="23">#REF!</definedName>
    <definedName name="_________SD6" localSheetId="24">#REF!</definedName>
    <definedName name="_________SD6" localSheetId="21">#REF!</definedName>
    <definedName name="_________SD6">#REF!</definedName>
    <definedName name="_________SD60" localSheetId="23">#REF!</definedName>
    <definedName name="_________SD60" localSheetId="24">#REF!</definedName>
    <definedName name="_________SD60" localSheetId="21">#REF!</definedName>
    <definedName name="_________SD60">#REF!</definedName>
    <definedName name="_________SD61" localSheetId="23">#REF!</definedName>
    <definedName name="_________SD61" localSheetId="24">#REF!</definedName>
    <definedName name="_________SD61" localSheetId="21">#REF!</definedName>
    <definedName name="_________SD61">#REF!</definedName>
    <definedName name="_________SD62" localSheetId="23">#REF!</definedName>
    <definedName name="_________SD62" localSheetId="24">#REF!</definedName>
    <definedName name="_________SD62" localSheetId="21">#REF!</definedName>
    <definedName name="_________SD62">#REF!</definedName>
    <definedName name="_________SD63" localSheetId="23">#REF!</definedName>
    <definedName name="_________SD63" localSheetId="24">#REF!</definedName>
    <definedName name="_________SD63" localSheetId="21">#REF!</definedName>
    <definedName name="_________SD63">#REF!</definedName>
    <definedName name="_________SD64" localSheetId="23">#REF!</definedName>
    <definedName name="_________SD64" localSheetId="24">#REF!</definedName>
    <definedName name="_________SD64" localSheetId="21">#REF!</definedName>
    <definedName name="_________SD64">#REF!</definedName>
    <definedName name="_________SD65" localSheetId="23">#REF!</definedName>
    <definedName name="_________SD65" localSheetId="24">#REF!</definedName>
    <definedName name="_________SD65" localSheetId="21">#REF!</definedName>
    <definedName name="_________SD65">#REF!</definedName>
    <definedName name="_________SD66" localSheetId="23">#REF!</definedName>
    <definedName name="_________SD66" localSheetId="24">#REF!</definedName>
    <definedName name="_________SD66" localSheetId="21">#REF!</definedName>
    <definedName name="_________SD66">#REF!</definedName>
    <definedName name="_________SD67" localSheetId="23">#REF!</definedName>
    <definedName name="_________SD67" localSheetId="24">#REF!</definedName>
    <definedName name="_________SD67" localSheetId="21">#REF!</definedName>
    <definedName name="_________SD67">#REF!</definedName>
    <definedName name="_________SD68" localSheetId="23">#REF!</definedName>
    <definedName name="_________SD68" localSheetId="24">#REF!</definedName>
    <definedName name="_________SD68" localSheetId="21">#REF!</definedName>
    <definedName name="_________SD68">#REF!</definedName>
    <definedName name="_________SD69" localSheetId="23">#REF!</definedName>
    <definedName name="_________SD69" localSheetId="24">#REF!</definedName>
    <definedName name="_________SD69" localSheetId="21">#REF!</definedName>
    <definedName name="_________SD69">#REF!</definedName>
    <definedName name="_________SD7" localSheetId="23">#REF!</definedName>
    <definedName name="_________SD7" localSheetId="24">#REF!</definedName>
    <definedName name="_________SD7" localSheetId="21">#REF!</definedName>
    <definedName name="_________SD7">#REF!</definedName>
    <definedName name="_________SD70" localSheetId="23">#REF!</definedName>
    <definedName name="_________SD70" localSheetId="24">#REF!</definedName>
    <definedName name="_________SD70" localSheetId="21">#REF!</definedName>
    <definedName name="_________SD70">#REF!</definedName>
    <definedName name="_________SD71" localSheetId="23">#REF!</definedName>
    <definedName name="_________SD71" localSheetId="24">#REF!</definedName>
    <definedName name="_________SD71" localSheetId="21">#REF!</definedName>
    <definedName name="_________SD71">#REF!</definedName>
    <definedName name="_________SD72" localSheetId="23">#REF!</definedName>
    <definedName name="_________SD72" localSheetId="24">#REF!</definedName>
    <definedName name="_________SD72" localSheetId="21">#REF!</definedName>
    <definedName name="_________SD72">#REF!</definedName>
    <definedName name="_________SD73" localSheetId="23">#REF!</definedName>
    <definedName name="_________SD73" localSheetId="24">#REF!</definedName>
    <definedName name="_________SD73" localSheetId="21">#REF!</definedName>
    <definedName name="_________SD73">#REF!</definedName>
    <definedName name="_________SD74" localSheetId="23">#REF!</definedName>
    <definedName name="_________SD74" localSheetId="24">#REF!</definedName>
    <definedName name="_________SD74" localSheetId="21">#REF!</definedName>
    <definedName name="_________SD74">#REF!</definedName>
    <definedName name="_________SD75" localSheetId="23">#REF!</definedName>
    <definedName name="_________SD75" localSheetId="24">#REF!</definedName>
    <definedName name="_________SD75" localSheetId="21">#REF!</definedName>
    <definedName name="_________SD75">#REF!</definedName>
    <definedName name="_________SD76" localSheetId="23">#REF!</definedName>
    <definedName name="_________SD76" localSheetId="24">#REF!</definedName>
    <definedName name="_________SD76" localSheetId="21">#REF!</definedName>
    <definedName name="_________SD76">#REF!</definedName>
    <definedName name="_________SD77" localSheetId="23">#REF!</definedName>
    <definedName name="_________SD77" localSheetId="24">#REF!</definedName>
    <definedName name="_________SD77" localSheetId="21">#REF!</definedName>
    <definedName name="_________SD77">#REF!</definedName>
    <definedName name="_________SD78" localSheetId="23">#REF!</definedName>
    <definedName name="_________SD78" localSheetId="24">#REF!</definedName>
    <definedName name="_________SD78" localSheetId="21">#REF!</definedName>
    <definedName name="_________SD78">#REF!</definedName>
    <definedName name="_________SD79" localSheetId="23">#REF!</definedName>
    <definedName name="_________SD79" localSheetId="24">#REF!</definedName>
    <definedName name="_________SD79" localSheetId="21">#REF!</definedName>
    <definedName name="_________SD79">#REF!</definedName>
    <definedName name="_________SD8" localSheetId="23">#REF!</definedName>
    <definedName name="_________SD8" localSheetId="24">#REF!</definedName>
    <definedName name="_________SD8" localSheetId="21">#REF!</definedName>
    <definedName name="_________SD8">#REF!</definedName>
    <definedName name="_________SD80" localSheetId="23">#REF!</definedName>
    <definedName name="_________SD80" localSheetId="24">#REF!</definedName>
    <definedName name="_________SD80" localSheetId="21">#REF!</definedName>
    <definedName name="_________SD80">#REF!</definedName>
    <definedName name="_________SD81" localSheetId="23">#REF!</definedName>
    <definedName name="_________SD81" localSheetId="24">#REF!</definedName>
    <definedName name="_________SD81" localSheetId="21">#REF!</definedName>
    <definedName name="_________SD81">#REF!</definedName>
    <definedName name="_________SD82" localSheetId="23">#REF!</definedName>
    <definedName name="_________SD82" localSheetId="24">#REF!</definedName>
    <definedName name="_________SD82" localSheetId="21">#REF!</definedName>
    <definedName name="_________SD82">#REF!</definedName>
    <definedName name="_________SD83" localSheetId="23">#REF!</definedName>
    <definedName name="_________SD83" localSheetId="24">#REF!</definedName>
    <definedName name="_________SD83" localSheetId="21">#REF!</definedName>
    <definedName name="_________SD83">#REF!</definedName>
    <definedName name="_________SD84" localSheetId="23">#REF!</definedName>
    <definedName name="_________SD84" localSheetId="24">#REF!</definedName>
    <definedName name="_________SD84" localSheetId="21">#REF!</definedName>
    <definedName name="_________SD84">#REF!</definedName>
    <definedName name="_________SD85" localSheetId="23">#REF!</definedName>
    <definedName name="_________SD85" localSheetId="24">#REF!</definedName>
    <definedName name="_________SD85" localSheetId="21">#REF!</definedName>
    <definedName name="_________SD85">#REF!</definedName>
    <definedName name="_________SD86" localSheetId="23">#REF!</definedName>
    <definedName name="_________SD86" localSheetId="24">#REF!</definedName>
    <definedName name="_________SD86" localSheetId="21">#REF!</definedName>
    <definedName name="_________SD86">#REF!</definedName>
    <definedName name="_________SD87" localSheetId="23">#REF!</definedName>
    <definedName name="_________SD87" localSheetId="24">#REF!</definedName>
    <definedName name="_________SD87" localSheetId="21">#REF!</definedName>
    <definedName name="_________SD87">#REF!</definedName>
    <definedName name="_________SD88" localSheetId="23">#REF!</definedName>
    <definedName name="_________SD88" localSheetId="24">#REF!</definedName>
    <definedName name="_________SD88" localSheetId="21">#REF!</definedName>
    <definedName name="_________SD88">#REF!</definedName>
    <definedName name="_________SD89" localSheetId="23">#REF!</definedName>
    <definedName name="_________SD89" localSheetId="24">#REF!</definedName>
    <definedName name="_________SD89" localSheetId="21">#REF!</definedName>
    <definedName name="_________SD89">#REF!</definedName>
    <definedName name="_________SD9" localSheetId="23">#REF!</definedName>
    <definedName name="_________SD9" localSheetId="24">#REF!</definedName>
    <definedName name="_________SD9" localSheetId="21">#REF!</definedName>
    <definedName name="_________SD9">#REF!</definedName>
    <definedName name="_________SD90" localSheetId="23">#REF!</definedName>
    <definedName name="_________SD90" localSheetId="24">#REF!</definedName>
    <definedName name="_________SD90" localSheetId="21">#REF!</definedName>
    <definedName name="_________SD90">#REF!</definedName>
    <definedName name="_________SD91" localSheetId="23">#REF!</definedName>
    <definedName name="_________SD91" localSheetId="24">#REF!</definedName>
    <definedName name="_________SD91" localSheetId="21">#REF!</definedName>
    <definedName name="_________SD91">#REF!</definedName>
    <definedName name="_________SD92" localSheetId="23">#REF!</definedName>
    <definedName name="_________SD92" localSheetId="24">#REF!</definedName>
    <definedName name="_________SD92" localSheetId="21">#REF!</definedName>
    <definedName name="_________SD92">#REF!</definedName>
    <definedName name="_________SD93" localSheetId="23">#REF!</definedName>
    <definedName name="_________SD93" localSheetId="24">#REF!</definedName>
    <definedName name="_________SD93" localSheetId="21">#REF!</definedName>
    <definedName name="_________SD93">#REF!</definedName>
    <definedName name="_________SD94" localSheetId="23">#REF!</definedName>
    <definedName name="_________SD94" localSheetId="24">#REF!</definedName>
    <definedName name="_________SD94" localSheetId="21">#REF!</definedName>
    <definedName name="_________SD94">#REF!</definedName>
    <definedName name="_________SD95" localSheetId="23">#REF!</definedName>
    <definedName name="_________SD95" localSheetId="24">#REF!</definedName>
    <definedName name="_________SD95" localSheetId="21">#REF!</definedName>
    <definedName name="_________SD95">#REF!</definedName>
    <definedName name="_________SD96" localSheetId="23">#REF!</definedName>
    <definedName name="_________SD96" localSheetId="24">#REF!</definedName>
    <definedName name="_________SD96" localSheetId="21">#REF!</definedName>
    <definedName name="_________SD96">#REF!</definedName>
    <definedName name="_________SD97" localSheetId="23">#REF!</definedName>
    <definedName name="_________SD97" localSheetId="24">#REF!</definedName>
    <definedName name="_________SD97" localSheetId="21">#REF!</definedName>
    <definedName name="_________SD97">#REF!</definedName>
    <definedName name="_________SD98" localSheetId="23">#REF!</definedName>
    <definedName name="_________SD98" localSheetId="24">#REF!</definedName>
    <definedName name="_________SD98" localSheetId="21">#REF!</definedName>
    <definedName name="_________SD98">#REF!</definedName>
    <definedName name="_________SD99" localSheetId="23">#REF!</definedName>
    <definedName name="_________SD99" localSheetId="24">#REF!</definedName>
    <definedName name="_________SD99" localSheetId="21">#REF!</definedName>
    <definedName name="_________SD99">#REF!</definedName>
    <definedName name="_________SO016" localSheetId="23">'[15]MRMECADAMoad data'!#REF!</definedName>
    <definedName name="_________SO016" localSheetId="24">'[15]MRMECADAMoad data'!#REF!</definedName>
    <definedName name="_________SO016" localSheetId="21">'[15]MRMECADAMoad data'!#REF!</definedName>
    <definedName name="_________SO016">'[15]MRMECADAMoad data'!#REF!</definedName>
    <definedName name="_________SP001" localSheetId="23">'[15]MRMECADAMoad data'!#REF!</definedName>
    <definedName name="_________SP001" localSheetId="24">'[15]MRMECADAMoad data'!#REF!</definedName>
    <definedName name="_________SP001" localSheetId="21">'[15]MRMECADAMoad data'!#REF!</definedName>
    <definedName name="_________SP001">'[15]MRMECADAMoad data'!#REF!</definedName>
    <definedName name="_________SP002" localSheetId="23">'[15]MRMECADAMoad data'!#REF!</definedName>
    <definedName name="_________SP002" localSheetId="24">'[15]MRMECADAMoad data'!#REF!</definedName>
    <definedName name="_________SP002">'[15]MRMECADAMoad data'!#REF!</definedName>
    <definedName name="_________SP003" localSheetId="23">'[15]MRMECADAMoad data'!#REF!</definedName>
    <definedName name="_________SP003" localSheetId="24">'[15]MRMECADAMoad data'!#REF!</definedName>
    <definedName name="_________SP003">'[15]MRMECADAMoad data'!#REF!</definedName>
    <definedName name="_________SP004" localSheetId="23">'[15]MRMECADAMoad data'!#REF!</definedName>
    <definedName name="_________SP004" localSheetId="24">'[15]MRMECADAMoad data'!#REF!</definedName>
    <definedName name="_________SP004">'[15]MRMECADAMoad data'!#REF!</definedName>
    <definedName name="_________SP006" localSheetId="23">'[15]MRMECADAMoad data'!#REF!</definedName>
    <definedName name="_________SP006" localSheetId="24">'[15]MRMECADAMoad data'!#REF!</definedName>
    <definedName name="_________SP006">'[15]MRMECADAMoad data'!#REF!</definedName>
    <definedName name="_________SP007" localSheetId="23">'[15]MRMECADAMoad data'!#REF!</definedName>
    <definedName name="_________SP007" localSheetId="24">'[15]MRMECADAMoad data'!#REF!</definedName>
    <definedName name="_________SP007">'[15]MRMECADAMoad data'!#REF!</definedName>
    <definedName name="_________SP008" localSheetId="23">'[15]MRMECADAMoad data'!#REF!</definedName>
    <definedName name="_________SP008" localSheetId="24">'[15]MRMECADAMoad data'!#REF!</definedName>
    <definedName name="_________SP008">'[15]MRMECADAMoad data'!#REF!</definedName>
    <definedName name="_________SP009" localSheetId="23">'[15]MRMECADAMoad data'!#REF!</definedName>
    <definedName name="_________SP009" localSheetId="24">'[15]MRMECADAMoad data'!#REF!</definedName>
    <definedName name="_________SP009">'[15]MRMECADAMoad data'!#REF!</definedName>
    <definedName name="_________SP010" localSheetId="23">'[15]MRMECADAMoad data'!#REF!</definedName>
    <definedName name="_________SP010" localSheetId="24">'[15]MRMECADAMoad data'!#REF!</definedName>
    <definedName name="_________SP010">'[15]MRMECADAMoad data'!#REF!</definedName>
    <definedName name="_________SP011" localSheetId="23">'[15]MRMECADAMoad data'!#REF!</definedName>
    <definedName name="_________SP011" localSheetId="24">'[15]MRMECADAMoad data'!#REF!</definedName>
    <definedName name="_________SP011">'[15]MRMECADAMoad data'!#REF!</definedName>
    <definedName name="_________SP012" localSheetId="23">'[15]MRMECADAMoad data'!#REF!</definedName>
    <definedName name="_________SP012" localSheetId="24">'[15]MRMECADAMoad data'!#REF!</definedName>
    <definedName name="_________SP012">'[15]MRMECADAMoad data'!#REF!</definedName>
    <definedName name="_________SP013" localSheetId="23">'[15]MRMECADAMoad data'!#REF!</definedName>
    <definedName name="_________SP013" localSheetId="24">'[15]MRMECADAMoad data'!#REF!</definedName>
    <definedName name="_________SP013">'[15]MRMECADAMoad data'!#REF!</definedName>
    <definedName name="_________SP014" localSheetId="23">'[15]MRMECADAMoad data'!#REF!</definedName>
    <definedName name="_________SP014" localSheetId="24">'[15]MRMECADAMoad data'!#REF!</definedName>
    <definedName name="_________SP014">'[15]MRMECADAMoad data'!#REF!</definedName>
    <definedName name="_________SP015" localSheetId="23">'[15]MRMECADAMoad data'!#REF!</definedName>
    <definedName name="_________SP015" localSheetId="24">'[15]MRMECADAMoad data'!#REF!</definedName>
    <definedName name="_________SP015">'[15]MRMECADAMoad data'!#REF!</definedName>
    <definedName name="_________SP016" localSheetId="23">'[15]MRMECADAMoad data'!#REF!</definedName>
    <definedName name="_________SP016" localSheetId="24">'[15]MRMECADAMoad data'!#REF!</definedName>
    <definedName name="_________SP016">'[15]MRMECADAMoad data'!#REF!</definedName>
    <definedName name="_________SP017" localSheetId="23">'[15]MRMECADAMoad data'!#REF!</definedName>
    <definedName name="_________SP017" localSheetId="24">'[15]MRMECADAMoad data'!#REF!</definedName>
    <definedName name="_________SP017">'[15]MRMECADAMoad data'!#REF!</definedName>
    <definedName name="_________SP018" localSheetId="23">'[15]MRMECADAMoad data'!#REF!</definedName>
    <definedName name="_________SP018" localSheetId="24">'[15]MRMECADAMoad data'!#REF!</definedName>
    <definedName name="_________SP018">'[15]MRMECADAMoad data'!#REF!</definedName>
    <definedName name="_________SP019" localSheetId="23">'[15]MRMECADAMoad data'!#REF!</definedName>
    <definedName name="_________SP019" localSheetId="24">'[15]MRMECADAMoad data'!#REF!</definedName>
    <definedName name="_________SP019">'[15]MRMECADAMoad data'!#REF!</definedName>
    <definedName name="_________SP020" localSheetId="23">'[15]MRMECADAMoad data'!#REF!</definedName>
    <definedName name="_________SP020" localSheetId="24">'[15]MRMECADAMoad data'!#REF!</definedName>
    <definedName name="_________SP020">'[15]MRMECADAMoad data'!#REF!</definedName>
    <definedName name="_________SP021" localSheetId="23">'[15]MRMECADAMoad data'!#REF!</definedName>
    <definedName name="_________SP021" localSheetId="24">'[15]MRMECADAMoad data'!#REF!</definedName>
    <definedName name="_________SP021">'[15]MRMECADAMoad data'!#REF!</definedName>
    <definedName name="_________SP022" localSheetId="23">'[15]MRMECADAMoad data'!#REF!</definedName>
    <definedName name="_________SP022" localSheetId="24">'[15]MRMECADAMoad data'!#REF!</definedName>
    <definedName name="_________SP022">'[15]MRMECADAMoad data'!#REF!</definedName>
    <definedName name="_________SP023" localSheetId="23">'[15]MRMECADAMoad data'!#REF!</definedName>
    <definedName name="_________SP023" localSheetId="24">'[15]MRMECADAMoad data'!#REF!</definedName>
    <definedName name="_________SP023">'[15]MRMECADAMoad data'!#REF!</definedName>
    <definedName name="_________SP024" localSheetId="23">'[15]MRMECADAMoad data'!#REF!</definedName>
    <definedName name="_________SP024" localSheetId="24">'[15]MRMECADAMoad data'!#REF!</definedName>
    <definedName name="_________SP024">'[15]MRMECADAMoad data'!#REF!</definedName>
    <definedName name="_________SP025" localSheetId="23">'[15]MRMECADAMoad data'!#REF!</definedName>
    <definedName name="_________SP025" localSheetId="24">'[15]MRMECADAMoad data'!#REF!</definedName>
    <definedName name="_________SP025">'[15]MRMECADAMoad data'!#REF!</definedName>
    <definedName name="_________SP026" localSheetId="23">'[15]MRMECADAMoad data'!#REF!</definedName>
    <definedName name="_________SP026" localSheetId="24">'[15]MRMECADAMoad data'!#REF!</definedName>
    <definedName name="_________SP026">'[15]MRMECADAMoad data'!#REF!</definedName>
    <definedName name="_________SP027" localSheetId="23">'[15]MRMECADAMoad data'!#REF!</definedName>
    <definedName name="_________SP027" localSheetId="24">'[15]MRMECADAMoad data'!#REF!</definedName>
    <definedName name="_________SP027">'[15]MRMECADAMoad data'!#REF!</definedName>
    <definedName name="_________SP028" localSheetId="23">'[15]MRMECADAMoad data'!#REF!</definedName>
    <definedName name="_________SP028" localSheetId="24">'[15]MRMECADAMoad data'!#REF!</definedName>
    <definedName name="_________SP028">'[15]MRMECADAMoad data'!#REF!</definedName>
    <definedName name="_________SP029" localSheetId="23">'[15]MRMECADAMoad data'!#REF!</definedName>
    <definedName name="_________SP029" localSheetId="24">'[15]MRMECADAMoad data'!#REF!</definedName>
    <definedName name="_________SP029">'[15]MRMECADAMoad data'!#REF!</definedName>
    <definedName name="_________SP030" localSheetId="23">'[15]MRMECADAMoad data'!#REF!</definedName>
    <definedName name="_________SP030" localSheetId="24">'[15]MRMECADAMoad data'!#REF!</definedName>
    <definedName name="_________SP030">'[15]MRMECADAMoad data'!#REF!</definedName>
    <definedName name="_________SP031" localSheetId="23">'[15]MRMECADAMoad data'!#REF!</definedName>
    <definedName name="_________SP031" localSheetId="24">'[15]MRMECADAMoad data'!#REF!</definedName>
    <definedName name="_________SP031">'[15]MRMECADAMoad data'!#REF!</definedName>
    <definedName name="_________SP032" localSheetId="23">'[15]MRMECADAMoad data'!#REF!</definedName>
    <definedName name="_________SP032" localSheetId="24">'[15]MRMECADAMoad data'!#REF!</definedName>
    <definedName name="_________SP032">'[15]MRMECADAMoad data'!#REF!</definedName>
    <definedName name="_________SP033" localSheetId="23">'[15]MRMECADAMoad data'!#REF!</definedName>
    <definedName name="_________SP033" localSheetId="24">'[15]MRMECADAMoad data'!#REF!</definedName>
    <definedName name="_________SP033">'[15]MRMECADAMoad data'!#REF!</definedName>
    <definedName name="_________SP034" localSheetId="23">'[15]MRMECADAMoad data'!#REF!</definedName>
    <definedName name="_________SP034" localSheetId="24">'[15]MRMECADAMoad data'!#REF!</definedName>
    <definedName name="_________SP034">'[15]MRMECADAMoad data'!#REF!</definedName>
    <definedName name="_________SP035" localSheetId="23">'[15]MRMECADAMoad data'!#REF!</definedName>
    <definedName name="_________SP035" localSheetId="24">'[15]MRMECADAMoad data'!#REF!</definedName>
    <definedName name="_________SP035">'[15]MRMECADAMoad data'!#REF!</definedName>
    <definedName name="_________SP036" localSheetId="23">'[15]MRMECADAMoad data'!#REF!</definedName>
    <definedName name="_________SP036" localSheetId="24">'[15]MRMECADAMoad data'!#REF!</definedName>
    <definedName name="_________SP036">'[15]MRMECADAMoad data'!#REF!</definedName>
    <definedName name="_________SP037" localSheetId="23">'[15]MRMECADAMoad data'!#REF!</definedName>
    <definedName name="_________SP037" localSheetId="24">'[15]MRMECADAMoad data'!#REF!</definedName>
    <definedName name="_________SP037">'[15]MRMECADAMoad data'!#REF!</definedName>
    <definedName name="_________SP038" localSheetId="23">'[15]MRMECADAMoad data'!#REF!</definedName>
    <definedName name="_________SP038" localSheetId="24">'[15]MRMECADAMoad data'!#REF!</definedName>
    <definedName name="_________SP038">'[15]MRMECADAMoad data'!#REF!</definedName>
    <definedName name="_________SP039" localSheetId="23">'[15]MRMECADAMoad data'!#REF!</definedName>
    <definedName name="_________SP039" localSheetId="24">'[15]MRMECADAMoad data'!#REF!</definedName>
    <definedName name="_________SP039">'[15]MRMECADAMoad data'!#REF!</definedName>
    <definedName name="_________SP040" localSheetId="23">'[15]MRMECADAMoad data'!#REF!</definedName>
    <definedName name="_________SP040" localSheetId="24">'[15]MRMECADAMoad data'!#REF!</definedName>
    <definedName name="_________SP040">'[15]MRMECADAMoad data'!#REF!</definedName>
    <definedName name="_________SP041" localSheetId="23">'[15]MRMECADAMoad data'!#REF!</definedName>
    <definedName name="_________SP041" localSheetId="24">'[15]MRMECADAMoad data'!#REF!</definedName>
    <definedName name="_________SP041">'[15]MRMECADAMoad data'!#REF!</definedName>
    <definedName name="_________SP042" localSheetId="23">'[15]MRMECADAMoad data'!#REF!</definedName>
    <definedName name="_________SP042" localSheetId="24">'[15]MRMECADAMoad data'!#REF!</definedName>
    <definedName name="_________SP042">'[15]MRMECADAMoad data'!#REF!</definedName>
    <definedName name="_________SP043" localSheetId="23">'[15]MRMECADAMoad data'!#REF!</definedName>
    <definedName name="_________SP043" localSheetId="24">'[15]MRMECADAMoad data'!#REF!</definedName>
    <definedName name="_________SP043">'[15]MRMECADAMoad data'!#REF!</definedName>
    <definedName name="_________SP044" localSheetId="23">'[15]MRMECADAMoad data'!#REF!</definedName>
    <definedName name="_________SP044" localSheetId="24">'[15]MRMECADAMoad data'!#REF!</definedName>
    <definedName name="_________SP044">'[15]MRMECADAMoad data'!#REF!</definedName>
    <definedName name="_________SP045" localSheetId="23">'[15]MRMECADAMoad data'!#REF!</definedName>
    <definedName name="_________SP045" localSheetId="24">'[15]MRMECADAMoad data'!#REF!</definedName>
    <definedName name="_________SP045">'[15]MRMECADAMoad data'!#REF!</definedName>
    <definedName name="_________SP046" localSheetId="23">'[15]MRMECADAMoad data'!#REF!</definedName>
    <definedName name="_________SP046" localSheetId="24">'[15]MRMECADAMoad data'!#REF!</definedName>
    <definedName name="_________SP046">'[15]MRMECADAMoad data'!#REF!</definedName>
    <definedName name="_________SP047" localSheetId="23">'[15]MRMECADAMoad data'!#REF!</definedName>
    <definedName name="_________SP047" localSheetId="24">'[15]MRMECADAMoad data'!#REF!</definedName>
    <definedName name="_________SP047">'[15]MRMECADAMoad data'!#REF!</definedName>
    <definedName name="_________SP048" localSheetId="23">'[15]MRMECADAMoad data'!#REF!</definedName>
    <definedName name="_________SP048" localSheetId="24">'[15]MRMECADAMoad data'!#REF!</definedName>
    <definedName name="_________SP048">'[15]MRMECADAMoad data'!#REF!</definedName>
    <definedName name="_________SP049" localSheetId="23">'[15]MRMECADAMoad data'!#REF!</definedName>
    <definedName name="_________SP049" localSheetId="24">'[15]MRMECADAMoad data'!#REF!</definedName>
    <definedName name="_________SP049">'[15]MRMECADAMoad data'!#REF!</definedName>
    <definedName name="_________SP050" localSheetId="23">'[15]MRMECADAMoad data'!#REF!</definedName>
    <definedName name="_________SP050" localSheetId="24">'[15]MRMECADAMoad data'!#REF!</definedName>
    <definedName name="_________SP050">'[15]MRMECADAMoad data'!#REF!</definedName>
    <definedName name="_________SP051" localSheetId="23">'[15]MRMECADAMoad data'!#REF!</definedName>
    <definedName name="_________SP051" localSheetId="24">'[15]MRMECADAMoad data'!#REF!</definedName>
    <definedName name="_________SP051">'[15]MRMECADAMoad data'!#REF!</definedName>
    <definedName name="_________SP052" localSheetId="23">'[15]MRMECADAMoad data'!#REF!</definedName>
    <definedName name="_________SP052" localSheetId="24">'[15]MRMECADAMoad data'!#REF!</definedName>
    <definedName name="_________SP052">'[15]MRMECADAMoad data'!#REF!</definedName>
    <definedName name="_________SP053" localSheetId="23">'[15]MRMECADAMoad data'!#REF!</definedName>
    <definedName name="_________SP053" localSheetId="24">'[15]MRMECADAMoad data'!#REF!</definedName>
    <definedName name="_________SP053">'[15]MRMECADAMoad data'!#REF!</definedName>
    <definedName name="_________SP054" localSheetId="23">'[15]MRMECADAMoad data'!#REF!</definedName>
    <definedName name="_________SP054" localSheetId="24">'[15]MRMECADAMoad data'!#REF!</definedName>
    <definedName name="_________SP054">'[15]MRMECADAMoad data'!#REF!</definedName>
    <definedName name="_________SP055" localSheetId="23">'[15]MRMECADAMoad data'!#REF!</definedName>
    <definedName name="_________SP055" localSheetId="24">'[15]MRMECADAMoad data'!#REF!</definedName>
    <definedName name="_________SP055">'[15]MRMECADAMoad data'!#REF!</definedName>
    <definedName name="_________SP056" localSheetId="23">'[15]MRMECADAMoad data'!#REF!</definedName>
    <definedName name="_________SP056" localSheetId="24">'[15]MRMECADAMoad data'!#REF!</definedName>
    <definedName name="_________SP056">'[15]MRMECADAMoad data'!#REF!</definedName>
    <definedName name="_________SP057" localSheetId="23">'[15]MRMECADAMoad data'!#REF!</definedName>
    <definedName name="_________SP057" localSheetId="24">'[15]MRMECADAMoad data'!#REF!</definedName>
    <definedName name="_________SP057">'[15]MRMECADAMoad data'!#REF!</definedName>
    <definedName name="_________SP058" localSheetId="23">'[15]MRMECADAMoad data'!#REF!</definedName>
    <definedName name="_________SP058" localSheetId="24">'[15]MRMECADAMoad data'!#REF!</definedName>
    <definedName name="_________SP058">'[15]MRMECADAMoad data'!#REF!</definedName>
    <definedName name="_________SP059" localSheetId="23">'[15]MRMECADAMoad data'!#REF!</definedName>
    <definedName name="_________SP059" localSheetId="24">'[15]MRMECADAMoad data'!#REF!</definedName>
    <definedName name="_________SP059">'[15]MRMECADAMoad data'!#REF!</definedName>
    <definedName name="_________SP060" localSheetId="23">'[15]MRMECADAMoad data'!#REF!</definedName>
    <definedName name="_________SP060" localSheetId="24">'[15]MRMECADAMoad data'!#REF!</definedName>
    <definedName name="_________SP060">'[15]MRMECADAMoad data'!#REF!</definedName>
    <definedName name="_________SP061" localSheetId="23">'[15]MRMECADAMoad data'!#REF!</definedName>
    <definedName name="_________SP061" localSheetId="24">'[15]MRMECADAMoad data'!#REF!</definedName>
    <definedName name="_________SP061">'[15]MRMECADAMoad data'!#REF!</definedName>
    <definedName name="_________SP062" localSheetId="23">'[15]MRMECADAMoad data'!#REF!</definedName>
    <definedName name="_________SP062" localSheetId="24">'[15]MRMECADAMoad data'!#REF!</definedName>
    <definedName name="_________SP062">'[15]MRMECADAMoad data'!#REF!</definedName>
    <definedName name="_________SP063" localSheetId="23">'[15]MRMECADAMoad data'!#REF!</definedName>
    <definedName name="_________SP063" localSheetId="24">'[15]MRMECADAMoad data'!#REF!</definedName>
    <definedName name="_________SP063">'[15]MRMECADAMoad data'!#REF!</definedName>
    <definedName name="_________SP064" localSheetId="23">'[15]MRMECADAMoad data'!#REF!</definedName>
    <definedName name="_________SP064" localSheetId="24">'[15]MRMECADAMoad data'!#REF!</definedName>
    <definedName name="_________SP064">'[15]MRMECADAMoad data'!#REF!</definedName>
    <definedName name="_________SP065" localSheetId="23">'[15]MRMECADAMoad data'!#REF!</definedName>
    <definedName name="_________SP065" localSheetId="24">'[15]MRMECADAMoad data'!#REF!</definedName>
    <definedName name="_________SP065">'[15]MRMECADAMoad data'!#REF!</definedName>
    <definedName name="_________SP066" localSheetId="23">'[15]MRMECADAMoad data'!#REF!</definedName>
    <definedName name="_________SP066" localSheetId="24">'[15]MRMECADAMoad data'!#REF!</definedName>
    <definedName name="_________SP066">'[15]MRMECADAMoad data'!#REF!</definedName>
    <definedName name="_________SP067" localSheetId="23">'[15]MRMECADAMoad data'!#REF!</definedName>
    <definedName name="_________SP067" localSheetId="24">'[15]MRMECADAMoad data'!#REF!</definedName>
    <definedName name="_________SP067">'[15]MRMECADAMoad data'!#REF!</definedName>
    <definedName name="_________SP068" localSheetId="23">'[15]MRMECADAMoad data'!#REF!</definedName>
    <definedName name="_________SP068" localSheetId="24">'[15]MRMECADAMoad data'!#REF!</definedName>
    <definedName name="_________SP068">'[15]MRMECADAMoad data'!#REF!</definedName>
    <definedName name="_________SP069" localSheetId="23">'[15]MRMECADAMoad data'!#REF!</definedName>
    <definedName name="_________SP069" localSheetId="24">'[15]MRMECADAMoad data'!#REF!</definedName>
    <definedName name="_________SP069">'[15]MRMECADAMoad data'!#REF!</definedName>
    <definedName name="_________SP070" localSheetId="23">'[15]MRMECADAMoad data'!#REF!</definedName>
    <definedName name="_________SP070" localSheetId="24">'[15]MRMECADAMoad data'!#REF!</definedName>
    <definedName name="_________SP070">'[15]MRMECADAMoad data'!#REF!</definedName>
    <definedName name="_________sp071" localSheetId="23">'[15]MRMECADAMoad data'!#REF!</definedName>
    <definedName name="_________sp071" localSheetId="24">'[15]MRMECADAMoad data'!#REF!</definedName>
    <definedName name="_________sp071">'[15]MRMECADAMoad data'!#REF!</definedName>
    <definedName name="_________SP072" localSheetId="23">'[15]MRMECADAMoad data'!#REF!</definedName>
    <definedName name="_________SP072" localSheetId="24">'[15]MRMECADAMoad data'!#REF!</definedName>
    <definedName name="_________SP072">'[15]MRMECADAMoad data'!#REF!</definedName>
    <definedName name="_________SP073" localSheetId="23">'[15]MRMECADAMoad data'!#REF!</definedName>
    <definedName name="_________SP073" localSheetId="24">'[15]MRMECADAMoad data'!#REF!</definedName>
    <definedName name="_________SP073">'[15]MRMECADAMoad data'!#REF!</definedName>
    <definedName name="_________SP074" localSheetId="23">'[15]MRMECADAMoad data'!#REF!</definedName>
    <definedName name="_________SP074" localSheetId="24">'[15]MRMECADAMoad data'!#REF!</definedName>
    <definedName name="_________SP074">'[15]MRMECADAMoad data'!#REF!</definedName>
    <definedName name="_________SP075" localSheetId="23">'[15]MRMECADAMoad data'!#REF!</definedName>
    <definedName name="_________SP075" localSheetId="24">'[15]MRMECADAMoad data'!#REF!</definedName>
    <definedName name="_________SP075">'[15]MRMECADAMoad data'!#REF!</definedName>
    <definedName name="_________SP076" localSheetId="23">'[15]MRMECADAMoad data'!#REF!</definedName>
    <definedName name="_________SP076" localSheetId="24">'[15]MRMECADAMoad data'!#REF!</definedName>
    <definedName name="_________SP076">'[15]MRMECADAMoad data'!#REF!</definedName>
    <definedName name="_________SP077" localSheetId="23">'[15]MRMECADAMoad data'!#REF!</definedName>
    <definedName name="_________SP077" localSheetId="24">'[15]MRMECADAMoad data'!#REF!</definedName>
    <definedName name="_________SP077">'[15]MRMECADAMoad data'!#REF!</definedName>
    <definedName name="_________sp078" localSheetId="23">'[15]MRMECADAMoad data'!#REF!</definedName>
    <definedName name="_________sp078" localSheetId="24">'[15]MRMECADAMoad data'!#REF!</definedName>
    <definedName name="_________sp078">'[15]MRMECADAMoad data'!#REF!</definedName>
    <definedName name="_________SPO79" localSheetId="23">'[15]MRMECADAMoad data'!#REF!</definedName>
    <definedName name="_________SPO79" localSheetId="24">'[15]MRMECADAMoad data'!#REF!</definedName>
    <definedName name="_________SPO79">'[15]MRMECADAMoad data'!#REF!</definedName>
    <definedName name="_________SS10" localSheetId="26">[12]MRATES!$C$9</definedName>
    <definedName name="_________SS10">[10]MRATES!$J$7</definedName>
    <definedName name="_________SS12" localSheetId="26">[12]MRATES!$C$10</definedName>
    <definedName name="_________SS12">[10]MRATES!$J$8</definedName>
    <definedName name="_________SS150" localSheetId="26">[13]MRATES!$G$13</definedName>
    <definedName name="_________SS150">[10]MRATES!$G$13</definedName>
    <definedName name="_________SS20" localSheetId="26">[12]MRATES!$C$11</definedName>
    <definedName name="_________SS20">[10]MRATES!$J$9</definedName>
    <definedName name="_________SS225" localSheetId="26">[12]MRATES!$I$19</definedName>
    <definedName name="_________SS225">[10]MRATES!$G$14</definedName>
    <definedName name="_________SS25" localSheetId="26">[12]MRATES!$C$12</definedName>
    <definedName name="_________SS25">[10]MRATES!$J$10</definedName>
    <definedName name="_________SS300" localSheetId="26">[13]MRATES!$G$15</definedName>
    <definedName name="_________SS300">[10]MRATES!$G$15</definedName>
    <definedName name="_________SS40" localSheetId="26">[12]MRATES!$C$13</definedName>
    <definedName name="_________SS40">[10]MRATES!$J$11</definedName>
    <definedName name="_________SS6" localSheetId="26">[12]MRATES!$C$8</definedName>
    <definedName name="_________SS6">[10]MRATES!$J$6</definedName>
    <definedName name="________IRC12" localSheetId="26">[12]MRATES!$F$11</definedName>
    <definedName name="________IRC12">[3]MRATES!$M$9</definedName>
    <definedName name="________IRC19" localSheetId="26">[12]MRATES!$F$12</definedName>
    <definedName name="________IRC19">[3]MRATES!$M$10</definedName>
    <definedName name="________IRC25" localSheetId="26">[12]MRATES!$F$13</definedName>
    <definedName name="________IRC25">[3]MRATES!$M$11</definedName>
    <definedName name="________IRC40" localSheetId="26">[12]MRATES!$F$14</definedName>
    <definedName name="________IRC40">[3]MRATES!$M$12</definedName>
    <definedName name="________IRC5" localSheetId="26">[12]MRATES!$F$9</definedName>
    <definedName name="________IRC5">[3]MRATES!$M$7</definedName>
    <definedName name="________IRC50" localSheetId="26">#N/A</definedName>
    <definedName name="________IRC50">[3]MRATES!$M$13</definedName>
    <definedName name="________IRC60" localSheetId="26">#N/A</definedName>
    <definedName name="________IRC60">[3]MRATES!$M$14</definedName>
    <definedName name="________IRC9" localSheetId="26">[12]MRATES!$F$10</definedName>
    <definedName name="________IRC9">[3]MRATES!$M$8</definedName>
    <definedName name="________MS6" localSheetId="26">#N/A</definedName>
    <definedName name="________MS6">[10]MRATES!$P$50</definedName>
    <definedName name="________MT1" localSheetId="25">#REF!</definedName>
    <definedName name="________MT1" localSheetId="22">#REF!</definedName>
    <definedName name="________MT1" localSheetId="23">#REF!</definedName>
    <definedName name="________MT1" localSheetId="24">#REF!</definedName>
    <definedName name="________MT1" localSheetId="21">#REF!</definedName>
    <definedName name="________MT1">#REF!</definedName>
    <definedName name="________MT10" localSheetId="23">#REF!</definedName>
    <definedName name="________MT10" localSheetId="24">#REF!</definedName>
    <definedName name="________MT10" localSheetId="21">#REF!</definedName>
    <definedName name="________MT10">#REF!</definedName>
    <definedName name="________MT100" localSheetId="23">#REF!</definedName>
    <definedName name="________MT100" localSheetId="24">#REF!</definedName>
    <definedName name="________MT100" localSheetId="21">#REF!</definedName>
    <definedName name="________MT100">#REF!</definedName>
    <definedName name="________MT101" localSheetId="23">#REF!</definedName>
    <definedName name="________MT101" localSheetId="24">#REF!</definedName>
    <definedName name="________MT101" localSheetId="21">#REF!</definedName>
    <definedName name="________MT101">#REF!</definedName>
    <definedName name="________MT102" localSheetId="23">#REF!</definedName>
    <definedName name="________MT102" localSheetId="24">#REF!</definedName>
    <definedName name="________MT102" localSheetId="21">#REF!</definedName>
    <definedName name="________MT102">#REF!</definedName>
    <definedName name="________MT103" localSheetId="23">#REF!</definedName>
    <definedName name="________MT103" localSheetId="24">#REF!</definedName>
    <definedName name="________MT103" localSheetId="21">#REF!</definedName>
    <definedName name="________MT103">#REF!</definedName>
    <definedName name="________MT104" localSheetId="23">#REF!</definedName>
    <definedName name="________MT104" localSheetId="24">#REF!</definedName>
    <definedName name="________MT104" localSheetId="21">#REF!</definedName>
    <definedName name="________MT104">#REF!</definedName>
    <definedName name="________MT105" localSheetId="23">#REF!</definedName>
    <definedName name="________MT105" localSheetId="24">#REF!</definedName>
    <definedName name="________MT105" localSheetId="21">#REF!</definedName>
    <definedName name="________MT105">#REF!</definedName>
    <definedName name="________MT106" localSheetId="23">#REF!</definedName>
    <definedName name="________MT106" localSheetId="24">#REF!</definedName>
    <definedName name="________MT106" localSheetId="21">#REF!</definedName>
    <definedName name="________MT106">#REF!</definedName>
    <definedName name="________MT107" localSheetId="23">#REF!</definedName>
    <definedName name="________MT107" localSheetId="24">#REF!</definedName>
    <definedName name="________MT107" localSheetId="21">#REF!</definedName>
    <definedName name="________MT107">#REF!</definedName>
    <definedName name="________MT108" localSheetId="23">#REF!</definedName>
    <definedName name="________MT108" localSheetId="24">#REF!</definedName>
    <definedName name="________MT108" localSheetId="21">#REF!</definedName>
    <definedName name="________MT108">#REF!</definedName>
    <definedName name="________MT109" localSheetId="23">#REF!</definedName>
    <definedName name="________MT109" localSheetId="24">#REF!</definedName>
    <definedName name="________MT109" localSheetId="21">#REF!</definedName>
    <definedName name="________MT109">#REF!</definedName>
    <definedName name="________MT11" localSheetId="23">#REF!</definedName>
    <definedName name="________MT11" localSheetId="24">#REF!</definedName>
    <definedName name="________MT11" localSheetId="21">#REF!</definedName>
    <definedName name="________MT11">#REF!</definedName>
    <definedName name="________MT110" localSheetId="23">#REF!</definedName>
    <definedName name="________MT110" localSheetId="24">#REF!</definedName>
    <definedName name="________MT110" localSheetId="21">#REF!</definedName>
    <definedName name="________MT110">#REF!</definedName>
    <definedName name="________MT111" localSheetId="23">#REF!</definedName>
    <definedName name="________MT111" localSheetId="24">#REF!</definedName>
    <definedName name="________MT111" localSheetId="21">#REF!</definedName>
    <definedName name="________MT111">#REF!</definedName>
    <definedName name="________MT112" localSheetId="23">#REF!</definedName>
    <definedName name="________MT112" localSheetId="24">#REF!</definedName>
    <definedName name="________MT112" localSheetId="21">#REF!</definedName>
    <definedName name="________MT112">#REF!</definedName>
    <definedName name="________MT113" localSheetId="23">#REF!</definedName>
    <definedName name="________MT113" localSheetId="24">#REF!</definedName>
    <definedName name="________MT113" localSheetId="21">#REF!</definedName>
    <definedName name="________MT113">#REF!</definedName>
    <definedName name="________MT114" localSheetId="23">#REF!</definedName>
    <definedName name="________MT114" localSheetId="24">#REF!</definedName>
    <definedName name="________MT114" localSheetId="21">#REF!</definedName>
    <definedName name="________MT114">#REF!</definedName>
    <definedName name="________MT115" localSheetId="23">#REF!</definedName>
    <definedName name="________MT115" localSheetId="24">#REF!</definedName>
    <definedName name="________MT115" localSheetId="21">#REF!</definedName>
    <definedName name="________MT115">#REF!</definedName>
    <definedName name="________MT116" localSheetId="23">#REF!</definedName>
    <definedName name="________MT116" localSheetId="24">#REF!</definedName>
    <definedName name="________MT116" localSheetId="21">#REF!</definedName>
    <definedName name="________MT116">#REF!</definedName>
    <definedName name="________MT117" localSheetId="23">#REF!</definedName>
    <definedName name="________MT117" localSheetId="24">#REF!</definedName>
    <definedName name="________MT117" localSheetId="21">#REF!</definedName>
    <definedName name="________MT117">#REF!</definedName>
    <definedName name="________MT118" localSheetId="23">#REF!</definedName>
    <definedName name="________MT118" localSheetId="24">#REF!</definedName>
    <definedName name="________MT118" localSheetId="21">#REF!</definedName>
    <definedName name="________MT118">#REF!</definedName>
    <definedName name="________MT119" localSheetId="23">#REF!</definedName>
    <definedName name="________MT119" localSheetId="24">#REF!</definedName>
    <definedName name="________MT119" localSheetId="21">#REF!</definedName>
    <definedName name="________MT119">#REF!</definedName>
    <definedName name="________MT12" localSheetId="23">#REF!</definedName>
    <definedName name="________MT12" localSheetId="24">#REF!</definedName>
    <definedName name="________MT12" localSheetId="21">#REF!</definedName>
    <definedName name="________MT12">#REF!</definedName>
    <definedName name="________MT120" localSheetId="23">#REF!</definedName>
    <definedName name="________MT120" localSheetId="24">#REF!</definedName>
    <definedName name="________MT120" localSheetId="21">#REF!</definedName>
    <definedName name="________MT120">#REF!</definedName>
    <definedName name="________MT121" localSheetId="23">#REF!</definedName>
    <definedName name="________MT121" localSheetId="24">#REF!</definedName>
    <definedName name="________MT121" localSheetId="21">#REF!</definedName>
    <definedName name="________MT121">#REF!</definedName>
    <definedName name="________MT122" localSheetId="23">#REF!</definedName>
    <definedName name="________MT122" localSheetId="24">#REF!</definedName>
    <definedName name="________MT122" localSheetId="21">#REF!</definedName>
    <definedName name="________MT122">#REF!</definedName>
    <definedName name="________MT123" localSheetId="23">#REF!</definedName>
    <definedName name="________MT123" localSheetId="24">#REF!</definedName>
    <definedName name="________MT123" localSheetId="21">#REF!</definedName>
    <definedName name="________MT123">#REF!</definedName>
    <definedName name="________MT124" localSheetId="23">#REF!</definedName>
    <definedName name="________MT124" localSheetId="24">#REF!</definedName>
    <definedName name="________MT124" localSheetId="21">#REF!</definedName>
    <definedName name="________MT124">#REF!</definedName>
    <definedName name="________MT125" localSheetId="23">#REF!</definedName>
    <definedName name="________MT125" localSheetId="24">#REF!</definedName>
    <definedName name="________MT125" localSheetId="21">#REF!</definedName>
    <definedName name="________MT125">#REF!</definedName>
    <definedName name="________MT126" localSheetId="23">#REF!</definedName>
    <definedName name="________MT126" localSheetId="24">#REF!</definedName>
    <definedName name="________MT126" localSheetId="21">#REF!</definedName>
    <definedName name="________MT126">#REF!</definedName>
    <definedName name="________MT127" localSheetId="23">#REF!</definedName>
    <definedName name="________MT127" localSheetId="24">#REF!</definedName>
    <definedName name="________MT127" localSheetId="21">#REF!</definedName>
    <definedName name="________MT127">#REF!</definedName>
    <definedName name="________MT128" localSheetId="23">#REF!</definedName>
    <definedName name="________MT128" localSheetId="24">#REF!</definedName>
    <definedName name="________MT128" localSheetId="21">#REF!</definedName>
    <definedName name="________MT128">#REF!</definedName>
    <definedName name="________MT129" localSheetId="23">#REF!</definedName>
    <definedName name="________MT129" localSheetId="24">#REF!</definedName>
    <definedName name="________MT129" localSheetId="21">#REF!</definedName>
    <definedName name="________MT129">#REF!</definedName>
    <definedName name="________MT13" localSheetId="23">#REF!</definedName>
    <definedName name="________MT13" localSheetId="24">#REF!</definedName>
    <definedName name="________MT13" localSheetId="21">#REF!</definedName>
    <definedName name="________MT13">#REF!</definedName>
    <definedName name="________MT130" localSheetId="23">#REF!</definedName>
    <definedName name="________MT130" localSheetId="24">#REF!</definedName>
    <definedName name="________MT130" localSheetId="21">#REF!</definedName>
    <definedName name="________MT130">#REF!</definedName>
    <definedName name="________MT131" localSheetId="23">#REF!</definedName>
    <definedName name="________MT131" localSheetId="24">#REF!</definedName>
    <definedName name="________MT131" localSheetId="21">#REF!</definedName>
    <definedName name="________MT131">#REF!</definedName>
    <definedName name="________MT132" localSheetId="23">#REF!</definedName>
    <definedName name="________MT132" localSheetId="24">#REF!</definedName>
    <definedName name="________MT132" localSheetId="21">#REF!</definedName>
    <definedName name="________MT132">#REF!</definedName>
    <definedName name="________MT133" localSheetId="23">#REF!</definedName>
    <definedName name="________MT133" localSheetId="24">#REF!</definedName>
    <definedName name="________MT133" localSheetId="21">#REF!</definedName>
    <definedName name="________MT133">#REF!</definedName>
    <definedName name="________MT134" localSheetId="23">#REF!</definedName>
    <definedName name="________MT134" localSheetId="24">#REF!</definedName>
    <definedName name="________MT134" localSheetId="21">#REF!</definedName>
    <definedName name="________MT134">#REF!</definedName>
    <definedName name="________MT135" localSheetId="23">#REF!</definedName>
    <definedName name="________MT135" localSheetId="24">#REF!</definedName>
    <definedName name="________MT135" localSheetId="21">#REF!</definedName>
    <definedName name="________MT135">#REF!</definedName>
    <definedName name="________MT136" localSheetId="23">#REF!</definedName>
    <definedName name="________MT136" localSheetId="24">#REF!</definedName>
    <definedName name="________MT136" localSheetId="21">#REF!</definedName>
    <definedName name="________MT136">#REF!</definedName>
    <definedName name="________MT137" localSheetId="23">#REF!</definedName>
    <definedName name="________MT137" localSheetId="24">#REF!</definedName>
    <definedName name="________MT137" localSheetId="21">#REF!</definedName>
    <definedName name="________MT137">#REF!</definedName>
    <definedName name="________MT138" localSheetId="23">#REF!</definedName>
    <definedName name="________MT138" localSheetId="24">#REF!</definedName>
    <definedName name="________MT138" localSheetId="21">#REF!</definedName>
    <definedName name="________MT138">#REF!</definedName>
    <definedName name="________MT139" localSheetId="23">#REF!</definedName>
    <definedName name="________MT139" localSheetId="24">#REF!</definedName>
    <definedName name="________MT139" localSheetId="21">#REF!</definedName>
    <definedName name="________MT139">#REF!</definedName>
    <definedName name="________MT14" localSheetId="23">#REF!</definedName>
    <definedName name="________MT14" localSheetId="24">#REF!</definedName>
    <definedName name="________MT14" localSheetId="21">#REF!</definedName>
    <definedName name="________MT14">#REF!</definedName>
    <definedName name="________MT140" localSheetId="23">#REF!</definedName>
    <definedName name="________MT140" localSheetId="24">#REF!</definedName>
    <definedName name="________MT140" localSheetId="21">#REF!</definedName>
    <definedName name="________MT140">#REF!</definedName>
    <definedName name="________MT141" localSheetId="23">#REF!</definedName>
    <definedName name="________MT141" localSheetId="24">#REF!</definedName>
    <definedName name="________MT141" localSheetId="21">#REF!</definedName>
    <definedName name="________MT141">#REF!</definedName>
    <definedName name="________MT142" localSheetId="23">#REF!</definedName>
    <definedName name="________MT142" localSheetId="24">#REF!</definedName>
    <definedName name="________MT142" localSheetId="21">#REF!</definedName>
    <definedName name="________MT142">#REF!</definedName>
    <definedName name="________MT143" localSheetId="23">#REF!</definedName>
    <definedName name="________MT143" localSheetId="24">#REF!</definedName>
    <definedName name="________MT143" localSheetId="21">#REF!</definedName>
    <definedName name="________MT143">#REF!</definedName>
    <definedName name="________MT144" localSheetId="23">#REF!</definedName>
    <definedName name="________MT144" localSheetId="24">#REF!</definedName>
    <definedName name="________MT144" localSheetId="21">#REF!</definedName>
    <definedName name="________MT144">#REF!</definedName>
    <definedName name="________MT145" localSheetId="23">#REF!</definedName>
    <definedName name="________MT145" localSheetId="24">#REF!</definedName>
    <definedName name="________MT145" localSheetId="21">#REF!</definedName>
    <definedName name="________MT145">#REF!</definedName>
    <definedName name="________MT146" localSheetId="23">#REF!</definedName>
    <definedName name="________MT146" localSheetId="24">#REF!</definedName>
    <definedName name="________MT146" localSheetId="21">#REF!</definedName>
    <definedName name="________MT146">#REF!</definedName>
    <definedName name="________MT147" localSheetId="23">#REF!</definedName>
    <definedName name="________MT147" localSheetId="24">#REF!</definedName>
    <definedName name="________MT147" localSheetId="21">#REF!</definedName>
    <definedName name="________MT147">#REF!</definedName>
    <definedName name="________MT148" localSheetId="23">#REF!</definedName>
    <definedName name="________MT148" localSheetId="24">#REF!</definedName>
    <definedName name="________MT148" localSheetId="21">#REF!</definedName>
    <definedName name="________MT148">#REF!</definedName>
    <definedName name="________MT149" localSheetId="23">#REF!</definedName>
    <definedName name="________MT149" localSheetId="24">#REF!</definedName>
    <definedName name="________MT149" localSheetId="21">#REF!</definedName>
    <definedName name="________MT149">#REF!</definedName>
    <definedName name="________MT15" localSheetId="23">#REF!</definedName>
    <definedName name="________MT15" localSheetId="24">#REF!</definedName>
    <definedName name="________MT15" localSheetId="21">#REF!</definedName>
    <definedName name="________MT15">#REF!</definedName>
    <definedName name="________MT150" localSheetId="23">#REF!</definedName>
    <definedName name="________MT150" localSheetId="24">#REF!</definedName>
    <definedName name="________MT150" localSheetId="21">#REF!</definedName>
    <definedName name="________MT150">#REF!</definedName>
    <definedName name="________MT16" localSheetId="23">#REF!</definedName>
    <definedName name="________MT16" localSheetId="24">#REF!</definedName>
    <definedName name="________MT16" localSheetId="21">#REF!</definedName>
    <definedName name="________MT16">#REF!</definedName>
    <definedName name="________MT17" localSheetId="23">#REF!</definedName>
    <definedName name="________MT17" localSheetId="24">#REF!</definedName>
    <definedName name="________MT17" localSheetId="21">#REF!</definedName>
    <definedName name="________MT17">#REF!</definedName>
    <definedName name="________MT18" localSheetId="23">#REF!</definedName>
    <definedName name="________MT18" localSheetId="24">#REF!</definedName>
    <definedName name="________MT18" localSheetId="21">#REF!</definedName>
    <definedName name="________MT18">#REF!</definedName>
    <definedName name="________MT19" localSheetId="23">#REF!</definedName>
    <definedName name="________MT19" localSheetId="24">#REF!</definedName>
    <definedName name="________MT19" localSheetId="21">#REF!</definedName>
    <definedName name="________MT19">#REF!</definedName>
    <definedName name="________MT2" localSheetId="23">#REF!</definedName>
    <definedName name="________MT2" localSheetId="24">#REF!</definedName>
    <definedName name="________MT2" localSheetId="21">#REF!</definedName>
    <definedName name="________MT2">#REF!</definedName>
    <definedName name="________MT20" localSheetId="23">#REF!</definedName>
    <definedName name="________MT20" localSheetId="24">#REF!</definedName>
    <definedName name="________MT20" localSheetId="21">#REF!</definedName>
    <definedName name="________MT20">#REF!</definedName>
    <definedName name="________MT21" localSheetId="23">#REF!</definedName>
    <definedName name="________MT21" localSheetId="24">#REF!</definedName>
    <definedName name="________MT21" localSheetId="21">#REF!</definedName>
    <definedName name="________MT21">#REF!</definedName>
    <definedName name="________MT22" localSheetId="23">#REF!</definedName>
    <definedName name="________MT22" localSheetId="24">#REF!</definedName>
    <definedName name="________MT22" localSheetId="21">#REF!</definedName>
    <definedName name="________MT22">#REF!</definedName>
    <definedName name="________MT23" localSheetId="23">#REF!</definedName>
    <definedName name="________MT23" localSheetId="24">#REF!</definedName>
    <definedName name="________MT23" localSheetId="21">#REF!</definedName>
    <definedName name="________MT23">#REF!</definedName>
    <definedName name="________MT24" localSheetId="23">#REF!</definedName>
    <definedName name="________MT24" localSheetId="24">#REF!</definedName>
    <definedName name="________MT24" localSheetId="21">#REF!</definedName>
    <definedName name="________MT24">#REF!</definedName>
    <definedName name="________MT25" localSheetId="23">#REF!</definedName>
    <definedName name="________MT25" localSheetId="24">#REF!</definedName>
    <definedName name="________MT25" localSheetId="21">#REF!</definedName>
    <definedName name="________MT25">#REF!</definedName>
    <definedName name="________MT26" localSheetId="23">#REF!</definedName>
    <definedName name="________MT26" localSheetId="24">#REF!</definedName>
    <definedName name="________MT26" localSheetId="21">#REF!</definedName>
    <definedName name="________MT26">#REF!</definedName>
    <definedName name="________MT27" localSheetId="23">#REF!</definedName>
    <definedName name="________MT27" localSheetId="24">#REF!</definedName>
    <definedName name="________MT27" localSheetId="21">#REF!</definedName>
    <definedName name="________MT27">#REF!</definedName>
    <definedName name="________MT28" localSheetId="23">#REF!</definedName>
    <definedName name="________MT28" localSheetId="24">#REF!</definedName>
    <definedName name="________MT28" localSheetId="21">#REF!</definedName>
    <definedName name="________MT28">#REF!</definedName>
    <definedName name="________MT29" localSheetId="23">#REF!</definedName>
    <definedName name="________MT29" localSheetId="24">#REF!</definedName>
    <definedName name="________MT29" localSheetId="21">#REF!</definedName>
    <definedName name="________MT29">#REF!</definedName>
    <definedName name="________MT3" localSheetId="23">#REF!</definedName>
    <definedName name="________MT3" localSheetId="24">#REF!</definedName>
    <definedName name="________MT3" localSheetId="21">#REF!</definedName>
    <definedName name="________MT3">#REF!</definedName>
    <definedName name="________MT30" localSheetId="23">#REF!</definedName>
    <definedName name="________MT30" localSheetId="24">#REF!</definedName>
    <definedName name="________MT30" localSheetId="21">#REF!</definedName>
    <definedName name="________MT30">#REF!</definedName>
    <definedName name="________MT31" localSheetId="23">#REF!</definedName>
    <definedName name="________MT31" localSheetId="24">#REF!</definedName>
    <definedName name="________MT31" localSheetId="21">#REF!</definedName>
    <definedName name="________MT31">#REF!</definedName>
    <definedName name="________MT32" localSheetId="23">#REF!</definedName>
    <definedName name="________MT32" localSheetId="24">#REF!</definedName>
    <definedName name="________MT32" localSheetId="21">#REF!</definedName>
    <definedName name="________MT32">#REF!</definedName>
    <definedName name="________MT33" localSheetId="23">#REF!</definedName>
    <definedName name="________MT33" localSheetId="24">#REF!</definedName>
    <definedName name="________MT33" localSheetId="21">#REF!</definedName>
    <definedName name="________MT33">#REF!</definedName>
    <definedName name="________MT34" localSheetId="23">#REF!</definedName>
    <definedName name="________MT34" localSheetId="24">#REF!</definedName>
    <definedName name="________MT34" localSheetId="21">#REF!</definedName>
    <definedName name="________MT34">#REF!</definedName>
    <definedName name="________MT35" localSheetId="23">#REF!</definedName>
    <definedName name="________MT35" localSheetId="24">#REF!</definedName>
    <definedName name="________MT35" localSheetId="21">#REF!</definedName>
    <definedName name="________MT35">#REF!</definedName>
    <definedName name="________MT36" localSheetId="23">#REF!</definedName>
    <definedName name="________MT36" localSheetId="24">#REF!</definedName>
    <definedName name="________MT36" localSheetId="21">#REF!</definedName>
    <definedName name="________MT36">#REF!</definedName>
    <definedName name="________MT37" localSheetId="23">#REF!</definedName>
    <definedName name="________MT37" localSheetId="24">#REF!</definedName>
    <definedName name="________MT37" localSheetId="21">#REF!</definedName>
    <definedName name="________MT37">#REF!</definedName>
    <definedName name="________MT38" localSheetId="23">#REF!</definedName>
    <definedName name="________MT38" localSheetId="24">#REF!</definedName>
    <definedName name="________MT38" localSheetId="21">#REF!</definedName>
    <definedName name="________MT38">#REF!</definedName>
    <definedName name="________MT39" localSheetId="23">#REF!</definedName>
    <definedName name="________MT39" localSheetId="24">#REF!</definedName>
    <definedName name="________MT39" localSheetId="21">#REF!</definedName>
    <definedName name="________MT39">#REF!</definedName>
    <definedName name="________MT4" localSheetId="23">#REF!</definedName>
    <definedName name="________MT4" localSheetId="24">#REF!</definedName>
    <definedName name="________MT4" localSheetId="21">#REF!</definedName>
    <definedName name="________MT4">#REF!</definedName>
    <definedName name="________MT40" localSheetId="23">#REF!</definedName>
    <definedName name="________MT40" localSheetId="24">#REF!</definedName>
    <definedName name="________MT40" localSheetId="21">#REF!</definedName>
    <definedName name="________MT40">#REF!</definedName>
    <definedName name="________MT41" localSheetId="23">#REF!</definedName>
    <definedName name="________MT41" localSheetId="24">#REF!</definedName>
    <definedName name="________MT41" localSheetId="21">#REF!</definedName>
    <definedName name="________MT41">#REF!</definedName>
    <definedName name="________MT42" localSheetId="23">#REF!</definedName>
    <definedName name="________MT42" localSheetId="24">#REF!</definedName>
    <definedName name="________MT42" localSheetId="21">#REF!</definedName>
    <definedName name="________MT42">#REF!</definedName>
    <definedName name="________MT43" localSheetId="23">#REF!</definedName>
    <definedName name="________MT43" localSheetId="24">#REF!</definedName>
    <definedName name="________MT43" localSheetId="21">#REF!</definedName>
    <definedName name="________MT43">#REF!</definedName>
    <definedName name="________MT44" localSheetId="23">#REF!</definedName>
    <definedName name="________MT44" localSheetId="24">#REF!</definedName>
    <definedName name="________MT44" localSheetId="21">#REF!</definedName>
    <definedName name="________MT44">#REF!</definedName>
    <definedName name="________MT45" localSheetId="23">#REF!</definedName>
    <definedName name="________MT45" localSheetId="24">#REF!</definedName>
    <definedName name="________MT45" localSheetId="21">#REF!</definedName>
    <definedName name="________MT45">#REF!</definedName>
    <definedName name="________MT46" localSheetId="23">#REF!</definedName>
    <definedName name="________MT46" localSheetId="24">#REF!</definedName>
    <definedName name="________MT46" localSheetId="21">#REF!</definedName>
    <definedName name="________MT46">#REF!</definedName>
    <definedName name="________MT47" localSheetId="23">#REF!</definedName>
    <definedName name="________MT47" localSheetId="24">#REF!</definedName>
    <definedName name="________MT47" localSheetId="21">#REF!</definedName>
    <definedName name="________MT47">#REF!</definedName>
    <definedName name="________MT48" localSheetId="23">#REF!</definedName>
    <definedName name="________MT48" localSheetId="24">#REF!</definedName>
    <definedName name="________MT48" localSheetId="21">#REF!</definedName>
    <definedName name="________MT48">#REF!</definedName>
    <definedName name="________MT49" localSheetId="23">#REF!</definedName>
    <definedName name="________MT49" localSheetId="24">#REF!</definedName>
    <definedName name="________MT49" localSheetId="21">#REF!</definedName>
    <definedName name="________MT49">#REF!</definedName>
    <definedName name="________MT5" localSheetId="23">#REF!</definedName>
    <definedName name="________MT5" localSheetId="24">#REF!</definedName>
    <definedName name="________MT5" localSheetId="21">#REF!</definedName>
    <definedName name="________MT5">#REF!</definedName>
    <definedName name="________MT50" localSheetId="23">#REF!</definedName>
    <definedName name="________MT50" localSheetId="24">#REF!</definedName>
    <definedName name="________MT50" localSheetId="21">#REF!</definedName>
    <definedName name="________MT50">#REF!</definedName>
    <definedName name="________MT500" localSheetId="23">#REF!</definedName>
    <definedName name="________MT500" localSheetId="24">#REF!</definedName>
    <definedName name="________MT500" localSheetId="21">#REF!</definedName>
    <definedName name="________MT500">#REF!</definedName>
    <definedName name="________MT51" localSheetId="23">#REF!</definedName>
    <definedName name="________MT51" localSheetId="24">#REF!</definedName>
    <definedName name="________MT51" localSheetId="21">#REF!</definedName>
    <definedName name="________MT51">#REF!</definedName>
    <definedName name="________MT52" localSheetId="23">#REF!</definedName>
    <definedName name="________MT52" localSheetId="24">#REF!</definedName>
    <definedName name="________MT52" localSheetId="21">#REF!</definedName>
    <definedName name="________MT52">#REF!</definedName>
    <definedName name="________MT53" localSheetId="23">#REF!</definedName>
    <definedName name="________MT53" localSheetId="24">#REF!</definedName>
    <definedName name="________MT53" localSheetId="21">#REF!</definedName>
    <definedName name="________MT53">#REF!</definedName>
    <definedName name="________MT54" localSheetId="23">#REF!</definedName>
    <definedName name="________MT54" localSheetId="24">#REF!</definedName>
    <definedName name="________MT54" localSheetId="21">#REF!</definedName>
    <definedName name="________MT54">#REF!</definedName>
    <definedName name="________MT55" localSheetId="23">#REF!</definedName>
    <definedName name="________MT55" localSheetId="24">#REF!</definedName>
    <definedName name="________MT55" localSheetId="21">#REF!</definedName>
    <definedName name="________MT55">#REF!</definedName>
    <definedName name="________MT56" localSheetId="23">#REF!</definedName>
    <definedName name="________MT56" localSheetId="24">#REF!</definedName>
    <definedName name="________MT56" localSheetId="21">#REF!</definedName>
    <definedName name="________MT56">#REF!</definedName>
    <definedName name="________MT57" localSheetId="23">#REF!</definedName>
    <definedName name="________MT57" localSheetId="24">#REF!</definedName>
    <definedName name="________MT57" localSheetId="21">#REF!</definedName>
    <definedName name="________MT57">#REF!</definedName>
    <definedName name="________MT58" localSheetId="23">#REF!</definedName>
    <definedName name="________MT58" localSheetId="24">#REF!</definedName>
    <definedName name="________MT58" localSheetId="21">#REF!</definedName>
    <definedName name="________MT58">#REF!</definedName>
    <definedName name="________MT59" localSheetId="23">#REF!</definedName>
    <definedName name="________MT59" localSheetId="24">#REF!</definedName>
    <definedName name="________MT59" localSheetId="21">#REF!</definedName>
    <definedName name="________MT59">#REF!</definedName>
    <definedName name="________MT6" localSheetId="23">#REF!</definedName>
    <definedName name="________MT6" localSheetId="24">#REF!</definedName>
    <definedName name="________MT6" localSheetId="21">#REF!</definedName>
    <definedName name="________MT6">#REF!</definedName>
    <definedName name="________MT60" localSheetId="23">#REF!</definedName>
    <definedName name="________MT60" localSheetId="24">#REF!</definedName>
    <definedName name="________MT60" localSheetId="21">#REF!</definedName>
    <definedName name="________MT60">#REF!</definedName>
    <definedName name="________MT61" localSheetId="23">#REF!</definedName>
    <definedName name="________MT61" localSheetId="24">#REF!</definedName>
    <definedName name="________MT61" localSheetId="21">#REF!</definedName>
    <definedName name="________MT61">#REF!</definedName>
    <definedName name="________MT62" localSheetId="23">#REF!</definedName>
    <definedName name="________MT62" localSheetId="24">#REF!</definedName>
    <definedName name="________MT62" localSheetId="21">#REF!</definedName>
    <definedName name="________MT62">#REF!</definedName>
    <definedName name="________MT63" localSheetId="23">#REF!</definedName>
    <definedName name="________MT63" localSheetId="24">#REF!</definedName>
    <definedName name="________MT63" localSheetId="21">#REF!</definedName>
    <definedName name="________MT63">#REF!</definedName>
    <definedName name="________MT64" localSheetId="23">#REF!</definedName>
    <definedName name="________MT64" localSheetId="24">#REF!</definedName>
    <definedName name="________MT64" localSheetId="21">#REF!</definedName>
    <definedName name="________MT64">#REF!</definedName>
    <definedName name="________MT65" localSheetId="23">#REF!</definedName>
    <definedName name="________MT65" localSheetId="24">#REF!</definedName>
    <definedName name="________MT65" localSheetId="21">#REF!</definedName>
    <definedName name="________MT65">#REF!</definedName>
    <definedName name="________MT66" localSheetId="23">#REF!</definedName>
    <definedName name="________MT66" localSheetId="24">#REF!</definedName>
    <definedName name="________MT66" localSheetId="21">#REF!</definedName>
    <definedName name="________MT66">#REF!</definedName>
    <definedName name="________MT67" localSheetId="23">#REF!</definedName>
    <definedName name="________MT67" localSheetId="24">#REF!</definedName>
    <definedName name="________MT67" localSheetId="21">#REF!</definedName>
    <definedName name="________MT67">#REF!</definedName>
    <definedName name="________MT68" localSheetId="23">#REF!</definedName>
    <definedName name="________MT68" localSheetId="24">#REF!</definedName>
    <definedName name="________MT68" localSheetId="21">#REF!</definedName>
    <definedName name="________MT68">#REF!</definedName>
    <definedName name="________MT69" localSheetId="23">#REF!</definedName>
    <definedName name="________MT69" localSheetId="24">#REF!</definedName>
    <definedName name="________MT69" localSheetId="21">#REF!</definedName>
    <definedName name="________MT69">#REF!</definedName>
    <definedName name="________MT7" localSheetId="23">#REF!</definedName>
    <definedName name="________MT7" localSheetId="24">#REF!</definedName>
    <definedName name="________MT7" localSheetId="21">#REF!</definedName>
    <definedName name="________MT7">#REF!</definedName>
    <definedName name="________MT70" localSheetId="23">#REF!</definedName>
    <definedName name="________MT70" localSheetId="24">#REF!</definedName>
    <definedName name="________MT70" localSheetId="21">#REF!</definedName>
    <definedName name="________MT70">#REF!</definedName>
    <definedName name="________MT71" localSheetId="23">#REF!</definedName>
    <definedName name="________MT71" localSheetId="24">#REF!</definedName>
    <definedName name="________MT71" localSheetId="21">#REF!</definedName>
    <definedName name="________MT71">#REF!</definedName>
    <definedName name="________MT72" localSheetId="23">#REF!</definedName>
    <definedName name="________MT72" localSheetId="24">#REF!</definedName>
    <definedName name="________MT72" localSheetId="21">#REF!</definedName>
    <definedName name="________MT72">#REF!</definedName>
    <definedName name="________MT73" localSheetId="23">#REF!</definedName>
    <definedName name="________MT73" localSheetId="24">#REF!</definedName>
    <definedName name="________MT73" localSheetId="21">#REF!</definedName>
    <definedName name="________MT73">#REF!</definedName>
    <definedName name="________MT74" localSheetId="23">#REF!</definedName>
    <definedName name="________MT74" localSheetId="24">#REF!</definedName>
    <definedName name="________MT74" localSheetId="21">#REF!</definedName>
    <definedName name="________MT74">#REF!</definedName>
    <definedName name="________MT75" localSheetId="23">#REF!</definedName>
    <definedName name="________MT75" localSheetId="24">#REF!</definedName>
    <definedName name="________MT75" localSheetId="21">#REF!</definedName>
    <definedName name="________MT75">#REF!</definedName>
    <definedName name="________MT76" localSheetId="23">#REF!</definedName>
    <definedName name="________MT76" localSheetId="24">#REF!</definedName>
    <definedName name="________MT76" localSheetId="21">#REF!</definedName>
    <definedName name="________MT76">#REF!</definedName>
    <definedName name="________MT77" localSheetId="23">#REF!</definedName>
    <definedName name="________MT77" localSheetId="24">#REF!</definedName>
    <definedName name="________MT77" localSheetId="21">#REF!</definedName>
    <definedName name="________MT77">#REF!</definedName>
    <definedName name="________MT78" localSheetId="23">#REF!</definedName>
    <definedName name="________MT78" localSheetId="24">#REF!</definedName>
    <definedName name="________MT78" localSheetId="21">#REF!</definedName>
    <definedName name="________MT78">#REF!</definedName>
    <definedName name="________MT79" localSheetId="23">#REF!</definedName>
    <definedName name="________MT79" localSheetId="24">#REF!</definedName>
    <definedName name="________MT79" localSheetId="21">#REF!</definedName>
    <definedName name="________MT79">#REF!</definedName>
    <definedName name="________MT8" localSheetId="23">#REF!</definedName>
    <definedName name="________MT8" localSheetId="24">#REF!</definedName>
    <definedName name="________MT8" localSheetId="21">#REF!</definedName>
    <definedName name="________MT8">#REF!</definedName>
    <definedName name="________MT80" localSheetId="23">#REF!</definedName>
    <definedName name="________MT80" localSheetId="24">#REF!</definedName>
    <definedName name="________MT80" localSheetId="21">#REF!</definedName>
    <definedName name="________MT80">#REF!</definedName>
    <definedName name="________MT81" localSheetId="23">#REF!</definedName>
    <definedName name="________MT81" localSheetId="24">#REF!</definedName>
    <definedName name="________MT81" localSheetId="21">#REF!</definedName>
    <definedName name="________MT81">#REF!</definedName>
    <definedName name="________MT82" localSheetId="23">#REF!</definedName>
    <definedName name="________MT82" localSheetId="24">#REF!</definedName>
    <definedName name="________MT82" localSheetId="21">#REF!</definedName>
    <definedName name="________MT82">#REF!</definedName>
    <definedName name="________MT83" localSheetId="23">#REF!</definedName>
    <definedName name="________MT83" localSheetId="24">#REF!</definedName>
    <definedName name="________MT83" localSheetId="21">#REF!</definedName>
    <definedName name="________MT83">#REF!</definedName>
    <definedName name="________MT84" localSheetId="23">#REF!</definedName>
    <definedName name="________MT84" localSheetId="24">#REF!</definedName>
    <definedName name="________MT84" localSheetId="21">#REF!</definedName>
    <definedName name="________MT84">#REF!</definedName>
    <definedName name="________MT85" localSheetId="23">#REF!</definedName>
    <definedName name="________MT85" localSheetId="24">#REF!</definedName>
    <definedName name="________MT85" localSheetId="21">#REF!</definedName>
    <definedName name="________MT85">#REF!</definedName>
    <definedName name="________MT86" localSheetId="23">#REF!</definedName>
    <definedName name="________MT86" localSheetId="24">#REF!</definedName>
    <definedName name="________MT86" localSheetId="21">#REF!</definedName>
    <definedName name="________MT86">#REF!</definedName>
    <definedName name="________MT87" localSheetId="23">#REF!</definedName>
    <definedName name="________MT87" localSheetId="24">#REF!</definedName>
    <definedName name="________MT87" localSheetId="21">#REF!</definedName>
    <definedName name="________MT87">#REF!</definedName>
    <definedName name="________MT88" localSheetId="23">#REF!</definedName>
    <definedName name="________MT88" localSheetId="24">#REF!</definedName>
    <definedName name="________MT88" localSheetId="21">#REF!</definedName>
    <definedName name="________MT88">#REF!</definedName>
    <definedName name="________MT89" localSheetId="23">#REF!</definedName>
    <definedName name="________MT89" localSheetId="24">#REF!</definedName>
    <definedName name="________MT89" localSheetId="21">#REF!</definedName>
    <definedName name="________MT89">#REF!</definedName>
    <definedName name="________MT9" localSheetId="23">#REF!</definedName>
    <definedName name="________MT9" localSheetId="24">#REF!</definedName>
    <definedName name="________MT9" localSheetId="21">#REF!</definedName>
    <definedName name="________MT9">#REF!</definedName>
    <definedName name="________MT90" localSheetId="23">#REF!</definedName>
    <definedName name="________MT90" localSheetId="24">#REF!</definedName>
    <definedName name="________MT90" localSheetId="21">#REF!</definedName>
    <definedName name="________MT90">#REF!</definedName>
    <definedName name="________MT91" localSheetId="23">#REF!</definedName>
    <definedName name="________MT91" localSheetId="24">#REF!</definedName>
    <definedName name="________MT91" localSheetId="21">#REF!</definedName>
    <definedName name="________MT91">#REF!</definedName>
    <definedName name="________MT92" localSheetId="23">#REF!</definedName>
    <definedName name="________MT92" localSheetId="24">#REF!</definedName>
    <definedName name="________MT92" localSheetId="21">#REF!</definedName>
    <definedName name="________MT92">#REF!</definedName>
    <definedName name="________MT93" localSheetId="23">#REF!</definedName>
    <definedName name="________MT93" localSheetId="24">#REF!</definedName>
    <definedName name="________MT93" localSheetId="21">#REF!</definedName>
    <definedName name="________MT93">#REF!</definedName>
    <definedName name="________MT94" localSheetId="23">#REF!</definedName>
    <definedName name="________MT94" localSheetId="24">#REF!</definedName>
    <definedName name="________MT94" localSheetId="21">#REF!</definedName>
    <definedName name="________MT94">#REF!</definedName>
    <definedName name="________MT95" localSheetId="23">#REF!</definedName>
    <definedName name="________MT95" localSheetId="24">#REF!</definedName>
    <definedName name="________MT95" localSheetId="21">#REF!</definedName>
    <definedName name="________MT95">#REF!</definedName>
    <definedName name="________MT96" localSheetId="23">#REF!</definedName>
    <definedName name="________MT96" localSheetId="24">#REF!</definedName>
    <definedName name="________MT96" localSheetId="21">#REF!</definedName>
    <definedName name="________MT96">#REF!</definedName>
    <definedName name="________MT97" localSheetId="23">#REF!</definedName>
    <definedName name="________MT97" localSheetId="24">#REF!</definedName>
    <definedName name="________MT97" localSheetId="21">#REF!</definedName>
    <definedName name="________MT97">#REF!</definedName>
    <definedName name="________MT98" localSheetId="23">#REF!</definedName>
    <definedName name="________MT98" localSheetId="24">#REF!</definedName>
    <definedName name="________MT98" localSheetId="21">#REF!</definedName>
    <definedName name="________MT98">#REF!</definedName>
    <definedName name="________MT99" localSheetId="23">#REF!</definedName>
    <definedName name="________MT99" localSheetId="24">#REF!</definedName>
    <definedName name="________MT99" localSheetId="21">#REF!</definedName>
    <definedName name="________MT99">#REF!</definedName>
    <definedName name="________OH1" localSheetId="26">#N/A</definedName>
    <definedName name="________OH1">[10]MRATES!$C$35</definedName>
    <definedName name="________PPA14" localSheetId="25">[14]MRATES!#REF!</definedName>
    <definedName name="________PPA14" localSheetId="22">[14]MRATES!#REF!</definedName>
    <definedName name="________PPA14" localSheetId="23">[14]MRATES!#REF!</definedName>
    <definedName name="________PPA14" localSheetId="26">[12]MRATES!#REF!</definedName>
    <definedName name="________PPA14" localSheetId="24">[14]MRATES!#REF!</definedName>
    <definedName name="________PPA14">[14]MRATES!#REF!</definedName>
    <definedName name="________PPB154" localSheetId="25">[14]MRATES!#REF!</definedName>
    <definedName name="________PPB154" localSheetId="22">[14]MRATES!#REF!</definedName>
    <definedName name="________PPB154" localSheetId="23">[14]MRATES!#REF!</definedName>
    <definedName name="________PPB154" localSheetId="26">[12]MRATES!#REF!</definedName>
    <definedName name="________PPB154" localSheetId="24">[14]MRATES!#REF!</definedName>
    <definedName name="________PPB154">[14]MRATES!#REF!</definedName>
    <definedName name="________PPB155" localSheetId="23">[14]MRATES!#REF!</definedName>
    <definedName name="________PPB155" localSheetId="26">[12]MRATES!#REF!</definedName>
    <definedName name="________PPB155" localSheetId="24">[14]MRATES!#REF!</definedName>
    <definedName name="________PPB155">[14]MRATES!#REF!</definedName>
    <definedName name="________PPB16" localSheetId="23">[14]MRATES!#REF!</definedName>
    <definedName name="________PPB16" localSheetId="26">[12]MRATES!#REF!</definedName>
    <definedName name="________PPB16" localSheetId="24">[14]MRATES!#REF!</definedName>
    <definedName name="________PPB16">[14]MRATES!#REF!</definedName>
    <definedName name="________PPB17" localSheetId="23">[14]MRATES!#REF!</definedName>
    <definedName name="________PPB17" localSheetId="26">[12]MRATES!#REF!</definedName>
    <definedName name="________PPB17" localSheetId="24">[14]MRATES!#REF!</definedName>
    <definedName name="________PPB17">[14]MRATES!#REF!</definedName>
    <definedName name="________PPB18" localSheetId="23">[14]MRATES!#REF!</definedName>
    <definedName name="________PPB18" localSheetId="26">[12]MRATES!#REF!</definedName>
    <definedName name="________PPB18" localSheetId="24">[14]MRATES!#REF!</definedName>
    <definedName name="________PPB18">[14]MRATES!#REF!</definedName>
    <definedName name="________PPB19" localSheetId="23">[14]MRATES!#REF!</definedName>
    <definedName name="________PPB19" localSheetId="26">[12]MRATES!#REF!</definedName>
    <definedName name="________PPB19" localSheetId="24">[14]MRATES!#REF!</definedName>
    <definedName name="________PPB19">[14]MRATES!#REF!</definedName>
    <definedName name="________PPB2" localSheetId="23">[14]MRATES!#REF!</definedName>
    <definedName name="________PPB2" localSheetId="26">[12]MRATES!#REF!</definedName>
    <definedName name="________PPB2" localSheetId="24">[14]MRATES!#REF!</definedName>
    <definedName name="________PPB2">[14]MRATES!#REF!</definedName>
    <definedName name="________PPB20" localSheetId="23">[14]MRATES!#REF!</definedName>
    <definedName name="________PPB20" localSheetId="26">[12]MRATES!#REF!</definedName>
    <definedName name="________PPB20" localSheetId="24">[14]MRATES!#REF!</definedName>
    <definedName name="________PPB20">[14]MRATES!#REF!</definedName>
    <definedName name="________PPB21" localSheetId="23">[14]MRATES!#REF!</definedName>
    <definedName name="________PPB21" localSheetId="26">[12]MRATES!#REF!</definedName>
    <definedName name="________PPB21" localSheetId="24">[14]MRATES!#REF!</definedName>
    <definedName name="________PPB21">[14]MRATES!#REF!</definedName>
    <definedName name="________PPB22" localSheetId="23">[14]MRATES!#REF!</definedName>
    <definedName name="________PPB22" localSheetId="26">[12]MRATES!#REF!</definedName>
    <definedName name="________PPB22" localSheetId="24">[14]MRATES!#REF!</definedName>
    <definedName name="________PPB22">[14]MRATES!#REF!</definedName>
    <definedName name="________PPB23" localSheetId="23">[14]MRATES!#REF!</definedName>
    <definedName name="________PPB23" localSheetId="26">[12]MRATES!#REF!</definedName>
    <definedName name="________PPB23" localSheetId="24">[14]MRATES!#REF!</definedName>
    <definedName name="________PPB23">[14]MRATES!#REF!</definedName>
    <definedName name="________PPB24" localSheetId="23">[14]MRATES!#REF!</definedName>
    <definedName name="________PPB24" localSheetId="26">[12]MRATES!#REF!</definedName>
    <definedName name="________PPB24" localSheetId="24">[14]MRATES!#REF!</definedName>
    <definedName name="________PPB24">[14]MRATES!#REF!</definedName>
    <definedName name="________PPB25" localSheetId="23">[14]MRATES!#REF!</definedName>
    <definedName name="________PPB25" localSheetId="26">[12]MRATES!#REF!</definedName>
    <definedName name="________PPB25" localSheetId="24">[14]MRATES!#REF!</definedName>
    <definedName name="________PPB25">[14]MRATES!#REF!</definedName>
    <definedName name="________PPB26" localSheetId="23">[14]MRATES!#REF!</definedName>
    <definedName name="________PPB26" localSheetId="26">[12]MRATES!#REF!</definedName>
    <definedName name="________PPB26" localSheetId="24">[14]MRATES!#REF!</definedName>
    <definedName name="________PPB26">[14]MRATES!#REF!</definedName>
    <definedName name="________PPB27" localSheetId="23">[14]MRATES!#REF!</definedName>
    <definedName name="________PPB27" localSheetId="26">[12]MRATES!#REF!</definedName>
    <definedName name="________PPB27" localSheetId="24">[14]MRATES!#REF!</definedName>
    <definedName name="________PPB27">[14]MRATES!#REF!</definedName>
    <definedName name="________PPB28" localSheetId="23">[14]MRATES!#REF!</definedName>
    <definedName name="________PPB28" localSheetId="26">[12]MRATES!#REF!</definedName>
    <definedName name="________PPB28" localSheetId="24">[14]MRATES!#REF!</definedName>
    <definedName name="________PPB28">[14]MRATES!#REF!</definedName>
    <definedName name="________PPB29" localSheetId="23">[14]MRATES!#REF!</definedName>
    <definedName name="________PPB29" localSheetId="26">[12]MRATES!#REF!</definedName>
    <definedName name="________PPB29" localSheetId="24">[14]MRATES!#REF!</definedName>
    <definedName name="________PPB29">[14]MRATES!#REF!</definedName>
    <definedName name="________PPB3" localSheetId="23">[14]MRATES!#REF!</definedName>
    <definedName name="________PPB3" localSheetId="26">[12]MRATES!#REF!</definedName>
    <definedName name="________PPB3" localSheetId="24">[14]MRATES!#REF!</definedName>
    <definedName name="________PPB3">[14]MRATES!#REF!</definedName>
    <definedName name="________PPB30" localSheetId="23">[14]MRATES!#REF!</definedName>
    <definedName name="________PPB30" localSheetId="26">[12]MRATES!#REF!</definedName>
    <definedName name="________PPB30" localSheetId="24">[14]MRATES!#REF!</definedName>
    <definedName name="________PPB30">[14]MRATES!#REF!</definedName>
    <definedName name="________PPB31" localSheetId="23">[14]MRATES!#REF!</definedName>
    <definedName name="________PPB31" localSheetId="26">[12]MRATES!#REF!</definedName>
    <definedName name="________PPB31" localSheetId="24">[14]MRATES!#REF!</definedName>
    <definedName name="________PPB31">[14]MRATES!#REF!</definedName>
    <definedName name="________PPB32" localSheetId="23">[14]MRATES!#REF!</definedName>
    <definedName name="________PPB32" localSheetId="26">[12]MRATES!#REF!</definedName>
    <definedName name="________PPB32" localSheetId="24">[14]MRATES!#REF!</definedName>
    <definedName name="________PPB32">[14]MRATES!#REF!</definedName>
    <definedName name="________PPB33" localSheetId="23">[14]MRATES!#REF!</definedName>
    <definedName name="________PPB33" localSheetId="26">[12]MRATES!#REF!</definedName>
    <definedName name="________PPB33" localSheetId="24">[14]MRATES!#REF!</definedName>
    <definedName name="________PPB33">[14]MRATES!#REF!</definedName>
    <definedName name="________PPB34" localSheetId="23">[14]MRATES!#REF!</definedName>
    <definedName name="________PPB34" localSheetId="26">[12]MRATES!#REF!</definedName>
    <definedName name="________PPB34" localSheetId="24">[14]MRATES!#REF!</definedName>
    <definedName name="________PPB34">[14]MRATES!#REF!</definedName>
    <definedName name="________PPB35" localSheetId="23">[14]MRATES!#REF!</definedName>
    <definedName name="________PPB35" localSheetId="26">[12]MRATES!#REF!</definedName>
    <definedName name="________PPB35" localSheetId="24">[14]MRATES!#REF!</definedName>
    <definedName name="________PPB35">[14]MRATES!#REF!</definedName>
    <definedName name="________PPB36" localSheetId="23">[14]MRATES!#REF!</definedName>
    <definedName name="________PPB36" localSheetId="26">[12]MRATES!#REF!</definedName>
    <definedName name="________PPB36" localSheetId="24">[14]MRATES!#REF!</definedName>
    <definedName name="________PPB36">[14]MRATES!#REF!</definedName>
    <definedName name="________PPB37" localSheetId="23">[14]MRATES!#REF!</definedName>
    <definedName name="________PPB37" localSheetId="26">[12]MRATES!#REF!</definedName>
    <definedName name="________PPB37" localSheetId="24">[14]MRATES!#REF!</definedName>
    <definedName name="________PPB37">[14]MRATES!#REF!</definedName>
    <definedName name="________PPB38" localSheetId="23">[14]MRATES!#REF!</definedName>
    <definedName name="________PPB38" localSheetId="26">[12]MRATES!#REF!</definedName>
    <definedName name="________PPB38" localSheetId="24">[14]MRATES!#REF!</definedName>
    <definedName name="________PPB38">[14]MRATES!#REF!</definedName>
    <definedName name="________PPB39" localSheetId="23">[14]MRATES!#REF!</definedName>
    <definedName name="________PPB39" localSheetId="26">[12]MRATES!#REF!</definedName>
    <definedName name="________PPB39" localSheetId="24">[14]MRATES!#REF!</definedName>
    <definedName name="________PPB39">[14]MRATES!#REF!</definedName>
    <definedName name="________PPB4" localSheetId="23">[14]MRATES!#REF!</definedName>
    <definedName name="________PPB4" localSheetId="26">[12]MRATES!#REF!</definedName>
    <definedName name="________PPB4" localSheetId="24">[14]MRATES!#REF!</definedName>
    <definedName name="________PPB4">[14]MRATES!#REF!</definedName>
    <definedName name="________PPB40" localSheetId="23">[14]MRATES!#REF!</definedName>
    <definedName name="________PPB40" localSheetId="26">[12]MRATES!#REF!</definedName>
    <definedName name="________PPB40" localSheetId="24">[14]MRATES!#REF!</definedName>
    <definedName name="________PPB40">[14]MRATES!#REF!</definedName>
    <definedName name="________PPB41" localSheetId="23">[14]MRATES!#REF!</definedName>
    <definedName name="________PPB41" localSheetId="26">[12]MRATES!#REF!</definedName>
    <definedName name="________PPB41" localSheetId="24">[14]MRATES!#REF!</definedName>
    <definedName name="________PPB41">[14]MRATES!#REF!</definedName>
    <definedName name="________PPB42" localSheetId="23">[14]MRATES!#REF!</definedName>
    <definedName name="________PPB42" localSheetId="26">[12]MRATES!#REF!</definedName>
    <definedName name="________PPB42" localSheetId="24">[14]MRATES!#REF!</definedName>
    <definedName name="________PPB42">[14]MRATES!#REF!</definedName>
    <definedName name="________PPB43" localSheetId="23">[14]MRATES!#REF!</definedName>
    <definedName name="________PPB43" localSheetId="26">[12]MRATES!#REF!</definedName>
    <definedName name="________PPB43" localSheetId="24">[14]MRATES!#REF!</definedName>
    <definedName name="________PPB43">[14]MRATES!#REF!</definedName>
    <definedName name="________PPB44" localSheetId="23">[14]MRATES!#REF!</definedName>
    <definedName name="________PPB44" localSheetId="26">[12]MRATES!#REF!</definedName>
    <definedName name="________PPB44" localSheetId="24">[14]MRATES!#REF!</definedName>
    <definedName name="________PPB44">[14]MRATES!#REF!</definedName>
    <definedName name="________PPB45" localSheetId="23">[14]MRATES!#REF!</definedName>
    <definedName name="________PPB45" localSheetId="26">[12]MRATES!#REF!</definedName>
    <definedName name="________PPB45" localSheetId="24">[14]MRATES!#REF!</definedName>
    <definedName name="________PPB45">[14]MRATES!#REF!</definedName>
    <definedName name="________PPB46" localSheetId="23">[14]MRATES!#REF!</definedName>
    <definedName name="________PPB46" localSheetId="26">[12]MRATES!#REF!</definedName>
    <definedName name="________PPB46" localSheetId="24">[14]MRATES!#REF!</definedName>
    <definedName name="________PPB46">[14]MRATES!#REF!</definedName>
    <definedName name="________PPB47" localSheetId="23">[14]MRATES!#REF!</definedName>
    <definedName name="________PPB47" localSheetId="26">[12]MRATES!#REF!</definedName>
    <definedName name="________PPB47" localSheetId="24">[14]MRATES!#REF!</definedName>
    <definedName name="________PPB47">[14]MRATES!#REF!</definedName>
    <definedName name="________PPB48" localSheetId="23">[14]MRATES!#REF!</definedName>
    <definedName name="________PPB48" localSheetId="26">[12]MRATES!#REF!</definedName>
    <definedName name="________PPB48" localSheetId="24">[14]MRATES!#REF!</definedName>
    <definedName name="________PPB48">[14]MRATES!#REF!</definedName>
    <definedName name="________PPB49" localSheetId="23">[14]MRATES!#REF!</definedName>
    <definedName name="________PPB49" localSheetId="26">[12]MRATES!#REF!</definedName>
    <definedName name="________PPB49" localSheetId="24">[14]MRATES!#REF!</definedName>
    <definedName name="________PPB49">[14]MRATES!#REF!</definedName>
    <definedName name="________PPB5" localSheetId="23">[14]MRATES!#REF!</definedName>
    <definedName name="________PPB5" localSheetId="26">[12]MRATES!#REF!</definedName>
    <definedName name="________PPB5" localSheetId="24">[14]MRATES!#REF!</definedName>
    <definedName name="________PPB5">[14]MRATES!#REF!</definedName>
    <definedName name="________PPB50" localSheetId="23">[14]MRATES!#REF!</definedName>
    <definedName name="________PPB50" localSheetId="26">[12]MRATES!#REF!</definedName>
    <definedName name="________PPB50" localSheetId="24">[14]MRATES!#REF!</definedName>
    <definedName name="________PPB50">[14]MRATES!#REF!</definedName>
    <definedName name="________PPB51" localSheetId="23">[14]MRATES!#REF!</definedName>
    <definedName name="________PPB51" localSheetId="26">[12]MRATES!#REF!</definedName>
    <definedName name="________PPB51" localSheetId="24">[14]MRATES!#REF!</definedName>
    <definedName name="________PPB51">[14]MRATES!#REF!</definedName>
    <definedName name="________PPB52" localSheetId="23">[14]MRATES!#REF!</definedName>
    <definedName name="________PPB52" localSheetId="26">[12]MRATES!#REF!</definedName>
    <definedName name="________PPB52" localSheetId="24">[14]MRATES!#REF!</definedName>
    <definedName name="________PPB52">[14]MRATES!#REF!</definedName>
    <definedName name="________PPB53" localSheetId="23">[14]MRATES!#REF!</definedName>
    <definedName name="________PPB53" localSheetId="26">[12]MRATES!#REF!</definedName>
    <definedName name="________PPB53" localSheetId="24">[14]MRATES!#REF!</definedName>
    <definedName name="________PPB53">[14]MRATES!#REF!</definedName>
    <definedName name="________PPB54" localSheetId="23">[14]MRATES!#REF!</definedName>
    <definedName name="________PPB54" localSheetId="26">[12]MRATES!#REF!</definedName>
    <definedName name="________PPB54" localSheetId="24">[14]MRATES!#REF!</definedName>
    <definedName name="________PPB54">[14]MRATES!#REF!</definedName>
    <definedName name="________PPB55" localSheetId="23">[14]MRATES!#REF!</definedName>
    <definedName name="________PPB55" localSheetId="26">[12]MRATES!#REF!</definedName>
    <definedName name="________PPB55" localSheetId="24">[14]MRATES!#REF!</definedName>
    <definedName name="________PPB55">[14]MRATES!#REF!</definedName>
    <definedName name="________PPB56" localSheetId="23">[14]MRATES!#REF!</definedName>
    <definedName name="________PPB56" localSheetId="26">[12]MRATES!#REF!</definedName>
    <definedName name="________PPB56" localSheetId="24">[14]MRATES!#REF!</definedName>
    <definedName name="________PPB56">[14]MRATES!#REF!</definedName>
    <definedName name="________PPB57" localSheetId="23">[14]MRATES!#REF!</definedName>
    <definedName name="________PPB57" localSheetId="26">[12]MRATES!#REF!</definedName>
    <definedName name="________PPB57" localSheetId="24">[14]MRATES!#REF!</definedName>
    <definedName name="________PPB57">[14]MRATES!#REF!</definedName>
    <definedName name="________PPB58" localSheetId="23">[14]MRATES!#REF!</definedName>
    <definedName name="________PPB58" localSheetId="26">[12]MRATES!#REF!</definedName>
    <definedName name="________PPB58" localSheetId="24">[14]MRATES!#REF!</definedName>
    <definedName name="________PPB58">[14]MRATES!#REF!</definedName>
    <definedName name="________PPB59" localSheetId="23">[14]MRATES!#REF!</definedName>
    <definedName name="________PPB59" localSheetId="26">[12]MRATES!#REF!</definedName>
    <definedName name="________PPB59" localSheetId="24">[14]MRATES!#REF!</definedName>
    <definedName name="________PPB59">[14]MRATES!#REF!</definedName>
    <definedName name="________PPB6" localSheetId="23">[14]MRATES!#REF!</definedName>
    <definedName name="________PPB6" localSheetId="26">[12]MRATES!#REF!</definedName>
    <definedName name="________PPB6" localSheetId="24">[14]MRATES!#REF!</definedName>
    <definedName name="________PPB6">[14]MRATES!#REF!</definedName>
    <definedName name="________PPB60" localSheetId="23">[14]MRATES!#REF!</definedName>
    <definedName name="________PPB60" localSheetId="26">[12]MRATES!#REF!</definedName>
    <definedName name="________PPB60" localSheetId="24">[14]MRATES!#REF!</definedName>
    <definedName name="________PPB60">[14]MRATES!#REF!</definedName>
    <definedName name="________PPB61" localSheetId="23">[14]MRATES!#REF!</definedName>
    <definedName name="________PPB61" localSheetId="26">[12]MRATES!#REF!</definedName>
    <definedName name="________PPB61" localSheetId="24">[14]MRATES!#REF!</definedName>
    <definedName name="________PPB61">[14]MRATES!#REF!</definedName>
    <definedName name="________PPB62" localSheetId="23">[14]MRATES!#REF!</definedName>
    <definedName name="________PPB62" localSheetId="26">[12]MRATES!#REF!</definedName>
    <definedName name="________PPB62" localSheetId="24">[14]MRATES!#REF!</definedName>
    <definedName name="________PPB62">[14]MRATES!#REF!</definedName>
    <definedName name="________PPB63" localSheetId="23">[14]MRATES!#REF!</definedName>
    <definedName name="________PPB63" localSheetId="26">[12]MRATES!#REF!</definedName>
    <definedName name="________PPB63" localSheetId="24">[14]MRATES!#REF!</definedName>
    <definedName name="________PPB63">[14]MRATES!#REF!</definedName>
    <definedName name="________PPB64" localSheetId="23">[14]MRATES!#REF!</definedName>
    <definedName name="________PPB64" localSheetId="26">[12]MRATES!#REF!</definedName>
    <definedName name="________PPB64" localSheetId="24">[14]MRATES!#REF!</definedName>
    <definedName name="________PPB64">[14]MRATES!#REF!</definedName>
    <definedName name="________PPB65" localSheetId="23">[14]MRATES!#REF!</definedName>
    <definedName name="________PPB65" localSheetId="26">[12]MRATES!#REF!</definedName>
    <definedName name="________PPB65" localSheetId="24">[14]MRATES!#REF!</definedName>
    <definedName name="________PPB65">[14]MRATES!#REF!</definedName>
    <definedName name="________PPB66" localSheetId="23">[14]MRATES!#REF!</definedName>
    <definedName name="________PPB66" localSheetId="26">[12]MRATES!#REF!</definedName>
    <definedName name="________PPB66" localSheetId="24">[14]MRATES!#REF!</definedName>
    <definedName name="________PPB66">[14]MRATES!#REF!</definedName>
    <definedName name="________PPB67" localSheetId="23">[14]MRATES!#REF!</definedName>
    <definedName name="________PPB67" localSheetId="26">[12]MRATES!#REF!</definedName>
    <definedName name="________PPB67" localSheetId="24">[14]MRATES!#REF!</definedName>
    <definedName name="________PPB67">[14]MRATES!#REF!</definedName>
    <definedName name="________PPB68" localSheetId="23">[14]MRATES!#REF!</definedName>
    <definedName name="________PPB68" localSheetId="26">[12]MRATES!#REF!</definedName>
    <definedName name="________PPB68" localSheetId="24">[14]MRATES!#REF!</definedName>
    <definedName name="________PPB68">[14]MRATES!#REF!</definedName>
    <definedName name="________PPB69" localSheetId="23">[14]MRATES!#REF!</definedName>
    <definedName name="________PPB69" localSheetId="26">[12]MRATES!#REF!</definedName>
    <definedName name="________PPB69" localSheetId="24">[14]MRATES!#REF!</definedName>
    <definedName name="________PPB69">[14]MRATES!#REF!</definedName>
    <definedName name="________PPB7" localSheetId="23">[14]MRATES!#REF!</definedName>
    <definedName name="________PPB7" localSheetId="26">[12]MRATES!#REF!</definedName>
    <definedName name="________PPB7" localSheetId="24">[14]MRATES!#REF!</definedName>
    <definedName name="________PPB7">[14]MRATES!#REF!</definedName>
    <definedName name="________PPB70" localSheetId="23">[14]MRATES!#REF!</definedName>
    <definedName name="________PPB70" localSheetId="26">[12]MRATES!#REF!</definedName>
    <definedName name="________PPB70" localSheetId="24">[14]MRATES!#REF!</definedName>
    <definedName name="________PPB70">[14]MRATES!#REF!</definedName>
    <definedName name="________PPB71" localSheetId="23">[14]MRATES!#REF!</definedName>
    <definedName name="________PPB71" localSheetId="26">[12]MRATES!#REF!</definedName>
    <definedName name="________PPB71" localSheetId="24">[14]MRATES!#REF!</definedName>
    <definedName name="________PPB71">[14]MRATES!#REF!</definedName>
    <definedName name="________PPB72" localSheetId="23">[14]MRATES!#REF!</definedName>
    <definedName name="________PPB72" localSheetId="26">[12]MRATES!#REF!</definedName>
    <definedName name="________PPB72" localSheetId="24">[14]MRATES!#REF!</definedName>
    <definedName name="________PPB72">[14]MRATES!#REF!</definedName>
    <definedName name="________PPB73" localSheetId="23">[14]MRATES!#REF!</definedName>
    <definedName name="________PPB73" localSheetId="26">[12]MRATES!#REF!</definedName>
    <definedName name="________PPB73" localSheetId="24">[14]MRATES!#REF!</definedName>
    <definedName name="________PPB73">[14]MRATES!#REF!</definedName>
    <definedName name="________PPB74" localSheetId="23">[14]MRATES!#REF!</definedName>
    <definedName name="________PPB74" localSheetId="26">[12]MRATES!#REF!</definedName>
    <definedName name="________PPB74" localSheetId="24">[14]MRATES!#REF!</definedName>
    <definedName name="________PPB74">[14]MRATES!#REF!</definedName>
    <definedName name="________PPB75" localSheetId="23">[14]MRATES!#REF!</definedName>
    <definedName name="________PPB75" localSheetId="26">[12]MRATES!#REF!</definedName>
    <definedName name="________PPB75" localSheetId="24">[14]MRATES!#REF!</definedName>
    <definedName name="________PPB75">[14]MRATES!#REF!</definedName>
    <definedName name="________PPB76" localSheetId="23">[14]MRATES!#REF!</definedName>
    <definedName name="________PPB76" localSheetId="26">[12]MRATES!#REF!</definedName>
    <definedName name="________PPB76" localSheetId="24">[14]MRATES!#REF!</definedName>
    <definedName name="________PPB76">[14]MRATES!#REF!</definedName>
    <definedName name="________PPB77" localSheetId="23">[14]MRATES!#REF!</definedName>
    <definedName name="________PPB77" localSheetId="26">[12]MRATES!#REF!</definedName>
    <definedName name="________PPB77" localSheetId="24">[14]MRATES!#REF!</definedName>
    <definedName name="________PPB77">[14]MRATES!#REF!</definedName>
    <definedName name="________PPB78" localSheetId="23">[14]MRATES!#REF!</definedName>
    <definedName name="________PPB78" localSheetId="26">[12]MRATES!#REF!</definedName>
    <definedName name="________PPB78" localSheetId="24">[14]MRATES!#REF!</definedName>
    <definedName name="________PPB78">[14]MRATES!#REF!</definedName>
    <definedName name="________PPB79" localSheetId="23">[14]MRATES!#REF!</definedName>
    <definedName name="________PPB79" localSheetId="26">[12]MRATES!#REF!</definedName>
    <definedName name="________PPB79" localSheetId="24">[14]MRATES!#REF!</definedName>
    <definedName name="________PPB79">[14]MRATES!#REF!</definedName>
    <definedName name="________PPB8" localSheetId="23">[14]MRATES!#REF!</definedName>
    <definedName name="________PPB8" localSheetId="26">[12]MRATES!#REF!</definedName>
    <definedName name="________PPB8" localSheetId="24">[14]MRATES!#REF!</definedName>
    <definedName name="________PPB8">[14]MRATES!#REF!</definedName>
    <definedName name="________PPB80" localSheetId="23">[14]MRATES!#REF!</definedName>
    <definedName name="________PPB80" localSheetId="26">[12]MRATES!#REF!</definedName>
    <definedName name="________PPB80" localSheetId="24">[14]MRATES!#REF!</definedName>
    <definedName name="________PPB80">[14]MRATES!#REF!</definedName>
    <definedName name="________PPB81" localSheetId="23">[14]MRATES!#REF!</definedName>
    <definedName name="________PPB81" localSheetId="26">[12]MRATES!#REF!</definedName>
    <definedName name="________PPB81" localSheetId="24">[14]MRATES!#REF!</definedName>
    <definedName name="________PPB81">[14]MRATES!#REF!</definedName>
    <definedName name="________PPB82" localSheetId="23">[14]MRATES!#REF!</definedName>
    <definedName name="________PPB82" localSheetId="26">[12]MRATES!#REF!</definedName>
    <definedName name="________PPB82" localSheetId="24">[14]MRATES!#REF!</definedName>
    <definedName name="________PPB82">[14]MRATES!#REF!</definedName>
    <definedName name="________PPB83" localSheetId="23">[14]MRATES!#REF!</definedName>
    <definedName name="________PPB83" localSheetId="26">[12]MRATES!#REF!</definedName>
    <definedName name="________PPB83" localSheetId="24">[14]MRATES!#REF!</definedName>
    <definedName name="________PPB83">[14]MRATES!#REF!</definedName>
    <definedName name="________PPB84" localSheetId="23">[14]MRATES!#REF!</definedName>
    <definedName name="________PPB84" localSheetId="26">[12]MRATES!#REF!</definedName>
    <definedName name="________PPB84" localSheetId="24">[14]MRATES!#REF!</definedName>
    <definedName name="________PPB84">[14]MRATES!#REF!</definedName>
    <definedName name="________PPB85" localSheetId="23">[14]MRATES!#REF!</definedName>
    <definedName name="________PPB85" localSheetId="26">[12]MRATES!#REF!</definedName>
    <definedName name="________PPB85" localSheetId="24">[14]MRATES!#REF!</definedName>
    <definedName name="________PPB85">[14]MRATES!#REF!</definedName>
    <definedName name="________PPB86" localSheetId="23">[14]MRATES!#REF!</definedName>
    <definedName name="________PPB86" localSheetId="26">[12]MRATES!#REF!</definedName>
    <definedName name="________PPB86" localSheetId="24">[14]MRATES!#REF!</definedName>
    <definedName name="________PPB86">[14]MRATES!#REF!</definedName>
    <definedName name="________PPB87" localSheetId="23">[14]MRATES!#REF!</definedName>
    <definedName name="________PPB87" localSheetId="26">[12]MRATES!#REF!</definedName>
    <definedName name="________PPB87" localSheetId="24">[14]MRATES!#REF!</definedName>
    <definedName name="________PPB87">[14]MRATES!#REF!</definedName>
    <definedName name="________PPB88" localSheetId="23">[14]MRATES!#REF!</definedName>
    <definedName name="________PPB88" localSheetId="26">[12]MRATES!#REF!</definedName>
    <definedName name="________PPB88" localSheetId="24">[14]MRATES!#REF!</definedName>
    <definedName name="________PPB88">[14]MRATES!#REF!</definedName>
    <definedName name="________PPB89" localSheetId="23">[14]MRATES!#REF!</definedName>
    <definedName name="________PPB89" localSheetId="26">[12]MRATES!#REF!</definedName>
    <definedName name="________PPB89" localSheetId="24">[14]MRATES!#REF!</definedName>
    <definedName name="________PPB89">[14]MRATES!#REF!</definedName>
    <definedName name="________PPB9" localSheetId="23">[14]MRATES!#REF!</definedName>
    <definedName name="________PPB9" localSheetId="26">[12]MRATES!#REF!</definedName>
    <definedName name="________PPB9" localSheetId="24">[14]MRATES!#REF!</definedName>
    <definedName name="________PPB9">[14]MRATES!#REF!</definedName>
    <definedName name="________PPB90" localSheetId="23">[14]MRATES!#REF!</definedName>
    <definedName name="________PPB90" localSheetId="26">[12]MRATES!#REF!</definedName>
    <definedName name="________PPB90" localSheetId="24">[14]MRATES!#REF!</definedName>
    <definedName name="________PPB90">[14]MRATES!#REF!</definedName>
    <definedName name="________PPB91" localSheetId="23">[14]MRATES!#REF!</definedName>
    <definedName name="________PPB91" localSheetId="26">[12]MRATES!#REF!</definedName>
    <definedName name="________PPB91" localSheetId="24">[14]MRATES!#REF!</definedName>
    <definedName name="________PPB91">[14]MRATES!#REF!</definedName>
    <definedName name="________PPB92" localSheetId="23">[14]MRATES!#REF!</definedName>
    <definedName name="________PPB92" localSheetId="26">[12]MRATES!#REF!</definedName>
    <definedName name="________PPB92" localSheetId="24">[14]MRATES!#REF!</definedName>
    <definedName name="________PPB92">[14]MRATES!#REF!</definedName>
    <definedName name="________PPB93" localSheetId="23">[14]MRATES!#REF!</definedName>
    <definedName name="________PPB93" localSheetId="26">[12]MRATES!#REF!</definedName>
    <definedName name="________PPB93" localSheetId="24">[14]MRATES!#REF!</definedName>
    <definedName name="________PPB93">[14]MRATES!#REF!</definedName>
    <definedName name="________PPB94" localSheetId="23">[14]MRATES!#REF!</definedName>
    <definedName name="________PPB94" localSheetId="26">[12]MRATES!#REF!</definedName>
    <definedName name="________PPB94" localSheetId="24">[14]MRATES!#REF!</definedName>
    <definedName name="________PPB94">[14]MRATES!#REF!</definedName>
    <definedName name="________PPB95" localSheetId="23">[14]MRATES!#REF!</definedName>
    <definedName name="________PPB95" localSheetId="26">[12]MRATES!#REF!</definedName>
    <definedName name="________PPB95" localSheetId="24">[14]MRATES!#REF!</definedName>
    <definedName name="________PPB95">[14]MRATES!#REF!</definedName>
    <definedName name="________PPB96" localSheetId="23">[14]MRATES!#REF!</definedName>
    <definedName name="________PPB96" localSheetId="26">[12]MRATES!#REF!</definedName>
    <definedName name="________PPB96" localSheetId="24">[14]MRATES!#REF!</definedName>
    <definedName name="________PPB96">[14]MRATES!#REF!</definedName>
    <definedName name="________PPB97" localSheetId="23">[14]MRATES!#REF!</definedName>
    <definedName name="________PPB97" localSheetId="26">[12]MRATES!#REF!</definedName>
    <definedName name="________PPB97" localSheetId="24">[14]MRATES!#REF!</definedName>
    <definedName name="________PPB97">[14]MRATES!#REF!</definedName>
    <definedName name="________PPB98" localSheetId="23">[14]MRATES!#REF!</definedName>
    <definedName name="________PPB98" localSheetId="26">[12]MRATES!#REF!</definedName>
    <definedName name="________PPB98" localSheetId="24">[14]MRATES!#REF!</definedName>
    <definedName name="________PPB98">[14]MRATES!#REF!</definedName>
    <definedName name="________PPB99" localSheetId="23">[14]MRATES!#REF!</definedName>
    <definedName name="________PPB99" localSheetId="26">[12]MRATES!#REF!</definedName>
    <definedName name="________PPB99" localSheetId="24">[14]MRATES!#REF!</definedName>
    <definedName name="________PPB99">[14]MRATES!#REF!</definedName>
    <definedName name="________PPC1" localSheetId="23">[14]MRATES!#REF!</definedName>
    <definedName name="________PPC1" localSheetId="26">[12]MRATES!#REF!</definedName>
    <definedName name="________PPC1" localSheetId="24">[14]MRATES!#REF!</definedName>
    <definedName name="________PPC1">[14]MRATES!#REF!</definedName>
    <definedName name="________PPC10" localSheetId="23">[14]MRATES!#REF!</definedName>
    <definedName name="________PPC10" localSheetId="26">[12]MRATES!#REF!</definedName>
    <definedName name="________PPC10" localSheetId="24">[14]MRATES!#REF!</definedName>
    <definedName name="________PPC10">[14]MRATES!#REF!</definedName>
    <definedName name="________PPC100" localSheetId="23">[14]MRATES!#REF!</definedName>
    <definedName name="________PPC100" localSheetId="26">[12]MRATES!#REF!</definedName>
    <definedName name="________PPC100" localSheetId="24">[14]MRATES!#REF!</definedName>
    <definedName name="________PPC100">[14]MRATES!#REF!</definedName>
    <definedName name="________PPC101" localSheetId="23">[14]MRATES!#REF!</definedName>
    <definedName name="________PPC101" localSheetId="26">[12]MRATES!#REF!</definedName>
    <definedName name="________PPC101" localSheetId="24">[14]MRATES!#REF!</definedName>
    <definedName name="________PPC101">[14]MRATES!#REF!</definedName>
    <definedName name="________PPC102" localSheetId="23">[14]MRATES!#REF!</definedName>
    <definedName name="________PPC102" localSheetId="26">[12]MRATES!#REF!</definedName>
    <definedName name="________PPC102" localSheetId="24">[14]MRATES!#REF!</definedName>
    <definedName name="________PPC102">[14]MRATES!#REF!</definedName>
    <definedName name="________PPC103" localSheetId="23">[14]MRATES!#REF!</definedName>
    <definedName name="________PPC103" localSheetId="26">[12]MRATES!#REF!</definedName>
    <definedName name="________PPC103" localSheetId="24">[14]MRATES!#REF!</definedName>
    <definedName name="________PPC103">[14]MRATES!#REF!</definedName>
    <definedName name="________PPC104" localSheetId="23">[14]MRATES!#REF!</definedName>
    <definedName name="________PPC104" localSheetId="26">[12]MRATES!#REF!</definedName>
    <definedName name="________PPC104" localSheetId="24">[14]MRATES!#REF!</definedName>
    <definedName name="________PPC104">[14]MRATES!#REF!</definedName>
    <definedName name="________PPC105" localSheetId="23">[14]MRATES!#REF!</definedName>
    <definedName name="________PPC105" localSheetId="26">[12]MRATES!#REF!</definedName>
    <definedName name="________PPC105" localSheetId="24">[14]MRATES!#REF!</definedName>
    <definedName name="________PPC105">[14]MRATES!#REF!</definedName>
    <definedName name="________PPC106" localSheetId="23">[14]MRATES!#REF!</definedName>
    <definedName name="________PPC106" localSheetId="26">[12]MRATES!#REF!</definedName>
    <definedName name="________PPC106" localSheetId="24">[14]MRATES!#REF!</definedName>
    <definedName name="________PPC106">[14]MRATES!#REF!</definedName>
    <definedName name="________PPC107" localSheetId="23">[14]MRATES!#REF!</definedName>
    <definedName name="________PPC107" localSheetId="26">[12]MRATES!#REF!</definedName>
    <definedName name="________PPC107" localSheetId="24">[14]MRATES!#REF!</definedName>
    <definedName name="________PPC107">[14]MRATES!#REF!</definedName>
    <definedName name="________PPC108" localSheetId="23">[14]MRATES!#REF!</definedName>
    <definedName name="________PPC108" localSheetId="26">[12]MRATES!#REF!</definedName>
    <definedName name="________PPC108" localSheetId="24">[14]MRATES!#REF!</definedName>
    <definedName name="________PPC108">[14]MRATES!#REF!</definedName>
    <definedName name="________PPC109" localSheetId="23">[14]MRATES!#REF!</definedName>
    <definedName name="________PPC109" localSheetId="26">[12]MRATES!#REF!</definedName>
    <definedName name="________PPC109" localSheetId="24">[14]MRATES!#REF!</definedName>
    <definedName name="________PPC109">[14]MRATES!#REF!</definedName>
    <definedName name="________PPC11" localSheetId="23">[14]MRATES!#REF!</definedName>
    <definedName name="________PPC11" localSheetId="26">[12]MRATES!#REF!</definedName>
    <definedName name="________PPC11" localSheetId="24">[14]MRATES!#REF!</definedName>
    <definedName name="________PPC11">[14]MRATES!#REF!</definedName>
    <definedName name="________PPC110" localSheetId="23">[14]MRATES!#REF!</definedName>
    <definedName name="________PPC110" localSheetId="26">[12]MRATES!#REF!</definedName>
    <definedName name="________PPC110" localSheetId="24">[14]MRATES!#REF!</definedName>
    <definedName name="________PPC110">[14]MRATES!#REF!</definedName>
    <definedName name="________PPC111" localSheetId="23">[14]MRATES!#REF!</definedName>
    <definedName name="________PPC111" localSheetId="26">[12]MRATES!#REF!</definedName>
    <definedName name="________PPC111" localSheetId="24">[14]MRATES!#REF!</definedName>
    <definedName name="________PPC111">[14]MRATES!#REF!</definedName>
    <definedName name="________PPC112" localSheetId="23">[14]MRATES!#REF!</definedName>
    <definedName name="________PPC112" localSheetId="26">[12]MRATES!#REF!</definedName>
    <definedName name="________PPC112" localSheetId="24">[14]MRATES!#REF!</definedName>
    <definedName name="________PPC112">[14]MRATES!#REF!</definedName>
    <definedName name="________PPC113" localSheetId="23">[14]MRATES!#REF!</definedName>
    <definedName name="________PPC113" localSheetId="26">[12]MRATES!#REF!</definedName>
    <definedName name="________PPC113" localSheetId="24">[14]MRATES!#REF!</definedName>
    <definedName name="________PPC113">[14]MRATES!#REF!</definedName>
    <definedName name="________PPC114" localSheetId="23">[14]MRATES!#REF!</definedName>
    <definedName name="________PPC114" localSheetId="26">[12]MRATES!#REF!</definedName>
    <definedName name="________PPC114" localSheetId="24">[14]MRATES!#REF!</definedName>
    <definedName name="________PPC114">[14]MRATES!#REF!</definedName>
    <definedName name="________PPC115" localSheetId="23">[14]MRATES!#REF!</definedName>
    <definedName name="________PPC115" localSheetId="26">[12]MRATES!#REF!</definedName>
    <definedName name="________PPC115" localSheetId="24">[14]MRATES!#REF!</definedName>
    <definedName name="________PPC115">[14]MRATES!#REF!</definedName>
    <definedName name="________PPC116" localSheetId="23">[14]MRATES!#REF!</definedName>
    <definedName name="________PPC116" localSheetId="26">[12]MRATES!#REF!</definedName>
    <definedName name="________PPC116" localSheetId="24">[14]MRATES!#REF!</definedName>
    <definedName name="________PPC116">[14]MRATES!#REF!</definedName>
    <definedName name="________PPC117" localSheetId="23">[14]MRATES!#REF!</definedName>
    <definedName name="________PPC117" localSheetId="26">[12]MRATES!#REF!</definedName>
    <definedName name="________PPC117" localSheetId="24">[14]MRATES!#REF!</definedName>
    <definedName name="________PPC117">[14]MRATES!#REF!</definedName>
    <definedName name="________PPC118" localSheetId="23">[14]MRATES!#REF!</definedName>
    <definedName name="________PPC118" localSheetId="26">[12]MRATES!#REF!</definedName>
    <definedName name="________PPC118" localSheetId="24">[14]MRATES!#REF!</definedName>
    <definedName name="________PPC118">[14]MRATES!#REF!</definedName>
    <definedName name="________PPC119" localSheetId="23">[14]MRATES!#REF!</definedName>
    <definedName name="________PPC119" localSheetId="26">[12]MRATES!#REF!</definedName>
    <definedName name="________PPC119" localSheetId="24">[14]MRATES!#REF!</definedName>
    <definedName name="________PPC119">[14]MRATES!#REF!</definedName>
    <definedName name="________PPC12" localSheetId="23">[14]MRATES!#REF!</definedName>
    <definedName name="________PPC12" localSheetId="26">[12]MRATES!#REF!</definedName>
    <definedName name="________PPC12" localSheetId="24">[14]MRATES!#REF!</definedName>
    <definedName name="________PPC12">[14]MRATES!#REF!</definedName>
    <definedName name="________PPC120" localSheetId="23">[14]MRATES!#REF!</definedName>
    <definedName name="________PPC120" localSheetId="26">[12]MRATES!#REF!</definedName>
    <definedName name="________PPC120" localSheetId="24">[14]MRATES!#REF!</definedName>
    <definedName name="________PPC120">[14]MRATES!#REF!</definedName>
    <definedName name="________PPC121" localSheetId="23">[14]MRATES!#REF!</definedName>
    <definedName name="________PPC121" localSheetId="26">[12]MRATES!#REF!</definedName>
    <definedName name="________PPC121" localSheetId="24">[14]MRATES!#REF!</definedName>
    <definedName name="________PPC121">[14]MRATES!#REF!</definedName>
    <definedName name="________PPC122" localSheetId="23">[14]MRATES!#REF!</definedName>
    <definedName name="________PPC122" localSheetId="26">[12]MRATES!#REF!</definedName>
    <definedName name="________PPC122" localSheetId="24">[14]MRATES!#REF!</definedName>
    <definedName name="________PPC122">[14]MRATES!#REF!</definedName>
    <definedName name="________PPC123" localSheetId="23">[14]MRATES!#REF!</definedName>
    <definedName name="________PPC123" localSheetId="26">[12]MRATES!#REF!</definedName>
    <definedName name="________PPC123" localSheetId="24">[14]MRATES!#REF!</definedName>
    <definedName name="________PPC123">[14]MRATES!#REF!</definedName>
    <definedName name="________PPC124" localSheetId="23">[14]MRATES!#REF!</definedName>
    <definedName name="________PPC124" localSheetId="26">[12]MRATES!#REF!</definedName>
    <definedName name="________PPC124" localSheetId="24">[14]MRATES!#REF!</definedName>
    <definedName name="________PPC124">[14]MRATES!#REF!</definedName>
    <definedName name="________PPC125" localSheetId="23">[14]MRATES!#REF!</definedName>
    <definedName name="________PPC125" localSheetId="26">[12]MRATES!#REF!</definedName>
    <definedName name="________PPC125" localSheetId="24">[14]MRATES!#REF!</definedName>
    <definedName name="________PPC125">[14]MRATES!#REF!</definedName>
    <definedName name="________PPC126" localSheetId="23">[14]MRATES!#REF!</definedName>
    <definedName name="________PPC126" localSheetId="26">[12]MRATES!#REF!</definedName>
    <definedName name="________PPC126" localSheetId="24">[14]MRATES!#REF!</definedName>
    <definedName name="________PPC126">[14]MRATES!#REF!</definedName>
    <definedName name="________PPC127" localSheetId="23">[14]MRATES!#REF!</definedName>
    <definedName name="________PPC127" localSheetId="26">[12]MRATES!#REF!</definedName>
    <definedName name="________PPC127" localSheetId="24">[14]MRATES!#REF!</definedName>
    <definedName name="________PPC127">[14]MRATES!#REF!</definedName>
    <definedName name="________PPC128" localSheetId="23">[14]MRATES!#REF!</definedName>
    <definedName name="________PPC128" localSheetId="26">[12]MRATES!#REF!</definedName>
    <definedName name="________PPC128" localSheetId="24">[14]MRATES!#REF!</definedName>
    <definedName name="________PPC128">[14]MRATES!#REF!</definedName>
    <definedName name="________PPC129" localSheetId="23">[14]MRATES!#REF!</definedName>
    <definedName name="________PPC129" localSheetId="26">[12]MRATES!#REF!</definedName>
    <definedName name="________PPC129" localSheetId="24">[14]MRATES!#REF!</definedName>
    <definedName name="________PPC129">[14]MRATES!#REF!</definedName>
    <definedName name="________PPC13" localSheetId="23">[14]MRATES!#REF!</definedName>
    <definedName name="________PPC13" localSheetId="26">[12]MRATES!#REF!</definedName>
    <definedName name="________PPC13" localSheetId="24">[14]MRATES!#REF!</definedName>
    <definedName name="________PPC13">[14]MRATES!#REF!</definedName>
    <definedName name="________PPC130" localSheetId="23">[14]MRATES!#REF!</definedName>
    <definedName name="________PPC130" localSheetId="26">[12]MRATES!#REF!</definedName>
    <definedName name="________PPC130" localSheetId="24">[14]MRATES!#REF!</definedName>
    <definedName name="________PPC130">[14]MRATES!#REF!</definedName>
    <definedName name="________PPC131" localSheetId="23">[14]MRATES!#REF!</definedName>
    <definedName name="________PPC131" localSheetId="26">[12]MRATES!#REF!</definedName>
    <definedName name="________PPC131" localSheetId="24">[14]MRATES!#REF!</definedName>
    <definedName name="________PPC131">[14]MRATES!#REF!</definedName>
    <definedName name="________PPC132" localSheetId="23">[14]MRATES!#REF!</definedName>
    <definedName name="________PPC132" localSheetId="26">[12]MRATES!#REF!</definedName>
    <definedName name="________PPC132" localSheetId="24">[14]MRATES!#REF!</definedName>
    <definedName name="________PPC132">[14]MRATES!#REF!</definedName>
    <definedName name="________PPC133" localSheetId="23">[14]MRATES!#REF!</definedName>
    <definedName name="________PPC133" localSheetId="26">[12]MRATES!#REF!</definedName>
    <definedName name="________PPC133" localSheetId="24">[14]MRATES!#REF!</definedName>
    <definedName name="________PPC133">[14]MRATES!#REF!</definedName>
    <definedName name="________PPC134" localSheetId="23">[14]MRATES!#REF!</definedName>
    <definedName name="________PPC134" localSheetId="26">[12]MRATES!#REF!</definedName>
    <definedName name="________PPC134" localSheetId="24">[14]MRATES!#REF!</definedName>
    <definedName name="________PPC134">[14]MRATES!#REF!</definedName>
    <definedName name="________PPC135" localSheetId="23">[14]MRATES!#REF!</definedName>
    <definedName name="________PPC135" localSheetId="26">[12]MRATES!#REF!</definedName>
    <definedName name="________PPC135" localSheetId="24">[14]MRATES!#REF!</definedName>
    <definedName name="________PPC135">[14]MRATES!#REF!</definedName>
    <definedName name="________PPC136" localSheetId="23">[14]MRATES!#REF!</definedName>
    <definedName name="________PPC136" localSheetId="26">[12]MRATES!#REF!</definedName>
    <definedName name="________PPC136" localSheetId="24">[14]MRATES!#REF!</definedName>
    <definedName name="________PPC136">[14]MRATES!#REF!</definedName>
    <definedName name="________PPC137" localSheetId="23">[14]MRATES!#REF!</definedName>
    <definedName name="________PPC137" localSheetId="26">[12]MRATES!#REF!</definedName>
    <definedName name="________PPC137" localSheetId="24">[14]MRATES!#REF!</definedName>
    <definedName name="________PPC137">[14]MRATES!#REF!</definedName>
    <definedName name="________PPC138" localSheetId="23">[14]MRATES!#REF!</definedName>
    <definedName name="________PPC138" localSheetId="26">[12]MRATES!#REF!</definedName>
    <definedName name="________PPC138" localSheetId="24">[14]MRATES!#REF!</definedName>
    <definedName name="________PPC138">[14]MRATES!#REF!</definedName>
    <definedName name="________PPC139" localSheetId="23">[14]MRATES!#REF!</definedName>
    <definedName name="________PPC139" localSheetId="26">[12]MRATES!#REF!</definedName>
    <definedName name="________PPC139" localSheetId="24">[14]MRATES!#REF!</definedName>
    <definedName name="________PPC139">[14]MRATES!#REF!</definedName>
    <definedName name="________PPC14" localSheetId="23">[14]MRATES!#REF!</definedName>
    <definedName name="________PPC14" localSheetId="26">[12]MRATES!#REF!</definedName>
    <definedName name="________PPC14" localSheetId="24">[14]MRATES!#REF!</definedName>
    <definedName name="________PPC14">[14]MRATES!#REF!</definedName>
    <definedName name="________PPC140" localSheetId="23">[14]MRATES!#REF!</definedName>
    <definedName name="________PPC140" localSheetId="26">[12]MRATES!#REF!</definedName>
    <definedName name="________PPC140" localSheetId="24">[14]MRATES!#REF!</definedName>
    <definedName name="________PPC140">[14]MRATES!#REF!</definedName>
    <definedName name="________PPC141" localSheetId="23">[14]MRATES!#REF!</definedName>
    <definedName name="________PPC141" localSheetId="26">[12]MRATES!#REF!</definedName>
    <definedName name="________PPC141" localSheetId="24">[14]MRATES!#REF!</definedName>
    <definedName name="________PPC141">[14]MRATES!#REF!</definedName>
    <definedName name="________PPC142" localSheetId="23">[14]MRATES!#REF!</definedName>
    <definedName name="________PPC142" localSheetId="26">[12]MRATES!#REF!</definedName>
    <definedName name="________PPC142" localSheetId="24">[14]MRATES!#REF!</definedName>
    <definedName name="________PPC142">[14]MRATES!#REF!</definedName>
    <definedName name="________PPC143" localSheetId="23">[14]MRATES!#REF!</definedName>
    <definedName name="________PPC143" localSheetId="26">[12]MRATES!#REF!</definedName>
    <definedName name="________PPC143" localSheetId="24">[14]MRATES!#REF!</definedName>
    <definedName name="________PPC143">[14]MRATES!#REF!</definedName>
    <definedName name="________PPC144" localSheetId="23">[14]MRATES!#REF!</definedName>
    <definedName name="________PPC144" localSheetId="26">[12]MRATES!#REF!</definedName>
    <definedName name="________PPC144" localSheetId="24">[14]MRATES!#REF!</definedName>
    <definedName name="________PPC144">[14]MRATES!#REF!</definedName>
    <definedName name="________PPC145" localSheetId="23">[14]MRATES!#REF!</definedName>
    <definedName name="________PPC145" localSheetId="26">[12]MRATES!#REF!</definedName>
    <definedName name="________PPC145" localSheetId="24">[14]MRATES!#REF!</definedName>
    <definedName name="________PPC145">[14]MRATES!#REF!</definedName>
    <definedName name="________PPC146" localSheetId="23">[14]MRATES!#REF!</definedName>
    <definedName name="________PPC146" localSheetId="26">[12]MRATES!#REF!</definedName>
    <definedName name="________PPC146" localSheetId="24">[14]MRATES!#REF!</definedName>
    <definedName name="________PPC146">[14]MRATES!#REF!</definedName>
    <definedName name="________PPC147" localSheetId="23">[14]MRATES!#REF!</definedName>
    <definedName name="________PPC147" localSheetId="26">[12]MRATES!#REF!</definedName>
    <definedName name="________PPC147" localSheetId="24">[14]MRATES!#REF!</definedName>
    <definedName name="________PPC147">[14]MRATES!#REF!</definedName>
    <definedName name="________PPC148" localSheetId="23">[14]MRATES!#REF!</definedName>
    <definedName name="________PPC148" localSheetId="26">[12]MRATES!#REF!</definedName>
    <definedName name="________PPC148" localSheetId="24">[14]MRATES!#REF!</definedName>
    <definedName name="________PPC148">[14]MRATES!#REF!</definedName>
    <definedName name="________PPC149" localSheetId="23">[14]MRATES!#REF!</definedName>
    <definedName name="________PPC149" localSheetId="26">[12]MRATES!#REF!</definedName>
    <definedName name="________PPC149" localSheetId="24">[14]MRATES!#REF!</definedName>
    <definedName name="________PPC149">[14]MRATES!#REF!</definedName>
    <definedName name="________PPC15" localSheetId="23">[14]MRATES!#REF!</definedName>
    <definedName name="________PPC15" localSheetId="26">[12]MRATES!#REF!</definedName>
    <definedName name="________PPC15" localSheetId="24">[14]MRATES!#REF!</definedName>
    <definedName name="________PPC15">[14]MRATES!#REF!</definedName>
    <definedName name="________PPC150" localSheetId="23">[14]MRATES!#REF!</definedName>
    <definedName name="________PPC150" localSheetId="26">[12]MRATES!#REF!</definedName>
    <definedName name="________PPC150" localSheetId="24">[14]MRATES!#REF!</definedName>
    <definedName name="________PPC150">[14]MRATES!#REF!</definedName>
    <definedName name="________PPC151" localSheetId="23">[14]MRATES!#REF!</definedName>
    <definedName name="________PPC151" localSheetId="26">[12]MRATES!#REF!</definedName>
    <definedName name="________PPC151" localSheetId="24">[14]MRATES!#REF!</definedName>
    <definedName name="________PPC151">[14]MRATES!#REF!</definedName>
    <definedName name="________PPC152" localSheetId="23">[14]MRATES!#REF!</definedName>
    <definedName name="________PPC152" localSheetId="26">[12]MRATES!#REF!</definedName>
    <definedName name="________PPC152" localSheetId="24">[14]MRATES!#REF!</definedName>
    <definedName name="________PPC152">[14]MRATES!#REF!</definedName>
    <definedName name="________PPC153" localSheetId="23">[14]MRATES!#REF!</definedName>
    <definedName name="________PPC153" localSheetId="26">[12]MRATES!#REF!</definedName>
    <definedName name="________PPC153" localSheetId="24">[14]MRATES!#REF!</definedName>
    <definedName name="________PPC153">[14]MRATES!#REF!</definedName>
    <definedName name="________PPC154" localSheetId="23">[14]MRATES!#REF!</definedName>
    <definedName name="________PPC154" localSheetId="26">[12]MRATES!#REF!</definedName>
    <definedName name="________PPC154" localSheetId="24">[14]MRATES!#REF!</definedName>
    <definedName name="________PPC154">[14]MRATES!#REF!</definedName>
    <definedName name="________PPC155" localSheetId="23">[14]MRATES!#REF!</definedName>
    <definedName name="________PPC155" localSheetId="26">[12]MRATES!#REF!</definedName>
    <definedName name="________PPC155" localSheetId="24">[14]MRATES!#REF!</definedName>
    <definedName name="________PPC155">[14]MRATES!#REF!</definedName>
    <definedName name="________PPC16" localSheetId="23">[14]MRATES!#REF!</definedName>
    <definedName name="________PPC16" localSheetId="26">[12]MRATES!#REF!</definedName>
    <definedName name="________PPC16" localSheetId="24">[14]MRATES!#REF!</definedName>
    <definedName name="________PPC16">[14]MRATES!#REF!</definedName>
    <definedName name="________PPC17" localSheetId="23">[14]MRATES!#REF!</definedName>
    <definedName name="________PPC17" localSheetId="26">[12]MRATES!#REF!</definedName>
    <definedName name="________PPC17" localSheetId="24">[14]MRATES!#REF!</definedName>
    <definedName name="________PPC17">[14]MRATES!#REF!</definedName>
    <definedName name="________PPC18" localSheetId="23">[14]MRATES!#REF!</definedName>
    <definedName name="________PPC18" localSheetId="26">[12]MRATES!#REF!</definedName>
    <definedName name="________PPC18" localSheetId="24">[14]MRATES!#REF!</definedName>
    <definedName name="________PPC18">[14]MRATES!#REF!</definedName>
    <definedName name="________PPC19" localSheetId="23">[14]MRATES!#REF!</definedName>
    <definedName name="________PPC19" localSheetId="26">[12]MRATES!#REF!</definedName>
    <definedName name="________PPC19" localSheetId="24">[14]MRATES!#REF!</definedName>
    <definedName name="________PPC19">[14]MRATES!#REF!</definedName>
    <definedName name="________PPC2" localSheetId="23">[14]MRATES!#REF!</definedName>
    <definedName name="________PPC2" localSheetId="26">[12]MRATES!#REF!</definedName>
    <definedName name="________PPC2" localSheetId="24">[14]MRATES!#REF!</definedName>
    <definedName name="________PPC2">[14]MRATES!#REF!</definedName>
    <definedName name="________PPC20" localSheetId="23">[14]MRATES!#REF!</definedName>
    <definedName name="________PPC20" localSheetId="26">[12]MRATES!#REF!</definedName>
    <definedName name="________PPC20" localSheetId="24">[14]MRATES!#REF!</definedName>
    <definedName name="________PPC20">[14]MRATES!#REF!</definedName>
    <definedName name="________PPC21" localSheetId="23">[14]MRATES!#REF!</definedName>
    <definedName name="________PPC21" localSheetId="26">[12]MRATES!#REF!</definedName>
    <definedName name="________PPC21" localSheetId="24">[14]MRATES!#REF!</definedName>
    <definedName name="________PPC21">[14]MRATES!#REF!</definedName>
    <definedName name="________PPC22" localSheetId="23">[14]MRATES!#REF!</definedName>
    <definedName name="________PPC22" localSheetId="26">[12]MRATES!#REF!</definedName>
    <definedName name="________PPC22" localSheetId="24">[14]MRATES!#REF!</definedName>
    <definedName name="________PPC22">[14]MRATES!#REF!</definedName>
    <definedName name="________PPC23" localSheetId="23">[14]MRATES!#REF!</definedName>
    <definedName name="________PPC23" localSheetId="26">[12]MRATES!#REF!</definedName>
    <definedName name="________PPC23" localSheetId="24">[14]MRATES!#REF!</definedName>
    <definedName name="________PPC23">[14]MRATES!#REF!</definedName>
    <definedName name="________PPC24" localSheetId="23">[14]MRATES!#REF!</definedName>
    <definedName name="________PPC24" localSheetId="26">[12]MRATES!#REF!</definedName>
    <definedName name="________PPC24" localSheetId="24">[14]MRATES!#REF!</definedName>
    <definedName name="________PPC24">[14]MRATES!#REF!</definedName>
    <definedName name="________PPC25" localSheetId="23">[14]MRATES!#REF!</definedName>
    <definedName name="________PPC25" localSheetId="26">[12]MRATES!#REF!</definedName>
    <definedName name="________PPC25" localSheetId="24">[14]MRATES!#REF!</definedName>
    <definedName name="________PPC25">[14]MRATES!#REF!</definedName>
    <definedName name="________PPC26" localSheetId="23">[14]MRATES!#REF!</definedName>
    <definedName name="________PPC26" localSheetId="26">[12]MRATES!#REF!</definedName>
    <definedName name="________PPC26" localSheetId="24">[14]MRATES!#REF!</definedName>
    <definedName name="________PPC26">[14]MRATES!#REF!</definedName>
    <definedName name="________PPC27" localSheetId="23">[14]MRATES!#REF!</definedName>
    <definedName name="________PPC27" localSheetId="26">[12]MRATES!#REF!</definedName>
    <definedName name="________PPC27" localSheetId="24">[14]MRATES!#REF!</definedName>
    <definedName name="________PPC27">[14]MRATES!#REF!</definedName>
    <definedName name="________PPC28" localSheetId="23">[14]MRATES!#REF!</definedName>
    <definedName name="________PPC28" localSheetId="26">[12]MRATES!#REF!</definedName>
    <definedName name="________PPC28" localSheetId="24">[14]MRATES!#REF!</definedName>
    <definedName name="________PPC28">[14]MRATES!#REF!</definedName>
    <definedName name="________PPC29" localSheetId="23">[14]MRATES!#REF!</definedName>
    <definedName name="________PPC29" localSheetId="26">[12]MRATES!#REF!</definedName>
    <definedName name="________PPC29" localSheetId="24">[14]MRATES!#REF!</definedName>
    <definedName name="________PPC29">[14]MRATES!#REF!</definedName>
    <definedName name="________PPC3" localSheetId="23">[14]MRATES!#REF!</definedName>
    <definedName name="________PPC3" localSheetId="26">[12]MRATES!#REF!</definedName>
    <definedName name="________PPC3" localSheetId="24">[14]MRATES!#REF!</definedName>
    <definedName name="________PPC3">[14]MRATES!#REF!</definedName>
    <definedName name="________PPC30" localSheetId="23">[14]MRATES!#REF!</definedName>
    <definedName name="________PPC30" localSheetId="26">[12]MRATES!#REF!</definedName>
    <definedName name="________PPC30" localSheetId="24">[14]MRATES!#REF!</definedName>
    <definedName name="________PPC30">[14]MRATES!#REF!</definedName>
    <definedName name="________PPC31" localSheetId="23">[14]MRATES!#REF!</definedName>
    <definedName name="________PPC31" localSheetId="26">[12]MRATES!#REF!</definedName>
    <definedName name="________PPC31" localSheetId="24">[14]MRATES!#REF!</definedName>
    <definedName name="________PPC31">[14]MRATES!#REF!</definedName>
    <definedName name="________PPC32" localSheetId="23">[14]MRATES!#REF!</definedName>
    <definedName name="________PPC32" localSheetId="26">[12]MRATES!#REF!</definedName>
    <definedName name="________PPC32" localSheetId="24">[14]MRATES!#REF!</definedName>
    <definedName name="________PPC32">[14]MRATES!#REF!</definedName>
    <definedName name="________PPC33" localSheetId="23">[14]MRATES!#REF!</definedName>
    <definedName name="________PPC33" localSheetId="26">[12]MRATES!#REF!</definedName>
    <definedName name="________PPC33" localSheetId="24">[14]MRATES!#REF!</definedName>
    <definedName name="________PPC33">[14]MRATES!#REF!</definedName>
    <definedName name="________PPC34" localSheetId="23">[14]MRATES!#REF!</definedName>
    <definedName name="________PPC34" localSheetId="26">[12]MRATES!#REF!</definedName>
    <definedName name="________PPC34" localSheetId="24">[14]MRATES!#REF!</definedName>
    <definedName name="________PPC34">[14]MRATES!#REF!</definedName>
    <definedName name="________PPC35" localSheetId="23">[14]MRATES!#REF!</definedName>
    <definedName name="________PPC35" localSheetId="26">[12]MRATES!#REF!</definedName>
    <definedName name="________PPC35" localSheetId="24">[14]MRATES!#REF!</definedName>
    <definedName name="________PPC35">[14]MRATES!#REF!</definedName>
    <definedName name="________PPC36" localSheetId="23">[14]MRATES!#REF!</definedName>
    <definedName name="________PPC36" localSheetId="26">[12]MRATES!#REF!</definedName>
    <definedName name="________PPC36" localSheetId="24">[14]MRATES!#REF!</definedName>
    <definedName name="________PPC36">[14]MRATES!#REF!</definedName>
    <definedName name="________PPC37" localSheetId="23">[14]MRATES!#REF!</definedName>
    <definedName name="________PPC37" localSheetId="26">[12]MRATES!#REF!</definedName>
    <definedName name="________PPC37" localSheetId="24">[14]MRATES!#REF!</definedName>
    <definedName name="________PPC37">[14]MRATES!#REF!</definedName>
    <definedName name="________PPC38" localSheetId="23">[14]MRATES!#REF!</definedName>
    <definedName name="________PPC38" localSheetId="26">[12]MRATES!#REF!</definedName>
    <definedName name="________PPC38" localSheetId="24">[14]MRATES!#REF!</definedName>
    <definedName name="________PPC38">[14]MRATES!#REF!</definedName>
    <definedName name="________PPC39" localSheetId="23">[14]MRATES!#REF!</definedName>
    <definedName name="________PPC39" localSheetId="26">[12]MRATES!#REF!</definedName>
    <definedName name="________PPC39" localSheetId="24">[14]MRATES!#REF!</definedName>
    <definedName name="________PPC39">[14]MRATES!#REF!</definedName>
    <definedName name="________PPC4" localSheetId="23">[14]MRATES!#REF!</definedName>
    <definedName name="________PPC4" localSheetId="26">[12]MRATES!#REF!</definedName>
    <definedName name="________PPC4" localSheetId="24">[14]MRATES!#REF!</definedName>
    <definedName name="________PPC4">[14]MRATES!#REF!</definedName>
    <definedName name="________PPC40" localSheetId="23">[14]MRATES!#REF!</definedName>
    <definedName name="________PPC40" localSheetId="26">[12]MRATES!#REF!</definedName>
    <definedName name="________PPC40" localSheetId="24">[14]MRATES!#REF!</definedName>
    <definedName name="________PPC40">[14]MRATES!#REF!</definedName>
    <definedName name="________PPC41" localSheetId="23">[14]MRATES!#REF!</definedName>
    <definedName name="________PPC41" localSheetId="26">[12]MRATES!#REF!</definedName>
    <definedName name="________PPC41" localSheetId="24">[14]MRATES!#REF!</definedName>
    <definedName name="________PPC41">[14]MRATES!#REF!</definedName>
    <definedName name="________PPC42" localSheetId="23">[14]MRATES!#REF!</definedName>
    <definedName name="________PPC42" localSheetId="26">[12]MRATES!#REF!</definedName>
    <definedName name="________PPC42" localSheetId="24">[14]MRATES!#REF!</definedName>
    <definedName name="________PPC42">[14]MRATES!#REF!</definedName>
    <definedName name="________PPC43" localSheetId="23">[14]MRATES!#REF!</definedName>
    <definedName name="________PPC43" localSheetId="26">[12]MRATES!#REF!</definedName>
    <definedName name="________PPC43" localSheetId="24">[14]MRATES!#REF!</definedName>
    <definedName name="________PPC43">[14]MRATES!#REF!</definedName>
    <definedName name="________PPC44" localSheetId="23">[14]MRATES!#REF!</definedName>
    <definedName name="________PPC44" localSheetId="26">[12]MRATES!#REF!</definedName>
    <definedName name="________PPC44" localSheetId="24">[14]MRATES!#REF!</definedName>
    <definedName name="________PPC44">[14]MRATES!#REF!</definedName>
    <definedName name="________PPC45" localSheetId="23">[14]MRATES!#REF!</definedName>
    <definedName name="________PPC45" localSheetId="26">[12]MRATES!#REF!</definedName>
    <definedName name="________PPC45" localSheetId="24">[14]MRATES!#REF!</definedName>
    <definedName name="________PPC45">[14]MRATES!#REF!</definedName>
    <definedName name="________PPC46" localSheetId="23">[14]MRATES!#REF!</definedName>
    <definedName name="________PPC46" localSheetId="26">[12]MRATES!#REF!</definedName>
    <definedName name="________PPC46" localSheetId="24">[14]MRATES!#REF!</definedName>
    <definedName name="________PPC46">[14]MRATES!#REF!</definedName>
    <definedName name="________PPC47" localSheetId="23">[14]MRATES!#REF!</definedName>
    <definedName name="________PPC47" localSheetId="26">[12]MRATES!#REF!</definedName>
    <definedName name="________PPC47" localSheetId="24">[14]MRATES!#REF!</definedName>
    <definedName name="________PPC47">[14]MRATES!#REF!</definedName>
    <definedName name="________PPC48" localSheetId="23">[14]MRATES!#REF!</definedName>
    <definedName name="________PPC48" localSheetId="26">[12]MRATES!#REF!</definedName>
    <definedName name="________PPC48" localSheetId="24">[14]MRATES!#REF!</definedName>
    <definedName name="________PPC48">[14]MRATES!#REF!</definedName>
    <definedName name="________PPC49" localSheetId="23">[14]MRATES!#REF!</definedName>
    <definedName name="________PPC49" localSheetId="26">[12]MRATES!#REF!</definedName>
    <definedName name="________PPC49" localSheetId="24">[14]MRATES!#REF!</definedName>
    <definedName name="________PPC49">[14]MRATES!#REF!</definedName>
    <definedName name="________PPC5" localSheetId="23">[14]MRATES!#REF!</definedName>
    <definedName name="________PPC5" localSheetId="26">[12]MRATES!#REF!</definedName>
    <definedName name="________PPC5" localSheetId="24">[14]MRATES!#REF!</definedName>
    <definedName name="________PPC5">[14]MRATES!#REF!</definedName>
    <definedName name="________PPC50" localSheetId="23">[14]MRATES!#REF!</definedName>
    <definedName name="________PPC50" localSheetId="26">[12]MRATES!#REF!</definedName>
    <definedName name="________PPC50" localSheetId="24">[14]MRATES!#REF!</definedName>
    <definedName name="________PPC50">[14]MRATES!#REF!</definedName>
    <definedName name="________PPC51" localSheetId="23">[14]MRATES!#REF!</definedName>
    <definedName name="________PPC51" localSheetId="26">[12]MRATES!#REF!</definedName>
    <definedName name="________PPC51" localSheetId="24">[14]MRATES!#REF!</definedName>
    <definedName name="________PPC51">[14]MRATES!#REF!</definedName>
    <definedName name="________PPC52" localSheetId="23">[14]MRATES!#REF!</definedName>
    <definedName name="________PPC52" localSheetId="26">[12]MRATES!#REF!</definedName>
    <definedName name="________PPC52" localSheetId="24">[14]MRATES!#REF!</definedName>
    <definedName name="________PPC52">[14]MRATES!#REF!</definedName>
    <definedName name="________PPC53" localSheetId="23">[14]MRATES!#REF!</definedName>
    <definedName name="________PPC53" localSheetId="26">[12]MRATES!#REF!</definedName>
    <definedName name="________PPC53" localSheetId="24">[14]MRATES!#REF!</definedName>
    <definedName name="________PPC53">[14]MRATES!#REF!</definedName>
    <definedName name="________PPC54" localSheetId="23">[14]MRATES!#REF!</definedName>
    <definedName name="________PPC54" localSheetId="26">[12]MRATES!#REF!</definedName>
    <definedName name="________PPC54" localSheetId="24">[14]MRATES!#REF!</definedName>
    <definedName name="________PPC54">[14]MRATES!#REF!</definedName>
    <definedName name="________PPC55" localSheetId="23">[14]MRATES!#REF!</definedName>
    <definedName name="________PPC55" localSheetId="26">[12]MRATES!#REF!</definedName>
    <definedName name="________PPC55" localSheetId="24">[14]MRATES!#REF!</definedName>
    <definedName name="________PPC55">[14]MRATES!#REF!</definedName>
    <definedName name="________PPC56" localSheetId="23">[14]MRATES!#REF!</definedName>
    <definedName name="________PPC56" localSheetId="26">[12]MRATES!#REF!</definedName>
    <definedName name="________PPC56" localSheetId="24">[14]MRATES!#REF!</definedName>
    <definedName name="________PPC56">[14]MRATES!#REF!</definedName>
    <definedName name="________PPC57" localSheetId="23">[14]MRATES!#REF!</definedName>
    <definedName name="________PPC57" localSheetId="26">[12]MRATES!#REF!</definedName>
    <definedName name="________PPC57" localSheetId="24">[14]MRATES!#REF!</definedName>
    <definedName name="________PPC57">[14]MRATES!#REF!</definedName>
    <definedName name="________PPC58" localSheetId="23">[14]MRATES!#REF!</definedName>
    <definedName name="________PPC58" localSheetId="26">[12]MRATES!#REF!</definedName>
    <definedName name="________PPC58" localSheetId="24">[14]MRATES!#REF!</definedName>
    <definedName name="________PPC58">[14]MRATES!#REF!</definedName>
    <definedName name="________PPC59" localSheetId="23">[14]MRATES!#REF!</definedName>
    <definedName name="________PPC59" localSheetId="26">[12]MRATES!#REF!</definedName>
    <definedName name="________PPC59" localSheetId="24">[14]MRATES!#REF!</definedName>
    <definedName name="________PPC59">[14]MRATES!#REF!</definedName>
    <definedName name="________PPC6" localSheetId="23">[14]MRATES!#REF!</definedName>
    <definedName name="________PPC6" localSheetId="26">[12]MRATES!#REF!</definedName>
    <definedName name="________PPC6" localSheetId="24">[14]MRATES!#REF!</definedName>
    <definedName name="________PPC6">[14]MRATES!#REF!</definedName>
    <definedName name="________PPC60" localSheetId="23">[14]MRATES!#REF!</definedName>
    <definedName name="________PPC60" localSheetId="26">[12]MRATES!#REF!</definedName>
    <definedName name="________PPC60" localSheetId="24">[14]MRATES!#REF!</definedName>
    <definedName name="________PPC60">[14]MRATES!#REF!</definedName>
    <definedName name="________PPC61" localSheetId="23">[14]MRATES!#REF!</definedName>
    <definedName name="________PPC61" localSheetId="26">[12]MRATES!#REF!</definedName>
    <definedName name="________PPC61" localSheetId="24">[14]MRATES!#REF!</definedName>
    <definedName name="________PPC61">[14]MRATES!#REF!</definedName>
    <definedName name="________PPC62" localSheetId="23">[14]MRATES!#REF!</definedName>
    <definedName name="________PPC62" localSheetId="26">[12]MRATES!#REF!</definedName>
    <definedName name="________PPC62" localSheetId="24">[14]MRATES!#REF!</definedName>
    <definedName name="________PPC62">[14]MRATES!#REF!</definedName>
    <definedName name="________PPC63" localSheetId="23">[14]MRATES!#REF!</definedName>
    <definedName name="________PPC63" localSheetId="26">[12]MRATES!#REF!</definedName>
    <definedName name="________PPC63" localSheetId="24">[14]MRATES!#REF!</definedName>
    <definedName name="________PPC63">[14]MRATES!#REF!</definedName>
    <definedName name="________PPC64" localSheetId="23">[14]MRATES!#REF!</definedName>
    <definedName name="________PPC64" localSheetId="26">[12]MRATES!#REF!</definedName>
    <definedName name="________PPC64" localSheetId="24">[14]MRATES!#REF!</definedName>
    <definedName name="________PPC64">[14]MRATES!#REF!</definedName>
    <definedName name="________PPC65" localSheetId="23">[14]MRATES!#REF!</definedName>
    <definedName name="________PPC65" localSheetId="26">[12]MRATES!#REF!</definedName>
    <definedName name="________PPC65" localSheetId="24">[14]MRATES!#REF!</definedName>
    <definedName name="________PPC65">[14]MRATES!#REF!</definedName>
    <definedName name="________PPC66" localSheetId="23">[14]MRATES!#REF!</definedName>
    <definedName name="________PPC66" localSheetId="26">[12]MRATES!#REF!</definedName>
    <definedName name="________PPC66" localSheetId="24">[14]MRATES!#REF!</definedName>
    <definedName name="________PPC66">[14]MRATES!#REF!</definedName>
    <definedName name="________PPC67" localSheetId="23">[14]MRATES!#REF!</definedName>
    <definedName name="________PPC67" localSheetId="26">[12]MRATES!#REF!</definedName>
    <definedName name="________PPC67" localSheetId="24">[14]MRATES!#REF!</definedName>
    <definedName name="________PPC67">[14]MRATES!#REF!</definedName>
    <definedName name="________PPC68" localSheetId="23">[14]MRATES!#REF!</definedName>
    <definedName name="________PPC68" localSheetId="26">[12]MRATES!#REF!</definedName>
    <definedName name="________PPC68" localSheetId="24">[14]MRATES!#REF!</definedName>
    <definedName name="________PPC68">[14]MRATES!#REF!</definedName>
    <definedName name="________PPC69" localSheetId="23">[14]MRATES!#REF!</definedName>
    <definedName name="________PPC69" localSheetId="26">[12]MRATES!#REF!</definedName>
    <definedName name="________PPC69" localSheetId="24">[14]MRATES!#REF!</definedName>
    <definedName name="________PPC69">[14]MRATES!#REF!</definedName>
    <definedName name="________PPC7" localSheetId="23">[14]MRATES!#REF!</definedName>
    <definedName name="________PPC7" localSheetId="26">[12]MRATES!#REF!</definedName>
    <definedName name="________PPC7" localSheetId="24">[14]MRATES!#REF!</definedName>
    <definedName name="________PPC7">[14]MRATES!#REF!</definedName>
    <definedName name="________PPC70" localSheetId="23">[14]MRATES!#REF!</definedName>
    <definedName name="________PPC70" localSheetId="26">[12]MRATES!#REF!</definedName>
    <definedName name="________PPC70" localSheetId="24">[14]MRATES!#REF!</definedName>
    <definedName name="________PPC70">[14]MRATES!#REF!</definedName>
    <definedName name="________PPC71" localSheetId="23">[14]MRATES!#REF!</definedName>
    <definedName name="________PPC71" localSheetId="26">[12]MRATES!#REF!</definedName>
    <definedName name="________PPC71" localSheetId="24">[14]MRATES!#REF!</definedName>
    <definedName name="________PPC71">[14]MRATES!#REF!</definedName>
    <definedName name="________PPC72" localSheetId="23">[14]MRATES!#REF!</definedName>
    <definedName name="________PPC72" localSheetId="26">[12]MRATES!#REF!</definedName>
    <definedName name="________PPC72" localSheetId="24">[14]MRATES!#REF!</definedName>
    <definedName name="________PPC72">[14]MRATES!#REF!</definedName>
    <definedName name="________PPC73" localSheetId="23">[14]MRATES!#REF!</definedName>
    <definedName name="________PPC73" localSheetId="26">[12]MRATES!#REF!</definedName>
    <definedName name="________PPC73" localSheetId="24">[14]MRATES!#REF!</definedName>
    <definedName name="________PPC73">[14]MRATES!#REF!</definedName>
    <definedName name="________PPC74" localSheetId="23">[14]MRATES!#REF!</definedName>
    <definedName name="________PPC74" localSheetId="26">[12]MRATES!#REF!</definedName>
    <definedName name="________PPC74" localSheetId="24">[14]MRATES!#REF!</definedName>
    <definedName name="________PPC74">[14]MRATES!#REF!</definedName>
    <definedName name="________PPC75" localSheetId="23">[14]MRATES!#REF!</definedName>
    <definedName name="________PPC75" localSheetId="26">[12]MRATES!#REF!</definedName>
    <definedName name="________PPC75" localSheetId="24">[14]MRATES!#REF!</definedName>
    <definedName name="________PPC75">[14]MRATES!#REF!</definedName>
    <definedName name="________PPC76" localSheetId="23">[14]MRATES!#REF!</definedName>
    <definedName name="________PPC76" localSheetId="26">[12]MRATES!#REF!</definedName>
    <definedName name="________PPC76" localSheetId="24">[14]MRATES!#REF!</definedName>
    <definedName name="________PPC76">[14]MRATES!#REF!</definedName>
    <definedName name="________PPC77" localSheetId="23">[14]MRATES!#REF!</definedName>
    <definedName name="________PPC77" localSheetId="26">[12]MRATES!#REF!</definedName>
    <definedName name="________PPC77" localSheetId="24">[14]MRATES!#REF!</definedName>
    <definedName name="________PPC77">[14]MRATES!#REF!</definedName>
    <definedName name="________PPC78" localSheetId="23">[14]MRATES!#REF!</definedName>
    <definedName name="________PPC78" localSheetId="26">[12]MRATES!#REF!</definedName>
    <definedName name="________PPC78" localSheetId="24">[14]MRATES!#REF!</definedName>
    <definedName name="________PPC78">[14]MRATES!#REF!</definedName>
    <definedName name="________PPC79" localSheetId="23">[14]MRATES!#REF!</definedName>
    <definedName name="________PPC79" localSheetId="26">[12]MRATES!#REF!</definedName>
    <definedName name="________PPC79" localSheetId="24">[14]MRATES!#REF!</definedName>
    <definedName name="________PPC79">[14]MRATES!#REF!</definedName>
    <definedName name="________PPC8" localSheetId="23">[14]MRATES!#REF!</definedName>
    <definedName name="________PPC8" localSheetId="26">[12]MRATES!#REF!</definedName>
    <definedName name="________PPC8" localSheetId="24">[14]MRATES!#REF!</definedName>
    <definedName name="________PPC8">[14]MRATES!#REF!</definedName>
    <definedName name="________PPC80" localSheetId="23">[14]MRATES!#REF!</definedName>
    <definedName name="________PPC80" localSheetId="26">[12]MRATES!#REF!</definedName>
    <definedName name="________PPC80" localSheetId="24">[14]MRATES!#REF!</definedName>
    <definedName name="________PPC80">[14]MRATES!#REF!</definedName>
    <definedName name="________PPC81" localSheetId="23">[14]MRATES!#REF!</definedName>
    <definedName name="________PPC81" localSheetId="26">[12]MRATES!#REF!</definedName>
    <definedName name="________PPC81" localSheetId="24">[14]MRATES!#REF!</definedName>
    <definedName name="________PPC81">[14]MRATES!#REF!</definedName>
    <definedName name="________PPC82" localSheetId="23">[14]MRATES!#REF!</definedName>
    <definedName name="________PPC82" localSheetId="26">[12]MRATES!#REF!</definedName>
    <definedName name="________PPC82" localSheetId="24">[14]MRATES!#REF!</definedName>
    <definedName name="________PPC82">[14]MRATES!#REF!</definedName>
    <definedName name="________PPC83" localSheetId="23">[14]MRATES!#REF!</definedName>
    <definedName name="________PPC83" localSheetId="26">[12]MRATES!#REF!</definedName>
    <definedName name="________PPC83" localSheetId="24">[14]MRATES!#REF!</definedName>
    <definedName name="________PPC83">[14]MRATES!#REF!</definedName>
    <definedName name="________PPC84" localSheetId="23">[14]MRATES!#REF!</definedName>
    <definedName name="________PPC84" localSheetId="26">[12]MRATES!#REF!</definedName>
    <definedName name="________PPC84" localSheetId="24">[14]MRATES!#REF!</definedName>
    <definedName name="________PPC84">[14]MRATES!#REF!</definedName>
    <definedName name="________PPC85" localSheetId="23">[14]MRATES!#REF!</definedName>
    <definedName name="________PPC85" localSheetId="26">[12]MRATES!#REF!</definedName>
    <definedName name="________PPC85" localSheetId="24">[14]MRATES!#REF!</definedName>
    <definedName name="________PPC85">[14]MRATES!#REF!</definedName>
    <definedName name="________PPC86" localSheetId="23">[14]MRATES!#REF!</definedName>
    <definedName name="________PPC86" localSheetId="26">[12]MRATES!#REF!</definedName>
    <definedName name="________PPC86" localSheetId="24">[14]MRATES!#REF!</definedName>
    <definedName name="________PPC86">[14]MRATES!#REF!</definedName>
    <definedName name="________PPC87" localSheetId="23">[14]MRATES!#REF!</definedName>
    <definedName name="________PPC87" localSheetId="26">[12]MRATES!#REF!</definedName>
    <definedName name="________PPC87" localSheetId="24">[14]MRATES!#REF!</definedName>
    <definedName name="________PPC87">[14]MRATES!#REF!</definedName>
    <definedName name="________PPC88" localSheetId="23">[14]MRATES!#REF!</definedName>
    <definedName name="________PPC88" localSheetId="26">[12]MRATES!#REF!</definedName>
    <definedName name="________PPC88" localSheetId="24">[14]MRATES!#REF!</definedName>
    <definedName name="________PPC88">[14]MRATES!#REF!</definedName>
    <definedName name="________PPC89" localSheetId="23">[14]MRATES!#REF!</definedName>
    <definedName name="________PPC89" localSheetId="26">[12]MRATES!#REF!</definedName>
    <definedName name="________PPC89" localSheetId="24">[14]MRATES!#REF!</definedName>
    <definedName name="________PPC89">[14]MRATES!#REF!</definedName>
    <definedName name="________PPC9" localSheetId="23">[14]MRATES!#REF!</definedName>
    <definedName name="________PPC9" localSheetId="26">[12]MRATES!#REF!</definedName>
    <definedName name="________PPC9" localSheetId="24">[14]MRATES!#REF!</definedName>
    <definedName name="________PPC9">[14]MRATES!#REF!</definedName>
    <definedName name="________PPC90" localSheetId="23">[14]MRATES!#REF!</definedName>
    <definedName name="________PPC90" localSheetId="26">[12]MRATES!#REF!</definedName>
    <definedName name="________PPC90" localSheetId="24">[14]MRATES!#REF!</definedName>
    <definedName name="________PPC90">[14]MRATES!#REF!</definedName>
    <definedName name="________PPC91" localSheetId="23">[14]MRATES!#REF!</definedName>
    <definedName name="________PPC91" localSheetId="26">[12]MRATES!#REF!</definedName>
    <definedName name="________PPC91" localSheetId="24">[14]MRATES!#REF!</definedName>
    <definedName name="________PPC91">[14]MRATES!#REF!</definedName>
    <definedName name="________PPC92" localSheetId="23">[14]MRATES!#REF!</definedName>
    <definedName name="________PPC92" localSheetId="26">[12]MRATES!#REF!</definedName>
    <definedName name="________PPC92" localSheetId="24">[14]MRATES!#REF!</definedName>
    <definedName name="________PPC92">[14]MRATES!#REF!</definedName>
    <definedName name="________PPC93" localSheetId="23">[14]MRATES!#REF!</definedName>
    <definedName name="________PPC93" localSheetId="26">[12]MRATES!#REF!</definedName>
    <definedName name="________PPC93" localSheetId="24">[14]MRATES!#REF!</definedName>
    <definedName name="________PPC93">[14]MRATES!#REF!</definedName>
    <definedName name="________PPC94" localSheetId="23">[14]MRATES!#REF!</definedName>
    <definedName name="________PPC94" localSheetId="26">[12]MRATES!#REF!</definedName>
    <definedName name="________PPC94" localSheetId="24">[14]MRATES!#REF!</definedName>
    <definedName name="________PPC94">[14]MRATES!#REF!</definedName>
    <definedName name="________PPC95" localSheetId="23">[14]MRATES!#REF!</definedName>
    <definedName name="________PPC95" localSheetId="26">[12]MRATES!#REF!</definedName>
    <definedName name="________PPC95" localSheetId="24">[14]MRATES!#REF!</definedName>
    <definedName name="________PPC95">[14]MRATES!#REF!</definedName>
    <definedName name="________PPD114" localSheetId="23">[14]MRATES!#REF!</definedName>
    <definedName name="________PPD114" localSheetId="26">[12]MRATES!#REF!</definedName>
    <definedName name="________PPD114" localSheetId="24">[14]MRATES!#REF!</definedName>
    <definedName name="________PPD114">[14]MRATES!#REF!</definedName>
    <definedName name="________PPD89" localSheetId="23">[14]MRATES!#REF!</definedName>
    <definedName name="________PPD89" localSheetId="26">[12]MRATES!#REF!</definedName>
    <definedName name="________PPD89" localSheetId="24">[14]MRATES!#REF!</definedName>
    <definedName name="________PPD89">[14]MRATES!#REF!</definedName>
    <definedName name="________QS25" localSheetId="26">#N/A</definedName>
    <definedName name="________QS25">[10]MRATES!$G$16</definedName>
    <definedName name="________QS40" localSheetId="26">#N/A</definedName>
    <definedName name="________QS40">[10]MRATES!$G$17</definedName>
    <definedName name="________RMR1">#N/A</definedName>
    <definedName name="________SD1" localSheetId="23">#REF!</definedName>
    <definedName name="________SD1" localSheetId="24">#REF!</definedName>
    <definedName name="________SD1" localSheetId="21">#REF!</definedName>
    <definedName name="________SD1">#REF!</definedName>
    <definedName name="________SD10" localSheetId="23">#REF!</definedName>
    <definedName name="________SD10" localSheetId="24">#REF!</definedName>
    <definedName name="________SD10" localSheetId="21">#REF!</definedName>
    <definedName name="________SD10">#REF!</definedName>
    <definedName name="________SD100" localSheetId="23">#REF!</definedName>
    <definedName name="________SD100" localSheetId="24">#REF!</definedName>
    <definedName name="________SD100" localSheetId="21">#REF!</definedName>
    <definedName name="________SD100">#REF!</definedName>
    <definedName name="________SD101" localSheetId="23">#REF!</definedName>
    <definedName name="________SD101" localSheetId="24">#REF!</definedName>
    <definedName name="________SD101" localSheetId="21">#REF!</definedName>
    <definedName name="________SD101">#REF!</definedName>
    <definedName name="________SD102" localSheetId="23">#REF!</definedName>
    <definedName name="________SD102" localSheetId="24">#REF!</definedName>
    <definedName name="________SD102" localSheetId="21">#REF!</definedName>
    <definedName name="________SD102">#REF!</definedName>
    <definedName name="________SD103" localSheetId="23">#REF!</definedName>
    <definedName name="________SD103" localSheetId="24">#REF!</definedName>
    <definedName name="________SD103" localSheetId="21">#REF!</definedName>
    <definedName name="________SD103">#REF!</definedName>
    <definedName name="________SD104" localSheetId="23">#REF!</definedName>
    <definedName name="________SD104" localSheetId="24">#REF!</definedName>
    <definedName name="________SD104" localSheetId="21">#REF!</definedName>
    <definedName name="________SD104">#REF!</definedName>
    <definedName name="________SD105" localSheetId="23">#REF!</definedName>
    <definedName name="________SD105" localSheetId="24">#REF!</definedName>
    <definedName name="________SD105" localSheetId="21">#REF!</definedName>
    <definedName name="________SD105">#REF!</definedName>
    <definedName name="________SD106" localSheetId="23">#REF!</definedName>
    <definedName name="________SD106" localSheetId="24">#REF!</definedName>
    <definedName name="________SD106" localSheetId="21">#REF!</definedName>
    <definedName name="________SD106">#REF!</definedName>
    <definedName name="________SD107" localSheetId="23">#REF!</definedName>
    <definedName name="________SD107" localSheetId="24">#REF!</definedName>
    <definedName name="________SD107" localSheetId="21">#REF!</definedName>
    <definedName name="________SD107">#REF!</definedName>
    <definedName name="________SD108" localSheetId="23">#REF!</definedName>
    <definedName name="________SD108" localSheetId="24">#REF!</definedName>
    <definedName name="________SD108" localSheetId="21">#REF!</definedName>
    <definedName name="________SD108">#REF!</definedName>
    <definedName name="________SD109" localSheetId="23">#REF!</definedName>
    <definedName name="________SD109" localSheetId="24">#REF!</definedName>
    <definedName name="________SD109" localSheetId="21">#REF!</definedName>
    <definedName name="________SD109">#REF!</definedName>
    <definedName name="________SD11" localSheetId="23">#REF!</definedName>
    <definedName name="________SD11" localSheetId="24">#REF!</definedName>
    <definedName name="________SD11" localSheetId="21">#REF!</definedName>
    <definedName name="________SD11">#REF!</definedName>
    <definedName name="________SD110" localSheetId="23">#REF!</definedName>
    <definedName name="________SD110" localSheetId="24">#REF!</definedName>
    <definedName name="________SD110" localSheetId="21">#REF!</definedName>
    <definedName name="________SD110">#REF!</definedName>
    <definedName name="________SD111" localSheetId="23">#REF!</definedName>
    <definedName name="________SD111" localSheetId="24">#REF!</definedName>
    <definedName name="________SD111" localSheetId="21">#REF!</definedName>
    <definedName name="________SD111">#REF!</definedName>
    <definedName name="________SD112" localSheetId="23">#REF!</definedName>
    <definedName name="________SD112" localSheetId="24">#REF!</definedName>
    <definedName name="________SD112" localSheetId="21">#REF!</definedName>
    <definedName name="________SD112">#REF!</definedName>
    <definedName name="________SD113" localSheetId="23">#REF!</definedName>
    <definedName name="________SD113" localSheetId="24">#REF!</definedName>
    <definedName name="________SD113" localSheetId="21">#REF!</definedName>
    <definedName name="________SD113">#REF!</definedName>
    <definedName name="________SD114" localSheetId="23">#REF!</definedName>
    <definedName name="________SD114" localSheetId="24">#REF!</definedName>
    <definedName name="________SD114" localSheetId="21">#REF!</definedName>
    <definedName name="________SD114">#REF!</definedName>
    <definedName name="________SD115" localSheetId="23">#REF!</definedName>
    <definedName name="________SD115" localSheetId="24">#REF!</definedName>
    <definedName name="________SD115" localSheetId="21">#REF!</definedName>
    <definedName name="________SD115">#REF!</definedName>
    <definedName name="________SD116" localSheetId="23">#REF!</definedName>
    <definedName name="________SD116" localSheetId="24">#REF!</definedName>
    <definedName name="________SD116" localSheetId="21">#REF!</definedName>
    <definedName name="________SD116">#REF!</definedName>
    <definedName name="________SD117" localSheetId="23">#REF!</definedName>
    <definedName name="________SD117" localSheetId="24">#REF!</definedName>
    <definedName name="________SD117" localSheetId="21">#REF!</definedName>
    <definedName name="________SD117">#REF!</definedName>
    <definedName name="________SD118" localSheetId="23">#REF!</definedName>
    <definedName name="________SD118" localSheetId="24">#REF!</definedName>
    <definedName name="________SD118" localSheetId="21">#REF!</definedName>
    <definedName name="________SD118">#REF!</definedName>
    <definedName name="________SD119" localSheetId="23">#REF!</definedName>
    <definedName name="________SD119" localSheetId="24">#REF!</definedName>
    <definedName name="________SD119" localSheetId="21">#REF!</definedName>
    <definedName name="________SD119">#REF!</definedName>
    <definedName name="________SD12" localSheetId="23">#REF!</definedName>
    <definedName name="________SD12" localSheetId="24">#REF!</definedName>
    <definedName name="________SD12" localSheetId="21">#REF!</definedName>
    <definedName name="________SD12">#REF!</definedName>
    <definedName name="________SD120" localSheetId="23">#REF!</definedName>
    <definedName name="________SD120" localSheetId="24">#REF!</definedName>
    <definedName name="________SD120" localSheetId="21">#REF!</definedName>
    <definedName name="________SD120">#REF!</definedName>
    <definedName name="________SD121" localSheetId="23">#REF!</definedName>
    <definedName name="________SD121" localSheetId="24">#REF!</definedName>
    <definedName name="________SD121" localSheetId="21">#REF!</definedName>
    <definedName name="________SD121">#REF!</definedName>
    <definedName name="________SD122" localSheetId="23">#REF!</definedName>
    <definedName name="________SD122" localSheetId="24">#REF!</definedName>
    <definedName name="________SD122" localSheetId="21">#REF!</definedName>
    <definedName name="________SD122">#REF!</definedName>
    <definedName name="________SD123" localSheetId="23">#REF!</definedName>
    <definedName name="________SD123" localSheetId="24">#REF!</definedName>
    <definedName name="________SD123" localSheetId="21">#REF!</definedName>
    <definedName name="________SD123">#REF!</definedName>
    <definedName name="________SD124" localSheetId="23">#REF!</definedName>
    <definedName name="________SD124" localSheetId="24">#REF!</definedName>
    <definedName name="________SD124" localSheetId="21">#REF!</definedName>
    <definedName name="________SD124">#REF!</definedName>
    <definedName name="________SD125" localSheetId="23">#REF!</definedName>
    <definedName name="________SD125" localSheetId="24">#REF!</definedName>
    <definedName name="________SD125" localSheetId="21">#REF!</definedName>
    <definedName name="________SD125">#REF!</definedName>
    <definedName name="________SD126" localSheetId="23">#REF!</definedName>
    <definedName name="________SD126" localSheetId="24">#REF!</definedName>
    <definedName name="________SD126" localSheetId="21">#REF!</definedName>
    <definedName name="________SD126">#REF!</definedName>
    <definedName name="________SD127" localSheetId="23">#REF!</definedName>
    <definedName name="________SD127" localSheetId="24">#REF!</definedName>
    <definedName name="________SD127" localSheetId="21">#REF!</definedName>
    <definedName name="________SD127">#REF!</definedName>
    <definedName name="________SD128" localSheetId="23">#REF!</definedName>
    <definedName name="________SD128" localSheetId="24">#REF!</definedName>
    <definedName name="________SD128" localSheetId="21">#REF!</definedName>
    <definedName name="________SD128">#REF!</definedName>
    <definedName name="________SD129" localSheetId="23">#REF!</definedName>
    <definedName name="________SD129" localSheetId="24">#REF!</definedName>
    <definedName name="________SD129" localSheetId="21">#REF!</definedName>
    <definedName name="________SD129">#REF!</definedName>
    <definedName name="________SD13" localSheetId="23">#REF!</definedName>
    <definedName name="________SD13" localSheetId="24">#REF!</definedName>
    <definedName name="________SD13" localSheetId="21">#REF!</definedName>
    <definedName name="________SD13">#REF!</definedName>
    <definedName name="________SD130" localSheetId="23">#REF!</definedName>
    <definedName name="________SD130" localSheetId="24">#REF!</definedName>
    <definedName name="________SD130" localSheetId="21">#REF!</definedName>
    <definedName name="________SD130">#REF!</definedName>
    <definedName name="________SD131" localSheetId="23">#REF!</definedName>
    <definedName name="________SD131" localSheetId="24">#REF!</definedName>
    <definedName name="________SD131" localSheetId="21">#REF!</definedName>
    <definedName name="________SD131">#REF!</definedName>
    <definedName name="________SD132" localSheetId="23">#REF!</definedName>
    <definedName name="________SD132" localSheetId="24">#REF!</definedName>
    <definedName name="________SD132" localSheetId="21">#REF!</definedName>
    <definedName name="________SD132">#REF!</definedName>
    <definedName name="________SD133" localSheetId="23">#REF!</definedName>
    <definedName name="________SD133" localSheetId="24">#REF!</definedName>
    <definedName name="________SD133" localSheetId="21">#REF!</definedName>
    <definedName name="________SD133">#REF!</definedName>
    <definedName name="________SD134" localSheetId="23">#REF!</definedName>
    <definedName name="________SD134" localSheetId="24">#REF!</definedName>
    <definedName name="________SD134" localSheetId="21">#REF!</definedName>
    <definedName name="________SD134">#REF!</definedName>
    <definedName name="________SD135" localSheetId="23">#REF!</definedName>
    <definedName name="________SD135" localSheetId="24">#REF!</definedName>
    <definedName name="________SD135" localSheetId="21">#REF!</definedName>
    <definedName name="________SD135">#REF!</definedName>
    <definedName name="________SD136" localSheetId="23">#REF!</definedName>
    <definedName name="________SD136" localSheetId="24">#REF!</definedName>
    <definedName name="________SD136" localSheetId="21">#REF!</definedName>
    <definedName name="________SD136">#REF!</definedName>
    <definedName name="________SD137" localSheetId="23">#REF!</definedName>
    <definedName name="________SD137" localSheetId="24">#REF!</definedName>
    <definedName name="________SD137" localSheetId="21">#REF!</definedName>
    <definedName name="________SD137">#REF!</definedName>
    <definedName name="________SD138" localSheetId="23">#REF!</definedName>
    <definedName name="________SD138" localSheetId="24">#REF!</definedName>
    <definedName name="________SD138" localSheetId="21">#REF!</definedName>
    <definedName name="________SD138">#REF!</definedName>
    <definedName name="________SD139" localSheetId="23">#REF!</definedName>
    <definedName name="________SD139" localSheetId="24">#REF!</definedName>
    <definedName name="________SD139" localSheetId="21">#REF!</definedName>
    <definedName name="________SD139">#REF!</definedName>
    <definedName name="________SD14" localSheetId="23">#REF!</definedName>
    <definedName name="________SD14" localSheetId="24">#REF!</definedName>
    <definedName name="________SD14" localSheetId="21">#REF!</definedName>
    <definedName name="________SD14">#REF!</definedName>
    <definedName name="________SD140" localSheetId="23">#REF!</definedName>
    <definedName name="________SD140" localSheetId="24">#REF!</definedName>
    <definedName name="________SD140" localSheetId="21">#REF!</definedName>
    <definedName name="________SD140">#REF!</definedName>
    <definedName name="________SD141" localSheetId="23">#REF!</definedName>
    <definedName name="________SD141" localSheetId="24">#REF!</definedName>
    <definedName name="________SD141" localSheetId="21">#REF!</definedName>
    <definedName name="________SD141">#REF!</definedName>
    <definedName name="________SD142" localSheetId="23">#REF!</definedName>
    <definedName name="________SD142" localSheetId="24">#REF!</definedName>
    <definedName name="________SD142" localSheetId="21">#REF!</definedName>
    <definedName name="________SD142">#REF!</definedName>
    <definedName name="________SD143" localSheetId="23">#REF!</definedName>
    <definedName name="________SD143" localSheetId="24">#REF!</definedName>
    <definedName name="________SD143" localSheetId="21">#REF!</definedName>
    <definedName name="________SD143">#REF!</definedName>
    <definedName name="________SD144" localSheetId="23">#REF!</definedName>
    <definedName name="________SD144" localSheetId="24">#REF!</definedName>
    <definedName name="________SD144" localSheetId="21">#REF!</definedName>
    <definedName name="________SD144">#REF!</definedName>
    <definedName name="________SD145" localSheetId="23">#REF!</definedName>
    <definedName name="________SD145" localSheetId="24">#REF!</definedName>
    <definedName name="________SD145" localSheetId="21">#REF!</definedName>
    <definedName name="________SD145">#REF!</definedName>
    <definedName name="________SD146" localSheetId="23">#REF!</definedName>
    <definedName name="________SD146" localSheetId="24">#REF!</definedName>
    <definedName name="________SD146" localSheetId="21">#REF!</definedName>
    <definedName name="________SD146">#REF!</definedName>
    <definedName name="________SD147" localSheetId="23">#REF!</definedName>
    <definedName name="________SD147" localSheetId="24">#REF!</definedName>
    <definedName name="________SD147" localSheetId="21">#REF!</definedName>
    <definedName name="________SD147">#REF!</definedName>
    <definedName name="________SD148" localSheetId="23">#REF!</definedName>
    <definedName name="________SD148" localSheetId="24">#REF!</definedName>
    <definedName name="________SD148" localSheetId="21">#REF!</definedName>
    <definedName name="________SD148">#REF!</definedName>
    <definedName name="________SD149" localSheetId="23">#REF!</definedName>
    <definedName name="________SD149" localSheetId="24">#REF!</definedName>
    <definedName name="________SD149" localSheetId="21">#REF!</definedName>
    <definedName name="________SD149">#REF!</definedName>
    <definedName name="________SD15" localSheetId="23">#REF!</definedName>
    <definedName name="________SD15" localSheetId="24">#REF!</definedName>
    <definedName name="________SD15" localSheetId="21">#REF!</definedName>
    <definedName name="________SD15">#REF!</definedName>
    <definedName name="________SD150" localSheetId="23">#REF!</definedName>
    <definedName name="________SD150" localSheetId="24">#REF!</definedName>
    <definedName name="________SD150" localSheetId="21">#REF!</definedName>
    <definedName name="________SD150">#REF!</definedName>
    <definedName name="________SD16" localSheetId="23">#REF!</definedName>
    <definedName name="________SD16" localSheetId="24">#REF!</definedName>
    <definedName name="________SD16" localSheetId="21">#REF!</definedName>
    <definedName name="________SD16">#REF!</definedName>
    <definedName name="________SD17" localSheetId="23">#REF!</definedName>
    <definedName name="________SD17" localSheetId="24">#REF!</definedName>
    <definedName name="________SD17" localSheetId="21">#REF!</definedName>
    <definedName name="________SD17">#REF!</definedName>
    <definedName name="________SD18" localSheetId="23">#REF!</definedName>
    <definedName name="________SD18" localSheetId="24">#REF!</definedName>
    <definedName name="________SD18" localSheetId="21">#REF!</definedName>
    <definedName name="________SD18">#REF!</definedName>
    <definedName name="________SD19" localSheetId="23">#REF!</definedName>
    <definedName name="________SD19" localSheetId="24">#REF!</definedName>
    <definedName name="________SD19" localSheetId="21">#REF!</definedName>
    <definedName name="________SD19">#REF!</definedName>
    <definedName name="________SD2" localSheetId="23">#REF!</definedName>
    <definedName name="________SD2" localSheetId="24">#REF!</definedName>
    <definedName name="________SD2" localSheetId="21">#REF!</definedName>
    <definedName name="________SD2">#REF!</definedName>
    <definedName name="________SD20" localSheetId="23">#REF!</definedName>
    <definedName name="________SD20" localSheetId="24">#REF!</definedName>
    <definedName name="________SD20" localSheetId="21">#REF!</definedName>
    <definedName name="________SD20">#REF!</definedName>
    <definedName name="________SD21" localSheetId="23">#REF!</definedName>
    <definedName name="________SD21" localSheetId="24">#REF!</definedName>
    <definedName name="________SD21" localSheetId="21">#REF!</definedName>
    <definedName name="________SD21">#REF!</definedName>
    <definedName name="________SD22" localSheetId="23">#REF!</definedName>
    <definedName name="________SD22" localSheetId="24">#REF!</definedName>
    <definedName name="________SD22" localSheetId="21">#REF!</definedName>
    <definedName name="________SD22">#REF!</definedName>
    <definedName name="________SD23" localSheetId="23">#REF!</definedName>
    <definedName name="________SD23" localSheetId="24">#REF!</definedName>
    <definedName name="________SD23" localSheetId="21">#REF!</definedName>
    <definedName name="________SD23">#REF!</definedName>
    <definedName name="________SD24" localSheetId="23">#REF!</definedName>
    <definedName name="________SD24" localSheetId="24">#REF!</definedName>
    <definedName name="________SD24" localSheetId="21">#REF!</definedName>
    <definedName name="________SD24">#REF!</definedName>
    <definedName name="________SD25" localSheetId="23">#REF!</definedName>
    <definedName name="________SD25" localSheetId="24">#REF!</definedName>
    <definedName name="________SD25" localSheetId="21">#REF!</definedName>
    <definedName name="________SD25">#REF!</definedName>
    <definedName name="________SD250" localSheetId="23">#REF!</definedName>
    <definedName name="________SD250" localSheetId="24">#REF!</definedName>
    <definedName name="________SD250" localSheetId="21">#REF!</definedName>
    <definedName name="________SD250">#REF!</definedName>
    <definedName name="________SD26" localSheetId="23">#REF!</definedName>
    <definedName name="________SD26" localSheetId="24">#REF!</definedName>
    <definedName name="________SD26" localSheetId="21">#REF!</definedName>
    <definedName name="________SD26">#REF!</definedName>
    <definedName name="________SD27" localSheetId="23">#REF!</definedName>
    <definedName name="________SD27" localSheetId="24">#REF!</definedName>
    <definedName name="________SD27" localSheetId="21">#REF!</definedName>
    <definedName name="________SD27">#REF!</definedName>
    <definedName name="________SD28" localSheetId="23">#REF!</definedName>
    <definedName name="________SD28" localSheetId="24">#REF!</definedName>
    <definedName name="________SD28" localSheetId="21">#REF!</definedName>
    <definedName name="________SD28">#REF!</definedName>
    <definedName name="________SD29" localSheetId="23">#REF!</definedName>
    <definedName name="________SD29" localSheetId="24">#REF!</definedName>
    <definedName name="________SD29" localSheetId="21">#REF!</definedName>
    <definedName name="________SD29">#REF!</definedName>
    <definedName name="________SD3" localSheetId="23">#REF!</definedName>
    <definedName name="________SD3" localSheetId="24">#REF!</definedName>
    <definedName name="________SD3" localSheetId="21">#REF!</definedName>
    <definedName name="________SD3">#REF!</definedName>
    <definedName name="________SD30" localSheetId="23">#REF!</definedName>
    <definedName name="________SD30" localSheetId="24">#REF!</definedName>
    <definedName name="________SD30" localSheetId="21">#REF!</definedName>
    <definedName name="________SD30">#REF!</definedName>
    <definedName name="________SD31" localSheetId="23">#REF!</definedName>
    <definedName name="________SD31" localSheetId="24">#REF!</definedName>
    <definedName name="________SD31" localSheetId="21">#REF!</definedName>
    <definedName name="________SD31">#REF!</definedName>
    <definedName name="________SD32" localSheetId="23">#REF!</definedName>
    <definedName name="________SD32" localSheetId="24">#REF!</definedName>
    <definedName name="________SD32" localSheetId="21">#REF!</definedName>
    <definedName name="________SD32">#REF!</definedName>
    <definedName name="________SD33" localSheetId="23">#REF!</definedName>
    <definedName name="________SD33" localSheetId="24">#REF!</definedName>
    <definedName name="________SD33" localSheetId="21">#REF!</definedName>
    <definedName name="________SD33">#REF!</definedName>
    <definedName name="________SD34" localSheetId="23">#REF!</definedName>
    <definedName name="________SD34" localSheetId="24">#REF!</definedName>
    <definedName name="________SD34" localSheetId="21">#REF!</definedName>
    <definedName name="________SD34">#REF!</definedName>
    <definedName name="________SD35" localSheetId="23">#REF!</definedName>
    <definedName name="________SD35" localSheetId="24">#REF!</definedName>
    <definedName name="________SD35" localSheetId="21">#REF!</definedName>
    <definedName name="________SD35">#REF!</definedName>
    <definedName name="________SD36" localSheetId="23">#REF!</definedName>
    <definedName name="________SD36" localSheetId="24">#REF!</definedName>
    <definedName name="________SD36" localSheetId="21">#REF!</definedName>
    <definedName name="________SD36">#REF!</definedName>
    <definedName name="________SD37" localSheetId="23">#REF!</definedName>
    <definedName name="________SD37" localSheetId="24">#REF!</definedName>
    <definedName name="________SD37" localSheetId="21">#REF!</definedName>
    <definedName name="________SD37">#REF!</definedName>
    <definedName name="________SD38" localSheetId="23">#REF!</definedName>
    <definedName name="________SD38" localSheetId="24">#REF!</definedName>
    <definedName name="________SD38" localSheetId="21">#REF!</definedName>
    <definedName name="________SD38">#REF!</definedName>
    <definedName name="________SD39" localSheetId="23">#REF!</definedName>
    <definedName name="________SD39" localSheetId="24">#REF!</definedName>
    <definedName name="________SD39" localSheetId="21">#REF!</definedName>
    <definedName name="________SD39">#REF!</definedName>
    <definedName name="________SD4" localSheetId="23">#REF!</definedName>
    <definedName name="________SD4" localSheetId="24">#REF!</definedName>
    <definedName name="________SD4" localSheetId="21">#REF!</definedName>
    <definedName name="________SD4">#REF!</definedName>
    <definedName name="________SD40" localSheetId="23">#REF!</definedName>
    <definedName name="________SD40" localSheetId="24">#REF!</definedName>
    <definedName name="________SD40" localSheetId="21">#REF!</definedName>
    <definedName name="________SD40">#REF!</definedName>
    <definedName name="________SD41" localSheetId="23">#REF!</definedName>
    <definedName name="________SD41" localSheetId="24">#REF!</definedName>
    <definedName name="________SD41" localSheetId="21">#REF!</definedName>
    <definedName name="________SD41">#REF!</definedName>
    <definedName name="________SD42" localSheetId="23">#REF!</definedName>
    <definedName name="________SD42" localSheetId="24">#REF!</definedName>
    <definedName name="________SD42" localSheetId="21">#REF!</definedName>
    <definedName name="________SD42">#REF!</definedName>
    <definedName name="________SD43" localSheetId="23">#REF!</definedName>
    <definedName name="________SD43" localSheetId="24">#REF!</definedName>
    <definedName name="________SD43" localSheetId="21">#REF!</definedName>
    <definedName name="________SD43">#REF!</definedName>
    <definedName name="________SD44" localSheetId="23">#REF!</definedName>
    <definedName name="________SD44" localSheetId="24">#REF!</definedName>
    <definedName name="________SD44" localSheetId="21">#REF!</definedName>
    <definedName name="________SD44">#REF!</definedName>
    <definedName name="________SD45" localSheetId="23">#REF!</definedName>
    <definedName name="________SD45" localSheetId="24">#REF!</definedName>
    <definedName name="________SD45" localSheetId="21">#REF!</definedName>
    <definedName name="________SD45">#REF!</definedName>
    <definedName name="________SD46" localSheetId="23">#REF!</definedName>
    <definedName name="________SD46" localSheetId="24">#REF!</definedName>
    <definedName name="________SD46" localSheetId="21">#REF!</definedName>
    <definedName name="________SD46">#REF!</definedName>
    <definedName name="________SD47" localSheetId="23">#REF!</definedName>
    <definedName name="________SD47" localSheetId="24">#REF!</definedName>
    <definedName name="________SD47" localSheetId="21">#REF!</definedName>
    <definedName name="________SD47">#REF!</definedName>
    <definedName name="________SD48" localSheetId="23">#REF!</definedName>
    <definedName name="________SD48" localSheetId="24">#REF!</definedName>
    <definedName name="________SD48" localSheetId="21">#REF!</definedName>
    <definedName name="________SD48">#REF!</definedName>
    <definedName name="________SD49" localSheetId="23">#REF!</definedName>
    <definedName name="________SD49" localSheetId="24">#REF!</definedName>
    <definedName name="________SD49" localSheetId="21">#REF!</definedName>
    <definedName name="________SD49">#REF!</definedName>
    <definedName name="________SD5" localSheetId="23">#REF!</definedName>
    <definedName name="________SD5" localSheetId="24">#REF!</definedName>
    <definedName name="________SD5" localSheetId="21">#REF!</definedName>
    <definedName name="________SD5">#REF!</definedName>
    <definedName name="________SD50" localSheetId="23">#REF!</definedName>
    <definedName name="________SD50" localSheetId="24">#REF!</definedName>
    <definedName name="________SD50" localSheetId="21">#REF!</definedName>
    <definedName name="________SD50">#REF!</definedName>
    <definedName name="________SD500" localSheetId="23">#REF!</definedName>
    <definedName name="________SD500" localSheetId="24">#REF!</definedName>
    <definedName name="________SD500" localSheetId="21">#REF!</definedName>
    <definedName name="________SD500">#REF!</definedName>
    <definedName name="________SD51" localSheetId="23">#REF!</definedName>
    <definedName name="________SD51" localSheetId="24">#REF!</definedName>
    <definedName name="________SD51" localSheetId="21">#REF!</definedName>
    <definedName name="________SD51">#REF!</definedName>
    <definedName name="________SD52" localSheetId="23">#REF!</definedName>
    <definedName name="________SD52" localSheetId="24">#REF!</definedName>
    <definedName name="________SD52" localSheetId="21">#REF!</definedName>
    <definedName name="________SD52">#REF!</definedName>
    <definedName name="________SD53" localSheetId="23">#REF!</definedName>
    <definedName name="________SD53" localSheetId="24">#REF!</definedName>
    <definedName name="________SD53" localSheetId="21">#REF!</definedName>
    <definedName name="________SD53">#REF!</definedName>
    <definedName name="________SD54" localSheetId="23">#REF!</definedName>
    <definedName name="________SD54" localSheetId="24">#REF!</definedName>
    <definedName name="________SD54" localSheetId="21">#REF!</definedName>
    <definedName name="________SD54">#REF!</definedName>
    <definedName name="________SD55" localSheetId="23">#REF!</definedName>
    <definedName name="________SD55" localSheetId="24">#REF!</definedName>
    <definedName name="________SD55" localSheetId="21">#REF!</definedName>
    <definedName name="________SD55">#REF!</definedName>
    <definedName name="________SD56" localSheetId="23">#REF!</definedName>
    <definedName name="________SD56" localSheetId="24">#REF!</definedName>
    <definedName name="________SD56" localSheetId="21">#REF!</definedName>
    <definedName name="________SD56">#REF!</definedName>
    <definedName name="________SD57" localSheetId="23">#REF!</definedName>
    <definedName name="________SD57" localSheetId="24">#REF!</definedName>
    <definedName name="________SD57" localSheetId="21">#REF!</definedName>
    <definedName name="________SD57">#REF!</definedName>
    <definedName name="________SD58" localSheetId="23">#REF!</definedName>
    <definedName name="________SD58" localSheetId="24">#REF!</definedName>
    <definedName name="________SD58" localSheetId="21">#REF!</definedName>
    <definedName name="________SD58">#REF!</definedName>
    <definedName name="________SD59" localSheetId="23">#REF!</definedName>
    <definedName name="________SD59" localSheetId="24">#REF!</definedName>
    <definedName name="________SD59" localSheetId="21">#REF!</definedName>
    <definedName name="________SD59">#REF!</definedName>
    <definedName name="________SD6" localSheetId="23">#REF!</definedName>
    <definedName name="________SD6" localSheetId="24">#REF!</definedName>
    <definedName name="________SD6" localSheetId="21">#REF!</definedName>
    <definedName name="________SD6">#REF!</definedName>
    <definedName name="________SD60" localSheetId="23">#REF!</definedName>
    <definedName name="________SD60" localSheetId="24">#REF!</definedName>
    <definedName name="________SD60" localSheetId="21">#REF!</definedName>
    <definedName name="________SD60">#REF!</definedName>
    <definedName name="________SD61" localSheetId="23">#REF!</definedName>
    <definedName name="________SD61" localSheetId="24">#REF!</definedName>
    <definedName name="________SD61" localSheetId="21">#REF!</definedName>
    <definedName name="________SD61">#REF!</definedName>
    <definedName name="________SD62" localSheetId="23">#REF!</definedName>
    <definedName name="________SD62" localSheetId="24">#REF!</definedName>
    <definedName name="________SD62" localSheetId="21">#REF!</definedName>
    <definedName name="________SD62">#REF!</definedName>
    <definedName name="________SD63" localSheetId="23">#REF!</definedName>
    <definedName name="________SD63" localSheetId="24">#REF!</definedName>
    <definedName name="________SD63" localSheetId="21">#REF!</definedName>
    <definedName name="________SD63">#REF!</definedName>
    <definedName name="________SD64" localSheetId="23">#REF!</definedName>
    <definedName name="________SD64" localSheetId="24">#REF!</definedName>
    <definedName name="________SD64" localSheetId="21">#REF!</definedName>
    <definedName name="________SD64">#REF!</definedName>
    <definedName name="________SD65" localSheetId="23">#REF!</definedName>
    <definedName name="________SD65" localSheetId="24">#REF!</definedName>
    <definedName name="________SD65" localSheetId="21">#REF!</definedName>
    <definedName name="________SD65">#REF!</definedName>
    <definedName name="________SD66" localSheetId="23">#REF!</definedName>
    <definedName name="________SD66" localSheetId="24">#REF!</definedName>
    <definedName name="________SD66" localSheetId="21">#REF!</definedName>
    <definedName name="________SD66">#REF!</definedName>
    <definedName name="________SD67" localSheetId="23">#REF!</definedName>
    <definedName name="________SD67" localSheetId="24">#REF!</definedName>
    <definedName name="________SD67" localSheetId="21">#REF!</definedName>
    <definedName name="________SD67">#REF!</definedName>
    <definedName name="________SD68" localSheetId="23">#REF!</definedName>
    <definedName name="________SD68" localSheetId="24">#REF!</definedName>
    <definedName name="________SD68" localSheetId="21">#REF!</definedName>
    <definedName name="________SD68">#REF!</definedName>
    <definedName name="________SD69" localSheetId="23">#REF!</definedName>
    <definedName name="________SD69" localSheetId="24">#REF!</definedName>
    <definedName name="________SD69" localSheetId="21">#REF!</definedName>
    <definedName name="________SD69">#REF!</definedName>
    <definedName name="________SD7" localSheetId="23">#REF!</definedName>
    <definedName name="________SD7" localSheetId="24">#REF!</definedName>
    <definedName name="________SD7" localSheetId="21">#REF!</definedName>
    <definedName name="________SD7">#REF!</definedName>
    <definedName name="________SD70" localSheetId="23">#REF!</definedName>
    <definedName name="________SD70" localSheetId="24">#REF!</definedName>
    <definedName name="________SD70" localSheetId="21">#REF!</definedName>
    <definedName name="________SD70">#REF!</definedName>
    <definedName name="________SD71" localSheetId="23">#REF!</definedName>
    <definedName name="________SD71" localSheetId="24">#REF!</definedName>
    <definedName name="________SD71" localSheetId="21">#REF!</definedName>
    <definedName name="________SD71">#REF!</definedName>
    <definedName name="________SD72" localSheetId="23">#REF!</definedName>
    <definedName name="________SD72" localSheetId="24">#REF!</definedName>
    <definedName name="________SD72" localSheetId="21">#REF!</definedName>
    <definedName name="________SD72">#REF!</definedName>
    <definedName name="________SD73" localSheetId="23">#REF!</definedName>
    <definedName name="________SD73" localSheetId="24">#REF!</definedName>
    <definedName name="________SD73" localSheetId="21">#REF!</definedName>
    <definedName name="________SD73">#REF!</definedName>
    <definedName name="________SD74" localSheetId="23">#REF!</definedName>
    <definedName name="________SD74" localSheetId="24">#REF!</definedName>
    <definedName name="________SD74" localSheetId="21">#REF!</definedName>
    <definedName name="________SD74">#REF!</definedName>
    <definedName name="________SD75" localSheetId="23">#REF!</definedName>
    <definedName name="________SD75" localSheetId="24">#REF!</definedName>
    <definedName name="________SD75" localSheetId="21">#REF!</definedName>
    <definedName name="________SD75">#REF!</definedName>
    <definedName name="________SD76" localSheetId="23">#REF!</definedName>
    <definedName name="________SD76" localSheetId="24">#REF!</definedName>
    <definedName name="________SD76" localSheetId="21">#REF!</definedName>
    <definedName name="________SD76">#REF!</definedName>
    <definedName name="________SD77" localSheetId="23">#REF!</definedName>
    <definedName name="________SD77" localSheetId="24">#REF!</definedName>
    <definedName name="________SD77" localSheetId="21">#REF!</definedName>
    <definedName name="________SD77">#REF!</definedName>
    <definedName name="________SD78" localSheetId="23">#REF!</definedName>
    <definedName name="________SD78" localSheetId="24">#REF!</definedName>
    <definedName name="________SD78" localSheetId="21">#REF!</definedName>
    <definedName name="________SD78">#REF!</definedName>
    <definedName name="________SD79" localSheetId="23">#REF!</definedName>
    <definedName name="________SD79" localSheetId="24">#REF!</definedName>
    <definedName name="________SD79" localSheetId="21">#REF!</definedName>
    <definedName name="________SD79">#REF!</definedName>
    <definedName name="________SD8" localSheetId="23">#REF!</definedName>
    <definedName name="________SD8" localSheetId="24">#REF!</definedName>
    <definedName name="________SD8" localSheetId="21">#REF!</definedName>
    <definedName name="________SD8">#REF!</definedName>
    <definedName name="________SD80" localSheetId="23">#REF!</definedName>
    <definedName name="________SD80" localSheetId="24">#REF!</definedName>
    <definedName name="________SD80" localSheetId="21">#REF!</definedName>
    <definedName name="________SD80">#REF!</definedName>
    <definedName name="________SD81" localSheetId="23">#REF!</definedName>
    <definedName name="________SD81" localSheetId="24">#REF!</definedName>
    <definedName name="________SD81" localSheetId="21">#REF!</definedName>
    <definedName name="________SD81">#REF!</definedName>
    <definedName name="________SD82" localSheetId="23">#REF!</definedName>
    <definedName name="________SD82" localSheetId="24">#REF!</definedName>
    <definedName name="________SD82" localSheetId="21">#REF!</definedName>
    <definedName name="________SD82">#REF!</definedName>
    <definedName name="________SD83" localSheetId="23">#REF!</definedName>
    <definedName name="________SD83" localSheetId="24">#REF!</definedName>
    <definedName name="________SD83" localSheetId="21">#REF!</definedName>
    <definedName name="________SD83">#REF!</definedName>
    <definedName name="________SD84" localSheetId="23">#REF!</definedName>
    <definedName name="________SD84" localSheetId="24">#REF!</definedName>
    <definedName name="________SD84" localSheetId="21">#REF!</definedName>
    <definedName name="________SD84">#REF!</definedName>
    <definedName name="________SD85" localSheetId="23">#REF!</definedName>
    <definedName name="________SD85" localSheetId="24">#REF!</definedName>
    <definedName name="________SD85" localSheetId="21">#REF!</definedName>
    <definedName name="________SD85">#REF!</definedName>
    <definedName name="________SD86" localSheetId="23">#REF!</definedName>
    <definedName name="________SD86" localSheetId="24">#REF!</definedName>
    <definedName name="________SD86" localSheetId="21">#REF!</definedName>
    <definedName name="________SD86">#REF!</definedName>
    <definedName name="________SD87" localSheetId="23">#REF!</definedName>
    <definedName name="________SD87" localSheetId="24">#REF!</definedName>
    <definedName name="________SD87" localSheetId="21">#REF!</definedName>
    <definedName name="________SD87">#REF!</definedName>
    <definedName name="________SD88" localSheetId="23">#REF!</definedName>
    <definedName name="________SD88" localSheetId="24">#REF!</definedName>
    <definedName name="________SD88" localSheetId="21">#REF!</definedName>
    <definedName name="________SD88">#REF!</definedName>
    <definedName name="________SD89" localSheetId="23">#REF!</definedName>
    <definedName name="________SD89" localSheetId="24">#REF!</definedName>
    <definedName name="________SD89" localSheetId="21">#REF!</definedName>
    <definedName name="________SD89">#REF!</definedName>
    <definedName name="________SD9" localSheetId="23">#REF!</definedName>
    <definedName name="________SD9" localSheetId="24">#REF!</definedName>
    <definedName name="________SD9" localSheetId="21">#REF!</definedName>
    <definedName name="________SD9">#REF!</definedName>
    <definedName name="________SD90" localSheetId="23">#REF!</definedName>
    <definedName name="________SD90" localSheetId="24">#REF!</definedName>
    <definedName name="________SD90" localSheetId="21">#REF!</definedName>
    <definedName name="________SD90">#REF!</definedName>
    <definedName name="________SD91" localSheetId="23">#REF!</definedName>
    <definedName name="________SD91" localSheetId="24">#REF!</definedName>
    <definedName name="________SD91" localSheetId="21">#REF!</definedName>
    <definedName name="________SD91">#REF!</definedName>
    <definedName name="________SD92" localSheetId="23">#REF!</definedName>
    <definedName name="________SD92" localSheetId="24">#REF!</definedName>
    <definedName name="________SD92" localSheetId="21">#REF!</definedName>
    <definedName name="________SD92">#REF!</definedName>
    <definedName name="________SD93" localSheetId="23">#REF!</definedName>
    <definedName name="________SD93" localSheetId="24">#REF!</definedName>
    <definedName name="________SD93" localSheetId="21">#REF!</definedName>
    <definedName name="________SD93">#REF!</definedName>
    <definedName name="________SD94" localSheetId="23">#REF!</definedName>
    <definedName name="________SD94" localSheetId="24">#REF!</definedName>
    <definedName name="________SD94" localSheetId="21">#REF!</definedName>
    <definedName name="________SD94">#REF!</definedName>
    <definedName name="________SD95" localSheetId="23">#REF!</definedName>
    <definedName name="________SD95" localSheetId="24">#REF!</definedName>
    <definedName name="________SD95" localSheetId="21">#REF!</definedName>
    <definedName name="________SD95">#REF!</definedName>
    <definedName name="________SD96" localSheetId="23">#REF!</definedName>
    <definedName name="________SD96" localSheetId="24">#REF!</definedName>
    <definedName name="________SD96" localSheetId="21">#REF!</definedName>
    <definedName name="________SD96">#REF!</definedName>
    <definedName name="________SD97" localSheetId="23">#REF!</definedName>
    <definedName name="________SD97" localSheetId="24">#REF!</definedName>
    <definedName name="________SD97" localSheetId="21">#REF!</definedName>
    <definedName name="________SD97">#REF!</definedName>
    <definedName name="________SD98" localSheetId="23">#REF!</definedName>
    <definedName name="________SD98" localSheetId="24">#REF!</definedName>
    <definedName name="________SD98" localSheetId="21">#REF!</definedName>
    <definedName name="________SD98">#REF!</definedName>
    <definedName name="________SD99" localSheetId="23">#REF!</definedName>
    <definedName name="________SD99" localSheetId="24">#REF!</definedName>
    <definedName name="________SD99" localSheetId="21">#REF!</definedName>
    <definedName name="________SD99">#REF!</definedName>
    <definedName name="________SO016" localSheetId="23">'[15]MRMECADAMoad data'!#REF!</definedName>
    <definedName name="________SO016" localSheetId="24">'[15]MRMECADAMoad data'!#REF!</definedName>
    <definedName name="________SO016" localSheetId="21">'[15]MRMECADAMoad data'!#REF!</definedName>
    <definedName name="________SO016">'[15]MRMECADAMoad data'!#REF!</definedName>
    <definedName name="________SP001" localSheetId="23">'[15]MRMECADAMoad data'!#REF!</definedName>
    <definedName name="________SP001" localSheetId="24">'[15]MRMECADAMoad data'!#REF!</definedName>
    <definedName name="________SP001" localSheetId="21">'[15]MRMECADAMoad data'!#REF!</definedName>
    <definedName name="________SP001">'[15]MRMECADAMoad data'!#REF!</definedName>
    <definedName name="________SP002" localSheetId="23">'[15]MRMECADAMoad data'!#REF!</definedName>
    <definedName name="________SP002" localSheetId="24">'[15]MRMECADAMoad data'!#REF!</definedName>
    <definedName name="________SP002">'[15]MRMECADAMoad data'!#REF!</definedName>
    <definedName name="________SP003" localSheetId="23">'[15]MRMECADAMoad data'!#REF!</definedName>
    <definedName name="________SP003" localSheetId="24">'[15]MRMECADAMoad data'!#REF!</definedName>
    <definedName name="________SP003">'[15]MRMECADAMoad data'!#REF!</definedName>
    <definedName name="________SP004" localSheetId="23">'[15]MRMECADAMoad data'!#REF!</definedName>
    <definedName name="________SP004" localSheetId="24">'[15]MRMECADAMoad data'!#REF!</definedName>
    <definedName name="________SP004">'[15]MRMECADAMoad data'!#REF!</definedName>
    <definedName name="________SP006" localSheetId="23">'[15]MRMECADAMoad data'!#REF!</definedName>
    <definedName name="________SP006" localSheetId="24">'[15]MRMECADAMoad data'!#REF!</definedName>
    <definedName name="________SP006">'[15]MRMECADAMoad data'!#REF!</definedName>
    <definedName name="________SP007" localSheetId="23">'[15]MRMECADAMoad data'!#REF!</definedName>
    <definedName name="________SP007" localSheetId="24">'[15]MRMECADAMoad data'!#REF!</definedName>
    <definedName name="________SP007">'[15]MRMECADAMoad data'!#REF!</definedName>
    <definedName name="________SP008" localSheetId="23">'[15]MRMECADAMoad data'!#REF!</definedName>
    <definedName name="________SP008" localSheetId="24">'[15]MRMECADAMoad data'!#REF!</definedName>
    <definedName name="________SP008">'[15]MRMECADAMoad data'!#REF!</definedName>
    <definedName name="________SP009" localSheetId="23">'[15]MRMECADAMoad data'!#REF!</definedName>
    <definedName name="________SP009" localSheetId="24">'[15]MRMECADAMoad data'!#REF!</definedName>
    <definedName name="________SP009">'[15]MRMECADAMoad data'!#REF!</definedName>
    <definedName name="________SP010" localSheetId="23">'[15]MRMECADAMoad data'!#REF!</definedName>
    <definedName name="________SP010" localSheetId="24">'[15]MRMECADAMoad data'!#REF!</definedName>
    <definedName name="________SP010">'[15]MRMECADAMoad data'!#REF!</definedName>
    <definedName name="________SP011" localSheetId="23">'[15]MRMECADAMoad data'!#REF!</definedName>
    <definedName name="________SP011" localSheetId="24">'[15]MRMECADAMoad data'!#REF!</definedName>
    <definedName name="________SP011">'[15]MRMECADAMoad data'!#REF!</definedName>
    <definedName name="________SP012" localSheetId="23">'[15]MRMECADAMoad data'!#REF!</definedName>
    <definedName name="________SP012" localSheetId="24">'[15]MRMECADAMoad data'!#REF!</definedName>
    <definedName name="________SP012">'[15]MRMECADAMoad data'!#REF!</definedName>
    <definedName name="________SP013" localSheetId="23">'[15]MRMECADAMoad data'!#REF!</definedName>
    <definedName name="________SP013" localSheetId="24">'[15]MRMECADAMoad data'!#REF!</definedName>
    <definedName name="________SP013">'[15]MRMECADAMoad data'!#REF!</definedName>
    <definedName name="________SP014" localSheetId="23">'[15]MRMECADAMoad data'!#REF!</definedName>
    <definedName name="________SP014" localSheetId="24">'[15]MRMECADAMoad data'!#REF!</definedName>
    <definedName name="________SP014">'[15]MRMECADAMoad data'!#REF!</definedName>
    <definedName name="________SP015" localSheetId="23">'[15]MRMECADAMoad data'!#REF!</definedName>
    <definedName name="________SP015" localSheetId="24">'[15]MRMECADAMoad data'!#REF!</definedName>
    <definedName name="________SP015">'[15]MRMECADAMoad data'!#REF!</definedName>
    <definedName name="________SP016" localSheetId="23">'[15]MRMECADAMoad data'!#REF!</definedName>
    <definedName name="________SP016" localSheetId="24">'[15]MRMECADAMoad data'!#REF!</definedName>
    <definedName name="________SP016">'[15]MRMECADAMoad data'!#REF!</definedName>
    <definedName name="________SP017" localSheetId="23">'[15]MRMECADAMoad data'!#REF!</definedName>
    <definedName name="________SP017" localSheetId="24">'[15]MRMECADAMoad data'!#REF!</definedName>
    <definedName name="________SP017">'[15]MRMECADAMoad data'!#REF!</definedName>
    <definedName name="________SP018" localSheetId="23">'[15]MRMECADAMoad data'!#REF!</definedName>
    <definedName name="________SP018" localSheetId="24">'[15]MRMECADAMoad data'!#REF!</definedName>
    <definedName name="________SP018">'[15]MRMECADAMoad data'!#REF!</definedName>
    <definedName name="________SP019" localSheetId="23">'[15]MRMECADAMoad data'!#REF!</definedName>
    <definedName name="________SP019" localSheetId="24">'[15]MRMECADAMoad data'!#REF!</definedName>
    <definedName name="________SP019">'[15]MRMECADAMoad data'!#REF!</definedName>
    <definedName name="________SP020" localSheetId="23">'[15]MRMECADAMoad data'!#REF!</definedName>
    <definedName name="________SP020" localSheetId="24">'[15]MRMECADAMoad data'!#REF!</definedName>
    <definedName name="________SP020">'[15]MRMECADAMoad data'!#REF!</definedName>
    <definedName name="________SP021" localSheetId="23">'[15]MRMECADAMoad data'!#REF!</definedName>
    <definedName name="________SP021" localSheetId="24">'[15]MRMECADAMoad data'!#REF!</definedName>
    <definedName name="________SP021">'[15]MRMECADAMoad data'!#REF!</definedName>
    <definedName name="________SP022" localSheetId="23">'[15]MRMECADAMoad data'!#REF!</definedName>
    <definedName name="________SP022" localSheetId="24">'[15]MRMECADAMoad data'!#REF!</definedName>
    <definedName name="________SP022">'[15]MRMECADAMoad data'!#REF!</definedName>
    <definedName name="________SP023" localSheetId="23">'[15]MRMECADAMoad data'!#REF!</definedName>
    <definedName name="________SP023" localSheetId="24">'[15]MRMECADAMoad data'!#REF!</definedName>
    <definedName name="________SP023">'[15]MRMECADAMoad data'!#REF!</definedName>
    <definedName name="________SP024" localSheetId="23">'[15]MRMECADAMoad data'!#REF!</definedName>
    <definedName name="________SP024" localSheetId="24">'[15]MRMECADAMoad data'!#REF!</definedName>
    <definedName name="________SP024">'[15]MRMECADAMoad data'!#REF!</definedName>
    <definedName name="________SP025" localSheetId="23">'[15]MRMECADAMoad data'!#REF!</definedName>
    <definedName name="________SP025" localSheetId="24">'[15]MRMECADAMoad data'!#REF!</definedName>
    <definedName name="________SP025">'[15]MRMECADAMoad data'!#REF!</definedName>
    <definedName name="________SP026" localSheetId="23">'[15]MRMECADAMoad data'!#REF!</definedName>
    <definedName name="________SP026" localSheetId="24">'[15]MRMECADAMoad data'!#REF!</definedName>
    <definedName name="________SP026">'[15]MRMECADAMoad data'!#REF!</definedName>
    <definedName name="________SP027" localSheetId="23">'[15]MRMECADAMoad data'!#REF!</definedName>
    <definedName name="________SP027" localSheetId="24">'[15]MRMECADAMoad data'!#REF!</definedName>
    <definedName name="________SP027">'[15]MRMECADAMoad data'!#REF!</definedName>
    <definedName name="________SP028" localSheetId="23">'[15]MRMECADAMoad data'!#REF!</definedName>
    <definedName name="________SP028" localSheetId="24">'[15]MRMECADAMoad data'!#REF!</definedName>
    <definedName name="________SP028">'[15]MRMECADAMoad data'!#REF!</definedName>
    <definedName name="________SP029" localSheetId="23">'[15]MRMECADAMoad data'!#REF!</definedName>
    <definedName name="________SP029" localSheetId="24">'[15]MRMECADAMoad data'!#REF!</definedName>
    <definedName name="________SP029">'[15]MRMECADAMoad data'!#REF!</definedName>
    <definedName name="________SP030" localSheetId="23">'[15]MRMECADAMoad data'!#REF!</definedName>
    <definedName name="________SP030" localSheetId="24">'[15]MRMECADAMoad data'!#REF!</definedName>
    <definedName name="________SP030">'[15]MRMECADAMoad data'!#REF!</definedName>
    <definedName name="________SP031" localSheetId="23">'[15]MRMECADAMoad data'!#REF!</definedName>
    <definedName name="________SP031" localSheetId="24">'[15]MRMECADAMoad data'!#REF!</definedName>
    <definedName name="________SP031">'[15]MRMECADAMoad data'!#REF!</definedName>
    <definedName name="________SP032" localSheetId="23">'[15]MRMECADAMoad data'!#REF!</definedName>
    <definedName name="________SP032" localSheetId="24">'[15]MRMECADAMoad data'!#REF!</definedName>
    <definedName name="________SP032">'[15]MRMECADAMoad data'!#REF!</definedName>
    <definedName name="________SP033" localSheetId="23">'[15]MRMECADAMoad data'!#REF!</definedName>
    <definedName name="________SP033" localSheetId="24">'[15]MRMECADAMoad data'!#REF!</definedName>
    <definedName name="________SP033">'[15]MRMECADAMoad data'!#REF!</definedName>
    <definedName name="________SP034" localSheetId="23">'[15]MRMECADAMoad data'!#REF!</definedName>
    <definedName name="________SP034" localSheetId="24">'[15]MRMECADAMoad data'!#REF!</definedName>
    <definedName name="________SP034">'[15]MRMECADAMoad data'!#REF!</definedName>
    <definedName name="________SP035" localSheetId="23">'[15]MRMECADAMoad data'!#REF!</definedName>
    <definedName name="________SP035" localSheetId="24">'[15]MRMECADAMoad data'!#REF!</definedName>
    <definedName name="________SP035">'[15]MRMECADAMoad data'!#REF!</definedName>
    <definedName name="________SP036" localSheetId="23">'[15]MRMECADAMoad data'!#REF!</definedName>
    <definedName name="________SP036" localSheetId="24">'[15]MRMECADAMoad data'!#REF!</definedName>
    <definedName name="________SP036">'[15]MRMECADAMoad data'!#REF!</definedName>
    <definedName name="________SP037" localSheetId="23">'[15]MRMECADAMoad data'!#REF!</definedName>
    <definedName name="________SP037" localSheetId="24">'[15]MRMECADAMoad data'!#REF!</definedName>
    <definedName name="________SP037">'[15]MRMECADAMoad data'!#REF!</definedName>
    <definedName name="________SP038" localSheetId="23">'[15]MRMECADAMoad data'!#REF!</definedName>
    <definedName name="________SP038" localSheetId="24">'[15]MRMECADAMoad data'!#REF!</definedName>
    <definedName name="________SP038">'[15]MRMECADAMoad data'!#REF!</definedName>
    <definedName name="________SP039" localSheetId="23">'[15]MRMECADAMoad data'!#REF!</definedName>
    <definedName name="________SP039" localSheetId="24">'[15]MRMECADAMoad data'!#REF!</definedName>
    <definedName name="________SP039">'[15]MRMECADAMoad data'!#REF!</definedName>
    <definedName name="________SP040" localSheetId="23">'[15]MRMECADAMoad data'!#REF!</definedName>
    <definedName name="________SP040" localSheetId="24">'[15]MRMECADAMoad data'!#REF!</definedName>
    <definedName name="________SP040">'[15]MRMECADAMoad data'!#REF!</definedName>
    <definedName name="________SP041" localSheetId="23">'[15]MRMECADAMoad data'!#REF!</definedName>
    <definedName name="________SP041" localSheetId="24">'[15]MRMECADAMoad data'!#REF!</definedName>
    <definedName name="________SP041">'[15]MRMECADAMoad data'!#REF!</definedName>
    <definedName name="________SP042" localSheetId="23">'[15]MRMECADAMoad data'!#REF!</definedName>
    <definedName name="________SP042" localSheetId="24">'[15]MRMECADAMoad data'!#REF!</definedName>
    <definedName name="________SP042">'[15]MRMECADAMoad data'!#REF!</definedName>
    <definedName name="________SP043" localSheetId="23">'[15]MRMECADAMoad data'!#REF!</definedName>
    <definedName name="________SP043" localSheetId="24">'[15]MRMECADAMoad data'!#REF!</definedName>
    <definedName name="________SP043">'[15]MRMECADAMoad data'!#REF!</definedName>
    <definedName name="________SP044" localSheetId="23">'[15]MRMECADAMoad data'!#REF!</definedName>
    <definedName name="________SP044" localSheetId="24">'[15]MRMECADAMoad data'!#REF!</definedName>
    <definedName name="________SP044">'[15]MRMECADAMoad data'!#REF!</definedName>
    <definedName name="________SP045" localSheetId="23">'[15]MRMECADAMoad data'!#REF!</definedName>
    <definedName name="________SP045" localSheetId="24">'[15]MRMECADAMoad data'!#REF!</definedName>
    <definedName name="________SP045">'[15]MRMECADAMoad data'!#REF!</definedName>
    <definedName name="________SP046" localSheetId="23">'[15]MRMECADAMoad data'!#REF!</definedName>
    <definedName name="________SP046" localSheetId="24">'[15]MRMECADAMoad data'!#REF!</definedName>
    <definedName name="________SP046">'[15]MRMECADAMoad data'!#REF!</definedName>
    <definedName name="________SP047" localSheetId="23">'[15]MRMECADAMoad data'!#REF!</definedName>
    <definedName name="________SP047" localSheetId="24">'[15]MRMECADAMoad data'!#REF!</definedName>
    <definedName name="________SP047">'[15]MRMECADAMoad data'!#REF!</definedName>
    <definedName name="________SP048" localSheetId="23">'[15]MRMECADAMoad data'!#REF!</definedName>
    <definedName name="________SP048" localSheetId="24">'[15]MRMECADAMoad data'!#REF!</definedName>
    <definedName name="________SP048">'[15]MRMECADAMoad data'!#REF!</definedName>
    <definedName name="________SP049" localSheetId="23">'[15]MRMECADAMoad data'!#REF!</definedName>
    <definedName name="________SP049" localSheetId="24">'[15]MRMECADAMoad data'!#REF!</definedName>
    <definedName name="________SP049">'[15]MRMECADAMoad data'!#REF!</definedName>
    <definedName name="________SP050" localSheetId="23">'[15]MRMECADAMoad data'!#REF!</definedName>
    <definedName name="________SP050" localSheetId="24">'[15]MRMECADAMoad data'!#REF!</definedName>
    <definedName name="________SP050">'[15]MRMECADAMoad data'!#REF!</definedName>
    <definedName name="________SP051" localSheetId="23">'[15]MRMECADAMoad data'!#REF!</definedName>
    <definedName name="________SP051" localSheetId="24">'[15]MRMECADAMoad data'!#REF!</definedName>
    <definedName name="________SP051">'[15]MRMECADAMoad data'!#REF!</definedName>
    <definedName name="________SP052" localSheetId="23">'[15]MRMECADAMoad data'!#REF!</definedName>
    <definedName name="________SP052" localSheetId="24">'[15]MRMECADAMoad data'!#REF!</definedName>
    <definedName name="________SP052">'[15]MRMECADAMoad data'!#REF!</definedName>
    <definedName name="________SP053" localSheetId="23">'[15]MRMECADAMoad data'!#REF!</definedName>
    <definedName name="________SP053" localSheetId="24">'[15]MRMECADAMoad data'!#REF!</definedName>
    <definedName name="________SP053">'[15]MRMECADAMoad data'!#REF!</definedName>
    <definedName name="________SP054" localSheetId="23">'[15]MRMECADAMoad data'!#REF!</definedName>
    <definedName name="________SP054" localSheetId="24">'[15]MRMECADAMoad data'!#REF!</definedName>
    <definedName name="________SP054">'[15]MRMECADAMoad data'!#REF!</definedName>
    <definedName name="________SP055" localSheetId="23">'[15]MRMECADAMoad data'!#REF!</definedName>
    <definedName name="________SP055" localSheetId="24">'[15]MRMECADAMoad data'!#REF!</definedName>
    <definedName name="________SP055">'[15]MRMECADAMoad data'!#REF!</definedName>
    <definedName name="________SP056" localSheetId="23">'[15]MRMECADAMoad data'!#REF!</definedName>
    <definedName name="________SP056" localSheetId="24">'[15]MRMECADAMoad data'!#REF!</definedName>
    <definedName name="________SP056">'[15]MRMECADAMoad data'!#REF!</definedName>
    <definedName name="________SP057" localSheetId="23">'[15]MRMECADAMoad data'!#REF!</definedName>
    <definedName name="________SP057" localSheetId="24">'[15]MRMECADAMoad data'!#REF!</definedName>
    <definedName name="________SP057">'[15]MRMECADAMoad data'!#REF!</definedName>
    <definedName name="________SP058" localSheetId="23">'[15]MRMECADAMoad data'!#REF!</definedName>
    <definedName name="________SP058" localSheetId="24">'[15]MRMECADAMoad data'!#REF!</definedName>
    <definedName name="________SP058">'[15]MRMECADAMoad data'!#REF!</definedName>
    <definedName name="________SP059" localSheetId="23">'[15]MRMECADAMoad data'!#REF!</definedName>
    <definedName name="________SP059" localSheetId="24">'[15]MRMECADAMoad data'!#REF!</definedName>
    <definedName name="________SP059">'[15]MRMECADAMoad data'!#REF!</definedName>
    <definedName name="________SP060" localSheetId="23">'[15]MRMECADAMoad data'!#REF!</definedName>
    <definedName name="________SP060" localSheetId="24">'[15]MRMECADAMoad data'!#REF!</definedName>
    <definedName name="________SP060">'[15]MRMECADAMoad data'!#REF!</definedName>
    <definedName name="________SP061" localSheetId="23">'[15]MRMECADAMoad data'!#REF!</definedName>
    <definedName name="________SP061" localSheetId="24">'[15]MRMECADAMoad data'!#REF!</definedName>
    <definedName name="________SP061">'[15]MRMECADAMoad data'!#REF!</definedName>
    <definedName name="________SP062" localSheetId="23">'[15]MRMECADAMoad data'!#REF!</definedName>
    <definedName name="________SP062" localSheetId="24">'[15]MRMECADAMoad data'!#REF!</definedName>
    <definedName name="________SP062">'[15]MRMECADAMoad data'!#REF!</definedName>
    <definedName name="________SP063" localSheetId="23">'[15]MRMECADAMoad data'!#REF!</definedName>
    <definedName name="________SP063" localSheetId="24">'[15]MRMECADAMoad data'!#REF!</definedName>
    <definedName name="________SP063">'[15]MRMECADAMoad data'!#REF!</definedName>
    <definedName name="________SP064" localSheetId="23">'[15]MRMECADAMoad data'!#REF!</definedName>
    <definedName name="________SP064" localSheetId="24">'[15]MRMECADAMoad data'!#REF!</definedName>
    <definedName name="________SP064">'[15]MRMECADAMoad data'!#REF!</definedName>
    <definedName name="________SP065" localSheetId="23">'[15]MRMECADAMoad data'!#REF!</definedName>
    <definedName name="________SP065" localSheetId="24">'[15]MRMECADAMoad data'!#REF!</definedName>
    <definedName name="________SP065">'[15]MRMECADAMoad data'!#REF!</definedName>
    <definedName name="________SP066" localSheetId="23">'[15]MRMECADAMoad data'!#REF!</definedName>
    <definedName name="________SP066" localSheetId="24">'[15]MRMECADAMoad data'!#REF!</definedName>
    <definedName name="________SP066">'[15]MRMECADAMoad data'!#REF!</definedName>
    <definedName name="________SP067" localSheetId="23">'[15]MRMECADAMoad data'!#REF!</definedName>
    <definedName name="________SP067" localSheetId="24">'[15]MRMECADAMoad data'!#REF!</definedName>
    <definedName name="________SP067">'[15]MRMECADAMoad data'!#REF!</definedName>
    <definedName name="________SP068" localSheetId="23">'[15]MRMECADAMoad data'!#REF!</definedName>
    <definedName name="________SP068" localSheetId="24">'[15]MRMECADAMoad data'!#REF!</definedName>
    <definedName name="________SP068">'[15]MRMECADAMoad data'!#REF!</definedName>
    <definedName name="________SP069" localSheetId="23">'[15]MRMECADAMoad data'!#REF!</definedName>
    <definedName name="________SP069" localSheetId="24">'[15]MRMECADAMoad data'!#REF!</definedName>
    <definedName name="________SP069">'[15]MRMECADAMoad data'!#REF!</definedName>
    <definedName name="________SP070" localSheetId="23">'[15]MRMECADAMoad data'!#REF!</definedName>
    <definedName name="________SP070" localSheetId="24">'[15]MRMECADAMoad data'!#REF!</definedName>
    <definedName name="________SP070">'[15]MRMECADAMoad data'!#REF!</definedName>
    <definedName name="________sp071" localSheetId="23">'[15]MRMECADAMoad data'!#REF!</definedName>
    <definedName name="________sp071" localSheetId="24">'[15]MRMECADAMoad data'!#REF!</definedName>
    <definedName name="________sp071">'[15]MRMECADAMoad data'!#REF!</definedName>
    <definedName name="________SP072" localSheetId="23">'[15]MRMECADAMoad data'!#REF!</definedName>
    <definedName name="________SP072" localSheetId="24">'[15]MRMECADAMoad data'!#REF!</definedName>
    <definedName name="________SP072">'[15]MRMECADAMoad data'!#REF!</definedName>
    <definedName name="________SP073" localSheetId="23">'[15]MRMECADAMoad data'!#REF!</definedName>
    <definedName name="________SP073" localSheetId="24">'[15]MRMECADAMoad data'!#REF!</definedName>
    <definedName name="________SP073">'[15]MRMECADAMoad data'!#REF!</definedName>
    <definedName name="________SP074" localSheetId="23">'[15]MRMECADAMoad data'!#REF!</definedName>
    <definedName name="________SP074" localSheetId="24">'[15]MRMECADAMoad data'!#REF!</definedName>
    <definedName name="________SP074">'[15]MRMECADAMoad data'!#REF!</definedName>
    <definedName name="________SP075" localSheetId="23">'[15]MRMECADAMoad data'!#REF!</definedName>
    <definedName name="________SP075" localSheetId="24">'[15]MRMECADAMoad data'!#REF!</definedName>
    <definedName name="________SP075">'[15]MRMECADAMoad data'!#REF!</definedName>
    <definedName name="________SP076" localSheetId="23">'[15]MRMECADAMoad data'!#REF!</definedName>
    <definedName name="________SP076" localSheetId="24">'[15]MRMECADAMoad data'!#REF!</definedName>
    <definedName name="________SP076">'[15]MRMECADAMoad data'!#REF!</definedName>
    <definedName name="________SP077" localSheetId="23">'[15]MRMECADAMoad data'!#REF!</definedName>
    <definedName name="________SP077" localSheetId="24">'[15]MRMECADAMoad data'!#REF!</definedName>
    <definedName name="________SP077">'[15]MRMECADAMoad data'!#REF!</definedName>
    <definedName name="________sp078" localSheetId="23">'[15]MRMECADAMoad data'!#REF!</definedName>
    <definedName name="________sp078" localSheetId="24">'[15]MRMECADAMoad data'!#REF!</definedName>
    <definedName name="________sp078">'[15]MRMECADAMoad data'!#REF!</definedName>
    <definedName name="________SPO79" localSheetId="23">'[15]MRMECADAMoad data'!#REF!</definedName>
    <definedName name="________SPO79" localSheetId="24">'[15]MRMECADAMoad data'!#REF!</definedName>
    <definedName name="________SPO79">'[15]MRMECADAMoad data'!#REF!</definedName>
    <definedName name="________SS10" localSheetId="26">[12]MRATES!$C$9</definedName>
    <definedName name="________SS10">[3]MRATES!$J$7</definedName>
    <definedName name="________SS12" localSheetId="26">[12]MRATES!$C$10</definedName>
    <definedName name="________SS12">[3]MRATES!$J$8</definedName>
    <definedName name="________SS150" localSheetId="26">#N/A</definedName>
    <definedName name="________SS150">[3]MRATES!$G$13</definedName>
    <definedName name="________SS20" localSheetId="26">[12]MRATES!$C$11</definedName>
    <definedName name="________SS20">[3]MRATES!$J$9</definedName>
    <definedName name="________SS225" localSheetId="26">[12]MRATES!$I$19</definedName>
    <definedName name="________SS225">[10]MRATES!$G$14</definedName>
    <definedName name="________SS25" localSheetId="26">[12]MRATES!$C$12</definedName>
    <definedName name="________SS25">[3]MRATES!$J$10</definedName>
    <definedName name="________SS300" localSheetId="26">#N/A</definedName>
    <definedName name="________SS300">[3]MRATES!$G$15</definedName>
    <definedName name="________SS40" localSheetId="26">[12]MRATES!$C$13</definedName>
    <definedName name="________SS40">[3]MRATES!$J$11</definedName>
    <definedName name="________SS6" localSheetId="26">[12]MRATES!$C$8</definedName>
    <definedName name="________SS6">[3]MRATES!$J$6</definedName>
    <definedName name="_______IRC12" localSheetId="26">[8]MRATES!$F$11</definedName>
    <definedName name="_______IRC12">[3]MRATES!$M$9</definedName>
    <definedName name="_______IRC19" localSheetId="26">[8]MRATES!$F$12</definedName>
    <definedName name="_______IRC19">[3]MRATES!$M$10</definedName>
    <definedName name="_______IRC25" localSheetId="26">[8]MRATES!$F$13</definedName>
    <definedName name="_______IRC25">[3]MRATES!$M$11</definedName>
    <definedName name="_______IRC40" localSheetId="26">[8]MRATES!$F$14</definedName>
    <definedName name="_______IRC40">[3]MRATES!$M$12</definedName>
    <definedName name="_______IRC5" localSheetId="26">[8]MRATES!$F$9</definedName>
    <definedName name="_______IRC5">[3]MRATES!$M$7</definedName>
    <definedName name="_______IRC50" localSheetId="26">#N/A</definedName>
    <definedName name="_______IRC50">[3]MRATES!$M$13</definedName>
    <definedName name="_______IRC60">[3]MRATES!$M$14</definedName>
    <definedName name="_______IRC65" localSheetId="25">#REF!</definedName>
    <definedName name="_______IRC65" localSheetId="22">#REF!</definedName>
    <definedName name="_______IRC65" localSheetId="23">#REF!</definedName>
    <definedName name="_______IRC65" localSheetId="26">#REF!</definedName>
    <definedName name="_______IRC65" localSheetId="24">#REF!</definedName>
    <definedName name="_______IRC65" localSheetId="21">#REF!</definedName>
    <definedName name="_______IRC65">#REF!</definedName>
    <definedName name="_______IRC75" localSheetId="23">#REF!</definedName>
    <definedName name="_______IRC75" localSheetId="26">#REF!</definedName>
    <definedName name="_______IRC75" localSheetId="24">#REF!</definedName>
    <definedName name="_______IRC75" localSheetId="21">#REF!</definedName>
    <definedName name="_______IRC75">#REF!</definedName>
    <definedName name="_______IRC9" localSheetId="26">[8]MRATES!$F$10</definedName>
    <definedName name="_______IRC9">[3]MRATES!$M$8</definedName>
    <definedName name="_______MS6" localSheetId="26">#N/A</definedName>
    <definedName name="_______MS6">[3]MRATES!$P$50</definedName>
    <definedName name="_______MT1" localSheetId="23">#REF!</definedName>
    <definedName name="_______MT1" localSheetId="24">#REF!</definedName>
    <definedName name="_______MT1" localSheetId="21">#REF!</definedName>
    <definedName name="_______MT1">#REF!</definedName>
    <definedName name="_______MT10" localSheetId="23">#REF!</definedName>
    <definedName name="_______MT10" localSheetId="24">#REF!</definedName>
    <definedName name="_______MT10" localSheetId="21">#REF!</definedName>
    <definedName name="_______MT10">#REF!</definedName>
    <definedName name="_______MT100" localSheetId="23">#REF!</definedName>
    <definedName name="_______MT100" localSheetId="24">#REF!</definedName>
    <definedName name="_______MT100" localSheetId="21">#REF!</definedName>
    <definedName name="_______MT100">#REF!</definedName>
    <definedName name="_______MT101" localSheetId="23">#REF!</definedName>
    <definedName name="_______MT101" localSheetId="24">#REF!</definedName>
    <definedName name="_______MT101" localSheetId="21">#REF!</definedName>
    <definedName name="_______MT101">#REF!</definedName>
    <definedName name="_______MT102" localSheetId="23">#REF!</definedName>
    <definedName name="_______MT102" localSheetId="24">#REF!</definedName>
    <definedName name="_______MT102" localSheetId="21">#REF!</definedName>
    <definedName name="_______MT102">#REF!</definedName>
    <definedName name="_______MT103" localSheetId="23">#REF!</definedName>
    <definedName name="_______MT103" localSheetId="24">#REF!</definedName>
    <definedName name="_______MT103" localSheetId="21">#REF!</definedName>
    <definedName name="_______MT103">#REF!</definedName>
    <definedName name="_______MT104" localSheetId="23">#REF!</definedName>
    <definedName name="_______MT104" localSheetId="24">#REF!</definedName>
    <definedName name="_______MT104" localSheetId="21">#REF!</definedName>
    <definedName name="_______MT104">#REF!</definedName>
    <definedName name="_______MT105" localSheetId="23">#REF!</definedName>
    <definedName name="_______MT105" localSheetId="24">#REF!</definedName>
    <definedName name="_______MT105" localSheetId="21">#REF!</definedName>
    <definedName name="_______MT105">#REF!</definedName>
    <definedName name="_______MT106" localSheetId="23">#REF!</definedName>
    <definedName name="_______MT106" localSheetId="24">#REF!</definedName>
    <definedName name="_______MT106" localSheetId="21">#REF!</definedName>
    <definedName name="_______MT106">#REF!</definedName>
    <definedName name="_______MT107" localSheetId="23">#REF!</definedName>
    <definedName name="_______MT107" localSheetId="24">#REF!</definedName>
    <definedName name="_______MT107" localSheetId="21">#REF!</definedName>
    <definedName name="_______MT107">#REF!</definedName>
    <definedName name="_______MT108" localSheetId="23">#REF!</definedName>
    <definedName name="_______MT108" localSheetId="24">#REF!</definedName>
    <definedName name="_______MT108" localSheetId="21">#REF!</definedName>
    <definedName name="_______MT108">#REF!</definedName>
    <definedName name="_______MT109" localSheetId="23">#REF!</definedName>
    <definedName name="_______MT109" localSheetId="24">#REF!</definedName>
    <definedName name="_______MT109" localSheetId="21">#REF!</definedName>
    <definedName name="_______MT109">#REF!</definedName>
    <definedName name="_______MT11" localSheetId="23">#REF!</definedName>
    <definedName name="_______MT11" localSheetId="24">#REF!</definedName>
    <definedName name="_______MT11" localSheetId="21">#REF!</definedName>
    <definedName name="_______MT11">#REF!</definedName>
    <definedName name="_______MT110" localSheetId="23">#REF!</definedName>
    <definedName name="_______MT110" localSheetId="24">#REF!</definedName>
    <definedName name="_______MT110" localSheetId="21">#REF!</definedName>
    <definedName name="_______MT110">#REF!</definedName>
    <definedName name="_______MT111" localSheetId="23">#REF!</definedName>
    <definedName name="_______MT111" localSheetId="24">#REF!</definedName>
    <definedName name="_______MT111" localSheetId="21">#REF!</definedName>
    <definedName name="_______MT111">#REF!</definedName>
    <definedName name="_______MT112" localSheetId="23">#REF!</definedName>
    <definedName name="_______MT112" localSheetId="24">#REF!</definedName>
    <definedName name="_______MT112" localSheetId="21">#REF!</definedName>
    <definedName name="_______MT112">#REF!</definedName>
    <definedName name="_______MT113" localSheetId="23">#REF!</definedName>
    <definedName name="_______MT113" localSheetId="24">#REF!</definedName>
    <definedName name="_______MT113" localSheetId="21">#REF!</definedName>
    <definedName name="_______MT113">#REF!</definedName>
    <definedName name="_______MT114" localSheetId="23">#REF!</definedName>
    <definedName name="_______MT114" localSheetId="24">#REF!</definedName>
    <definedName name="_______MT114" localSheetId="21">#REF!</definedName>
    <definedName name="_______MT114">#REF!</definedName>
    <definedName name="_______MT115" localSheetId="23">#REF!</definedName>
    <definedName name="_______MT115" localSheetId="24">#REF!</definedName>
    <definedName name="_______MT115" localSheetId="21">#REF!</definedName>
    <definedName name="_______MT115">#REF!</definedName>
    <definedName name="_______MT116" localSheetId="23">#REF!</definedName>
    <definedName name="_______MT116" localSheetId="24">#REF!</definedName>
    <definedName name="_______MT116" localSheetId="21">#REF!</definedName>
    <definedName name="_______MT116">#REF!</definedName>
    <definedName name="_______MT117" localSheetId="23">#REF!</definedName>
    <definedName name="_______MT117" localSheetId="24">#REF!</definedName>
    <definedName name="_______MT117" localSheetId="21">#REF!</definedName>
    <definedName name="_______MT117">#REF!</definedName>
    <definedName name="_______MT118" localSheetId="23">#REF!</definedName>
    <definedName name="_______MT118" localSheetId="24">#REF!</definedName>
    <definedName name="_______MT118" localSheetId="21">#REF!</definedName>
    <definedName name="_______MT118">#REF!</definedName>
    <definedName name="_______MT119" localSheetId="23">#REF!</definedName>
    <definedName name="_______MT119" localSheetId="24">#REF!</definedName>
    <definedName name="_______MT119" localSheetId="21">#REF!</definedName>
    <definedName name="_______MT119">#REF!</definedName>
    <definedName name="_______MT12" localSheetId="23">#REF!</definedName>
    <definedName name="_______MT12" localSheetId="24">#REF!</definedName>
    <definedName name="_______MT12" localSheetId="21">#REF!</definedName>
    <definedName name="_______MT12">#REF!</definedName>
    <definedName name="_______MT120" localSheetId="23">#REF!</definedName>
    <definedName name="_______MT120" localSheetId="24">#REF!</definedName>
    <definedName name="_______MT120" localSheetId="21">#REF!</definedName>
    <definedName name="_______MT120">#REF!</definedName>
    <definedName name="_______MT121" localSheetId="23">#REF!</definedName>
    <definedName name="_______MT121" localSheetId="24">#REF!</definedName>
    <definedName name="_______MT121" localSheetId="21">#REF!</definedName>
    <definedName name="_______MT121">#REF!</definedName>
    <definedName name="_______MT122" localSheetId="23">#REF!</definedName>
    <definedName name="_______MT122" localSheetId="24">#REF!</definedName>
    <definedName name="_______MT122" localSheetId="21">#REF!</definedName>
    <definedName name="_______MT122">#REF!</definedName>
    <definedName name="_______MT123" localSheetId="23">#REF!</definedName>
    <definedName name="_______MT123" localSheetId="24">#REF!</definedName>
    <definedName name="_______MT123" localSheetId="21">#REF!</definedName>
    <definedName name="_______MT123">#REF!</definedName>
    <definedName name="_______MT124" localSheetId="23">#REF!</definedName>
    <definedName name="_______MT124" localSheetId="24">#REF!</definedName>
    <definedName name="_______MT124" localSheetId="21">#REF!</definedName>
    <definedName name="_______MT124">#REF!</definedName>
    <definedName name="_______MT125" localSheetId="23">#REF!</definedName>
    <definedName name="_______MT125" localSheetId="24">#REF!</definedName>
    <definedName name="_______MT125" localSheetId="21">#REF!</definedName>
    <definedName name="_______MT125">#REF!</definedName>
    <definedName name="_______MT126" localSheetId="23">#REF!</definedName>
    <definedName name="_______MT126" localSheetId="24">#REF!</definedName>
    <definedName name="_______MT126" localSheetId="21">#REF!</definedName>
    <definedName name="_______MT126">#REF!</definedName>
    <definedName name="_______MT127" localSheetId="23">#REF!</definedName>
    <definedName name="_______MT127" localSheetId="24">#REF!</definedName>
    <definedName name="_______MT127" localSheetId="21">#REF!</definedName>
    <definedName name="_______MT127">#REF!</definedName>
    <definedName name="_______MT128" localSheetId="23">#REF!</definedName>
    <definedName name="_______MT128" localSheetId="24">#REF!</definedName>
    <definedName name="_______MT128" localSheetId="21">#REF!</definedName>
    <definedName name="_______MT128">#REF!</definedName>
    <definedName name="_______MT129" localSheetId="23">#REF!</definedName>
    <definedName name="_______MT129" localSheetId="24">#REF!</definedName>
    <definedName name="_______MT129" localSheetId="21">#REF!</definedName>
    <definedName name="_______MT129">#REF!</definedName>
    <definedName name="_______MT13" localSheetId="23">#REF!</definedName>
    <definedName name="_______MT13" localSheetId="24">#REF!</definedName>
    <definedName name="_______MT13" localSheetId="21">#REF!</definedName>
    <definedName name="_______MT13">#REF!</definedName>
    <definedName name="_______MT130" localSheetId="23">#REF!</definedName>
    <definedName name="_______MT130" localSheetId="24">#REF!</definedName>
    <definedName name="_______MT130" localSheetId="21">#REF!</definedName>
    <definedName name="_______MT130">#REF!</definedName>
    <definedName name="_______MT131" localSheetId="23">#REF!</definedName>
    <definedName name="_______MT131" localSheetId="24">#REF!</definedName>
    <definedName name="_______MT131" localSheetId="21">#REF!</definedName>
    <definedName name="_______MT131">#REF!</definedName>
    <definedName name="_______MT132" localSheetId="23">#REF!</definedName>
    <definedName name="_______MT132" localSheetId="24">#REF!</definedName>
    <definedName name="_______MT132" localSheetId="21">#REF!</definedName>
    <definedName name="_______MT132">#REF!</definedName>
    <definedName name="_______MT133" localSheetId="23">#REF!</definedName>
    <definedName name="_______MT133" localSheetId="24">#REF!</definedName>
    <definedName name="_______MT133" localSheetId="21">#REF!</definedName>
    <definedName name="_______MT133">#REF!</definedName>
    <definedName name="_______MT134" localSheetId="23">#REF!</definedName>
    <definedName name="_______MT134" localSheetId="24">#REF!</definedName>
    <definedName name="_______MT134" localSheetId="21">#REF!</definedName>
    <definedName name="_______MT134">#REF!</definedName>
    <definedName name="_______MT135" localSheetId="23">#REF!</definedName>
    <definedName name="_______MT135" localSheetId="24">#REF!</definedName>
    <definedName name="_______MT135" localSheetId="21">#REF!</definedName>
    <definedName name="_______MT135">#REF!</definedName>
    <definedName name="_______MT136" localSheetId="23">#REF!</definedName>
    <definedName name="_______MT136" localSheetId="24">#REF!</definedName>
    <definedName name="_______MT136" localSheetId="21">#REF!</definedName>
    <definedName name="_______MT136">#REF!</definedName>
    <definedName name="_______MT137" localSheetId="23">#REF!</definedName>
    <definedName name="_______MT137" localSheetId="24">#REF!</definedName>
    <definedName name="_______MT137" localSheetId="21">#REF!</definedName>
    <definedName name="_______MT137">#REF!</definedName>
    <definedName name="_______MT138" localSheetId="23">#REF!</definedName>
    <definedName name="_______MT138" localSheetId="24">#REF!</definedName>
    <definedName name="_______MT138" localSheetId="21">#REF!</definedName>
    <definedName name="_______MT138">#REF!</definedName>
    <definedName name="_______MT139" localSheetId="23">#REF!</definedName>
    <definedName name="_______MT139" localSheetId="24">#REF!</definedName>
    <definedName name="_______MT139" localSheetId="21">#REF!</definedName>
    <definedName name="_______MT139">#REF!</definedName>
    <definedName name="_______MT14" localSheetId="23">#REF!</definedName>
    <definedName name="_______MT14" localSheetId="24">#REF!</definedName>
    <definedName name="_______MT14" localSheetId="21">#REF!</definedName>
    <definedName name="_______MT14">#REF!</definedName>
    <definedName name="_______MT140" localSheetId="23">#REF!</definedName>
    <definedName name="_______MT140" localSheetId="24">#REF!</definedName>
    <definedName name="_______MT140" localSheetId="21">#REF!</definedName>
    <definedName name="_______MT140">#REF!</definedName>
    <definedName name="_______MT141" localSheetId="23">#REF!</definedName>
    <definedName name="_______MT141" localSheetId="24">#REF!</definedName>
    <definedName name="_______MT141" localSheetId="21">#REF!</definedName>
    <definedName name="_______MT141">#REF!</definedName>
    <definedName name="_______MT142" localSheetId="23">#REF!</definedName>
    <definedName name="_______MT142" localSheetId="24">#REF!</definedName>
    <definedName name="_______MT142" localSheetId="21">#REF!</definedName>
    <definedName name="_______MT142">#REF!</definedName>
    <definedName name="_______MT143" localSheetId="23">#REF!</definedName>
    <definedName name="_______MT143" localSheetId="24">#REF!</definedName>
    <definedName name="_______MT143" localSheetId="21">#REF!</definedName>
    <definedName name="_______MT143">#REF!</definedName>
    <definedName name="_______MT144" localSheetId="23">#REF!</definedName>
    <definedName name="_______MT144" localSheetId="24">#REF!</definedName>
    <definedName name="_______MT144" localSheetId="21">#REF!</definedName>
    <definedName name="_______MT144">#REF!</definedName>
    <definedName name="_______MT145" localSheetId="23">#REF!</definedName>
    <definedName name="_______MT145" localSheetId="24">#REF!</definedName>
    <definedName name="_______MT145" localSheetId="21">#REF!</definedName>
    <definedName name="_______MT145">#REF!</definedName>
    <definedName name="_______MT146" localSheetId="23">#REF!</definedName>
    <definedName name="_______MT146" localSheetId="24">#REF!</definedName>
    <definedName name="_______MT146" localSheetId="21">#REF!</definedName>
    <definedName name="_______MT146">#REF!</definedName>
    <definedName name="_______MT147" localSheetId="23">#REF!</definedName>
    <definedName name="_______MT147" localSheetId="24">#REF!</definedName>
    <definedName name="_______MT147" localSheetId="21">#REF!</definedName>
    <definedName name="_______MT147">#REF!</definedName>
    <definedName name="_______MT148" localSheetId="23">#REF!</definedName>
    <definedName name="_______MT148" localSheetId="24">#REF!</definedName>
    <definedName name="_______MT148" localSheetId="21">#REF!</definedName>
    <definedName name="_______MT148">#REF!</definedName>
    <definedName name="_______MT149" localSheetId="23">#REF!</definedName>
    <definedName name="_______MT149" localSheetId="24">#REF!</definedName>
    <definedName name="_______MT149" localSheetId="21">#REF!</definedName>
    <definedName name="_______MT149">#REF!</definedName>
    <definedName name="_______MT15" localSheetId="23">#REF!</definedName>
    <definedName name="_______MT15" localSheetId="24">#REF!</definedName>
    <definedName name="_______MT15" localSheetId="21">#REF!</definedName>
    <definedName name="_______MT15">#REF!</definedName>
    <definedName name="_______MT150" localSheetId="23">#REF!</definedName>
    <definedName name="_______MT150" localSheetId="24">#REF!</definedName>
    <definedName name="_______MT150" localSheetId="21">#REF!</definedName>
    <definedName name="_______MT150">#REF!</definedName>
    <definedName name="_______MT16" localSheetId="23">#REF!</definedName>
    <definedName name="_______MT16" localSheetId="24">#REF!</definedName>
    <definedName name="_______MT16" localSheetId="21">#REF!</definedName>
    <definedName name="_______MT16">#REF!</definedName>
    <definedName name="_______MT17" localSheetId="23">#REF!</definedName>
    <definedName name="_______MT17" localSheetId="24">#REF!</definedName>
    <definedName name="_______MT17" localSheetId="21">#REF!</definedName>
    <definedName name="_______MT17">#REF!</definedName>
    <definedName name="_______MT18" localSheetId="23">#REF!</definedName>
    <definedName name="_______MT18" localSheetId="24">#REF!</definedName>
    <definedName name="_______MT18" localSheetId="21">#REF!</definedName>
    <definedName name="_______MT18">#REF!</definedName>
    <definedName name="_______MT19" localSheetId="23">#REF!</definedName>
    <definedName name="_______MT19" localSheetId="24">#REF!</definedName>
    <definedName name="_______MT19" localSheetId="21">#REF!</definedName>
    <definedName name="_______MT19">#REF!</definedName>
    <definedName name="_______MT2" localSheetId="23">#REF!</definedName>
    <definedName name="_______MT2" localSheetId="24">#REF!</definedName>
    <definedName name="_______MT2" localSheetId="21">#REF!</definedName>
    <definedName name="_______MT2">#REF!</definedName>
    <definedName name="_______MT20" localSheetId="23">#REF!</definedName>
    <definedName name="_______MT20" localSheetId="24">#REF!</definedName>
    <definedName name="_______MT20" localSheetId="21">#REF!</definedName>
    <definedName name="_______MT20">#REF!</definedName>
    <definedName name="_______MT21" localSheetId="23">#REF!</definedName>
    <definedName name="_______MT21" localSheetId="24">#REF!</definedName>
    <definedName name="_______MT21" localSheetId="21">#REF!</definedName>
    <definedName name="_______MT21">#REF!</definedName>
    <definedName name="_______MT22" localSheetId="23">#REF!</definedName>
    <definedName name="_______MT22" localSheetId="24">#REF!</definedName>
    <definedName name="_______MT22" localSheetId="21">#REF!</definedName>
    <definedName name="_______MT22">#REF!</definedName>
    <definedName name="_______MT23" localSheetId="23">#REF!</definedName>
    <definedName name="_______MT23" localSheetId="24">#REF!</definedName>
    <definedName name="_______MT23" localSheetId="21">#REF!</definedName>
    <definedName name="_______MT23">#REF!</definedName>
    <definedName name="_______MT24" localSheetId="23">#REF!</definedName>
    <definedName name="_______MT24" localSheetId="24">#REF!</definedName>
    <definedName name="_______MT24" localSheetId="21">#REF!</definedName>
    <definedName name="_______MT24">#REF!</definedName>
    <definedName name="_______MT25" localSheetId="23">#REF!</definedName>
    <definedName name="_______MT25" localSheetId="24">#REF!</definedName>
    <definedName name="_______MT25" localSheetId="21">#REF!</definedName>
    <definedName name="_______MT25">#REF!</definedName>
    <definedName name="_______MT26" localSheetId="23">#REF!</definedName>
    <definedName name="_______MT26" localSheetId="24">#REF!</definedName>
    <definedName name="_______MT26" localSheetId="21">#REF!</definedName>
    <definedName name="_______MT26">#REF!</definedName>
    <definedName name="_______MT27" localSheetId="23">#REF!</definedName>
    <definedName name="_______MT27" localSheetId="24">#REF!</definedName>
    <definedName name="_______MT27" localSheetId="21">#REF!</definedName>
    <definedName name="_______MT27">#REF!</definedName>
    <definedName name="_______MT28" localSheetId="23">#REF!</definedName>
    <definedName name="_______MT28" localSheetId="24">#REF!</definedName>
    <definedName name="_______MT28" localSheetId="21">#REF!</definedName>
    <definedName name="_______MT28">#REF!</definedName>
    <definedName name="_______MT29" localSheetId="23">#REF!</definedName>
    <definedName name="_______MT29" localSheetId="24">#REF!</definedName>
    <definedName name="_______MT29" localSheetId="21">#REF!</definedName>
    <definedName name="_______MT29">#REF!</definedName>
    <definedName name="_______MT3" localSheetId="23">#REF!</definedName>
    <definedName name="_______MT3" localSheetId="24">#REF!</definedName>
    <definedName name="_______MT3" localSheetId="21">#REF!</definedName>
    <definedName name="_______MT3">#REF!</definedName>
    <definedName name="_______MT30" localSheetId="23">#REF!</definedName>
    <definedName name="_______MT30" localSheetId="24">#REF!</definedName>
    <definedName name="_______MT30" localSheetId="21">#REF!</definedName>
    <definedName name="_______MT30">#REF!</definedName>
    <definedName name="_______MT31" localSheetId="23">#REF!</definedName>
    <definedName name="_______MT31" localSheetId="24">#REF!</definedName>
    <definedName name="_______MT31" localSheetId="21">#REF!</definedName>
    <definedName name="_______MT31">#REF!</definedName>
    <definedName name="_______MT32" localSheetId="23">#REF!</definedName>
    <definedName name="_______MT32" localSheetId="24">#REF!</definedName>
    <definedName name="_______MT32" localSheetId="21">#REF!</definedName>
    <definedName name="_______MT32">#REF!</definedName>
    <definedName name="_______MT33" localSheetId="23">#REF!</definedName>
    <definedName name="_______MT33" localSheetId="24">#REF!</definedName>
    <definedName name="_______MT33" localSheetId="21">#REF!</definedName>
    <definedName name="_______MT33">#REF!</definedName>
    <definedName name="_______MT34" localSheetId="23">#REF!</definedName>
    <definedName name="_______MT34" localSheetId="24">#REF!</definedName>
    <definedName name="_______MT34" localSheetId="21">#REF!</definedName>
    <definedName name="_______MT34">#REF!</definedName>
    <definedName name="_______MT35" localSheetId="23">#REF!</definedName>
    <definedName name="_______MT35" localSheetId="24">#REF!</definedName>
    <definedName name="_______MT35" localSheetId="21">#REF!</definedName>
    <definedName name="_______MT35">#REF!</definedName>
    <definedName name="_______MT36" localSheetId="23">#REF!</definedName>
    <definedName name="_______MT36" localSheetId="24">#REF!</definedName>
    <definedName name="_______MT36" localSheetId="21">#REF!</definedName>
    <definedName name="_______MT36">#REF!</definedName>
    <definedName name="_______MT37" localSheetId="23">#REF!</definedName>
    <definedName name="_______MT37" localSheetId="24">#REF!</definedName>
    <definedName name="_______MT37" localSheetId="21">#REF!</definedName>
    <definedName name="_______MT37">#REF!</definedName>
    <definedName name="_______MT38" localSheetId="23">#REF!</definedName>
    <definedName name="_______MT38" localSheetId="24">#REF!</definedName>
    <definedName name="_______MT38" localSheetId="21">#REF!</definedName>
    <definedName name="_______MT38">#REF!</definedName>
    <definedName name="_______MT39" localSheetId="23">#REF!</definedName>
    <definedName name="_______MT39" localSheetId="24">#REF!</definedName>
    <definedName name="_______MT39" localSheetId="21">#REF!</definedName>
    <definedName name="_______MT39">#REF!</definedName>
    <definedName name="_______MT4" localSheetId="23">#REF!</definedName>
    <definedName name="_______MT4" localSheetId="24">#REF!</definedName>
    <definedName name="_______MT4" localSheetId="21">#REF!</definedName>
    <definedName name="_______MT4">#REF!</definedName>
    <definedName name="_______MT40" localSheetId="23">#REF!</definedName>
    <definedName name="_______MT40" localSheetId="24">#REF!</definedName>
    <definedName name="_______MT40" localSheetId="21">#REF!</definedName>
    <definedName name="_______MT40">#REF!</definedName>
    <definedName name="_______MT41" localSheetId="23">#REF!</definedName>
    <definedName name="_______MT41" localSheetId="24">#REF!</definedName>
    <definedName name="_______MT41" localSheetId="21">#REF!</definedName>
    <definedName name="_______MT41">#REF!</definedName>
    <definedName name="_______MT42" localSheetId="23">#REF!</definedName>
    <definedName name="_______MT42" localSheetId="24">#REF!</definedName>
    <definedName name="_______MT42" localSheetId="21">#REF!</definedName>
    <definedName name="_______MT42">#REF!</definedName>
    <definedName name="_______MT43" localSheetId="23">#REF!</definedName>
    <definedName name="_______MT43" localSheetId="24">#REF!</definedName>
    <definedName name="_______MT43" localSheetId="21">#REF!</definedName>
    <definedName name="_______MT43">#REF!</definedName>
    <definedName name="_______MT44" localSheetId="23">#REF!</definedName>
    <definedName name="_______MT44" localSheetId="24">#REF!</definedName>
    <definedName name="_______MT44" localSheetId="21">#REF!</definedName>
    <definedName name="_______MT44">#REF!</definedName>
    <definedName name="_______MT45" localSheetId="23">#REF!</definedName>
    <definedName name="_______MT45" localSheetId="24">#REF!</definedName>
    <definedName name="_______MT45" localSheetId="21">#REF!</definedName>
    <definedName name="_______MT45">#REF!</definedName>
    <definedName name="_______MT46" localSheetId="23">#REF!</definedName>
    <definedName name="_______MT46" localSheetId="24">#REF!</definedName>
    <definedName name="_______MT46" localSheetId="21">#REF!</definedName>
    <definedName name="_______MT46">#REF!</definedName>
    <definedName name="_______MT47" localSheetId="23">#REF!</definedName>
    <definedName name="_______MT47" localSheetId="24">#REF!</definedName>
    <definedName name="_______MT47" localSheetId="21">#REF!</definedName>
    <definedName name="_______MT47">#REF!</definedName>
    <definedName name="_______MT48" localSheetId="23">#REF!</definedName>
    <definedName name="_______MT48" localSheetId="24">#REF!</definedName>
    <definedName name="_______MT48" localSheetId="21">#REF!</definedName>
    <definedName name="_______MT48">#REF!</definedName>
    <definedName name="_______MT49" localSheetId="23">#REF!</definedName>
    <definedName name="_______MT49" localSheetId="24">#REF!</definedName>
    <definedName name="_______MT49" localSheetId="21">#REF!</definedName>
    <definedName name="_______MT49">#REF!</definedName>
    <definedName name="_______MT5" localSheetId="23">#REF!</definedName>
    <definedName name="_______MT5" localSheetId="24">#REF!</definedName>
    <definedName name="_______MT5" localSheetId="21">#REF!</definedName>
    <definedName name="_______MT5">#REF!</definedName>
    <definedName name="_______MT50" localSheetId="23">#REF!</definedName>
    <definedName name="_______MT50" localSheetId="24">#REF!</definedName>
    <definedName name="_______MT50" localSheetId="21">#REF!</definedName>
    <definedName name="_______MT50">#REF!</definedName>
    <definedName name="_______MT500" localSheetId="23">#REF!</definedName>
    <definedName name="_______MT500" localSheetId="24">#REF!</definedName>
    <definedName name="_______MT500" localSheetId="21">#REF!</definedName>
    <definedName name="_______MT500">#REF!</definedName>
    <definedName name="_______MT51" localSheetId="23">#REF!</definedName>
    <definedName name="_______MT51" localSheetId="24">#REF!</definedName>
    <definedName name="_______MT51" localSheetId="21">#REF!</definedName>
    <definedName name="_______MT51">#REF!</definedName>
    <definedName name="_______MT52" localSheetId="23">#REF!</definedName>
    <definedName name="_______MT52" localSheetId="24">#REF!</definedName>
    <definedName name="_______MT52" localSheetId="21">#REF!</definedName>
    <definedName name="_______MT52">#REF!</definedName>
    <definedName name="_______MT53" localSheetId="23">#REF!</definedName>
    <definedName name="_______MT53" localSheetId="24">#REF!</definedName>
    <definedName name="_______MT53" localSheetId="21">#REF!</definedName>
    <definedName name="_______MT53">#REF!</definedName>
    <definedName name="_______MT54" localSheetId="23">#REF!</definedName>
    <definedName name="_______MT54" localSheetId="24">#REF!</definedName>
    <definedName name="_______MT54" localSheetId="21">#REF!</definedName>
    <definedName name="_______MT54">#REF!</definedName>
    <definedName name="_______MT55" localSheetId="23">#REF!</definedName>
    <definedName name="_______MT55" localSheetId="24">#REF!</definedName>
    <definedName name="_______MT55" localSheetId="21">#REF!</definedName>
    <definedName name="_______MT55">#REF!</definedName>
    <definedName name="_______MT56" localSheetId="23">#REF!</definedName>
    <definedName name="_______MT56" localSheetId="24">#REF!</definedName>
    <definedName name="_______MT56" localSheetId="21">#REF!</definedName>
    <definedName name="_______MT56">#REF!</definedName>
    <definedName name="_______MT57" localSheetId="23">#REF!</definedName>
    <definedName name="_______MT57" localSheetId="24">#REF!</definedName>
    <definedName name="_______MT57" localSheetId="21">#REF!</definedName>
    <definedName name="_______MT57">#REF!</definedName>
    <definedName name="_______MT58" localSheetId="23">#REF!</definedName>
    <definedName name="_______MT58" localSheetId="24">#REF!</definedName>
    <definedName name="_______MT58" localSheetId="21">#REF!</definedName>
    <definedName name="_______MT58">#REF!</definedName>
    <definedName name="_______MT59" localSheetId="23">#REF!</definedName>
    <definedName name="_______MT59" localSheetId="24">#REF!</definedName>
    <definedName name="_______MT59" localSheetId="21">#REF!</definedName>
    <definedName name="_______MT59">#REF!</definedName>
    <definedName name="_______MT6" localSheetId="23">#REF!</definedName>
    <definedName name="_______MT6" localSheetId="24">#REF!</definedName>
    <definedName name="_______MT6" localSheetId="21">#REF!</definedName>
    <definedName name="_______MT6">#REF!</definedName>
    <definedName name="_______MT60" localSheetId="23">#REF!</definedName>
    <definedName name="_______MT60" localSheetId="24">#REF!</definedName>
    <definedName name="_______MT60" localSheetId="21">#REF!</definedName>
    <definedName name="_______MT60">#REF!</definedName>
    <definedName name="_______MT61" localSheetId="23">#REF!</definedName>
    <definedName name="_______MT61" localSheetId="24">#REF!</definedName>
    <definedName name="_______MT61" localSheetId="21">#REF!</definedName>
    <definedName name="_______MT61">#REF!</definedName>
    <definedName name="_______MT62" localSheetId="23">#REF!</definedName>
    <definedName name="_______MT62" localSheetId="24">#REF!</definedName>
    <definedName name="_______MT62" localSheetId="21">#REF!</definedName>
    <definedName name="_______MT62">#REF!</definedName>
    <definedName name="_______MT63" localSheetId="23">#REF!</definedName>
    <definedName name="_______MT63" localSheetId="24">#REF!</definedName>
    <definedName name="_______MT63" localSheetId="21">#REF!</definedName>
    <definedName name="_______MT63">#REF!</definedName>
    <definedName name="_______MT64" localSheetId="23">#REF!</definedName>
    <definedName name="_______MT64" localSheetId="24">#REF!</definedName>
    <definedName name="_______MT64" localSheetId="21">#REF!</definedName>
    <definedName name="_______MT64">#REF!</definedName>
    <definedName name="_______MT65" localSheetId="23">#REF!</definedName>
    <definedName name="_______MT65" localSheetId="24">#REF!</definedName>
    <definedName name="_______MT65" localSheetId="21">#REF!</definedName>
    <definedName name="_______MT65">#REF!</definedName>
    <definedName name="_______MT66" localSheetId="23">#REF!</definedName>
    <definedName name="_______MT66" localSheetId="24">#REF!</definedName>
    <definedName name="_______MT66" localSheetId="21">#REF!</definedName>
    <definedName name="_______MT66">#REF!</definedName>
    <definedName name="_______MT67" localSheetId="23">#REF!</definedName>
    <definedName name="_______MT67" localSheetId="24">#REF!</definedName>
    <definedName name="_______MT67" localSheetId="21">#REF!</definedName>
    <definedName name="_______MT67">#REF!</definedName>
    <definedName name="_______MT68" localSheetId="23">#REF!</definedName>
    <definedName name="_______MT68" localSheetId="24">#REF!</definedName>
    <definedName name="_______MT68" localSheetId="21">#REF!</definedName>
    <definedName name="_______MT68">#REF!</definedName>
    <definedName name="_______MT69" localSheetId="23">#REF!</definedName>
    <definedName name="_______MT69" localSheetId="24">#REF!</definedName>
    <definedName name="_______MT69" localSheetId="21">#REF!</definedName>
    <definedName name="_______MT69">#REF!</definedName>
    <definedName name="_______MT7" localSheetId="23">#REF!</definedName>
    <definedName name="_______MT7" localSheetId="24">#REF!</definedName>
    <definedName name="_______MT7" localSheetId="21">#REF!</definedName>
    <definedName name="_______MT7">#REF!</definedName>
    <definedName name="_______MT70" localSheetId="23">#REF!</definedName>
    <definedName name="_______MT70" localSheetId="24">#REF!</definedName>
    <definedName name="_______MT70" localSheetId="21">#REF!</definedName>
    <definedName name="_______MT70">#REF!</definedName>
    <definedName name="_______MT71" localSheetId="23">#REF!</definedName>
    <definedName name="_______MT71" localSheetId="24">#REF!</definedName>
    <definedName name="_______MT71" localSheetId="21">#REF!</definedName>
    <definedName name="_______MT71">#REF!</definedName>
    <definedName name="_______MT72" localSheetId="23">#REF!</definedName>
    <definedName name="_______MT72" localSheetId="24">#REF!</definedName>
    <definedName name="_______MT72" localSheetId="21">#REF!</definedName>
    <definedName name="_______MT72">#REF!</definedName>
    <definedName name="_______MT73" localSheetId="23">#REF!</definedName>
    <definedName name="_______MT73" localSheetId="24">#REF!</definedName>
    <definedName name="_______MT73" localSheetId="21">#REF!</definedName>
    <definedName name="_______MT73">#REF!</definedName>
    <definedName name="_______MT74" localSheetId="23">#REF!</definedName>
    <definedName name="_______MT74" localSheetId="24">#REF!</definedName>
    <definedName name="_______MT74" localSheetId="21">#REF!</definedName>
    <definedName name="_______MT74">#REF!</definedName>
    <definedName name="_______MT75" localSheetId="23">#REF!</definedName>
    <definedName name="_______MT75" localSheetId="24">#REF!</definedName>
    <definedName name="_______MT75" localSheetId="21">#REF!</definedName>
    <definedName name="_______MT75">#REF!</definedName>
    <definedName name="_______MT76" localSheetId="23">#REF!</definedName>
    <definedName name="_______MT76" localSheetId="24">#REF!</definedName>
    <definedName name="_______MT76" localSheetId="21">#REF!</definedName>
    <definedName name="_______MT76">#REF!</definedName>
    <definedName name="_______MT77" localSheetId="23">#REF!</definedName>
    <definedName name="_______MT77" localSheetId="24">#REF!</definedName>
    <definedName name="_______MT77" localSheetId="21">#REF!</definedName>
    <definedName name="_______MT77">#REF!</definedName>
    <definedName name="_______MT78" localSheetId="23">#REF!</definedName>
    <definedName name="_______MT78" localSheetId="24">#REF!</definedName>
    <definedName name="_______MT78" localSheetId="21">#REF!</definedName>
    <definedName name="_______MT78">#REF!</definedName>
    <definedName name="_______MT79" localSheetId="23">#REF!</definedName>
    <definedName name="_______MT79" localSheetId="24">#REF!</definedName>
    <definedName name="_______MT79" localSheetId="21">#REF!</definedName>
    <definedName name="_______MT79">#REF!</definedName>
    <definedName name="_______MT8" localSheetId="23">#REF!</definedName>
    <definedName name="_______MT8" localSheetId="24">#REF!</definedName>
    <definedName name="_______MT8" localSheetId="21">#REF!</definedName>
    <definedName name="_______MT8">#REF!</definedName>
    <definedName name="_______MT80" localSheetId="23">#REF!</definedName>
    <definedName name="_______MT80" localSheetId="24">#REF!</definedName>
    <definedName name="_______MT80" localSheetId="21">#REF!</definedName>
    <definedName name="_______MT80">#REF!</definedName>
    <definedName name="_______MT81" localSheetId="23">#REF!</definedName>
    <definedName name="_______MT81" localSheetId="24">#REF!</definedName>
    <definedName name="_______MT81" localSheetId="21">#REF!</definedName>
    <definedName name="_______MT81">#REF!</definedName>
    <definedName name="_______MT82" localSheetId="23">#REF!</definedName>
    <definedName name="_______MT82" localSheetId="24">#REF!</definedName>
    <definedName name="_______MT82" localSheetId="21">#REF!</definedName>
    <definedName name="_______MT82">#REF!</definedName>
    <definedName name="_______MT83" localSheetId="23">#REF!</definedName>
    <definedName name="_______MT83" localSheetId="24">#REF!</definedName>
    <definedName name="_______MT83" localSheetId="21">#REF!</definedName>
    <definedName name="_______MT83">#REF!</definedName>
    <definedName name="_______MT84" localSheetId="23">#REF!</definedName>
    <definedName name="_______MT84" localSheetId="24">#REF!</definedName>
    <definedName name="_______MT84" localSheetId="21">#REF!</definedName>
    <definedName name="_______MT84">#REF!</definedName>
    <definedName name="_______MT85" localSheetId="23">#REF!</definedName>
    <definedName name="_______MT85" localSheetId="24">#REF!</definedName>
    <definedName name="_______MT85" localSheetId="21">#REF!</definedName>
    <definedName name="_______MT85">#REF!</definedName>
    <definedName name="_______MT86" localSheetId="23">#REF!</definedName>
    <definedName name="_______MT86" localSheetId="24">#REF!</definedName>
    <definedName name="_______MT86" localSheetId="21">#REF!</definedName>
    <definedName name="_______MT86">#REF!</definedName>
    <definedName name="_______MT87" localSheetId="23">#REF!</definedName>
    <definedName name="_______MT87" localSheetId="24">#REF!</definedName>
    <definedName name="_______MT87" localSheetId="21">#REF!</definedName>
    <definedName name="_______MT87">#REF!</definedName>
    <definedName name="_______MT88" localSheetId="23">#REF!</definedName>
    <definedName name="_______MT88" localSheetId="24">#REF!</definedName>
    <definedName name="_______MT88" localSheetId="21">#REF!</definedName>
    <definedName name="_______MT88">#REF!</definedName>
    <definedName name="_______MT89" localSheetId="23">#REF!</definedName>
    <definedName name="_______MT89" localSheetId="24">#REF!</definedName>
    <definedName name="_______MT89" localSheetId="21">#REF!</definedName>
    <definedName name="_______MT89">#REF!</definedName>
    <definedName name="_______MT9" localSheetId="23">#REF!</definedName>
    <definedName name="_______MT9" localSheetId="24">#REF!</definedName>
    <definedName name="_______MT9" localSheetId="21">#REF!</definedName>
    <definedName name="_______MT9">#REF!</definedName>
    <definedName name="_______MT90" localSheetId="23">#REF!</definedName>
    <definedName name="_______MT90" localSheetId="24">#REF!</definedName>
    <definedName name="_______MT90" localSheetId="21">#REF!</definedName>
    <definedName name="_______MT90">#REF!</definedName>
    <definedName name="_______MT91" localSheetId="23">#REF!</definedName>
    <definedName name="_______MT91" localSheetId="24">#REF!</definedName>
    <definedName name="_______MT91" localSheetId="21">#REF!</definedName>
    <definedName name="_______MT91">#REF!</definedName>
    <definedName name="_______MT92" localSheetId="23">#REF!</definedName>
    <definedName name="_______MT92" localSheetId="24">#REF!</definedName>
    <definedName name="_______MT92" localSheetId="21">#REF!</definedName>
    <definedName name="_______MT92">#REF!</definedName>
    <definedName name="_______MT93" localSheetId="23">#REF!</definedName>
    <definedName name="_______MT93" localSheetId="24">#REF!</definedName>
    <definedName name="_______MT93" localSheetId="21">#REF!</definedName>
    <definedName name="_______MT93">#REF!</definedName>
    <definedName name="_______MT94" localSheetId="23">#REF!</definedName>
    <definedName name="_______MT94" localSheetId="24">#REF!</definedName>
    <definedName name="_______MT94" localSheetId="21">#REF!</definedName>
    <definedName name="_______MT94">#REF!</definedName>
    <definedName name="_______MT95" localSheetId="23">#REF!</definedName>
    <definedName name="_______MT95" localSheetId="24">#REF!</definedName>
    <definedName name="_______MT95" localSheetId="21">#REF!</definedName>
    <definedName name="_______MT95">#REF!</definedName>
    <definedName name="_______MT96" localSheetId="23">#REF!</definedName>
    <definedName name="_______MT96" localSheetId="24">#REF!</definedName>
    <definedName name="_______MT96" localSheetId="21">#REF!</definedName>
    <definedName name="_______MT96">#REF!</definedName>
    <definedName name="_______MT97" localSheetId="23">#REF!</definedName>
    <definedName name="_______MT97" localSheetId="24">#REF!</definedName>
    <definedName name="_______MT97" localSheetId="21">#REF!</definedName>
    <definedName name="_______MT97">#REF!</definedName>
    <definedName name="_______MT98" localSheetId="23">#REF!</definedName>
    <definedName name="_______MT98" localSheetId="24">#REF!</definedName>
    <definedName name="_______MT98" localSheetId="21">#REF!</definedName>
    <definedName name="_______MT98">#REF!</definedName>
    <definedName name="_______MT99" localSheetId="23">#REF!</definedName>
    <definedName name="_______MT99" localSheetId="24">#REF!</definedName>
    <definedName name="_______MT99" localSheetId="21">#REF!</definedName>
    <definedName name="_______MT99">#REF!</definedName>
    <definedName name="_______OH1" localSheetId="26">#N/A</definedName>
    <definedName name="_______OH1">[3]MRATES!$C$35</definedName>
    <definedName name="_______PPA14" localSheetId="25">[16]MRATES!#REF!</definedName>
    <definedName name="_______PPA14" localSheetId="22">[16]MRATES!#REF!</definedName>
    <definedName name="_______PPA14" localSheetId="23">[16]MRATES!#REF!</definedName>
    <definedName name="_______PPA14" localSheetId="26">[17]MRATES!#REF!</definedName>
    <definedName name="_______PPA14" localSheetId="24">[16]MRATES!#REF!</definedName>
    <definedName name="_______PPA14">[16]MRATES!#REF!</definedName>
    <definedName name="_______PPB154" localSheetId="25">[16]MRATES!#REF!</definedName>
    <definedName name="_______PPB154" localSheetId="22">[16]MRATES!#REF!</definedName>
    <definedName name="_______PPB154" localSheetId="23">[16]MRATES!#REF!</definedName>
    <definedName name="_______PPB154" localSheetId="26">[17]MRATES!#REF!</definedName>
    <definedName name="_______PPB154" localSheetId="24">[16]MRATES!#REF!</definedName>
    <definedName name="_______PPB154">[16]MRATES!#REF!</definedName>
    <definedName name="_______PPB155" localSheetId="23">[16]MRATES!#REF!</definedName>
    <definedName name="_______PPB155" localSheetId="26">[17]MRATES!#REF!</definedName>
    <definedName name="_______PPB155" localSheetId="24">[16]MRATES!#REF!</definedName>
    <definedName name="_______PPB155">[16]MRATES!#REF!</definedName>
    <definedName name="_______PPB16" localSheetId="23">[16]MRATES!#REF!</definedName>
    <definedName name="_______PPB16" localSheetId="26">[17]MRATES!#REF!</definedName>
    <definedName name="_______PPB16" localSheetId="24">[16]MRATES!#REF!</definedName>
    <definedName name="_______PPB16">[16]MRATES!#REF!</definedName>
    <definedName name="_______PPB17" localSheetId="23">[16]MRATES!#REF!</definedName>
    <definedName name="_______PPB17" localSheetId="26">[17]MRATES!#REF!</definedName>
    <definedName name="_______PPB17" localSheetId="24">[16]MRATES!#REF!</definedName>
    <definedName name="_______PPB17">[16]MRATES!#REF!</definedName>
    <definedName name="_______PPB18" localSheetId="23">[16]MRATES!#REF!</definedName>
    <definedName name="_______PPB18" localSheetId="26">[17]MRATES!#REF!</definedName>
    <definedName name="_______PPB18" localSheetId="24">[16]MRATES!#REF!</definedName>
    <definedName name="_______PPB18">[16]MRATES!#REF!</definedName>
    <definedName name="_______PPB19" localSheetId="23">[16]MRATES!#REF!</definedName>
    <definedName name="_______PPB19" localSheetId="26">[17]MRATES!#REF!</definedName>
    <definedName name="_______PPB19" localSheetId="24">[16]MRATES!#REF!</definedName>
    <definedName name="_______PPB19">[16]MRATES!#REF!</definedName>
    <definedName name="_______PPB2" localSheetId="23">[16]MRATES!#REF!</definedName>
    <definedName name="_______PPB2" localSheetId="26">[17]MRATES!#REF!</definedName>
    <definedName name="_______PPB2" localSheetId="24">[16]MRATES!#REF!</definedName>
    <definedName name="_______PPB2">[16]MRATES!#REF!</definedName>
    <definedName name="_______PPB20" localSheetId="23">[16]MRATES!#REF!</definedName>
    <definedName name="_______PPB20" localSheetId="26">[17]MRATES!#REF!</definedName>
    <definedName name="_______PPB20" localSheetId="24">[16]MRATES!#REF!</definedName>
    <definedName name="_______PPB20">[16]MRATES!#REF!</definedName>
    <definedName name="_______PPB21" localSheetId="23">[16]MRATES!#REF!</definedName>
    <definedName name="_______PPB21" localSheetId="26">[17]MRATES!#REF!</definedName>
    <definedName name="_______PPB21" localSheetId="24">[16]MRATES!#REF!</definedName>
    <definedName name="_______PPB21">[16]MRATES!#REF!</definedName>
    <definedName name="_______PPB22" localSheetId="23">[16]MRATES!#REF!</definedName>
    <definedName name="_______PPB22" localSheetId="26">[17]MRATES!#REF!</definedName>
    <definedName name="_______PPB22" localSheetId="24">[16]MRATES!#REF!</definedName>
    <definedName name="_______PPB22">[16]MRATES!#REF!</definedName>
    <definedName name="_______PPB23" localSheetId="23">[16]MRATES!#REF!</definedName>
    <definedName name="_______PPB23" localSheetId="26">[17]MRATES!#REF!</definedName>
    <definedName name="_______PPB23" localSheetId="24">[16]MRATES!#REF!</definedName>
    <definedName name="_______PPB23">[16]MRATES!#REF!</definedName>
    <definedName name="_______PPB24" localSheetId="23">[16]MRATES!#REF!</definedName>
    <definedName name="_______PPB24" localSheetId="26">[17]MRATES!#REF!</definedName>
    <definedName name="_______PPB24" localSheetId="24">[16]MRATES!#REF!</definedName>
    <definedName name="_______PPB24">[16]MRATES!#REF!</definedName>
    <definedName name="_______PPB25" localSheetId="23">[16]MRATES!#REF!</definedName>
    <definedName name="_______PPB25" localSheetId="26">[17]MRATES!#REF!</definedName>
    <definedName name="_______PPB25" localSheetId="24">[16]MRATES!#REF!</definedName>
    <definedName name="_______PPB25">[16]MRATES!#REF!</definedName>
    <definedName name="_______PPB26" localSheetId="23">[16]MRATES!#REF!</definedName>
    <definedName name="_______PPB26" localSheetId="26">[17]MRATES!#REF!</definedName>
    <definedName name="_______PPB26" localSheetId="24">[16]MRATES!#REF!</definedName>
    <definedName name="_______PPB26">[16]MRATES!#REF!</definedName>
    <definedName name="_______PPB27" localSheetId="23">[16]MRATES!#REF!</definedName>
    <definedName name="_______PPB27" localSheetId="26">[17]MRATES!#REF!</definedName>
    <definedName name="_______PPB27" localSheetId="24">[16]MRATES!#REF!</definedName>
    <definedName name="_______PPB27">[16]MRATES!#REF!</definedName>
    <definedName name="_______PPB28" localSheetId="23">[16]MRATES!#REF!</definedName>
    <definedName name="_______PPB28" localSheetId="26">[17]MRATES!#REF!</definedName>
    <definedName name="_______PPB28" localSheetId="24">[16]MRATES!#REF!</definedName>
    <definedName name="_______PPB28">[16]MRATES!#REF!</definedName>
    <definedName name="_______PPB29" localSheetId="23">[16]MRATES!#REF!</definedName>
    <definedName name="_______PPB29" localSheetId="26">[17]MRATES!#REF!</definedName>
    <definedName name="_______PPB29" localSheetId="24">[16]MRATES!#REF!</definedName>
    <definedName name="_______PPB29">[16]MRATES!#REF!</definedName>
    <definedName name="_______PPB3" localSheetId="23">[16]MRATES!#REF!</definedName>
    <definedName name="_______PPB3" localSheetId="26">[17]MRATES!#REF!</definedName>
    <definedName name="_______PPB3" localSheetId="24">[16]MRATES!#REF!</definedName>
    <definedName name="_______PPB3">[16]MRATES!#REF!</definedName>
    <definedName name="_______PPB30" localSheetId="23">[16]MRATES!#REF!</definedName>
    <definedName name="_______PPB30" localSheetId="26">[17]MRATES!#REF!</definedName>
    <definedName name="_______PPB30" localSheetId="24">[16]MRATES!#REF!</definedName>
    <definedName name="_______PPB30">[16]MRATES!#REF!</definedName>
    <definedName name="_______PPB31" localSheetId="23">[16]MRATES!#REF!</definedName>
    <definedName name="_______PPB31" localSheetId="26">[17]MRATES!#REF!</definedName>
    <definedName name="_______PPB31" localSheetId="24">[16]MRATES!#REF!</definedName>
    <definedName name="_______PPB31">[16]MRATES!#REF!</definedName>
    <definedName name="_______PPB32" localSheetId="23">[16]MRATES!#REF!</definedName>
    <definedName name="_______PPB32" localSheetId="26">[17]MRATES!#REF!</definedName>
    <definedName name="_______PPB32" localSheetId="24">[16]MRATES!#REF!</definedName>
    <definedName name="_______PPB32">[16]MRATES!#REF!</definedName>
    <definedName name="_______PPB33" localSheetId="23">[16]MRATES!#REF!</definedName>
    <definedName name="_______PPB33" localSheetId="26">[17]MRATES!#REF!</definedName>
    <definedName name="_______PPB33" localSheetId="24">[16]MRATES!#REF!</definedName>
    <definedName name="_______PPB33">[16]MRATES!#REF!</definedName>
    <definedName name="_______PPB34" localSheetId="23">[16]MRATES!#REF!</definedName>
    <definedName name="_______PPB34" localSheetId="26">[17]MRATES!#REF!</definedName>
    <definedName name="_______PPB34" localSheetId="24">[16]MRATES!#REF!</definedName>
    <definedName name="_______PPB34">[16]MRATES!#REF!</definedName>
    <definedName name="_______PPB35" localSheetId="23">[16]MRATES!#REF!</definedName>
    <definedName name="_______PPB35" localSheetId="26">[17]MRATES!#REF!</definedName>
    <definedName name="_______PPB35" localSheetId="24">[16]MRATES!#REF!</definedName>
    <definedName name="_______PPB35">[16]MRATES!#REF!</definedName>
    <definedName name="_______PPB36" localSheetId="23">[16]MRATES!#REF!</definedName>
    <definedName name="_______PPB36" localSheetId="26">[17]MRATES!#REF!</definedName>
    <definedName name="_______PPB36" localSheetId="24">[16]MRATES!#REF!</definedName>
    <definedName name="_______PPB36">[16]MRATES!#REF!</definedName>
    <definedName name="_______PPB37" localSheetId="23">[16]MRATES!#REF!</definedName>
    <definedName name="_______PPB37" localSheetId="26">[17]MRATES!#REF!</definedName>
    <definedName name="_______PPB37" localSheetId="24">[16]MRATES!#REF!</definedName>
    <definedName name="_______PPB37">[16]MRATES!#REF!</definedName>
    <definedName name="_______PPB38" localSheetId="23">[16]MRATES!#REF!</definedName>
    <definedName name="_______PPB38" localSheetId="26">[17]MRATES!#REF!</definedName>
    <definedName name="_______PPB38" localSheetId="24">[16]MRATES!#REF!</definedName>
    <definedName name="_______PPB38">[16]MRATES!#REF!</definedName>
    <definedName name="_______PPB39" localSheetId="23">[16]MRATES!#REF!</definedName>
    <definedName name="_______PPB39" localSheetId="26">[17]MRATES!#REF!</definedName>
    <definedName name="_______PPB39" localSheetId="24">[16]MRATES!#REF!</definedName>
    <definedName name="_______PPB39">[16]MRATES!#REF!</definedName>
    <definedName name="_______PPB4" localSheetId="23">[16]MRATES!#REF!</definedName>
    <definedName name="_______PPB4" localSheetId="26">[17]MRATES!#REF!</definedName>
    <definedName name="_______PPB4" localSheetId="24">[16]MRATES!#REF!</definedName>
    <definedName name="_______PPB4">[16]MRATES!#REF!</definedName>
    <definedName name="_______PPB40" localSheetId="23">[16]MRATES!#REF!</definedName>
    <definedName name="_______PPB40" localSheetId="26">[17]MRATES!#REF!</definedName>
    <definedName name="_______PPB40" localSheetId="24">[16]MRATES!#REF!</definedName>
    <definedName name="_______PPB40">[16]MRATES!#REF!</definedName>
    <definedName name="_______PPB41" localSheetId="23">[16]MRATES!#REF!</definedName>
    <definedName name="_______PPB41" localSheetId="26">[17]MRATES!#REF!</definedName>
    <definedName name="_______PPB41" localSheetId="24">[16]MRATES!#REF!</definedName>
    <definedName name="_______PPB41">[16]MRATES!#REF!</definedName>
    <definedName name="_______PPB42" localSheetId="23">[16]MRATES!#REF!</definedName>
    <definedName name="_______PPB42" localSheetId="26">[17]MRATES!#REF!</definedName>
    <definedName name="_______PPB42" localSheetId="24">[16]MRATES!#REF!</definedName>
    <definedName name="_______PPB42">[16]MRATES!#REF!</definedName>
    <definedName name="_______PPB43" localSheetId="23">[16]MRATES!#REF!</definedName>
    <definedName name="_______PPB43" localSheetId="26">[17]MRATES!#REF!</definedName>
    <definedName name="_______PPB43" localSheetId="24">[16]MRATES!#REF!</definedName>
    <definedName name="_______PPB43">[16]MRATES!#REF!</definedName>
    <definedName name="_______PPB44" localSheetId="23">[16]MRATES!#REF!</definedName>
    <definedName name="_______PPB44" localSheetId="26">[17]MRATES!#REF!</definedName>
    <definedName name="_______PPB44" localSheetId="24">[16]MRATES!#REF!</definedName>
    <definedName name="_______PPB44">[16]MRATES!#REF!</definedName>
    <definedName name="_______PPB45" localSheetId="23">[16]MRATES!#REF!</definedName>
    <definedName name="_______PPB45" localSheetId="26">[17]MRATES!#REF!</definedName>
    <definedName name="_______PPB45" localSheetId="24">[16]MRATES!#REF!</definedName>
    <definedName name="_______PPB45">[16]MRATES!#REF!</definedName>
    <definedName name="_______PPB46" localSheetId="23">[16]MRATES!#REF!</definedName>
    <definedName name="_______PPB46" localSheetId="26">[17]MRATES!#REF!</definedName>
    <definedName name="_______PPB46" localSheetId="24">[16]MRATES!#REF!</definedName>
    <definedName name="_______PPB46">[16]MRATES!#REF!</definedName>
    <definedName name="_______PPB47" localSheetId="23">[16]MRATES!#REF!</definedName>
    <definedName name="_______PPB47" localSheetId="26">[17]MRATES!#REF!</definedName>
    <definedName name="_______PPB47" localSheetId="24">[16]MRATES!#REF!</definedName>
    <definedName name="_______PPB47">[16]MRATES!#REF!</definedName>
    <definedName name="_______PPB48" localSheetId="23">[16]MRATES!#REF!</definedName>
    <definedName name="_______PPB48" localSheetId="26">[17]MRATES!#REF!</definedName>
    <definedName name="_______PPB48" localSheetId="24">[16]MRATES!#REF!</definedName>
    <definedName name="_______PPB48">[16]MRATES!#REF!</definedName>
    <definedName name="_______PPB49" localSheetId="23">[16]MRATES!#REF!</definedName>
    <definedName name="_______PPB49" localSheetId="26">[17]MRATES!#REF!</definedName>
    <definedName name="_______PPB49" localSheetId="24">[16]MRATES!#REF!</definedName>
    <definedName name="_______PPB49">[16]MRATES!#REF!</definedName>
    <definedName name="_______PPB5" localSheetId="23">[16]MRATES!#REF!</definedName>
    <definedName name="_______PPB5" localSheetId="26">[17]MRATES!#REF!</definedName>
    <definedName name="_______PPB5" localSheetId="24">[16]MRATES!#REF!</definedName>
    <definedName name="_______PPB5">[16]MRATES!#REF!</definedName>
    <definedName name="_______PPB50" localSheetId="23">[16]MRATES!#REF!</definedName>
    <definedName name="_______PPB50" localSheetId="26">[17]MRATES!#REF!</definedName>
    <definedName name="_______PPB50" localSheetId="24">[16]MRATES!#REF!</definedName>
    <definedName name="_______PPB50">[16]MRATES!#REF!</definedName>
    <definedName name="_______PPB51" localSheetId="23">[16]MRATES!#REF!</definedName>
    <definedName name="_______PPB51" localSheetId="26">[17]MRATES!#REF!</definedName>
    <definedName name="_______PPB51" localSheetId="24">[16]MRATES!#REF!</definedName>
    <definedName name="_______PPB51">[16]MRATES!#REF!</definedName>
    <definedName name="_______PPB52" localSheetId="23">[16]MRATES!#REF!</definedName>
    <definedName name="_______PPB52" localSheetId="26">[17]MRATES!#REF!</definedName>
    <definedName name="_______PPB52" localSheetId="24">[16]MRATES!#REF!</definedName>
    <definedName name="_______PPB52">[16]MRATES!#REF!</definedName>
    <definedName name="_______PPB53" localSheetId="23">[16]MRATES!#REF!</definedName>
    <definedName name="_______PPB53" localSheetId="26">[17]MRATES!#REF!</definedName>
    <definedName name="_______PPB53" localSheetId="24">[16]MRATES!#REF!</definedName>
    <definedName name="_______PPB53">[16]MRATES!#REF!</definedName>
    <definedName name="_______PPB54" localSheetId="23">[16]MRATES!#REF!</definedName>
    <definedName name="_______PPB54" localSheetId="26">[17]MRATES!#REF!</definedName>
    <definedName name="_______PPB54" localSheetId="24">[16]MRATES!#REF!</definedName>
    <definedName name="_______PPB54">[16]MRATES!#REF!</definedName>
    <definedName name="_______PPB55" localSheetId="23">[16]MRATES!#REF!</definedName>
    <definedName name="_______PPB55" localSheetId="26">[17]MRATES!#REF!</definedName>
    <definedName name="_______PPB55" localSheetId="24">[16]MRATES!#REF!</definedName>
    <definedName name="_______PPB55">[16]MRATES!#REF!</definedName>
    <definedName name="_______PPB56" localSheetId="23">[16]MRATES!#REF!</definedName>
    <definedName name="_______PPB56" localSheetId="26">[17]MRATES!#REF!</definedName>
    <definedName name="_______PPB56" localSheetId="24">[16]MRATES!#REF!</definedName>
    <definedName name="_______PPB56">[16]MRATES!#REF!</definedName>
    <definedName name="_______PPB57" localSheetId="23">[16]MRATES!#REF!</definedName>
    <definedName name="_______PPB57" localSheetId="26">[17]MRATES!#REF!</definedName>
    <definedName name="_______PPB57" localSheetId="24">[16]MRATES!#REF!</definedName>
    <definedName name="_______PPB57">[16]MRATES!#REF!</definedName>
    <definedName name="_______PPB58" localSheetId="23">[16]MRATES!#REF!</definedName>
    <definedName name="_______PPB58" localSheetId="26">[17]MRATES!#REF!</definedName>
    <definedName name="_______PPB58" localSheetId="24">[16]MRATES!#REF!</definedName>
    <definedName name="_______PPB58">[16]MRATES!#REF!</definedName>
    <definedName name="_______PPB59" localSheetId="23">[16]MRATES!#REF!</definedName>
    <definedName name="_______PPB59" localSheetId="26">[17]MRATES!#REF!</definedName>
    <definedName name="_______PPB59" localSheetId="24">[16]MRATES!#REF!</definedName>
    <definedName name="_______PPB59">[16]MRATES!#REF!</definedName>
    <definedName name="_______PPB6" localSheetId="23">[16]MRATES!#REF!</definedName>
    <definedName name="_______PPB6" localSheetId="26">[17]MRATES!#REF!</definedName>
    <definedName name="_______PPB6" localSheetId="24">[16]MRATES!#REF!</definedName>
    <definedName name="_______PPB6">[16]MRATES!#REF!</definedName>
    <definedName name="_______PPB60" localSheetId="23">[16]MRATES!#REF!</definedName>
    <definedName name="_______PPB60" localSheetId="26">[17]MRATES!#REF!</definedName>
    <definedName name="_______PPB60" localSheetId="24">[16]MRATES!#REF!</definedName>
    <definedName name="_______PPB60">[16]MRATES!#REF!</definedName>
    <definedName name="_______PPB61" localSheetId="23">[16]MRATES!#REF!</definedName>
    <definedName name="_______PPB61" localSheetId="26">[17]MRATES!#REF!</definedName>
    <definedName name="_______PPB61" localSheetId="24">[16]MRATES!#REF!</definedName>
    <definedName name="_______PPB61">[16]MRATES!#REF!</definedName>
    <definedName name="_______PPB62" localSheetId="23">[16]MRATES!#REF!</definedName>
    <definedName name="_______PPB62" localSheetId="26">[17]MRATES!#REF!</definedName>
    <definedName name="_______PPB62" localSheetId="24">[16]MRATES!#REF!</definedName>
    <definedName name="_______PPB62">[16]MRATES!#REF!</definedName>
    <definedName name="_______PPB63" localSheetId="23">[16]MRATES!#REF!</definedName>
    <definedName name="_______PPB63" localSheetId="26">[17]MRATES!#REF!</definedName>
    <definedName name="_______PPB63" localSheetId="24">[16]MRATES!#REF!</definedName>
    <definedName name="_______PPB63">[16]MRATES!#REF!</definedName>
    <definedName name="_______PPB64" localSheetId="23">[16]MRATES!#REF!</definedName>
    <definedName name="_______PPB64" localSheetId="26">[17]MRATES!#REF!</definedName>
    <definedName name="_______PPB64" localSheetId="24">[16]MRATES!#REF!</definedName>
    <definedName name="_______PPB64">[16]MRATES!#REF!</definedName>
    <definedName name="_______PPB65" localSheetId="23">[16]MRATES!#REF!</definedName>
    <definedName name="_______PPB65" localSheetId="26">[17]MRATES!#REF!</definedName>
    <definedName name="_______PPB65" localSheetId="24">[16]MRATES!#REF!</definedName>
    <definedName name="_______PPB65">[16]MRATES!#REF!</definedName>
    <definedName name="_______PPB66" localSheetId="23">[16]MRATES!#REF!</definedName>
    <definedName name="_______PPB66" localSheetId="26">[17]MRATES!#REF!</definedName>
    <definedName name="_______PPB66" localSheetId="24">[16]MRATES!#REF!</definedName>
    <definedName name="_______PPB66">[16]MRATES!#REF!</definedName>
    <definedName name="_______PPB67" localSheetId="23">[16]MRATES!#REF!</definedName>
    <definedName name="_______PPB67" localSheetId="26">[17]MRATES!#REF!</definedName>
    <definedName name="_______PPB67" localSheetId="24">[16]MRATES!#REF!</definedName>
    <definedName name="_______PPB67">[16]MRATES!#REF!</definedName>
    <definedName name="_______PPB68" localSheetId="23">[16]MRATES!#REF!</definedName>
    <definedName name="_______PPB68" localSheetId="26">[17]MRATES!#REF!</definedName>
    <definedName name="_______PPB68" localSheetId="24">[16]MRATES!#REF!</definedName>
    <definedName name="_______PPB68">[16]MRATES!#REF!</definedName>
    <definedName name="_______PPB69" localSheetId="23">[16]MRATES!#REF!</definedName>
    <definedName name="_______PPB69" localSheetId="26">[17]MRATES!#REF!</definedName>
    <definedName name="_______PPB69" localSheetId="24">[16]MRATES!#REF!</definedName>
    <definedName name="_______PPB69">[16]MRATES!#REF!</definedName>
    <definedName name="_______PPB7" localSheetId="23">[16]MRATES!#REF!</definedName>
    <definedName name="_______PPB7" localSheetId="26">[17]MRATES!#REF!</definedName>
    <definedName name="_______PPB7" localSheetId="24">[16]MRATES!#REF!</definedName>
    <definedName name="_______PPB7">[16]MRATES!#REF!</definedName>
    <definedName name="_______PPB70" localSheetId="23">[16]MRATES!#REF!</definedName>
    <definedName name="_______PPB70" localSheetId="26">[17]MRATES!#REF!</definedName>
    <definedName name="_______PPB70" localSheetId="24">[16]MRATES!#REF!</definedName>
    <definedName name="_______PPB70">[16]MRATES!#REF!</definedName>
    <definedName name="_______PPB71" localSheetId="23">[16]MRATES!#REF!</definedName>
    <definedName name="_______PPB71" localSheetId="26">[17]MRATES!#REF!</definedName>
    <definedName name="_______PPB71" localSheetId="24">[16]MRATES!#REF!</definedName>
    <definedName name="_______PPB71">[16]MRATES!#REF!</definedName>
    <definedName name="_______PPB72" localSheetId="23">[16]MRATES!#REF!</definedName>
    <definedName name="_______PPB72" localSheetId="26">[17]MRATES!#REF!</definedName>
    <definedName name="_______PPB72" localSheetId="24">[16]MRATES!#REF!</definedName>
    <definedName name="_______PPB72">[16]MRATES!#REF!</definedName>
    <definedName name="_______PPB73" localSheetId="23">[16]MRATES!#REF!</definedName>
    <definedName name="_______PPB73" localSheetId="26">[17]MRATES!#REF!</definedName>
    <definedName name="_______PPB73" localSheetId="24">[16]MRATES!#REF!</definedName>
    <definedName name="_______PPB73">[16]MRATES!#REF!</definedName>
    <definedName name="_______PPB74" localSheetId="23">[16]MRATES!#REF!</definedName>
    <definedName name="_______PPB74" localSheetId="26">[17]MRATES!#REF!</definedName>
    <definedName name="_______PPB74" localSheetId="24">[16]MRATES!#REF!</definedName>
    <definedName name="_______PPB74">[16]MRATES!#REF!</definedName>
    <definedName name="_______PPB75" localSheetId="23">[16]MRATES!#REF!</definedName>
    <definedName name="_______PPB75" localSheetId="26">[17]MRATES!#REF!</definedName>
    <definedName name="_______PPB75" localSheetId="24">[16]MRATES!#REF!</definedName>
    <definedName name="_______PPB75">[16]MRATES!#REF!</definedName>
    <definedName name="_______PPB76" localSheetId="23">[16]MRATES!#REF!</definedName>
    <definedName name="_______PPB76" localSheetId="26">[17]MRATES!#REF!</definedName>
    <definedName name="_______PPB76" localSheetId="24">[16]MRATES!#REF!</definedName>
    <definedName name="_______PPB76">[16]MRATES!#REF!</definedName>
    <definedName name="_______PPB77" localSheetId="23">[16]MRATES!#REF!</definedName>
    <definedName name="_______PPB77" localSheetId="26">[17]MRATES!#REF!</definedName>
    <definedName name="_______PPB77" localSheetId="24">[16]MRATES!#REF!</definedName>
    <definedName name="_______PPB77">[16]MRATES!#REF!</definedName>
    <definedName name="_______PPB78" localSheetId="23">[16]MRATES!#REF!</definedName>
    <definedName name="_______PPB78" localSheetId="26">[17]MRATES!#REF!</definedName>
    <definedName name="_______PPB78" localSheetId="24">[16]MRATES!#REF!</definedName>
    <definedName name="_______PPB78">[16]MRATES!#REF!</definedName>
    <definedName name="_______PPB79" localSheetId="23">[16]MRATES!#REF!</definedName>
    <definedName name="_______PPB79" localSheetId="26">[17]MRATES!#REF!</definedName>
    <definedName name="_______PPB79" localSheetId="24">[16]MRATES!#REF!</definedName>
    <definedName name="_______PPB79">[16]MRATES!#REF!</definedName>
    <definedName name="_______PPB8" localSheetId="23">[16]MRATES!#REF!</definedName>
    <definedName name="_______PPB8" localSheetId="26">[17]MRATES!#REF!</definedName>
    <definedName name="_______PPB8" localSheetId="24">[16]MRATES!#REF!</definedName>
    <definedName name="_______PPB8">[16]MRATES!#REF!</definedName>
    <definedName name="_______PPB80" localSheetId="23">[16]MRATES!#REF!</definedName>
    <definedName name="_______PPB80" localSheetId="26">[17]MRATES!#REF!</definedName>
    <definedName name="_______PPB80" localSheetId="24">[16]MRATES!#REF!</definedName>
    <definedName name="_______PPB80">[16]MRATES!#REF!</definedName>
    <definedName name="_______PPB81" localSheetId="23">[16]MRATES!#REF!</definedName>
    <definedName name="_______PPB81" localSheetId="26">[17]MRATES!#REF!</definedName>
    <definedName name="_______PPB81" localSheetId="24">[16]MRATES!#REF!</definedName>
    <definedName name="_______PPB81">[16]MRATES!#REF!</definedName>
    <definedName name="_______PPB82" localSheetId="23">[16]MRATES!#REF!</definedName>
    <definedName name="_______PPB82" localSheetId="26">[17]MRATES!#REF!</definedName>
    <definedName name="_______PPB82" localSheetId="24">[16]MRATES!#REF!</definedName>
    <definedName name="_______PPB82">[16]MRATES!#REF!</definedName>
    <definedName name="_______PPB83" localSheetId="23">[16]MRATES!#REF!</definedName>
    <definedName name="_______PPB83" localSheetId="26">[17]MRATES!#REF!</definedName>
    <definedName name="_______PPB83" localSheetId="24">[16]MRATES!#REF!</definedName>
    <definedName name="_______PPB83">[16]MRATES!#REF!</definedName>
    <definedName name="_______PPB84" localSheetId="23">[16]MRATES!#REF!</definedName>
    <definedName name="_______PPB84" localSheetId="26">[17]MRATES!#REF!</definedName>
    <definedName name="_______PPB84" localSheetId="24">[16]MRATES!#REF!</definedName>
    <definedName name="_______PPB84">[16]MRATES!#REF!</definedName>
    <definedName name="_______PPB85" localSheetId="23">[16]MRATES!#REF!</definedName>
    <definedName name="_______PPB85" localSheetId="26">[17]MRATES!#REF!</definedName>
    <definedName name="_______PPB85" localSheetId="24">[16]MRATES!#REF!</definedName>
    <definedName name="_______PPB85">[16]MRATES!#REF!</definedName>
    <definedName name="_______PPB86" localSheetId="23">[16]MRATES!#REF!</definedName>
    <definedName name="_______PPB86" localSheetId="26">[17]MRATES!#REF!</definedName>
    <definedName name="_______PPB86" localSheetId="24">[16]MRATES!#REF!</definedName>
    <definedName name="_______PPB86">[16]MRATES!#REF!</definedName>
    <definedName name="_______PPB87" localSheetId="23">[16]MRATES!#REF!</definedName>
    <definedName name="_______PPB87" localSheetId="26">[17]MRATES!#REF!</definedName>
    <definedName name="_______PPB87" localSheetId="24">[16]MRATES!#REF!</definedName>
    <definedName name="_______PPB87">[16]MRATES!#REF!</definedName>
    <definedName name="_______PPB88" localSheetId="23">[16]MRATES!#REF!</definedName>
    <definedName name="_______PPB88" localSheetId="26">[17]MRATES!#REF!</definedName>
    <definedName name="_______PPB88" localSheetId="24">[16]MRATES!#REF!</definedName>
    <definedName name="_______PPB88">[16]MRATES!#REF!</definedName>
    <definedName name="_______PPB89" localSheetId="23">[16]MRATES!#REF!</definedName>
    <definedName name="_______PPB89" localSheetId="26">[17]MRATES!#REF!</definedName>
    <definedName name="_______PPB89" localSheetId="24">[16]MRATES!#REF!</definedName>
    <definedName name="_______PPB89">[16]MRATES!#REF!</definedName>
    <definedName name="_______PPB9" localSheetId="23">[16]MRATES!#REF!</definedName>
    <definedName name="_______PPB9" localSheetId="26">[17]MRATES!#REF!</definedName>
    <definedName name="_______PPB9" localSheetId="24">[16]MRATES!#REF!</definedName>
    <definedName name="_______PPB9">[16]MRATES!#REF!</definedName>
    <definedName name="_______PPB90" localSheetId="23">[16]MRATES!#REF!</definedName>
    <definedName name="_______PPB90" localSheetId="26">[17]MRATES!#REF!</definedName>
    <definedName name="_______PPB90" localSheetId="24">[16]MRATES!#REF!</definedName>
    <definedName name="_______PPB90">[16]MRATES!#REF!</definedName>
    <definedName name="_______PPB91" localSheetId="23">[16]MRATES!#REF!</definedName>
    <definedName name="_______PPB91" localSheetId="26">[17]MRATES!#REF!</definedName>
    <definedName name="_______PPB91" localSheetId="24">[16]MRATES!#REF!</definedName>
    <definedName name="_______PPB91">[16]MRATES!#REF!</definedName>
    <definedName name="_______PPB92" localSheetId="23">[16]MRATES!#REF!</definedName>
    <definedName name="_______PPB92" localSheetId="26">[17]MRATES!#REF!</definedName>
    <definedName name="_______PPB92" localSheetId="24">[16]MRATES!#REF!</definedName>
    <definedName name="_______PPB92">[16]MRATES!#REF!</definedName>
    <definedName name="_______PPB93" localSheetId="23">[16]MRATES!#REF!</definedName>
    <definedName name="_______PPB93" localSheetId="26">[17]MRATES!#REF!</definedName>
    <definedName name="_______PPB93" localSheetId="24">[16]MRATES!#REF!</definedName>
    <definedName name="_______PPB93">[16]MRATES!#REF!</definedName>
    <definedName name="_______PPB94" localSheetId="23">[16]MRATES!#REF!</definedName>
    <definedName name="_______PPB94" localSheetId="26">[17]MRATES!#REF!</definedName>
    <definedName name="_______PPB94" localSheetId="24">[16]MRATES!#REF!</definedName>
    <definedName name="_______PPB94">[16]MRATES!#REF!</definedName>
    <definedName name="_______PPB95" localSheetId="23">[16]MRATES!#REF!</definedName>
    <definedName name="_______PPB95" localSheetId="26">[17]MRATES!#REF!</definedName>
    <definedName name="_______PPB95" localSheetId="24">[16]MRATES!#REF!</definedName>
    <definedName name="_______PPB95">[16]MRATES!#REF!</definedName>
    <definedName name="_______PPB96" localSheetId="23">[16]MRATES!#REF!</definedName>
    <definedName name="_______PPB96" localSheetId="26">[17]MRATES!#REF!</definedName>
    <definedName name="_______PPB96" localSheetId="24">[16]MRATES!#REF!</definedName>
    <definedName name="_______PPB96">[16]MRATES!#REF!</definedName>
    <definedName name="_______PPB97" localSheetId="23">[16]MRATES!#REF!</definedName>
    <definedName name="_______PPB97" localSheetId="26">[17]MRATES!#REF!</definedName>
    <definedName name="_______PPB97" localSheetId="24">[16]MRATES!#REF!</definedName>
    <definedName name="_______PPB97">[16]MRATES!#REF!</definedName>
    <definedName name="_______PPB98" localSheetId="23">[16]MRATES!#REF!</definedName>
    <definedName name="_______PPB98" localSheetId="26">[17]MRATES!#REF!</definedName>
    <definedName name="_______PPB98" localSheetId="24">[16]MRATES!#REF!</definedName>
    <definedName name="_______PPB98">[16]MRATES!#REF!</definedName>
    <definedName name="_______PPB99" localSheetId="23">[16]MRATES!#REF!</definedName>
    <definedName name="_______PPB99" localSheetId="26">[17]MRATES!#REF!</definedName>
    <definedName name="_______PPB99" localSheetId="24">[16]MRATES!#REF!</definedName>
    <definedName name="_______PPB99">[16]MRATES!#REF!</definedName>
    <definedName name="_______PPC1" localSheetId="23">[16]MRATES!#REF!</definedName>
    <definedName name="_______PPC1" localSheetId="26">[17]MRATES!#REF!</definedName>
    <definedName name="_______PPC1" localSheetId="24">[16]MRATES!#REF!</definedName>
    <definedName name="_______PPC1">[16]MRATES!#REF!</definedName>
    <definedName name="_______PPC10" localSheetId="23">[16]MRATES!#REF!</definedName>
    <definedName name="_______PPC10" localSheetId="26">[17]MRATES!#REF!</definedName>
    <definedName name="_______PPC10" localSheetId="24">[16]MRATES!#REF!</definedName>
    <definedName name="_______PPC10">[16]MRATES!#REF!</definedName>
    <definedName name="_______PPC100" localSheetId="23">[16]MRATES!#REF!</definedName>
    <definedName name="_______PPC100" localSheetId="26">[17]MRATES!#REF!</definedName>
    <definedName name="_______PPC100" localSheetId="24">[16]MRATES!#REF!</definedName>
    <definedName name="_______PPC100">[16]MRATES!#REF!</definedName>
    <definedName name="_______PPC101" localSheetId="23">[16]MRATES!#REF!</definedName>
    <definedName name="_______PPC101" localSheetId="26">[17]MRATES!#REF!</definedName>
    <definedName name="_______PPC101" localSheetId="24">[16]MRATES!#REF!</definedName>
    <definedName name="_______PPC101">[16]MRATES!#REF!</definedName>
    <definedName name="_______PPC102" localSheetId="23">[16]MRATES!#REF!</definedName>
    <definedName name="_______PPC102" localSheetId="26">[17]MRATES!#REF!</definedName>
    <definedName name="_______PPC102" localSheetId="24">[16]MRATES!#REF!</definedName>
    <definedName name="_______PPC102">[16]MRATES!#REF!</definedName>
    <definedName name="_______PPC103" localSheetId="23">[16]MRATES!#REF!</definedName>
    <definedName name="_______PPC103" localSheetId="26">[17]MRATES!#REF!</definedName>
    <definedName name="_______PPC103" localSheetId="24">[16]MRATES!#REF!</definedName>
    <definedName name="_______PPC103">[16]MRATES!#REF!</definedName>
    <definedName name="_______PPC104" localSheetId="23">[16]MRATES!#REF!</definedName>
    <definedName name="_______PPC104" localSheetId="26">[17]MRATES!#REF!</definedName>
    <definedName name="_______PPC104" localSheetId="24">[16]MRATES!#REF!</definedName>
    <definedName name="_______PPC104">[16]MRATES!#REF!</definedName>
    <definedName name="_______PPC105" localSheetId="23">[16]MRATES!#REF!</definedName>
    <definedName name="_______PPC105" localSheetId="26">[17]MRATES!#REF!</definedName>
    <definedName name="_______PPC105" localSheetId="24">[16]MRATES!#REF!</definedName>
    <definedName name="_______PPC105">[16]MRATES!#REF!</definedName>
    <definedName name="_______PPC106" localSheetId="23">[16]MRATES!#REF!</definedName>
    <definedName name="_______PPC106" localSheetId="26">[17]MRATES!#REF!</definedName>
    <definedName name="_______PPC106" localSheetId="24">[16]MRATES!#REF!</definedName>
    <definedName name="_______PPC106">[16]MRATES!#REF!</definedName>
    <definedName name="_______PPC107" localSheetId="23">[16]MRATES!#REF!</definedName>
    <definedName name="_______PPC107" localSheetId="26">[17]MRATES!#REF!</definedName>
    <definedName name="_______PPC107" localSheetId="24">[16]MRATES!#REF!</definedName>
    <definedName name="_______PPC107">[16]MRATES!#REF!</definedName>
    <definedName name="_______PPC108" localSheetId="23">[16]MRATES!#REF!</definedName>
    <definedName name="_______PPC108" localSheetId="26">[17]MRATES!#REF!</definedName>
    <definedName name="_______PPC108" localSheetId="24">[16]MRATES!#REF!</definedName>
    <definedName name="_______PPC108">[16]MRATES!#REF!</definedName>
    <definedName name="_______PPC109" localSheetId="23">[16]MRATES!#REF!</definedName>
    <definedName name="_______PPC109" localSheetId="26">[17]MRATES!#REF!</definedName>
    <definedName name="_______PPC109" localSheetId="24">[16]MRATES!#REF!</definedName>
    <definedName name="_______PPC109">[16]MRATES!#REF!</definedName>
    <definedName name="_______PPC11" localSheetId="23">[16]MRATES!#REF!</definedName>
    <definedName name="_______PPC11" localSheetId="26">[17]MRATES!#REF!</definedName>
    <definedName name="_______PPC11" localSheetId="24">[16]MRATES!#REF!</definedName>
    <definedName name="_______PPC11">[16]MRATES!#REF!</definedName>
    <definedName name="_______PPC110" localSheetId="23">[16]MRATES!#REF!</definedName>
    <definedName name="_______PPC110" localSheetId="26">[17]MRATES!#REF!</definedName>
    <definedName name="_______PPC110" localSheetId="24">[16]MRATES!#REF!</definedName>
    <definedName name="_______PPC110">[16]MRATES!#REF!</definedName>
    <definedName name="_______PPC111" localSheetId="23">[16]MRATES!#REF!</definedName>
    <definedName name="_______PPC111" localSheetId="26">[17]MRATES!#REF!</definedName>
    <definedName name="_______PPC111" localSheetId="24">[16]MRATES!#REF!</definedName>
    <definedName name="_______PPC111">[16]MRATES!#REF!</definedName>
    <definedName name="_______PPC112" localSheetId="23">[16]MRATES!#REF!</definedName>
    <definedName name="_______PPC112" localSheetId="26">[17]MRATES!#REF!</definedName>
    <definedName name="_______PPC112" localSheetId="24">[16]MRATES!#REF!</definedName>
    <definedName name="_______PPC112">[16]MRATES!#REF!</definedName>
    <definedName name="_______PPC113" localSheetId="23">[16]MRATES!#REF!</definedName>
    <definedName name="_______PPC113" localSheetId="26">[17]MRATES!#REF!</definedName>
    <definedName name="_______PPC113" localSheetId="24">[16]MRATES!#REF!</definedName>
    <definedName name="_______PPC113">[16]MRATES!#REF!</definedName>
    <definedName name="_______PPC114" localSheetId="23">[16]MRATES!#REF!</definedName>
    <definedName name="_______PPC114" localSheetId="26">[17]MRATES!#REF!</definedName>
    <definedName name="_______PPC114" localSheetId="24">[16]MRATES!#REF!</definedName>
    <definedName name="_______PPC114">[16]MRATES!#REF!</definedName>
    <definedName name="_______PPC115" localSheetId="23">[16]MRATES!#REF!</definedName>
    <definedName name="_______PPC115" localSheetId="26">[17]MRATES!#REF!</definedName>
    <definedName name="_______PPC115" localSheetId="24">[16]MRATES!#REF!</definedName>
    <definedName name="_______PPC115">[16]MRATES!#REF!</definedName>
    <definedName name="_______PPC116" localSheetId="23">[16]MRATES!#REF!</definedName>
    <definedName name="_______PPC116" localSheetId="26">[17]MRATES!#REF!</definedName>
    <definedName name="_______PPC116" localSheetId="24">[16]MRATES!#REF!</definedName>
    <definedName name="_______PPC116">[16]MRATES!#REF!</definedName>
    <definedName name="_______PPC117" localSheetId="23">[16]MRATES!#REF!</definedName>
    <definedName name="_______PPC117" localSheetId="26">[17]MRATES!#REF!</definedName>
    <definedName name="_______PPC117" localSheetId="24">[16]MRATES!#REF!</definedName>
    <definedName name="_______PPC117">[16]MRATES!#REF!</definedName>
    <definedName name="_______PPC118" localSheetId="23">[16]MRATES!#REF!</definedName>
    <definedName name="_______PPC118" localSheetId="26">[17]MRATES!#REF!</definedName>
    <definedName name="_______PPC118" localSheetId="24">[16]MRATES!#REF!</definedName>
    <definedName name="_______PPC118">[16]MRATES!#REF!</definedName>
    <definedName name="_______PPC119" localSheetId="23">[16]MRATES!#REF!</definedName>
    <definedName name="_______PPC119" localSheetId="26">[17]MRATES!#REF!</definedName>
    <definedName name="_______PPC119" localSheetId="24">[16]MRATES!#REF!</definedName>
    <definedName name="_______PPC119">[16]MRATES!#REF!</definedName>
    <definedName name="_______PPC12" localSheetId="23">[16]MRATES!#REF!</definedName>
    <definedName name="_______PPC12" localSheetId="26">[17]MRATES!#REF!</definedName>
    <definedName name="_______PPC12" localSheetId="24">[16]MRATES!#REF!</definedName>
    <definedName name="_______PPC12">[16]MRATES!#REF!</definedName>
    <definedName name="_______PPC120" localSheetId="23">[16]MRATES!#REF!</definedName>
    <definedName name="_______PPC120" localSheetId="26">[17]MRATES!#REF!</definedName>
    <definedName name="_______PPC120" localSheetId="24">[16]MRATES!#REF!</definedName>
    <definedName name="_______PPC120">[16]MRATES!#REF!</definedName>
    <definedName name="_______PPC121" localSheetId="23">[16]MRATES!#REF!</definedName>
    <definedName name="_______PPC121" localSheetId="26">[17]MRATES!#REF!</definedName>
    <definedName name="_______PPC121" localSheetId="24">[16]MRATES!#REF!</definedName>
    <definedName name="_______PPC121">[16]MRATES!#REF!</definedName>
    <definedName name="_______PPC122" localSheetId="23">[16]MRATES!#REF!</definedName>
    <definedName name="_______PPC122" localSheetId="26">[17]MRATES!#REF!</definedName>
    <definedName name="_______PPC122" localSheetId="24">[16]MRATES!#REF!</definedName>
    <definedName name="_______PPC122">[16]MRATES!#REF!</definedName>
    <definedName name="_______PPC123" localSheetId="23">[16]MRATES!#REF!</definedName>
    <definedName name="_______PPC123" localSheetId="26">[17]MRATES!#REF!</definedName>
    <definedName name="_______PPC123" localSheetId="24">[16]MRATES!#REF!</definedName>
    <definedName name="_______PPC123">[16]MRATES!#REF!</definedName>
    <definedName name="_______PPC124" localSheetId="23">[16]MRATES!#REF!</definedName>
    <definedName name="_______PPC124" localSheetId="26">[17]MRATES!#REF!</definedName>
    <definedName name="_______PPC124" localSheetId="24">[16]MRATES!#REF!</definedName>
    <definedName name="_______PPC124">[16]MRATES!#REF!</definedName>
    <definedName name="_______PPC125" localSheetId="23">[16]MRATES!#REF!</definedName>
    <definedName name="_______PPC125" localSheetId="26">[17]MRATES!#REF!</definedName>
    <definedName name="_______PPC125" localSheetId="24">[16]MRATES!#REF!</definedName>
    <definedName name="_______PPC125">[16]MRATES!#REF!</definedName>
    <definedName name="_______PPC126" localSheetId="23">[16]MRATES!#REF!</definedName>
    <definedName name="_______PPC126" localSheetId="26">[17]MRATES!#REF!</definedName>
    <definedName name="_______PPC126" localSheetId="24">[16]MRATES!#REF!</definedName>
    <definedName name="_______PPC126">[16]MRATES!#REF!</definedName>
    <definedName name="_______PPC127" localSheetId="23">[16]MRATES!#REF!</definedName>
    <definedName name="_______PPC127" localSheetId="26">[17]MRATES!#REF!</definedName>
    <definedName name="_______PPC127" localSheetId="24">[16]MRATES!#REF!</definedName>
    <definedName name="_______PPC127">[16]MRATES!#REF!</definedName>
    <definedName name="_______PPC128" localSheetId="23">[16]MRATES!#REF!</definedName>
    <definedName name="_______PPC128" localSheetId="26">[17]MRATES!#REF!</definedName>
    <definedName name="_______PPC128" localSheetId="24">[16]MRATES!#REF!</definedName>
    <definedName name="_______PPC128">[16]MRATES!#REF!</definedName>
    <definedName name="_______PPC129" localSheetId="23">[16]MRATES!#REF!</definedName>
    <definedName name="_______PPC129" localSheetId="26">[17]MRATES!#REF!</definedName>
    <definedName name="_______PPC129" localSheetId="24">[16]MRATES!#REF!</definedName>
    <definedName name="_______PPC129">[16]MRATES!#REF!</definedName>
    <definedName name="_______PPC13" localSheetId="23">[16]MRATES!#REF!</definedName>
    <definedName name="_______PPC13" localSheetId="26">[17]MRATES!#REF!</definedName>
    <definedName name="_______PPC13" localSheetId="24">[16]MRATES!#REF!</definedName>
    <definedName name="_______PPC13">[16]MRATES!#REF!</definedName>
    <definedName name="_______PPC130" localSheetId="23">[16]MRATES!#REF!</definedName>
    <definedName name="_______PPC130" localSheetId="26">[17]MRATES!#REF!</definedName>
    <definedName name="_______PPC130" localSheetId="24">[16]MRATES!#REF!</definedName>
    <definedName name="_______PPC130">[16]MRATES!#REF!</definedName>
    <definedName name="_______PPC131" localSheetId="23">[16]MRATES!#REF!</definedName>
    <definedName name="_______PPC131" localSheetId="26">[17]MRATES!#REF!</definedName>
    <definedName name="_______PPC131" localSheetId="24">[16]MRATES!#REF!</definedName>
    <definedName name="_______PPC131">[16]MRATES!#REF!</definedName>
    <definedName name="_______PPC132" localSheetId="23">[16]MRATES!#REF!</definedName>
    <definedName name="_______PPC132" localSheetId="26">[17]MRATES!#REF!</definedName>
    <definedName name="_______PPC132" localSheetId="24">[16]MRATES!#REF!</definedName>
    <definedName name="_______PPC132">[16]MRATES!#REF!</definedName>
    <definedName name="_______PPC133" localSheetId="23">[16]MRATES!#REF!</definedName>
    <definedName name="_______PPC133" localSheetId="26">[17]MRATES!#REF!</definedName>
    <definedName name="_______PPC133" localSheetId="24">[16]MRATES!#REF!</definedName>
    <definedName name="_______PPC133">[16]MRATES!#REF!</definedName>
    <definedName name="_______PPC134" localSheetId="23">[16]MRATES!#REF!</definedName>
    <definedName name="_______PPC134" localSheetId="26">[17]MRATES!#REF!</definedName>
    <definedName name="_______PPC134" localSheetId="24">[16]MRATES!#REF!</definedName>
    <definedName name="_______PPC134">[16]MRATES!#REF!</definedName>
    <definedName name="_______PPC135" localSheetId="23">[16]MRATES!#REF!</definedName>
    <definedName name="_______PPC135" localSheetId="26">[17]MRATES!#REF!</definedName>
    <definedName name="_______PPC135" localSheetId="24">[16]MRATES!#REF!</definedName>
    <definedName name="_______PPC135">[16]MRATES!#REF!</definedName>
    <definedName name="_______PPC136" localSheetId="23">[16]MRATES!#REF!</definedName>
    <definedName name="_______PPC136" localSheetId="26">[17]MRATES!#REF!</definedName>
    <definedName name="_______PPC136" localSheetId="24">[16]MRATES!#REF!</definedName>
    <definedName name="_______PPC136">[16]MRATES!#REF!</definedName>
    <definedName name="_______PPC137" localSheetId="23">[16]MRATES!#REF!</definedName>
    <definedName name="_______PPC137" localSheetId="26">[17]MRATES!#REF!</definedName>
    <definedName name="_______PPC137" localSheetId="24">[16]MRATES!#REF!</definedName>
    <definedName name="_______PPC137">[16]MRATES!#REF!</definedName>
    <definedName name="_______PPC138" localSheetId="23">[16]MRATES!#REF!</definedName>
    <definedName name="_______PPC138" localSheetId="26">[17]MRATES!#REF!</definedName>
    <definedName name="_______PPC138" localSheetId="24">[16]MRATES!#REF!</definedName>
    <definedName name="_______PPC138">[16]MRATES!#REF!</definedName>
    <definedName name="_______PPC139" localSheetId="23">[16]MRATES!#REF!</definedName>
    <definedName name="_______PPC139" localSheetId="26">[17]MRATES!#REF!</definedName>
    <definedName name="_______PPC139" localSheetId="24">[16]MRATES!#REF!</definedName>
    <definedName name="_______PPC139">[16]MRATES!#REF!</definedName>
    <definedName name="_______PPC14" localSheetId="23">[16]MRATES!#REF!</definedName>
    <definedName name="_______PPC14" localSheetId="26">[17]MRATES!#REF!</definedName>
    <definedName name="_______PPC14" localSheetId="24">[16]MRATES!#REF!</definedName>
    <definedName name="_______PPC14">[16]MRATES!#REF!</definedName>
    <definedName name="_______PPC140" localSheetId="23">[16]MRATES!#REF!</definedName>
    <definedName name="_______PPC140" localSheetId="26">[17]MRATES!#REF!</definedName>
    <definedName name="_______PPC140" localSheetId="24">[16]MRATES!#REF!</definedName>
    <definedName name="_______PPC140">[16]MRATES!#REF!</definedName>
    <definedName name="_______PPC141" localSheetId="23">[16]MRATES!#REF!</definedName>
    <definedName name="_______PPC141" localSheetId="26">[17]MRATES!#REF!</definedName>
    <definedName name="_______PPC141" localSheetId="24">[16]MRATES!#REF!</definedName>
    <definedName name="_______PPC141">[16]MRATES!#REF!</definedName>
    <definedName name="_______PPC142" localSheetId="23">[16]MRATES!#REF!</definedName>
    <definedName name="_______PPC142" localSheetId="26">[17]MRATES!#REF!</definedName>
    <definedName name="_______PPC142" localSheetId="24">[16]MRATES!#REF!</definedName>
    <definedName name="_______PPC142">[16]MRATES!#REF!</definedName>
    <definedName name="_______PPC143" localSheetId="23">[16]MRATES!#REF!</definedName>
    <definedName name="_______PPC143" localSheetId="26">[17]MRATES!#REF!</definedName>
    <definedName name="_______PPC143" localSheetId="24">[16]MRATES!#REF!</definedName>
    <definedName name="_______PPC143">[16]MRATES!#REF!</definedName>
    <definedName name="_______PPC144" localSheetId="23">[16]MRATES!#REF!</definedName>
    <definedName name="_______PPC144" localSheetId="26">[17]MRATES!#REF!</definedName>
    <definedName name="_______PPC144" localSheetId="24">[16]MRATES!#REF!</definedName>
    <definedName name="_______PPC144">[16]MRATES!#REF!</definedName>
    <definedName name="_______PPC145" localSheetId="23">[16]MRATES!#REF!</definedName>
    <definedName name="_______PPC145" localSheetId="26">[17]MRATES!#REF!</definedName>
    <definedName name="_______PPC145" localSheetId="24">[16]MRATES!#REF!</definedName>
    <definedName name="_______PPC145">[16]MRATES!#REF!</definedName>
    <definedName name="_______PPC146" localSheetId="23">[16]MRATES!#REF!</definedName>
    <definedName name="_______PPC146" localSheetId="26">[17]MRATES!#REF!</definedName>
    <definedName name="_______PPC146" localSheetId="24">[16]MRATES!#REF!</definedName>
    <definedName name="_______PPC146">[16]MRATES!#REF!</definedName>
    <definedName name="_______PPC147" localSheetId="23">[16]MRATES!#REF!</definedName>
    <definedName name="_______PPC147" localSheetId="26">[17]MRATES!#REF!</definedName>
    <definedName name="_______PPC147" localSheetId="24">[16]MRATES!#REF!</definedName>
    <definedName name="_______PPC147">[16]MRATES!#REF!</definedName>
    <definedName name="_______PPC148" localSheetId="23">[16]MRATES!#REF!</definedName>
    <definedName name="_______PPC148" localSheetId="26">[17]MRATES!#REF!</definedName>
    <definedName name="_______PPC148" localSheetId="24">[16]MRATES!#REF!</definedName>
    <definedName name="_______PPC148">[16]MRATES!#REF!</definedName>
    <definedName name="_______PPC149" localSheetId="23">[16]MRATES!#REF!</definedName>
    <definedName name="_______PPC149" localSheetId="26">[17]MRATES!#REF!</definedName>
    <definedName name="_______PPC149" localSheetId="24">[16]MRATES!#REF!</definedName>
    <definedName name="_______PPC149">[16]MRATES!#REF!</definedName>
    <definedName name="_______PPC15" localSheetId="23">[16]MRATES!#REF!</definedName>
    <definedName name="_______PPC15" localSheetId="26">[17]MRATES!#REF!</definedName>
    <definedName name="_______PPC15" localSheetId="24">[16]MRATES!#REF!</definedName>
    <definedName name="_______PPC15">[16]MRATES!#REF!</definedName>
    <definedName name="_______PPC150" localSheetId="23">[16]MRATES!#REF!</definedName>
    <definedName name="_______PPC150" localSheetId="26">[17]MRATES!#REF!</definedName>
    <definedName name="_______PPC150" localSheetId="24">[16]MRATES!#REF!</definedName>
    <definedName name="_______PPC150">[16]MRATES!#REF!</definedName>
    <definedName name="_______PPC151" localSheetId="23">[16]MRATES!#REF!</definedName>
    <definedName name="_______PPC151" localSheetId="26">[17]MRATES!#REF!</definedName>
    <definedName name="_______PPC151" localSheetId="24">[16]MRATES!#REF!</definedName>
    <definedName name="_______PPC151">[16]MRATES!#REF!</definedName>
    <definedName name="_______PPC152" localSheetId="23">[16]MRATES!#REF!</definedName>
    <definedName name="_______PPC152" localSheetId="26">[17]MRATES!#REF!</definedName>
    <definedName name="_______PPC152" localSheetId="24">[16]MRATES!#REF!</definedName>
    <definedName name="_______PPC152">[16]MRATES!#REF!</definedName>
    <definedName name="_______PPC153" localSheetId="23">[16]MRATES!#REF!</definedName>
    <definedName name="_______PPC153" localSheetId="26">[17]MRATES!#REF!</definedName>
    <definedName name="_______PPC153" localSheetId="24">[16]MRATES!#REF!</definedName>
    <definedName name="_______PPC153">[16]MRATES!#REF!</definedName>
    <definedName name="_______PPC154" localSheetId="23">[16]MRATES!#REF!</definedName>
    <definedName name="_______PPC154" localSheetId="26">[17]MRATES!#REF!</definedName>
    <definedName name="_______PPC154" localSheetId="24">[16]MRATES!#REF!</definedName>
    <definedName name="_______PPC154">[16]MRATES!#REF!</definedName>
    <definedName name="_______PPC155" localSheetId="23">[16]MRATES!#REF!</definedName>
    <definedName name="_______PPC155" localSheetId="26">[17]MRATES!#REF!</definedName>
    <definedName name="_______PPC155" localSheetId="24">[16]MRATES!#REF!</definedName>
    <definedName name="_______PPC155">[16]MRATES!#REF!</definedName>
    <definedName name="_______PPC16" localSheetId="23">[16]MRATES!#REF!</definedName>
    <definedName name="_______PPC16" localSheetId="26">[17]MRATES!#REF!</definedName>
    <definedName name="_______PPC16" localSheetId="24">[16]MRATES!#REF!</definedName>
    <definedName name="_______PPC16">[16]MRATES!#REF!</definedName>
    <definedName name="_______PPC17" localSheetId="23">[16]MRATES!#REF!</definedName>
    <definedName name="_______PPC17" localSheetId="26">[17]MRATES!#REF!</definedName>
    <definedName name="_______PPC17" localSheetId="24">[16]MRATES!#REF!</definedName>
    <definedName name="_______PPC17">[16]MRATES!#REF!</definedName>
    <definedName name="_______PPC18" localSheetId="23">[16]MRATES!#REF!</definedName>
    <definedName name="_______PPC18" localSheetId="26">[17]MRATES!#REF!</definedName>
    <definedName name="_______PPC18" localSheetId="24">[16]MRATES!#REF!</definedName>
    <definedName name="_______PPC18">[16]MRATES!#REF!</definedName>
    <definedName name="_______PPC19" localSheetId="23">[16]MRATES!#REF!</definedName>
    <definedName name="_______PPC19" localSheetId="26">[17]MRATES!#REF!</definedName>
    <definedName name="_______PPC19" localSheetId="24">[16]MRATES!#REF!</definedName>
    <definedName name="_______PPC19">[16]MRATES!#REF!</definedName>
    <definedName name="_______PPC2" localSheetId="23">[16]MRATES!#REF!</definedName>
    <definedName name="_______PPC2" localSheetId="26">[17]MRATES!#REF!</definedName>
    <definedName name="_______PPC2" localSheetId="24">[16]MRATES!#REF!</definedName>
    <definedName name="_______PPC2">[16]MRATES!#REF!</definedName>
    <definedName name="_______PPC20" localSheetId="23">[16]MRATES!#REF!</definedName>
    <definedName name="_______PPC20" localSheetId="26">[17]MRATES!#REF!</definedName>
    <definedName name="_______PPC20" localSheetId="24">[16]MRATES!#REF!</definedName>
    <definedName name="_______PPC20">[16]MRATES!#REF!</definedName>
    <definedName name="_______PPC21" localSheetId="23">[16]MRATES!#REF!</definedName>
    <definedName name="_______PPC21" localSheetId="26">[17]MRATES!#REF!</definedName>
    <definedName name="_______PPC21" localSheetId="24">[16]MRATES!#REF!</definedName>
    <definedName name="_______PPC21">[16]MRATES!#REF!</definedName>
    <definedName name="_______PPC22" localSheetId="23">[16]MRATES!#REF!</definedName>
    <definedName name="_______PPC22" localSheetId="26">[17]MRATES!#REF!</definedName>
    <definedName name="_______PPC22" localSheetId="24">[16]MRATES!#REF!</definedName>
    <definedName name="_______PPC22">[16]MRATES!#REF!</definedName>
    <definedName name="_______PPC23" localSheetId="23">[16]MRATES!#REF!</definedName>
    <definedName name="_______PPC23" localSheetId="26">[17]MRATES!#REF!</definedName>
    <definedName name="_______PPC23" localSheetId="24">[16]MRATES!#REF!</definedName>
    <definedName name="_______PPC23">[16]MRATES!#REF!</definedName>
    <definedName name="_______PPC24" localSheetId="23">[16]MRATES!#REF!</definedName>
    <definedName name="_______PPC24" localSheetId="26">[17]MRATES!#REF!</definedName>
    <definedName name="_______PPC24" localSheetId="24">[16]MRATES!#REF!</definedName>
    <definedName name="_______PPC24">[16]MRATES!#REF!</definedName>
    <definedName name="_______PPC25" localSheetId="23">[16]MRATES!#REF!</definedName>
    <definedName name="_______PPC25" localSheetId="26">[17]MRATES!#REF!</definedName>
    <definedName name="_______PPC25" localSheetId="24">[16]MRATES!#REF!</definedName>
    <definedName name="_______PPC25">[16]MRATES!#REF!</definedName>
    <definedName name="_______PPC26" localSheetId="23">[16]MRATES!#REF!</definedName>
    <definedName name="_______PPC26" localSheetId="26">[17]MRATES!#REF!</definedName>
    <definedName name="_______PPC26" localSheetId="24">[16]MRATES!#REF!</definedName>
    <definedName name="_______PPC26">[16]MRATES!#REF!</definedName>
    <definedName name="_______PPC27" localSheetId="23">[16]MRATES!#REF!</definedName>
    <definedName name="_______PPC27" localSheetId="26">[17]MRATES!#REF!</definedName>
    <definedName name="_______PPC27" localSheetId="24">[16]MRATES!#REF!</definedName>
    <definedName name="_______PPC27">[16]MRATES!#REF!</definedName>
    <definedName name="_______PPC28" localSheetId="23">[16]MRATES!#REF!</definedName>
    <definedName name="_______PPC28" localSheetId="26">[17]MRATES!#REF!</definedName>
    <definedName name="_______PPC28" localSheetId="24">[16]MRATES!#REF!</definedName>
    <definedName name="_______PPC28">[16]MRATES!#REF!</definedName>
    <definedName name="_______PPC29" localSheetId="23">[16]MRATES!#REF!</definedName>
    <definedName name="_______PPC29" localSheetId="26">[17]MRATES!#REF!</definedName>
    <definedName name="_______PPC29" localSheetId="24">[16]MRATES!#REF!</definedName>
    <definedName name="_______PPC29">[16]MRATES!#REF!</definedName>
    <definedName name="_______PPC3" localSheetId="23">[16]MRATES!#REF!</definedName>
    <definedName name="_______PPC3" localSheetId="26">[17]MRATES!#REF!</definedName>
    <definedName name="_______PPC3" localSheetId="24">[16]MRATES!#REF!</definedName>
    <definedName name="_______PPC3">[16]MRATES!#REF!</definedName>
    <definedName name="_______PPC30" localSheetId="23">[16]MRATES!#REF!</definedName>
    <definedName name="_______PPC30" localSheetId="26">[17]MRATES!#REF!</definedName>
    <definedName name="_______PPC30" localSheetId="24">[16]MRATES!#REF!</definedName>
    <definedName name="_______PPC30">[16]MRATES!#REF!</definedName>
    <definedName name="_______PPC31" localSheetId="23">[16]MRATES!#REF!</definedName>
    <definedName name="_______PPC31" localSheetId="26">[17]MRATES!#REF!</definedName>
    <definedName name="_______PPC31" localSheetId="24">[16]MRATES!#REF!</definedName>
    <definedName name="_______PPC31">[16]MRATES!#REF!</definedName>
    <definedName name="_______PPC32" localSheetId="23">[16]MRATES!#REF!</definedName>
    <definedName name="_______PPC32" localSheetId="26">[17]MRATES!#REF!</definedName>
    <definedName name="_______PPC32" localSheetId="24">[16]MRATES!#REF!</definedName>
    <definedName name="_______PPC32">[16]MRATES!#REF!</definedName>
    <definedName name="_______PPC33" localSheetId="23">[16]MRATES!#REF!</definedName>
    <definedName name="_______PPC33" localSheetId="26">[17]MRATES!#REF!</definedName>
    <definedName name="_______PPC33" localSheetId="24">[16]MRATES!#REF!</definedName>
    <definedName name="_______PPC33">[16]MRATES!#REF!</definedName>
    <definedName name="_______PPC34" localSheetId="23">[16]MRATES!#REF!</definedName>
    <definedName name="_______PPC34" localSheetId="26">[17]MRATES!#REF!</definedName>
    <definedName name="_______PPC34" localSheetId="24">[16]MRATES!#REF!</definedName>
    <definedName name="_______PPC34">[16]MRATES!#REF!</definedName>
    <definedName name="_______PPC35" localSheetId="23">[16]MRATES!#REF!</definedName>
    <definedName name="_______PPC35" localSheetId="26">[17]MRATES!#REF!</definedName>
    <definedName name="_______PPC35" localSheetId="24">[16]MRATES!#REF!</definedName>
    <definedName name="_______PPC35">[16]MRATES!#REF!</definedName>
    <definedName name="_______PPC36" localSheetId="23">[16]MRATES!#REF!</definedName>
    <definedName name="_______PPC36" localSheetId="26">[17]MRATES!#REF!</definedName>
    <definedName name="_______PPC36" localSheetId="24">[16]MRATES!#REF!</definedName>
    <definedName name="_______PPC36">[16]MRATES!#REF!</definedName>
    <definedName name="_______PPC37" localSheetId="23">[16]MRATES!#REF!</definedName>
    <definedName name="_______PPC37" localSheetId="26">[17]MRATES!#REF!</definedName>
    <definedName name="_______PPC37" localSheetId="24">[16]MRATES!#REF!</definedName>
    <definedName name="_______PPC37">[16]MRATES!#REF!</definedName>
    <definedName name="_______PPC38" localSheetId="23">[16]MRATES!#REF!</definedName>
    <definedName name="_______PPC38" localSheetId="26">[17]MRATES!#REF!</definedName>
    <definedName name="_______PPC38" localSheetId="24">[16]MRATES!#REF!</definedName>
    <definedName name="_______PPC38">[16]MRATES!#REF!</definedName>
    <definedName name="_______PPC39" localSheetId="23">[16]MRATES!#REF!</definedName>
    <definedName name="_______PPC39" localSheetId="26">[17]MRATES!#REF!</definedName>
    <definedName name="_______PPC39" localSheetId="24">[16]MRATES!#REF!</definedName>
    <definedName name="_______PPC39">[16]MRATES!#REF!</definedName>
    <definedName name="_______PPC4" localSheetId="23">[16]MRATES!#REF!</definedName>
    <definedName name="_______PPC4" localSheetId="26">[17]MRATES!#REF!</definedName>
    <definedName name="_______PPC4" localSheetId="24">[16]MRATES!#REF!</definedName>
    <definedName name="_______PPC4">[16]MRATES!#REF!</definedName>
    <definedName name="_______PPC40" localSheetId="23">[16]MRATES!#REF!</definedName>
    <definedName name="_______PPC40" localSheetId="26">[17]MRATES!#REF!</definedName>
    <definedName name="_______PPC40" localSheetId="24">[16]MRATES!#REF!</definedName>
    <definedName name="_______PPC40">[16]MRATES!#REF!</definedName>
    <definedName name="_______PPC41" localSheetId="23">[16]MRATES!#REF!</definedName>
    <definedName name="_______PPC41" localSheetId="26">[17]MRATES!#REF!</definedName>
    <definedName name="_______PPC41" localSheetId="24">[16]MRATES!#REF!</definedName>
    <definedName name="_______PPC41">[16]MRATES!#REF!</definedName>
    <definedName name="_______PPC42" localSheetId="23">[16]MRATES!#REF!</definedName>
    <definedName name="_______PPC42" localSheetId="26">[17]MRATES!#REF!</definedName>
    <definedName name="_______PPC42" localSheetId="24">[16]MRATES!#REF!</definedName>
    <definedName name="_______PPC42">[16]MRATES!#REF!</definedName>
    <definedName name="_______PPC43" localSheetId="23">[16]MRATES!#REF!</definedName>
    <definedName name="_______PPC43" localSheetId="26">[17]MRATES!#REF!</definedName>
    <definedName name="_______PPC43" localSheetId="24">[16]MRATES!#REF!</definedName>
    <definedName name="_______PPC43">[16]MRATES!#REF!</definedName>
    <definedName name="_______PPC44" localSheetId="23">[16]MRATES!#REF!</definedName>
    <definedName name="_______PPC44" localSheetId="26">[17]MRATES!#REF!</definedName>
    <definedName name="_______PPC44" localSheetId="24">[16]MRATES!#REF!</definedName>
    <definedName name="_______PPC44">[16]MRATES!#REF!</definedName>
    <definedName name="_______PPC45" localSheetId="23">[16]MRATES!#REF!</definedName>
    <definedName name="_______PPC45" localSheetId="26">[17]MRATES!#REF!</definedName>
    <definedName name="_______PPC45" localSheetId="24">[16]MRATES!#REF!</definedName>
    <definedName name="_______PPC45">[16]MRATES!#REF!</definedName>
    <definedName name="_______PPC46" localSheetId="23">[16]MRATES!#REF!</definedName>
    <definedName name="_______PPC46" localSheetId="26">[17]MRATES!#REF!</definedName>
    <definedName name="_______PPC46" localSheetId="24">[16]MRATES!#REF!</definedName>
    <definedName name="_______PPC46">[16]MRATES!#REF!</definedName>
    <definedName name="_______PPC47" localSheetId="23">[16]MRATES!#REF!</definedName>
    <definedName name="_______PPC47" localSheetId="26">[17]MRATES!#REF!</definedName>
    <definedName name="_______PPC47" localSheetId="24">[16]MRATES!#REF!</definedName>
    <definedName name="_______PPC47">[16]MRATES!#REF!</definedName>
    <definedName name="_______PPC48" localSheetId="23">[16]MRATES!#REF!</definedName>
    <definedName name="_______PPC48" localSheetId="26">[17]MRATES!#REF!</definedName>
    <definedName name="_______PPC48" localSheetId="24">[16]MRATES!#REF!</definedName>
    <definedName name="_______PPC48">[16]MRATES!#REF!</definedName>
    <definedName name="_______PPC49" localSheetId="23">[16]MRATES!#REF!</definedName>
    <definedName name="_______PPC49" localSheetId="26">[17]MRATES!#REF!</definedName>
    <definedName name="_______PPC49" localSheetId="24">[16]MRATES!#REF!</definedName>
    <definedName name="_______PPC49">[16]MRATES!#REF!</definedName>
    <definedName name="_______PPC5" localSheetId="23">[16]MRATES!#REF!</definedName>
    <definedName name="_______PPC5" localSheetId="26">[17]MRATES!#REF!</definedName>
    <definedName name="_______PPC5" localSheetId="24">[16]MRATES!#REF!</definedName>
    <definedName name="_______PPC5">[16]MRATES!#REF!</definedName>
    <definedName name="_______PPC50" localSheetId="23">[16]MRATES!#REF!</definedName>
    <definedName name="_______PPC50" localSheetId="26">[17]MRATES!#REF!</definedName>
    <definedName name="_______PPC50" localSheetId="24">[16]MRATES!#REF!</definedName>
    <definedName name="_______PPC50">[16]MRATES!#REF!</definedName>
    <definedName name="_______PPC51" localSheetId="23">[16]MRATES!#REF!</definedName>
    <definedName name="_______PPC51" localSheetId="26">[17]MRATES!#REF!</definedName>
    <definedName name="_______PPC51" localSheetId="24">[16]MRATES!#REF!</definedName>
    <definedName name="_______PPC51">[16]MRATES!#REF!</definedName>
    <definedName name="_______PPC52" localSheetId="23">[16]MRATES!#REF!</definedName>
    <definedName name="_______PPC52" localSheetId="26">[17]MRATES!#REF!</definedName>
    <definedName name="_______PPC52" localSheetId="24">[16]MRATES!#REF!</definedName>
    <definedName name="_______PPC52">[16]MRATES!#REF!</definedName>
    <definedName name="_______PPC53" localSheetId="23">[16]MRATES!#REF!</definedName>
    <definedName name="_______PPC53" localSheetId="26">[17]MRATES!#REF!</definedName>
    <definedName name="_______PPC53" localSheetId="24">[16]MRATES!#REF!</definedName>
    <definedName name="_______PPC53">[16]MRATES!#REF!</definedName>
    <definedName name="_______PPC54" localSheetId="23">[16]MRATES!#REF!</definedName>
    <definedName name="_______PPC54" localSheetId="26">[17]MRATES!#REF!</definedName>
    <definedName name="_______PPC54" localSheetId="24">[16]MRATES!#REF!</definedName>
    <definedName name="_______PPC54">[16]MRATES!#REF!</definedName>
    <definedName name="_______PPC55" localSheetId="23">[16]MRATES!#REF!</definedName>
    <definedName name="_______PPC55" localSheetId="26">[17]MRATES!#REF!</definedName>
    <definedName name="_______PPC55" localSheetId="24">[16]MRATES!#REF!</definedName>
    <definedName name="_______PPC55">[16]MRATES!#REF!</definedName>
    <definedName name="_______PPC56" localSheetId="23">[16]MRATES!#REF!</definedName>
    <definedName name="_______PPC56" localSheetId="26">[17]MRATES!#REF!</definedName>
    <definedName name="_______PPC56" localSheetId="24">[16]MRATES!#REF!</definedName>
    <definedName name="_______PPC56">[16]MRATES!#REF!</definedName>
    <definedName name="_______PPC57" localSheetId="23">[16]MRATES!#REF!</definedName>
    <definedName name="_______PPC57" localSheetId="26">[17]MRATES!#REF!</definedName>
    <definedName name="_______PPC57" localSheetId="24">[16]MRATES!#REF!</definedName>
    <definedName name="_______PPC57">[16]MRATES!#REF!</definedName>
    <definedName name="_______PPC58" localSheetId="23">[16]MRATES!#REF!</definedName>
    <definedName name="_______PPC58" localSheetId="26">[17]MRATES!#REF!</definedName>
    <definedName name="_______PPC58" localSheetId="24">[16]MRATES!#REF!</definedName>
    <definedName name="_______PPC58">[16]MRATES!#REF!</definedName>
    <definedName name="_______PPC59" localSheetId="23">[16]MRATES!#REF!</definedName>
    <definedName name="_______PPC59" localSheetId="26">[17]MRATES!#REF!</definedName>
    <definedName name="_______PPC59" localSheetId="24">[16]MRATES!#REF!</definedName>
    <definedName name="_______PPC59">[16]MRATES!#REF!</definedName>
    <definedName name="_______PPC6" localSheetId="23">[16]MRATES!#REF!</definedName>
    <definedName name="_______PPC6" localSheetId="26">[17]MRATES!#REF!</definedName>
    <definedName name="_______PPC6" localSheetId="24">[16]MRATES!#REF!</definedName>
    <definedName name="_______PPC6">[16]MRATES!#REF!</definedName>
    <definedName name="_______PPC60" localSheetId="23">[16]MRATES!#REF!</definedName>
    <definedName name="_______PPC60" localSheetId="26">[17]MRATES!#REF!</definedName>
    <definedName name="_______PPC60" localSheetId="24">[16]MRATES!#REF!</definedName>
    <definedName name="_______PPC60">[16]MRATES!#REF!</definedName>
    <definedName name="_______PPC61" localSheetId="23">[16]MRATES!#REF!</definedName>
    <definedName name="_______PPC61" localSheetId="26">[17]MRATES!#REF!</definedName>
    <definedName name="_______PPC61" localSheetId="24">[16]MRATES!#REF!</definedName>
    <definedName name="_______PPC61">[16]MRATES!#REF!</definedName>
    <definedName name="_______PPC62" localSheetId="23">[16]MRATES!#REF!</definedName>
    <definedName name="_______PPC62" localSheetId="26">[17]MRATES!#REF!</definedName>
    <definedName name="_______PPC62" localSheetId="24">[16]MRATES!#REF!</definedName>
    <definedName name="_______PPC62">[16]MRATES!#REF!</definedName>
    <definedName name="_______PPC63" localSheetId="23">[16]MRATES!#REF!</definedName>
    <definedName name="_______PPC63" localSheetId="26">[17]MRATES!#REF!</definedName>
    <definedName name="_______PPC63" localSheetId="24">[16]MRATES!#REF!</definedName>
    <definedName name="_______PPC63">[16]MRATES!#REF!</definedName>
    <definedName name="_______PPC64" localSheetId="23">[16]MRATES!#REF!</definedName>
    <definedName name="_______PPC64" localSheetId="26">[17]MRATES!#REF!</definedName>
    <definedName name="_______PPC64" localSheetId="24">[16]MRATES!#REF!</definedName>
    <definedName name="_______PPC64">[16]MRATES!#REF!</definedName>
    <definedName name="_______PPC65" localSheetId="23">[16]MRATES!#REF!</definedName>
    <definedName name="_______PPC65" localSheetId="26">[17]MRATES!#REF!</definedName>
    <definedName name="_______PPC65" localSheetId="24">[16]MRATES!#REF!</definedName>
    <definedName name="_______PPC65">[16]MRATES!#REF!</definedName>
    <definedName name="_______PPC66" localSheetId="23">[16]MRATES!#REF!</definedName>
    <definedName name="_______PPC66" localSheetId="26">[17]MRATES!#REF!</definedName>
    <definedName name="_______PPC66" localSheetId="24">[16]MRATES!#REF!</definedName>
    <definedName name="_______PPC66">[16]MRATES!#REF!</definedName>
    <definedName name="_______PPC67" localSheetId="23">[16]MRATES!#REF!</definedName>
    <definedName name="_______PPC67" localSheetId="26">[17]MRATES!#REF!</definedName>
    <definedName name="_______PPC67" localSheetId="24">[16]MRATES!#REF!</definedName>
    <definedName name="_______PPC67">[16]MRATES!#REF!</definedName>
    <definedName name="_______PPC68" localSheetId="23">[16]MRATES!#REF!</definedName>
    <definedName name="_______PPC68" localSheetId="26">[17]MRATES!#REF!</definedName>
    <definedName name="_______PPC68" localSheetId="24">[16]MRATES!#REF!</definedName>
    <definedName name="_______PPC68">[16]MRATES!#REF!</definedName>
    <definedName name="_______PPC69" localSheetId="23">[16]MRATES!#REF!</definedName>
    <definedName name="_______PPC69" localSheetId="26">[17]MRATES!#REF!</definedName>
    <definedName name="_______PPC69" localSheetId="24">[16]MRATES!#REF!</definedName>
    <definedName name="_______PPC69">[16]MRATES!#REF!</definedName>
    <definedName name="_______PPC7" localSheetId="23">[16]MRATES!#REF!</definedName>
    <definedName name="_______PPC7" localSheetId="26">[17]MRATES!#REF!</definedName>
    <definedName name="_______PPC7" localSheetId="24">[16]MRATES!#REF!</definedName>
    <definedName name="_______PPC7">[16]MRATES!#REF!</definedName>
    <definedName name="_______PPC70" localSheetId="23">[16]MRATES!#REF!</definedName>
    <definedName name="_______PPC70" localSheetId="26">[17]MRATES!#REF!</definedName>
    <definedName name="_______PPC70" localSheetId="24">[16]MRATES!#REF!</definedName>
    <definedName name="_______PPC70">[16]MRATES!#REF!</definedName>
    <definedName name="_______PPC71" localSheetId="23">[16]MRATES!#REF!</definedName>
    <definedName name="_______PPC71" localSheetId="26">[17]MRATES!#REF!</definedName>
    <definedName name="_______PPC71" localSheetId="24">[16]MRATES!#REF!</definedName>
    <definedName name="_______PPC71">[16]MRATES!#REF!</definedName>
    <definedName name="_______PPC72" localSheetId="23">[16]MRATES!#REF!</definedName>
    <definedName name="_______PPC72" localSheetId="26">[17]MRATES!#REF!</definedName>
    <definedName name="_______PPC72" localSheetId="24">[16]MRATES!#REF!</definedName>
    <definedName name="_______PPC72">[16]MRATES!#REF!</definedName>
    <definedName name="_______PPC73" localSheetId="23">[16]MRATES!#REF!</definedName>
    <definedName name="_______PPC73" localSheetId="26">[17]MRATES!#REF!</definedName>
    <definedName name="_______PPC73" localSheetId="24">[16]MRATES!#REF!</definedName>
    <definedName name="_______PPC73">[16]MRATES!#REF!</definedName>
    <definedName name="_______PPC74" localSheetId="23">[16]MRATES!#REF!</definedName>
    <definedName name="_______PPC74" localSheetId="26">[17]MRATES!#REF!</definedName>
    <definedName name="_______PPC74" localSheetId="24">[16]MRATES!#REF!</definedName>
    <definedName name="_______PPC74">[16]MRATES!#REF!</definedName>
    <definedName name="_______PPC75" localSheetId="23">[16]MRATES!#REF!</definedName>
    <definedName name="_______PPC75" localSheetId="26">[17]MRATES!#REF!</definedName>
    <definedName name="_______PPC75" localSheetId="24">[16]MRATES!#REF!</definedName>
    <definedName name="_______PPC75">[16]MRATES!#REF!</definedName>
    <definedName name="_______PPC76" localSheetId="23">[16]MRATES!#REF!</definedName>
    <definedName name="_______PPC76" localSheetId="26">[17]MRATES!#REF!</definedName>
    <definedName name="_______PPC76" localSheetId="24">[16]MRATES!#REF!</definedName>
    <definedName name="_______PPC76">[16]MRATES!#REF!</definedName>
    <definedName name="_______PPC77" localSheetId="23">[16]MRATES!#REF!</definedName>
    <definedName name="_______PPC77" localSheetId="26">[17]MRATES!#REF!</definedName>
    <definedName name="_______PPC77" localSheetId="24">[16]MRATES!#REF!</definedName>
    <definedName name="_______PPC77">[16]MRATES!#REF!</definedName>
    <definedName name="_______PPC78" localSheetId="23">[16]MRATES!#REF!</definedName>
    <definedName name="_______PPC78" localSheetId="26">[17]MRATES!#REF!</definedName>
    <definedName name="_______PPC78" localSheetId="24">[16]MRATES!#REF!</definedName>
    <definedName name="_______PPC78">[16]MRATES!#REF!</definedName>
    <definedName name="_______PPC79" localSheetId="23">[16]MRATES!#REF!</definedName>
    <definedName name="_______PPC79" localSheetId="26">[17]MRATES!#REF!</definedName>
    <definedName name="_______PPC79" localSheetId="24">[16]MRATES!#REF!</definedName>
    <definedName name="_______PPC79">[16]MRATES!#REF!</definedName>
    <definedName name="_______PPC8" localSheetId="23">[16]MRATES!#REF!</definedName>
    <definedName name="_______PPC8" localSheetId="26">[17]MRATES!#REF!</definedName>
    <definedName name="_______PPC8" localSheetId="24">[16]MRATES!#REF!</definedName>
    <definedName name="_______PPC8">[16]MRATES!#REF!</definedName>
    <definedName name="_______PPC80" localSheetId="23">[16]MRATES!#REF!</definedName>
    <definedName name="_______PPC80" localSheetId="26">[17]MRATES!#REF!</definedName>
    <definedName name="_______PPC80" localSheetId="24">[16]MRATES!#REF!</definedName>
    <definedName name="_______PPC80">[16]MRATES!#REF!</definedName>
    <definedName name="_______PPC81" localSheetId="23">[16]MRATES!#REF!</definedName>
    <definedName name="_______PPC81" localSheetId="26">[17]MRATES!#REF!</definedName>
    <definedName name="_______PPC81" localSheetId="24">[16]MRATES!#REF!</definedName>
    <definedName name="_______PPC81">[16]MRATES!#REF!</definedName>
    <definedName name="_______PPC82" localSheetId="23">[16]MRATES!#REF!</definedName>
    <definedName name="_______PPC82" localSheetId="26">[17]MRATES!#REF!</definedName>
    <definedName name="_______PPC82" localSheetId="24">[16]MRATES!#REF!</definedName>
    <definedName name="_______PPC82">[16]MRATES!#REF!</definedName>
    <definedName name="_______PPC83" localSheetId="23">[16]MRATES!#REF!</definedName>
    <definedName name="_______PPC83" localSheetId="26">[17]MRATES!#REF!</definedName>
    <definedName name="_______PPC83" localSheetId="24">[16]MRATES!#REF!</definedName>
    <definedName name="_______PPC83">[16]MRATES!#REF!</definedName>
    <definedName name="_______PPC84" localSheetId="23">[16]MRATES!#REF!</definedName>
    <definedName name="_______PPC84" localSheetId="26">[17]MRATES!#REF!</definedName>
    <definedName name="_______PPC84" localSheetId="24">[16]MRATES!#REF!</definedName>
    <definedName name="_______PPC84">[16]MRATES!#REF!</definedName>
    <definedName name="_______PPC85" localSheetId="23">[16]MRATES!#REF!</definedName>
    <definedName name="_______PPC85" localSheetId="26">[17]MRATES!#REF!</definedName>
    <definedName name="_______PPC85" localSheetId="24">[16]MRATES!#REF!</definedName>
    <definedName name="_______PPC85">[16]MRATES!#REF!</definedName>
    <definedName name="_______PPC86" localSheetId="23">[16]MRATES!#REF!</definedName>
    <definedName name="_______PPC86" localSheetId="26">[17]MRATES!#REF!</definedName>
    <definedName name="_______PPC86" localSheetId="24">[16]MRATES!#REF!</definedName>
    <definedName name="_______PPC86">[16]MRATES!#REF!</definedName>
    <definedName name="_______PPC87" localSheetId="23">[16]MRATES!#REF!</definedName>
    <definedName name="_______PPC87" localSheetId="26">[17]MRATES!#REF!</definedName>
    <definedName name="_______PPC87" localSheetId="24">[16]MRATES!#REF!</definedName>
    <definedName name="_______PPC87">[16]MRATES!#REF!</definedName>
    <definedName name="_______PPC88" localSheetId="23">[16]MRATES!#REF!</definedName>
    <definedName name="_______PPC88" localSheetId="26">[17]MRATES!#REF!</definedName>
    <definedName name="_______PPC88" localSheetId="24">[16]MRATES!#REF!</definedName>
    <definedName name="_______PPC88">[16]MRATES!#REF!</definedName>
    <definedName name="_______PPC89" localSheetId="23">[16]MRATES!#REF!</definedName>
    <definedName name="_______PPC89" localSheetId="26">[17]MRATES!#REF!</definedName>
    <definedName name="_______PPC89" localSheetId="24">[16]MRATES!#REF!</definedName>
    <definedName name="_______PPC89">[16]MRATES!#REF!</definedName>
    <definedName name="_______PPC9" localSheetId="23">[16]MRATES!#REF!</definedName>
    <definedName name="_______PPC9" localSheetId="26">[17]MRATES!#REF!</definedName>
    <definedName name="_______PPC9" localSheetId="24">[16]MRATES!#REF!</definedName>
    <definedName name="_______PPC9">[16]MRATES!#REF!</definedName>
    <definedName name="_______PPC90" localSheetId="23">[16]MRATES!#REF!</definedName>
    <definedName name="_______PPC90" localSheetId="26">[17]MRATES!#REF!</definedName>
    <definedName name="_______PPC90" localSheetId="24">[16]MRATES!#REF!</definedName>
    <definedName name="_______PPC90">[16]MRATES!#REF!</definedName>
    <definedName name="_______PPC91" localSheetId="23">[16]MRATES!#REF!</definedName>
    <definedName name="_______PPC91" localSheetId="26">[17]MRATES!#REF!</definedName>
    <definedName name="_______PPC91" localSheetId="24">[16]MRATES!#REF!</definedName>
    <definedName name="_______PPC91">[16]MRATES!#REF!</definedName>
    <definedName name="_______PPC92" localSheetId="23">[16]MRATES!#REF!</definedName>
    <definedName name="_______PPC92" localSheetId="26">[17]MRATES!#REF!</definedName>
    <definedName name="_______PPC92" localSheetId="24">[16]MRATES!#REF!</definedName>
    <definedName name="_______PPC92">[16]MRATES!#REF!</definedName>
    <definedName name="_______PPC93" localSheetId="23">[16]MRATES!#REF!</definedName>
    <definedName name="_______PPC93" localSheetId="26">[17]MRATES!#REF!</definedName>
    <definedName name="_______PPC93" localSheetId="24">[16]MRATES!#REF!</definedName>
    <definedName name="_______PPC93">[16]MRATES!#REF!</definedName>
    <definedName name="_______PPC94" localSheetId="23">[16]MRATES!#REF!</definedName>
    <definedName name="_______PPC94" localSheetId="26">[17]MRATES!#REF!</definedName>
    <definedName name="_______PPC94" localSheetId="24">[16]MRATES!#REF!</definedName>
    <definedName name="_______PPC94">[16]MRATES!#REF!</definedName>
    <definedName name="_______PPC95" localSheetId="23">[16]MRATES!#REF!</definedName>
    <definedName name="_______PPC95" localSheetId="26">[17]MRATES!#REF!</definedName>
    <definedName name="_______PPC95" localSheetId="24">[16]MRATES!#REF!</definedName>
    <definedName name="_______PPC95">[16]MRATES!#REF!</definedName>
    <definedName name="_______PPD114" localSheetId="23">[16]MRATES!#REF!</definedName>
    <definedName name="_______PPD114" localSheetId="26">[17]MRATES!#REF!</definedName>
    <definedName name="_______PPD114" localSheetId="24">[16]MRATES!#REF!</definedName>
    <definedName name="_______PPD114">[16]MRATES!#REF!</definedName>
    <definedName name="_______PPD89" localSheetId="23">[16]MRATES!#REF!</definedName>
    <definedName name="_______PPD89" localSheetId="26">[17]MRATES!#REF!</definedName>
    <definedName name="_______PPD89" localSheetId="24">[16]MRATES!#REF!</definedName>
    <definedName name="_______PPD89">[16]MRATES!#REF!</definedName>
    <definedName name="_______QS25" localSheetId="26">[5]MRATES!$G$16</definedName>
    <definedName name="_______QS25">[3]MRATES!$G$16</definedName>
    <definedName name="_______QS40" localSheetId="26">[5]MRATES!$G$17</definedName>
    <definedName name="_______QS40">[3]MRATES!$G$17</definedName>
    <definedName name="_______RMR1">#N/A</definedName>
    <definedName name="_______SD1" localSheetId="23">#REF!</definedName>
    <definedName name="_______SD1" localSheetId="24">#REF!</definedName>
    <definedName name="_______SD1" localSheetId="21">#REF!</definedName>
    <definedName name="_______SD1">#REF!</definedName>
    <definedName name="_______SD10" localSheetId="23">#REF!</definedName>
    <definedName name="_______SD10" localSheetId="24">#REF!</definedName>
    <definedName name="_______SD10" localSheetId="21">#REF!</definedName>
    <definedName name="_______SD10">#REF!</definedName>
    <definedName name="_______SD100" localSheetId="23">#REF!</definedName>
    <definedName name="_______SD100" localSheetId="24">#REF!</definedName>
    <definedName name="_______SD100" localSheetId="21">#REF!</definedName>
    <definedName name="_______SD100">#REF!</definedName>
    <definedName name="_______SD101" localSheetId="23">#REF!</definedName>
    <definedName name="_______SD101" localSheetId="24">#REF!</definedName>
    <definedName name="_______SD101" localSheetId="21">#REF!</definedName>
    <definedName name="_______SD101">#REF!</definedName>
    <definedName name="_______SD102" localSheetId="23">#REF!</definedName>
    <definedName name="_______SD102" localSheetId="24">#REF!</definedName>
    <definedName name="_______SD102" localSheetId="21">#REF!</definedName>
    <definedName name="_______SD102">#REF!</definedName>
    <definedName name="_______SD103" localSheetId="23">#REF!</definedName>
    <definedName name="_______SD103" localSheetId="24">#REF!</definedName>
    <definedName name="_______SD103" localSheetId="21">#REF!</definedName>
    <definedName name="_______SD103">#REF!</definedName>
    <definedName name="_______SD104" localSheetId="23">#REF!</definedName>
    <definedName name="_______SD104" localSheetId="24">#REF!</definedName>
    <definedName name="_______SD104" localSheetId="21">#REF!</definedName>
    <definedName name="_______SD104">#REF!</definedName>
    <definedName name="_______SD105" localSheetId="23">#REF!</definedName>
    <definedName name="_______SD105" localSheetId="24">#REF!</definedName>
    <definedName name="_______SD105" localSheetId="21">#REF!</definedName>
    <definedName name="_______SD105">#REF!</definedName>
    <definedName name="_______SD106" localSheetId="23">#REF!</definedName>
    <definedName name="_______SD106" localSheetId="24">#REF!</definedName>
    <definedName name="_______SD106" localSheetId="21">#REF!</definedName>
    <definedName name="_______SD106">#REF!</definedName>
    <definedName name="_______SD107" localSheetId="23">#REF!</definedName>
    <definedName name="_______SD107" localSheetId="24">#REF!</definedName>
    <definedName name="_______SD107" localSheetId="21">#REF!</definedName>
    <definedName name="_______SD107">#REF!</definedName>
    <definedName name="_______SD108" localSheetId="23">#REF!</definedName>
    <definedName name="_______SD108" localSheetId="24">#REF!</definedName>
    <definedName name="_______SD108" localSheetId="21">#REF!</definedName>
    <definedName name="_______SD108">#REF!</definedName>
    <definedName name="_______SD109" localSheetId="23">#REF!</definedName>
    <definedName name="_______SD109" localSheetId="24">#REF!</definedName>
    <definedName name="_______SD109" localSheetId="21">#REF!</definedName>
    <definedName name="_______SD109">#REF!</definedName>
    <definedName name="_______SD11" localSheetId="23">#REF!</definedName>
    <definedName name="_______SD11" localSheetId="24">#REF!</definedName>
    <definedName name="_______SD11" localSheetId="21">#REF!</definedName>
    <definedName name="_______SD11">#REF!</definedName>
    <definedName name="_______SD110" localSheetId="23">#REF!</definedName>
    <definedName name="_______SD110" localSheetId="24">#REF!</definedName>
    <definedName name="_______SD110" localSheetId="21">#REF!</definedName>
    <definedName name="_______SD110">#REF!</definedName>
    <definedName name="_______SD111" localSheetId="23">#REF!</definedName>
    <definedName name="_______SD111" localSheetId="24">#REF!</definedName>
    <definedName name="_______SD111" localSheetId="21">#REF!</definedName>
    <definedName name="_______SD111">#REF!</definedName>
    <definedName name="_______SD112" localSheetId="23">#REF!</definedName>
    <definedName name="_______SD112" localSheetId="24">#REF!</definedName>
    <definedName name="_______SD112" localSheetId="21">#REF!</definedName>
    <definedName name="_______SD112">#REF!</definedName>
    <definedName name="_______SD113" localSheetId="23">#REF!</definedName>
    <definedName name="_______SD113" localSheetId="24">#REF!</definedName>
    <definedName name="_______SD113" localSheetId="21">#REF!</definedName>
    <definedName name="_______SD113">#REF!</definedName>
    <definedName name="_______SD114" localSheetId="23">#REF!</definedName>
    <definedName name="_______SD114" localSheetId="24">#REF!</definedName>
    <definedName name="_______SD114" localSheetId="21">#REF!</definedName>
    <definedName name="_______SD114">#REF!</definedName>
    <definedName name="_______SD115" localSheetId="23">#REF!</definedName>
    <definedName name="_______SD115" localSheetId="24">#REF!</definedName>
    <definedName name="_______SD115" localSheetId="21">#REF!</definedName>
    <definedName name="_______SD115">#REF!</definedName>
    <definedName name="_______SD116" localSheetId="23">#REF!</definedName>
    <definedName name="_______SD116" localSheetId="24">#REF!</definedName>
    <definedName name="_______SD116" localSheetId="21">#REF!</definedName>
    <definedName name="_______SD116">#REF!</definedName>
    <definedName name="_______SD117" localSheetId="23">#REF!</definedName>
    <definedName name="_______SD117" localSheetId="24">#REF!</definedName>
    <definedName name="_______SD117" localSheetId="21">#REF!</definedName>
    <definedName name="_______SD117">#REF!</definedName>
    <definedName name="_______SD118" localSheetId="23">#REF!</definedName>
    <definedName name="_______SD118" localSheetId="24">#REF!</definedName>
    <definedName name="_______SD118" localSheetId="21">#REF!</definedName>
    <definedName name="_______SD118">#REF!</definedName>
    <definedName name="_______SD119" localSheetId="23">#REF!</definedName>
    <definedName name="_______SD119" localSheetId="24">#REF!</definedName>
    <definedName name="_______SD119" localSheetId="21">#REF!</definedName>
    <definedName name="_______SD119">#REF!</definedName>
    <definedName name="_______SD12" localSheetId="23">#REF!</definedName>
    <definedName name="_______SD12" localSheetId="24">#REF!</definedName>
    <definedName name="_______SD12" localSheetId="21">#REF!</definedName>
    <definedName name="_______SD12">#REF!</definedName>
    <definedName name="_______SD120" localSheetId="23">#REF!</definedName>
    <definedName name="_______SD120" localSheetId="24">#REF!</definedName>
    <definedName name="_______SD120" localSheetId="21">#REF!</definedName>
    <definedName name="_______SD120">#REF!</definedName>
    <definedName name="_______SD121" localSheetId="23">#REF!</definedName>
    <definedName name="_______SD121" localSheetId="24">#REF!</definedName>
    <definedName name="_______SD121" localSheetId="21">#REF!</definedName>
    <definedName name="_______SD121">#REF!</definedName>
    <definedName name="_______SD122" localSheetId="23">#REF!</definedName>
    <definedName name="_______SD122" localSheetId="24">#REF!</definedName>
    <definedName name="_______SD122" localSheetId="21">#REF!</definedName>
    <definedName name="_______SD122">#REF!</definedName>
    <definedName name="_______SD123" localSheetId="23">#REF!</definedName>
    <definedName name="_______SD123" localSheetId="24">#REF!</definedName>
    <definedName name="_______SD123" localSheetId="21">#REF!</definedName>
    <definedName name="_______SD123">#REF!</definedName>
    <definedName name="_______SD124" localSheetId="23">#REF!</definedName>
    <definedName name="_______SD124" localSheetId="24">#REF!</definedName>
    <definedName name="_______SD124" localSheetId="21">#REF!</definedName>
    <definedName name="_______SD124">#REF!</definedName>
    <definedName name="_______SD125" localSheetId="23">#REF!</definedName>
    <definedName name="_______SD125" localSheetId="24">#REF!</definedName>
    <definedName name="_______SD125" localSheetId="21">#REF!</definedName>
    <definedName name="_______SD125">#REF!</definedName>
    <definedName name="_______SD126" localSheetId="23">#REF!</definedName>
    <definedName name="_______SD126" localSheetId="24">#REF!</definedName>
    <definedName name="_______SD126" localSheetId="21">#REF!</definedName>
    <definedName name="_______SD126">#REF!</definedName>
    <definedName name="_______SD127" localSheetId="23">#REF!</definedName>
    <definedName name="_______SD127" localSheetId="24">#REF!</definedName>
    <definedName name="_______SD127" localSheetId="21">#REF!</definedName>
    <definedName name="_______SD127">#REF!</definedName>
    <definedName name="_______SD128" localSheetId="23">#REF!</definedName>
    <definedName name="_______SD128" localSheetId="24">#REF!</definedName>
    <definedName name="_______SD128" localSheetId="21">#REF!</definedName>
    <definedName name="_______SD128">#REF!</definedName>
    <definedName name="_______SD129" localSheetId="23">#REF!</definedName>
    <definedName name="_______SD129" localSheetId="24">#REF!</definedName>
    <definedName name="_______SD129" localSheetId="21">#REF!</definedName>
    <definedName name="_______SD129">#REF!</definedName>
    <definedName name="_______SD13" localSheetId="23">#REF!</definedName>
    <definedName name="_______SD13" localSheetId="24">#REF!</definedName>
    <definedName name="_______SD13" localSheetId="21">#REF!</definedName>
    <definedName name="_______SD13">#REF!</definedName>
    <definedName name="_______SD130" localSheetId="23">#REF!</definedName>
    <definedName name="_______SD130" localSheetId="24">#REF!</definedName>
    <definedName name="_______SD130" localSheetId="21">#REF!</definedName>
    <definedName name="_______SD130">#REF!</definedName>
    <definedName name="_______SD131" localSheetId="23">#REF!</definedName>
    <definedName name="_______SD131" localSheetId="24">#REF!</definedName>
    <definedName name="_______SD131" localSheetId="21">#REF!</definedName>
    <definedName name="_______SD131">#REF!</definedName>
    <definedName name="_______SD132" localSheetId="23">#REF!</definedName>
    <definedName name="_______SD132" localSheetId="24">#REF!</definedName>
    <definedName name="_______SD132" localSheetId="21">#REF!</definedName>
    <definedName name="_______SD132">#REF!</definedName>
    <definedName name="_______SD133" localSheetId="23">#REF!</definedName>
    <definedName name="_______SD133" localSheetId="24">#REF!</definedName>
    <definedName name="_______SD133" localSheetId="21">#REF!</definedName>
    <definedName name="_______SD133">#REF!</definedName>
    <definedName name="_______SD134" localSheetId="23">#REF!</definedName>
    <definedName name="_______SD134" localSheetId="24">#REF!</definedName>
    <definedName name="_______SD134" localSheetId="21">#REF!</definedName>
    <definedName name="_______SD134">#REF!</definedName>
    <definedName name="_______SD135" localSheetId="23">#REF!</definedName>
    <definedName name="_______SD135" localSheetId="24">#REF!</definedName>
    <definedName name="_______SD135" localSheetId="21">#REF!</definedName>
    <definedName name="_______SD135">#REF!</definedName>
    <definedName name="_______SD136" localSheetId="23">#REF!</definedName>
    <definedName name="_______SD136" localSheetId="24">#REF!</definedName>
    <definedName name="_______SD136" localSheetId="21">#REF!</definedName>
    <definedName name="_______SD136">#REF!</definedName>
    <definedName name="_______SD137" localSheetId="23">#REF!</definedName>
    <definedName name="_______SD137" localSheetId="24">#REF!</definedName>
    <definedName name="_______SD137" localSheetId="21">#REF!</definedName>
    <definedName name="_______SD137">#REF!</definedName>
    <definedName name="_______SD138" localSheetId="23">#REF!</definedName>
    <definedName name="_______SD138" localSheetId="24">#REF!</definedName>
    <definedName name="_______SD138" localSheetId="21">#REF!</definedName>
    <definedName name="_______SD138">#REF!</definedName>
    <definedName name="_______SD139" localSheetId="23">#REF!</definedName>
    <definedName name="_______SD139" localSheetId="24">#REF!</definedName>
    <definedName name="_______SD139" localSheetId="21">#REF!</definedName>
    <definedName name="_______SD139">#REF!</definedName>
    <definedName name="_______SD14" localSheetId="23">#REF!</definedName>
    <definedName name="_______SD14" localSheetId="24">#REF!</definedName>
    <definedName name="_______SD14" localSheetId="21">#REF!</definedName>
    <definedName name="_______SD14">#REF!</definedName>
    <definedName name="_______SD140" localSheetId="23">#REF!</definedName>
    <definedName name="_______SD140" localSheetId="24">#REF!</definedName>
    <definedName name="_______SD140" localSheetId="21">#REF!</definedName>
    <definedName name="_______SD140">#REF!</definedName>
    <definedName name="_______SD141" localSheetId="23">#REF!</definedName>
    <definedName name="_______SD141" localSheetId="24">#REF!</definedName>
    <definedName name="_______SD141" localSheetId="21">#REF!</definedName>
    <definedName name="_______SD141">#REF!</definedName>
    <definedName name="_______SD142" localSheetId="23">#REF!</definedName>
    <definedName name="_______SD142" localSheetId="24">#REF!</definedName>
    <definedName name="_______SD142" localSheetId="21">#REF!</definedName>
    <definedName name="_______SD142">#REF!</definedName>
    <definedName name="_______SD143" localSheetId="23">#REF!</definedName>
    <definedName name="_______SD143" localSheetId="24">#REF!</definedName>
    <definedName name="_______SD143" localSheetId="21">#REF!</definedName>
    <definedName name="_______SD143">#REF!</definedName>
    <definedName name="_______SD144" localSheetId="23">#REF!</definedName>
    <definedName name="_______SD144" localSheetId="24">#REF!</definedName>
    <definedName name="_______SD144" localSheetId="21">#REF!</definedName>
    <definedName name="_______SD144">#REF!</definedName>
    <definedName name="_______SD145" localSheetId="23">#REF!</definedName>
    <definedName name="_______SD145" localSheetId="24">#REF!</definedName>
    <definedName name="_______SD145" localSheetId="21">#REF!</definedName>
    <definedName name="_______SD145">#REF!</definedName>
    <definedName name="_______SD146" localSheetId="23">#REF!</definedName>
    <definedName name="_______SD146" localSheetId="24">#REF!</definedName>
    <definedName name="_______SD146" localSheetId="21">#REF!</definedName>
    <definedName name="_______SD146">#REF!</definedName>
    <definedName name="_______SD147" localSheetId="23">#REF!</definedName>
    <definedName name="_______SD147" localSheetId="24">#REF!</definedName>
    <definedName name="_______SD147" localSheetId="21">#REF!</definedName>
    <definedName name="_______SD147">#REF!</definedName>
    <definedName name="_______SD148" localSheetId="23">#REF!</definedName>
    <definedName name="_______SD148" localSheetId="24">#REF!</definedName>
    <definedName name="_______SD148" localSheetId="21">#REF!</definedName>
    <definedName name="_______SD148">#REF!</definedName>
    <definedName name="_______SD149" localSheetId="23">#REF!</definedName>
    <definedName name="_______SD149" localSheetId="24">#REF!</definedName>
    <definedName name="_______SD149" localSheetId="21">#REF!</definedName>
    <definedName name="_______SD149">#REF!</definedName>
    <definedName name="_______SD15" localSheetId="23">#REF!</definedName>
    <definedName name="_______SD15" localSheetId="24">#REF!</definedName>
    <definedName name="_______SD15" localSheetId="21">#REF!</definedName>
    <definedName name="_______SD15">#REF!</definedName>
    <definedName name="_______SD150" localSheetId="23">#REF!</definedName>
    <definedName name="_______SD150" localSheetId="24">#REF!</definedName>
    <definedName name="_______SD150" localSheetId="21">#REF!</definedName>
    <definedName name="_______SD150">#REF!</definedName>
    <definedName name="_______SD16" localSheetId="23">#REF!</definedName>
    <definedName name="_______SD16" localSheetId="24">#REF!</definedName>
    <definedName name="_______SD16" localSheetId="21">#REF!</definedName>
    <definedName name="_______SD16">#REF!</definedName>
    <definedName name="_______SD17" localSheetId="23">#REF!</definedName>
    <definedName name="_______SD17" localSheetId="24">#REF!</definedName>
    <definedName name="_______SD17" localSheetId="21">#REF!</definedName>
    <definedName name="_______SD17">#REF!</definedName>
    <definedName name="_______SD18" localSheetId="23">#REF!</definedName>
    <definedName name="_______SD18" localSheetId="24">#REF!</definedName>
    <definedName name="_______SD18" localSheetId="21">#REF!</definedName>
    <definedName name="_______SD18">#REF!</definedName>
    <definedName name="_______SD19" localSheetId="23">#REF!</definedName>
    <definedName name="_______SD19" localSheetId="24">#REF!</definedName>
    <definedName name="_______SD19" localSheetId="21">#REF!</definedName>
    <definedName name="_______SD19">#REF!</definedName>
    <definedName name="_______SD2" localSheetId="23">#REF!</definedName>
    <definedName name="_______SD2" localSheetId="24">#REF!</definedName>
    <definedName name="_______SD2" localSheetId="21">#REF!</definedName>
    <definedName name="_______SD2">#REF!</definedName>
    <definedName name="_______SD20" localSheetId="23">#REF!</definedName>
    <definedName name="_______SD20" localSheetId="24">#REF!</definedName>
    <definedName name="_______SD20" localSheetId="21">#REF!</definedName>
    <definedName name="_______SD20">#REF!</definedName>
    <definedName name="_______SD21" localSheetId="23">#REF!</definedName>
    <definedName name="_______SD21" localSheetId="24">#REF!</definedName>
    <definedName name="_______SD21" localSheetId="21">#REF!</definedName>
    <definedName name="_______SD21">#REF!</definedName>
    <definedName name="_______SD22" localSheetId="23">#REF!</definedName>
    <definedName name="_______SD22" localSheetId="24">#REF!</definedName>
    <definedName name="_______SD22" localSheetId="21">#REF!</definedName>
    <definedName name="_______SD22">#REF!</definedName>
    <definedName name="_______SD23" localSheetId="23">#REF!</definedName>
    <definedName name="_______SD23" localSheetId="24">#REF!</definedName>
    <definedName name="_______SD23" localSheetId="21">#REF!</definedName>
    <definedName name="_______SD23">#REF!</definedName>
    <definedName name="_______SD24" localSheetId="23">#REF!</definedName>
    <definedName name="_______SD24" localSheetId="24">#REF!</definedName>
    <definedName name="_______SD24" localSheetId="21">#REF!</definedName>
    <definedName name="_______SD24">#REF!</definedName>
    <definedName name="_______SD25" localSheetId="23">#REF!</definedName>
    <definedName name="_______SD25" localSheetId="24">#REF!</definedName>
    <definedName name="_______SD25" localSheetId="21">#REF!</definedName>
    <definedName name="_______SD25">#REF!</definedName>
    <definedName name="_______SD250" localSheetId="23">#REF!</definedName>
    <definedName name="_______SD250" localSheetId="24">#REF!</definedName>
    <definedName name="_______SD250" localSheetId="21">#REF!</definedName>
    <definedName name="_______SD250">#REF!</definedName>
    <definedName name="_______SD26" localSheetId="23">#REF!</definedName>
    <definedName name="_______SD26" localSheetId="24">#REF!</definedName>
    <definedName name="_______SD26" localSheetId="21">#REF!</definedName>
    <definedName name="_______SD26">#REF!</definedName>
    <definedName name="_______SD27" localSheetId="23">#REF!</definedName>
    <definedName name="_______SD27" localSheetId="24">#REF!</definedName>
    <definedName name="_______SD27" localSheetId="21">#REF!</definedName>
    <definedName name="_______SD27">#REF!</definedName>
    <definedName name="_______SD28" localSheetId="23">#REF!</definedName>
    <definedName name="_______SD28" localSheetId="24">#REF!</definedName>
    <definedName name="_______SD28" localSheetId="21">#REF!</definedName>
    <definedName name="_______SD28">#REF!</definedName>
    <definedName name="_______SD29" localSheetId="23">#REF!</definedName>
    <definedName name="_______SD29" localSheetId="24">#REF!</definedName>
    <definedName name="_______SD29" localSheetId="21">#REF!</definedName>
    <definedName name="_______SD29">#REF!</definedName>
    <definedName name="_______SD3" localSheetId="23">#REF!</definedName>
    <definedName name="_______SD3" localSheetId="24">#REF!</definedName>
    <definedName name="_______SD3" localSheetId="21">#REF!</definedName>
    <definedName name="_______SD3">#REF!</definedName>
    <definedName name="_______SD30" localSheetId="23">#REF!</definedName>
    <definedName name="_______SD30" localSheetId="24">#REF!</definedName>
    <definedName name="_______SD30" localSheetId="21">#REF!</definedName>
    <definedName name="_______SD30">#REF!</definedName>
    <definedName name="_______SD31" localSheetId="23">#REF!</definedName>
    <definedName name="_______SD31" localSheetId="24">#REF!</definedName>
    <definedName name="_______SD31" localSheetId="21">#REF!</definedName>
    <definedName name="_______SD31">#REF!</definedName>
    <definedName name="_______SD32" localSheetId="23">#REF!</definedName>
    <definedName name="_______SD32" localSheetId="24">#REF!</definedName>
    <definedName name="_______SD32" localSheetId="21">#REF!</definedName>
    <definedName name="_______SD32">#REF!</definedName>
    <definedName name="_______SD33" localSheetId="23">#REF!</definedName>
    <definedName name="_______SD33" localSheetId="24">#REF!</definedName>
    <definedName name="_______SD33" localSheetId="21">#REF!</definedName>
    <definedName name="_______SD33">#REF!</definedName>
    <definedName name="_______SD34" localSheetId="23">#REF!</definedName>
    <definedName name="_______SD34" localSheetId="24">#REF!</definedName>
    <definedName name="_______SD34" localSheetId="21">#REF!</definedName>
    <definedName name="_______SD34">#REF!</definedName>
    <definedName name="_______SD35" localSheetId="23">#REF!</definedName>
    <definedName name="_______SD35" localSheetId="24">#REF!</definedName>
    <definedName name="_______SD35" localSheetId="21">#REF!</definedName>
    <definedName name="_______SD35">#REF!</definedName>
    <definedName name="_______SD36" localSheetId="23">#REF!</definedName>
    <definedName name="_______SD36" localSheetId="24">#REF!</definedName>
    <definedName name="_______SD36" localSheetId="21">#REF!</definedName>
    <definedName name="_______SD36">#REF!</definedName>
    <definedName name="_______SD37" localSheetId="23">#REF!</definedName>
    <definedName name="_______SD37" localSheetId="24">#REF!</definedName>
    <definedName name="_______SD37" localSheetId="21">#REF!</definedName>
    <definedName name="_______SD37">#REF!</definedName>
    <definedName name="_______SD38" localSheetId="23">#REF!</definedName>
    <definedName name="_______SD38" localSheetId="24">#REF!</definedName>
    <definedName name="_______SD38" localSheetId="21">#REF!</definedName>
    <definedName name="_______SD38">#REF!</definedName>
    <definedName name="_______SD39" localSheetId="23">#REF!</definedName>
    <definedName name="_______SD39" localSheetId="24">#REF!</definedName>
    <definedName name="_______SD39" localSheetId="21">#REF!</definedName>
    <definedName name="_______SD39">#REF!</definedName>
    <definedName name="_______SD4" localSheetId="23">#REF!</definedName>
    <definedName name="_______SD4" localSheetId="24">#REF!</definedName>
    <definedName name="_______SD4" localSheetId="21">#REF!</definedName>
    <definedName name="_______SD4">#REF!</definedName>
    <definedName name="_______SD40" localSheetId="23">#REF!</definedName>
    <definedName name="_______SD40" localSheetId="24">#REF!</definedName>
    <definedName name="_______SD40" localSheetId="21">#REF!</definedName>
    <definedName name="_______SD40">#REF!</definedName>
    <definedName name="_______SD41" localSheetId="23">#REF!</definedName>
    <definedName name="_______SD41" localSheetId="24">#REF!</definedName>
    <definedName name="_______SD41" localSheetId="21">#REF!</definedName>
    <definedName name="_______SD41">#REF!</definedName>
    <definedName name="_______SD42" localSheetId="23">#REF!</definedName>
    <definedName name="_______SD42" localSheetId="24">#REF!</definedName>
    <definedName name="_______SD42" localSheetId="21">#REF!</definedName>
    <definedName name="_______SD42">#REF!</definedName>
    <definedName name="_______SD43" localSheetId="23">#REF!</definedName>
    <definedName name="_______SD43" localSheetId="24">#REF!</definedName>
    <definedName name="_______SD43" localSheetId="21">#REF!</definedName>
    <definedName name="_______SD43">#REF!</definedName>
    <definedName name="_______SD44" localSheetId="23">#REF!</definedName>
    <definedName name="_______SD44" localSheetId="24">#REF!</definedName>
    <definedName name="_______SD44" localSheetId="21">#REF!</definedName>
    <definedName name="_______SD44">#REF!</definedName>
    <definedName name="_______SD45" localSheetId="23">#REF!</definedName>
    <definedName name="_______SD45" localSheetId="24">#REF!</definedName>
    <definedName name="_______SD45" localSheetId="21">#REF!</definedName>
    <definedName name="_______SD45">#REF!</definedName>
    <definedName name="_______SD46" localSheetId="23">#REF!</definedName>
    <definedName name="_______SD46" localSheetId="24">#REF!</definedName>
    <definedName name="_______SD46" localSheetId="21">#REF!</definedName>
    <definedName name="_______SD46">#REF!</definedName>
    <definedName name="_______SD47" localSheetId="23">#REF!</definedName>
    <definedName name="_______SD47" localSheetId="24">#REF!</definedName>
    <definedName name="_______SD47" localSheetId="21">#REF!</definedName>
    <definedName name="_______SD47">#REF!</definedName>
    <definedName name="_______SD48" localSheetId="23">#REF!</definedName>
    <definedName name="_______SD48" localSheetId="24">#REF!</definedName>
    <definedName name="_______SD48" localSheetId="21">#REF!</definedName>
    <definedName name="_______SD48">#REF!</definedName>
    <definedName name="_______SD49" localSheetId="23">#REF!</definedName>
    <definedName name="_______SD49" localSheetId="24">#REF!</definedName>
    <definedName name="_______SD49" localSheetId="21">#REF!</definedName>
    <definedName name="_______SD49">#REF!</definedName>
    <definedName name="_______SD5" localSheetId="23">#REF!</definedName>
    <definedName name="_______SD5" localSheetId="24">#REF!</definedName>
    <definedName name="_______SD5" localSheetId="21">#REF!</definedName>
    <definedName name="_______SD5">#REF!</definedName>
    <definedName name="_______SD50" localSheetId="23">#REF!</definedName>
    <definedName name="_______SD50" localSheetId="24">#REF!</definedName>
    <definedName name="_______SD50" localSheetId="21">#REF!</definedName>
    <definedName name="_______SD50">#REF!</definedName>
    <definedName name="_______SD500" localSheetId="23">#REF!</definedName>
    <definedName name="_______SD500" localSheetId="24">#REF!</definedName>
    <definedName name="_______SD500" localSheetId="21">#REF!</definedName>
    <definedName name="_______SD500">#REF!</definedName>
    <definedName name="_______SD51" localSheetId="23">#REF!</definedName>
    <definedName name="_______SD51" localSheetId="24">#REF!</definedName>
    <definedName name="_______SD51" localSheetId="21">#REF!</definedName>
    <definedName name="_______SD51">#REF!</definedName>
    <definedName name="_______SD52" localSheetId="23">#REF!</definedName>
    <definedName name="_______SD52" localSheetId="24">#REF!</definedName>
    <definedName name="_______SD52" localSheetId="21">#REF!</definedName>
    <definedName name="_______SD52">#REF!</definedName>
    <definedName name="_______SD53" localSheetId="23">#REF!</definedName>
    <definedName name="_______SD53" localSheetId="24">#REF!</definedName>
    <definedName name="_______SD53" localSheetId="21">#REF!</definedName>
    <definedName name="_______SD53">#REF!</definedName>
    <definedName name="_______SD54" localSheetId="23">#REF!</definedName>
    <definedName name="_______SD54" localSheetId="24">#REF!</definedName>
    <definedName name="_______SD54" localSheetId="21">#REF!</definedName>
    <definedName name="_______SD54">#REF!</definedName>
    <definedName name="_______SD55" localSheetId="23">#REF!</definedName>
    <definedName name="_______SD55" localSheetId="24">#REF!</definedName>
    <definedName name="_______SD55" localSheetId="21">#REF!</definedName>
    <definedName name="_______SD55">#REF!</definedName>
    <definedName name="_______SD56" localSheetId="23">#REF!</definedName>
    <definedName name="_______SD56" localSheetId="24">#REF!</definedName>
    <definedName name="_______SD56" localSheetId="21">#REF!</definedName>
    <definedName name="_______SD56">#REF!</definedName>
    <definedName name="_______SD57" localSheetId="23">#REF!</definedName>
    <definedName name="_______SD57" localSheetId="24">#REF!</definedName>
    <definedName name="_______SD57" localSheetId="21">#REF!</definedName>
    <definedName name="_______SD57">#REF!</definedName>
    <definedName name="_______SD58" localSheetId="23">#REF!</definedName>
    <definedName name="_______SD58" localSheetId="24">#REF!</definedName>
    <definedName name="_______SD58" localSheetId="21">#REF!</definedName>
    <definedName name="_______SD58">#REF!</definedName>
    <definedName name="_______SD59" localSheetId="23">#REF!</definedName>
    <definedName name="_______SD59" localSheetId="24">#REF!</definedName>
    <definedName name="_______SD59" localSheetId="21">#REF!</definedName>
    <definedName name="_______SD59">#REF!</definedName>
    <definedName name="_______SD6" localSheetId="23">#REF!</definedName>
    <definedName name="_______SD6" localSheetId="24">#REF!</definedName>
    <definedName name="_______SD6" localSheetId="21">#REF!</definedName>
    <definedName name="_______SD6">#REF!</definedName>
    <definedName name="_______SD60" localSheetId="23">#REF!</definedName>
    <definedName name="_______SD60" localSheetId="24">#REF!</definedName>
    <definedName name="_______SD60" localSheetId="21">#REF!</definedName>
    <definedName name="_______SD60">#REF!</definedName>
    <definedName name="_______SD61" localSheetId="23">#REF!</definedName>
    <definedName name="_______SD61" localSheetId="24">#REF!</definedName>
    <definedName name="_______SD61" localSheetId="21">#REF!</definedName>
    <definedName name="_______SD61">#REF!</definedName>
    <definedName name="_______SD62" localSheetId="23">#REF!</definedName>
    <definedName name="_______SD62" localSheetId="24">#REF!</definedName>
    <definedName name="_______SD62" localSheetId="21">#REF!</definedName>
    <definedName name="_______SD62">#REF!</definedName>
    <definedName name="_______SD63" localSheetId="23">#REF!</definedName>
    <definedName name="_______SD63" localSheetId="24">#REF!</definedName>
    <definedName name="_______SD63" localSheetId="21">#REF!</definedName>
    <definedName name="_______SD63">#REF!</definedName>
    <definedName name="_______SD64" localSheetId="23">#REF!</definedName>
    <definedName name="_______SD64" localSheetId="24">#REF!</definedName>
    <definedName name="_______SD64" localSheetId="21">#REF!</definedName>
    <definedName name="_______SD64">#REF!</definedName>
    <definedName name="_______SD65" localSheetId="23">#REF!</definedName>
    <definedName name="_______SD65" localSheetId="24">#REF!</definedName>
    <definedName name="_______SD65" localSheetId="21">#REF!</definedName>
    <definedName name="_______SD65">#REF!</definedName>
    <definedName name="_______SD66" localSheetId="23">#REF!</definedName>
    <definedName name="_______SD66" localSheetId="24">#REF!</definedName>
    <definedName name="_______SD66" localSheetId="21">#REF!</definedName>
    <definedName name="_______SD66">#REF!</definedName>
    <definedName name="_______SD67" localSheetId="23">#REF!</definedName>
    <definedName name="_______SD67" localSheetId="24">#REF!</definedName>
    <definedName name="_______SD67" localSheetId="21">#REF!</definedName>
    <definedName name="_______SD67">#REF!</definedName>
    <definedName name="_______SD68" localSheetId="23">#REF!</definedName>
    <definedName name="_______SD68" localSheetId="24">#REF!</definedName>
    <definedName name="_______SD68" localSheetId="21">#REF!</definedName>
    <definedName name="_______SD68">#REF!</definedName>
    <definedName name="_______SD69" localSheetId="23">#REF!</definedName>
    <definedName name="_______SD69" localSheetId="24">#REF!</definedName>
    <definedName name="_______SD69" localSheetId="21">#REF!</definedName>
    <definedName name="_______SD69">#REF!</definedName>
    <definedName name="_______SD7" localSheetId="23">#REF!</definedName>
    <definedName name="_______SD7" localSheetId="24">#REF!</definedName>
    <definedName name="_______SD7" localSheetId="21">#REF!</definedName>
    <definedName name="_______SD7">#REF!</definedName>
    <definedName name="_______SD70" localSheetId="23">#REF!</definedName>
    <definedName name="_______SD70" localSheetId="24">#REF!</definedName>
    <definedName name="_______SD70" localSheetId="21">#REF!</definedName>
    <definedName name="_______SD70">#REF!</definedName>
    <definedName name="_______SD71" localSheetId="23">#REF!</definedName>
    <definedName name="_______SD71" localSheetId="24">#REF!</definedName>
    <definedName name="_______SD71" localSheetId="21">#REF!</definedName>
    <definedName name="_______SD71">#REF!</definedName>
    <definedName name="_______SD72" localSheetId="23">#REF!</definedName>
    <definedName name="_______SD72" localSheetId="24">#REF!</definedName>
    <definedName name="_______SD72" localSheetId="21">#REF!</definedName>
    <definedName name="_______SD72">#REF!</definedName>
    <definedName name="_______SD73" localSheetId="23">#REF!</definedName>
    <definedName name="_______SD73" localSheetId="24">#REF!</definedName>
    <definedName name="_______SD73" localSheetId="21">#REF!</definedName>
    <definedName name="_______SD73">#REF!</definedName>
    <definedName name="_______SD74" localSheetId="23">#REF!</definedName>
    <definedName name="_______SD74" localSheetId="24">#REF!</definedName>
    <definedName name="_______SD74" localSheetId="21">#REF!</definedName>
    <definedName name="_______SD74">#REF!</definedName>
    <definedName name="_______SD75" localSheetId="23">#REF!</definedName>
    <definedName name="_______SD75" localSheetId="24">#REF!</definedName>
    <definedName name="_______SD75" localSheetId="21">#REF!</definedName>
    <definedName name="_______SD75">#REF!</definedName>
    <definedName name="_______SD76" localSheetId="23">#REF!</definedName>
    <definedName name="_______SD76" localSheetId="24">#REF!</definedName>
    <definedName name="_______SD76" localSheetId="21">#REF!</definedName>
    <definedName name="_______SD76">#REF!</definedName>
    <definedName name="_______SD77" localSheetId="23">#REF!</definedName>
    <definedName name="_______SD77" localSheetId="24">#REF!</definedName>
    <definedName name="_______SD77" localSheetId="21">#REF!</definedName>
    <definedName name="_______SD77">#REF!</definedName>
    <definedName name="_______SD78" localSheetId="23">#REF!</definedName>
    <definedName name="_______SD78" localSheetId="24">#REF!</definedName>
    <definedName name="_______SD78" localSheetId="21">#REF!</definedName>
    <definedName name="_______SD78">#REF!</definedName>
    <definedName name="_______SD79" localSheetId="23">#REF!</definedName>
    <definedName name="_______SD79" localSheetId="24">#REF!</definedName>
    <definedName name="_______SD79" localSheetId="21">#REF!</definedName>
    <definedName name="_______SD79">#REF!</definedName>
    <definedName name="_______SD8" localSheetId="23">#REF!</definedName>
    <definedName name="_______SD8" localSheetId="24">#REF!</definedName>
    <definedName name="_______SD8" localSheetId="21">#REF!</definedName>
    <definedName name="_______SD8">#REF!</definedName>
    <definedName name="_______SD80" localSheetId="23">#REF!</definedName>
    <definedName name="_______SD80" localSheetId="24">#REF!</definedName>
    <definedName name="_______SD80" localSheetId="21">#REF!</definedName>
    <definedName name="_______SD80">#REF!</definedName>
    <definedName name="_______SD81" localSheetId="23">#REF!</definedName>
    <definedName name="_______SD81" localSheetId="24">#REF!</definedName>
    <definedName name="_______SD81" localSheetId="21">#REF!</definedName>
    <definedName name="_______SD81">#REF!</definedName>
    <definedName name="_______SD82" localSheetId="23">#REF!</definedName>
    <definedName name="_______SD82" localSheetId="24">#REF!</definedName>
    <definedName name="_______SD82" localSheetId="21">#REF!</definedName>
    <definedName name="_______SD82">#REF!</definedName>
    <definedName name="_______SD83" localSheetId="23">#REF!</definedName>
    <definedName name="_______SD83" localSheetId="24">#REF!</definedName>
    <definedName name="_______SD83" localSheetId="21">#REF!</definedName>
    <definedName name="_______SD83">#REF!</definedName>
    <definedName name="_______SD84" localSheetId="23">#REF!</definedName>
    <definedName name="_______SD84" localSheetId="24">#REF!</definedName>
    <definedName name="_______SD84" localSheetId="21">#REF!</definedName>
    <definedName name="_______SD84">#REF!</definedName>
    <definedName name="_______SD85" localSheetId="23">#REF!</definedName>
    <definedName name="_______SD85" localSheetId="24">#REF!</definedName>
    <definedName name="_______SD85" localSheetId="21">#REF!</definedName>
    <definedName name="_______SD85">#REF!</definedName>
    <definedName name="_______SD86" localSheetId="23">#REF!</definedName>
    <definedName name="_______SD86" localSheetId="24">#REF!</definedName>
    <definedName name="_______SD86" localSheetId="21">#REF!</definedName>
    <definedName name="_______SD86">#REF!</definedName>
    <definedName name="_______SD87" localSheetId="23">#REF!</definedName>
    <definedName name="_______SD87" localSheetId="24">#REF!</definedName>
    <definedName name="_______SD87" localSheetId="21">#REF!</definedName>
    <definedName name="_______SD87">#REF!</definedName>
    <definedName name="_______SD88" localSheetId="23">#REF!</definedName>
    <definedName name="_______SD88" localSheetId="24">#REF!</definedName>
    <definedName name="_______SD88" localSheetId="21">#REF!</definedName>
    <definedName name="_______SD88">#REF!</definedName>
    <definedName name="_______SD89" localSheetId="23">#REF!</definedName>
    <definedName name="_______SD89" localSheetId="24">#REF!</definedName>
    <definedName name="_______SD89" localSheetId="21">#REF!</definedName>
    <definedName name="_______SD89">#REF!</definedName>
    <definedName name="_______SD9" localSheetId="23">#REF!</definedName>
    <definedName name="_______SD9" localSheetId="24">#REF!</definedName>
    <definedName name="_______SD9" localSheetId="21">#REF!</definedName>
    <definedName name="_______SD9">#REF!</definedName>
    <definedName name="_______SD90" localSheetId="23">#REF!</definedName>
    <definedName name="_______SD90" localSheetId="24">#REF!</definedName>
    <definedName name="_______SD90" localSheetId="21">#REF!</definedName>
    <definedName name="_______SD90">#REF!</definedName>
    <definedName name="_______SD91" localSheetId="23">#REF!</definedName>
    <definedName name="_______SD91" localSheetId="24">#REF!</definedName>
    <definedName name="_______SD91" localSheetId="21">#REF!</definedName>
    <definedName name="_______SD91">#REF!</definedName>
    <definedName name="_______SD92" localSheetId="23">#REF!</definedName>
    <definedName name="_______SD92" localSheetId="24">#REF!</definedName>
    <definedName name="_______SD92" localSheetId="21">#REF!</definedName>
    <definedName name="_______SD92">#REF!</definedName>
    <definedName name="_______SD93" localSheetId="23">#REF!</definedName>
    <definedName name="_______SD93" localSheetId="24">#REF!</definedName>
    <definedName name="_______SD93" localSheetId="21">#REF!</definedName>
    <definedName name="_______SD93">#REF!</definedName>
    <definedName name="_______SD94" localSheetId="23">#REF!</definedName>
    <definedName name="_______SD94" localSheetId="24">#REF!</definedName>
    <definedName name="_______SD94" localSheetId="21">#REF!</definedName>
    <definedName name="_______SD94">#REF!</definedName>
    <definedName name="_______SD95" localSheetId="23">#REF!</definedName>
    <definedName name="_______SD95" localSheetId="24">#REF!</definedName>
    <definedName name="_______SD95" localSheetId="21">#REF!</definedName>
    <definedName name="_______SD95">#REF!</definedName>
    <definedName name="_______SD96" localSheetId="23">#REF!</definedName>
    <definedName name="_______SD96" localSheetId="24">#REF!</definedName>
    <definedName name="_______SD96" localSheetId="21">#REF!</definedName>
    <definedName name="_______SD96">#REF!</definedName>
    <definedName name="_______SD97" localSheetId="23">#REF!</definedName>
    <definedName name="_______SD97" localSheetId="24">#REF!</definedName>
    <definedName name="_______SD97" localSheetId="21">#REF!</definedName>
    <definedName name="_______SD97">#REF!</definedName>
    <definedName name="_______SD98" localSheetId="23">#REF!</definedName>
    <definedName name="_______SD98" localSheetId="24">#REF!</definedName>
    <definedName name="_______SD98" localSheetId="21">#REF!</definedName>
    <definedName name="_______SD98">#REF!</definedName>
    <definedName name="_______SD99" localSheetId="23">#REF!</definedName>
    <definedName name="_______SD99" localSheetId="24">#REF!</definedName>
    <definedName name="_______SD99" localSheetId="21">#REF!</definedName>
    <definedName name="_______SD99">#REF!</definedName>
    <definedName name="_______SO016" localSheetId="23">'[15]MRMECADAMoad data'!#REF!</definedName>
    <definedName name="_______SO016" localSheetId="24">'[15]MRMECADAMoad data'!#REF!</definedName>
    <definedName name="_______SO016" localSheetId="21">'[15]MRMECADAMoad data'!#REF!</definedName>
    <definedName name="_______SO016">'[15]MRMECADAMoad data'!#REF!</definedName>
    <definedName name="_______SP001" localSheetId="23">'[15]MRMECADAMoad data'!#REF!</definedName>
    <definedName name="_______SP001" localSheetId="24">'[15]MRMECADAMoad data'!#REF!</definedName>
    <definedName name="_______SP001" localSheetId="21">'[15]MRMECADAMoad data'!#REF!</definedName>
    <definedName name="_______SP001">'[15]MRMECADAMoad data'!#REF!</definedName>
    <definedName name="_______SP002" localSheetId="23">'[15]MRMECADAMoad data'!#REF!</definedName>
    <definedName name="_______SP002" localSheetId="24">'[15]MRMECADAMoad data'!#REF!</definedName>
    <definedName name="_______SP002">'[15]MRMECADAMoad data'!#REF!</definedName>
    <definedName name="_______SP003" localSheetId="23">'[15]MRMECADAMoad data'!#REF!</definedName>
    <definedName name="_______SP003" localSheetId="24">'[15]MRMECADAMoad data'!#REF!</definedName>
    <definedName name="_______SP003">'[15]MRMECADAMoad data'!#REF!</definedName>
    <definedName name="_______SP004" localSheetId="23">'[15]MRMECADAMoad data'!#REF!</definedName>
    <definedName name="_______SP004" localSheetId="24">'[15]MRMECADAMoad data'!#REF!</definedName>
    <definedName name="_______SP004">'[15]MRMECADAMoad data'!#REF!</definedName>
    <definedName name="_______SP006" localSheetId="23">'[15]MRMECADAMoad data'!#REF!</definedName>
    <definedName name="_______SP006" localSheetId="24">'[15]MRMECADAMoad data'!#REF!</definedName>
    <definedName name="_______SP006">'[15]MRMECADAMoad data'!#REF!</definedName>
    <definedName name="_______SP007" localSheetId="23">'[15]MRMECADAMoad data'!#REF!</definedName>
    <definedName name="_______SP007" localSheetId="24">'[15]MRMECADAMoad data'!#REF!</definedName>
    <definedName name="_______SP007">'[15]MRMECADAMoad data'!#REF!</definedName>
    <definedName name="_______SP008" localSheetId="23">'[15]MRMECADAMoad data'!#REF!</definedName>
    <definedName name="_______SP008" localSheetId="24">'[15]MRMECADAMoad data'!#REF!</definedName>
    <definedName name="_______SP008">'[15]MRMECADAMoad data'!#REF!</definedName>
    <definedName name="_______SP009" localSheetId="23">'[15]MRMECADAMoad data'!#REF!</definedName>
    <definedName name="_______SP009" localSheetId="24">'[15]MRMECADAMoad data'!#REF!</definedName>
    <definedName name="_______SP009">'[15]MRMECADAMoad data'!#REF!</definedName>
    <definedName name="_______SP010" localSheetId="23">'[15]MRMECADAMoad data'!#REF!</definedName>
    <definedName name="_______SP010" localSheetId="24">'[15]MRMECADAMoad data'!#REF!</definedName>
    <definedName name="_______SP010">'[15]MRMECADAMoad data'!#REF!</definedName>
    <definedName name="_______SP011" localSheetId="23">'[15]MRMECADAMoad data'!#REF!</definedName>
    <definedName name="_______SP011" localSheetId="24">'[15]MRMECADAMoad data'!#REF!</definedName>
    <definedName name="_______SP011">'[15]MRMECADAMoad data'!#REF!</definedName>
    <definedName name="_______SP012" localSheetId="23">'[15]MRMECADAMoad data'!#REF!</definedName>
    <definedName name="_______SP012" localSheetId="24">'[15]MRMECADAMoad data'!#REF!</definedName>
    <definedName name="_______SP012">'[15]MRMECADAMoad data'!#REF!</definedName>
    <definedName name="_______SP013" localSheetId="23">'[15]MRMECADAMoad data'!#REF!</definedName>
    <definedName name="_______SP013" localSheetId="24">'[15]MRMECADAMoad data'!#REF!</definedName>
    <definedName name="_______SP013">'[15]MRMECADAMoad data'!#REF!</definedName>
    <definedName name="_______SP014" localSheetId="23">'[15]MRMECADAMoad data'!#REF!</definedName>
    <definedName name="_______SP014" localSheetId="24">'[15]MRMECADAMoad data'!#REF!</definedName>
    <definedName name="_______SP014">'[15]MRMECADAMoad data'!#REF!</definedName>
    <definedName name="_______SP015" localSheetId="23">'[15]MRMECADAMoad data'!#REF!</definedName>
    <definedName name="_______SP015" localSheetId="24">'[15]MRMECADAMoad data'!#REF!</definedName>
    <definedName name="_______SP015">'[15]MRMECADAMoad data'!#REF!</definedName>
    <definedName name="_______SP016" localSheetId="23">'[15]MRMECADAMoad data'!#REF!</definedName>
    <definedName name="_______SP016" localSheetId="24">'[15]MRMECADAMoad data'!#REF!</definedName>
    <definedName name="_______SP016">'[15]MRMECADAMoad data'!#REF!</definedName>
    <definedName name="_______SP017" localSheetId="23">'[15]MRMECADAMoad data'!#REF!</definedName>
    <definedName name="_______SP017" localSheetId="24">'[15]MRMECADAMoad data'!#REF!</definedName>
    <definedName name="_______SP017">'[15]MRMECADAMoad data'!#REF!</definedName>
    <definedName name="_______SP018" localSheetId="23">'[15]MRMECADAMoad data'!#REF!</definedName>
    <definedName name="_______SP018" localSheetId="24">'[15]MRMECADAMoad data'!#REF!</definedName>
    <definedName name="_______SP018">'[15]MRMECADAMoad data'!#REF!</definedName>
    <definedName name="_______SP019" localSheetId="23">'[15]MRMECADAMoad data'!#REF!</definedName>
    <definedName name="_______SP019" localSheetId="24">'[15]MRMECADAMoad data'!#REF!</definedName>
    <definedName name="_______SP019">'[15]MRMECADAMoad data'!#REF!</definedName>
    <definedName name="_______SP020" localSheetId="23">'[15]MRMECADAMoad data'!#REF!</definedName>
    <definedName name="_______SP020" localSheetId="24">'[15]MRMECADAMoad data'!#REF!</definedName>
    <definedName name="_______SP020">'[15]MRMECADAMoad data'!#REF!</definedName>
    <definedName name="_______SP021" localSheetId="23">'[15]MRMECADAMoad data'!#REF!</definedName>
    <definedName name="_______SP021" localSheetId="24">'[15]MRMECADAMoad data'!#REF!</definedName>
    <definedName name="_______SP021">'[15]MRMECADAMoad data'!#REF!</definedName>
    <definedName name="_______SP022" localSheetId="23">'[15]MRMECADAMoad data'!#REF!</definedName>
    <definedName name="_______SP022" localSheetId="24">'[15]MRMECADAMoad data'!#REF!</definedName>
    <definedName name="_______SP022">'[15]MRMECADAMoad data'!#REF!</definedName>
    <definedName name="_______SP023" localSheetId="23">'[15]MRMECADAMoad data'!#REF!</definedName>
    <definedName name="_______SP023" localSheetId="24">'[15]MRMECADAMoad data'!#REF!</definedName>
    <definedName name="_______SP023">'[15]MRMECADAMoad data'!#REF!</definedName>
    <definedName name="_______SP024" localSheetId="23">'[15]MRMECADAMoad data'!#REF!</definedName>
    <definedName name="_______SP024" localSheetId="24">'[15]MRMECADAMoad data'!#REF!</definedName>
    <definedName name="_______SP024">'[15]MRMECADAMoad data'!#REF!</definedName>
    <definedName name="_______SP025" localSheetId="23">'[15]MRMECADAMoad data'!#REF!</definedName>
    <definedName name="_______SP025" localSheetId="24">'[15]MRMECADAMoad data'!#REF!</definedName>
    <definedName name="_______SP025">'[15]MRMECADAMoad data'!#REF!</definedName>
    <definedName name="_______SP026" localSheetId="23">'[15]MRMECADAMoad data'!#REF!</definedName>
    <definedName name="_______SP026" localSheetId="24">'[15]MRMECADAMoad data'!#REF!</definedName>
    <definedName name="_______SP026">'[15]MRMECADAMoad data'!#REF!</definedName>
    <definedName name="_______SP027" localSheetId="23">'[15]MRMECADAMoad data'!#REF!</definedName>
    <definedName name="_______SP027" localSheetId="24">'[15]MRMECADAMoad data'!#REF!</definedName>
    <definedName name="_______SP027">'[15]MRMECADAMoad data'!#REF!</definedName>
    <definedName name="_______SP028" localSheetId="23">'[15]MRMECADAMoad data'!#REF!</definedName>
    <definedName name="_______SP028" localSheetId="24">'[15]MRMECADAMoad data'!#REF!</definedName>
    <definedName name="_______SP028">'[15]MRMECADAMoad data'!#REF!</definedName>
    <definedName name="_______SP029" localSheetId="23">'[15]MRMECADAMoad data'!#REF!</definedName>
    <definedName name="_______SP029" localSheetId="24">'[15]MRMECADAMoad data'!#REF!</definedName>
    <definedName name="_______SP029">'[15]MRMECADAMoad data'!#REF!</definedName>
    <definedName name="_______SP030" localSheetId="23">'[15]MRMECADAMoad data'!#REF!</definedName>
    <definedName name="_______SP030" localSheetId="24">'[15]MRMECADAMoad data'!#REF!</definedName>
    <definedName name="_______SP030">'[15]MRMECADAMoad data'!#REF!</definedName>
    <definedName name="_______SP031" localSheetId="23">'[15]MRMECADAMoad data'!#REF!</definedName>
    <definedName name="_______SP031" localSheetId="24">'[15]MRMECADAMoad data'!#REF!</definedName>
    <definedName name="_______SP031">'[15]MRMECADAMoad data'!#REF!</definedName>
    <definedName name="_______SP032" localSheetId="23">'[15]MRMECADAMoad data'!#REF!</definedName>
    <definedName name="_______SP032" localSheetId="24">'[15]MRMECADAMoad data'!#REF!</definedName>
    <definedName name="_______SP032">'[15]MRMECADAMoad data'!#REF!</definedName>
    <definedName name="_______SP033" localSheetId="23">'[15]MRMECADAMoad data'!#REF!</definedName>
    <definedName name="_______SP033" localSheetId="24">'[15]MRMECADAMoad data'!#REF!</definedName>
    <definedName name="_______SP033">'[15]MRMECADAMoad data'!#REF!</definedName>
    <definedName name="_______SP034" localSheetId="23">'[15]MRMECADAMoad data'!#REF!</definedName>
    <definedName name="_______SP034" localSheetId="24">'[15]MRMECADAMoad data'!#REF!</definedName>
    <definedName name="_______SP034">'[15]MRMECADAMoad data'!#REF!</definedName>
    <definedName name="_______SP035" localSheetId="23">'[15]MRMECADAMoad data'!#REF!</definedName>
    <definedName name="_______SP035" localSheetId="24">'[15]MRMECADAMoad data'!#REF!</definedName>
    <definedName name="_______SP035">'[15]MRMECADAMoad data'!#REF!</definedName>
    <definedName name="_______SP036" localSheetId="23">'[15]MRMECADAMoad data'!#REF!</definedName>
    <definedName name="_______SP036" localSheetId="24">'[15]MRMECADAMoad data'!#REF!</definedName>
    <definedName name="_______SP036">'[15]MRMECADAMoad data'!#REF!</definedName>
    <definedName name="_______SP037" localSheetId="23">'[15]MRMECADAMoad data'!#REF!</definedName>
    <definedName name="_______SP037" localSheetId="24">'[15]MRMECADAMoad data'!#REF!</definedName>
    <definedName name="_______SP037">'[15]MRMECADAMoad data'!#REF!</definedName>
    <definedName name="_______SP038" localSheetId="23">'[15]MRMECADAMoad data'!#REF!</definedName>
    <definedName name="_______SP038" localSheetId="24">'[15]MRMECADAMoad data'!#REF!</definedName>
    <definedName name="_______SP038">'[15]MRMECADAMoad data'!#REF!</definedName>
    <definedName name="_______SP039" localSheetId="23">'[15]MRMECADAMoad data'!#REF!</definedName>
    <definedName name="_______SP039" localSheetId="24">'[15]MRMECADAMoad data'!#REF!</definedName>
    <definedName name="_______SP039">'[15]MRMECADAMoad data'!#REF!</definedName>
    <definedName name="_______SP040" localSheetId="23">'[15]MRMECADAMoad data'!#REF!</definedName>
    <definedName name="_______SP040" localSheetId="24">'[15]MRMECADAMoad data'!#REF!</definedName>
    <definedName name="_______SP040">'[15]MRMECADAMoad data'!#REF!</definedName>
    <definedName name="_______SP041" localSheetId="23">'[15]MRMECADAMoad data'!#REF!</definedName>
    <definedName name="_______SP041" localSheetId="24">'[15]MRMECADAMoad data'!#REF!</definedName>
    <definedName name="_______SP041">'[15]MRMECADAMoad data'!#REF!</definedName>
    <definedName name="_______SP042" localSheetId="23">'[15]MRMECADAMoad data'!#REF!</definedName>
    <definedName name="_______SP042" localSheetId="24">'[15]MRMECADAMoad data'!#REF!</definedName>
    <definedName name="_______SP042">'[15]MRMECADAMoad data'!#REF!</definedName>
    <definedName name="_______SP043" localSheetId="23">'[15]MRMECADAMoad data'!#REF!</definedName>
    <definedName name="_______SP043" localSheetId="24">'[15]MRMECADAMoad data'!#REF!</definedName>
    <definedName name="_______SP043">'[15]MRMECADAMoad data'!#REF!</definedName>
    <definedName name="_______SP044" localSheetId="23">'[15]MRMECADAMoad data'!#REF!</definedName>
    <definedName name="_______SP044" localSheetId="24">'[15]MRMECADAMoad data'!#REF!</definedName>
    <definedName name="_______SP044">'[15]MRMECADAMoad data'!#REF!</definedName>
    <definedName name="_______SP045" localSheetId="23">'[15]MRMECADAMoad data'!#REF!</definedName>
    <definedName name="_______SP045" localSheetId="24">'[15]MRMECADAMoad data'!#REF!</definedName>
    <definedName name="_______SP045">'[15]MRMECADAMoad data'!#REF!</definedName>
    <definedName name="_______SP046" localSheetId="23">'[15]MRMECADAMoad data'!#REF!</definedName>
    <definedName name="_______SP046" localSheetId="24">'[15]MRMECADAMoad data'!#REF!</definedName>
    <definedName name="_______SP046">'[15]MRMECADAMoad data'!#REF!</definedName>
    <definedName name="_______SP047" localSheetId="23">'[15]MRMECADAMoad data'!#REF!</definedName>
    <definedName name="_______SP047" localSheetId="24">'[15]MRMECADAMoad data'!#REF!</definedName>
    <definedName name="_______SP047">'[15]MRMECADAMoad data'!#REF!</definedName>
    <definedName name="_______SP048" localSheetId="23">'[15]MRMECADAMoad data'!#REF!</definedName>
    <definedName name="_______SP048" localSheetId="24">'[15]MRMECADAMoad data'!#REF!</definedName>
    <definedName name="_______SP048">'[15]MRMECADAMoad data'!#REF!</definedName>
    <definedName name="_______SP049" localSheetId="23">'[15]MRMECADAMoad data'!#REF!</definedName>
    <definedName name="_______SP049" localSheetId="24">'[15]MRMECADAMoad data'!#REF!</definedName>
    <definedName name="_______SP049">'[15]MRMECADAMoad data'!#REF!</definedName>
    <definedName name="_______SP050" localSheetId="23">'[15]MRMECADAMoad data'!#REF!</definedName>
    <definedName name="_______SP050" localSheetId="24">'[15]MRMECADAMoad data'!#REF!</definedName>
    <definedName name="_______SP050">'[15]MRMECADAMoad data'!#REF!</definedName>
    <definedName name="_______SP051" localSheetId="23">'[15]MRMECADAMoad data'!#REF!</definedName>
    <definedName name="_______SP051" localSheetId="24">'[15]MRMECADAMoad data'!#REF!</definedName>
    <definedName name="_______SP051">'[15]MRMECADAMoad data'!#REF!</definedName>
    <definedName name="_______SP052" localSheetId="23">'[15]MRMECADAMoad data'!#REF!</definedName>
    <definedName name="_______SP052" localSheetId="24">'[15]MRMECADAMoad data'!#REF!</definedName>
    <definedName name="_______SP052">'[15]MRMECADAMoad data'!#REF!</definedName>
    <definedName name="_______SP053" localSheetId="23">'[15]MRMECADAMoad data'!#REF!</definedName>
    <definedName name="_______SP053" localSheetId="24">'[15]MRMECADAMoad data'!#REF!</definedName>
    <definedName name="_______SP053">'[15]MRMECADAMoad data'!#REF!</definedName>
    <definedName name="_______SP054" localSheetId="23">'[15]MRMECADAMoad data'!#REF!</definedName>
    <definedName name="_______SP054" localSheetId="24">'[15]MRMECADAMoad data'!#REF!</definedName>
    <definedName name="_______SP054">'[15]MRMECADAMoad data'!#REF!</definedName>
    <definedName name="_______SP055" localSheetId="23">'[15]MRMECADAMoad data'!#REF!</definedName>
    <definedName name="_______SP055" localSheetId="24">'[15]MRMECADAMoad data'!#REF!</definedName>
    <definedName name="_______SP055">'[15]MRMECADAMoad data'!#REF!</definedName>
    <definedName name="_______SP056" localSheetId="23">'[15]MRMECADAMoad data'!#REF!</definedName>
    <definedName name="_______SP056" localSheetId="24">'[15]MRMECADAMoad data'!#REF!</definedName>
    <definedName name="_______SP056">'[15]MRMECADAMoad data'!#REF!</definedName>
    <definedName name="_______SP057" localSheetId="23">'[15]MRMECADAMoad data'!#REF!</definedName>
    <definedName name="_______SP057" localSheetId="24">'[15]MRMECADAMoad data'!#REF!</definedName>
    <definedName name="_______SP057">'[15]MRMECADAMoad data'!#REF!</definedName>
    <definedName name="_______SP058" localSheetId="23">'[15]MRMECADAMoad data'!#REF!</definedName>
    <definedName name="_______SP058" localSheetId="24">'[15]MRMECADAMoad data'!#REF!</definedName>
    <definedName name="_______SP058">'[15]MRMECADAMoad data'!#REF!</definedName>
    <definedName name="_______SP059" localSheetId="23">'[15]MRMECADAMoad data'!#REF!</definedName>
    <definedName name="_______SP059" localSheetId="24">'[15]MRMECADAMoad data'!#REF!</definedName>
    <definedName name="_______SP059">'[15]MRMECADAMoad data'!#REF!</definedName>
    <definedName name="_______SP060" localSheetId="23">'[15]MRMECADAMoad data'!#REF!</definedName>
    <definedName name="_______SP060" localSheetId="24">'[15]MRMECADAMoad data'!#REF!</definedName>
    <definedName name="_______SP060">'[15]MRMECADAMoad data'!#REF!</definedName>
    <definedName name="_______SP061" localSheetId="23">'[15]MRMECADAMoad data'!#REF!</definedName>
    <definedName name="_______SP061" localSheetId="24">'[15]MRMECADAMoad data'!#REF!</definedName>
    <definedName name="_______SP061">'[15]MRMECADAMoad data'!#REF!</definedName>
    <definedName name="_______SP062" localSheetId="23">'[15]MRMECADAMoad data'!#REF!</definedName>
    <definedName name="_______SP062" localSheetId="24">'[15]MRMECADAMoad data'!#REF!</definedName>
    <definedName name="_______SP062">'[15]MRMECADAMoad data'!#REF!</definedName>
    <definedName name="_______SP063" localSheetId="23">'[15]MRMECADAMoad data'!#REF!</definedName>
    <definedName name="_______SP063" localSheetId="24">'[15]MRMECADAMoad data'!#REF!</definedName>
    <definedName name="_______SP063">'[15]MRMECADAMoad data'!#REF!</definedName>
    <definedName name="_______SP064" localSheetId="23">'[15]MRMECADAMoad data'!#REF!</definedName>
    <definedName name="_______SP064" localSheetId="24">'[15]MRMECADAMoad data'!#REF!</definedName>
    <definedName name="_______SP064">'[15]MRMECADAMoad data'!#REF!</definedName>
    <definedName name="_______SP065" localSheetId="23">'[15]MRMECADAMoad data'!#REF!</definedName>
    <definedName name="_______SP065" localSheetId="24">'[15]MRMECADAMoad data'!#REF!</definedName>
    <definedName name="_______SP065">'[15]MRMECADAMoad data'!#REF!</definedName>
    <definedName name="_______SP066" localSheetId="23">'[15]MRMECADAMoad data'!#REF!</definedName>
    <definedName name="_______SP066" localSheetId="24">'[15]MRMECADAMoad data'!#REF!</definedName>
    <definedName name="_______SP066">'[15]MRMECADAMoad data'!#REF!</definedName>
    <definedName name="_______SP067" localSheetId="23">'[15]MRMECADAMoad data'!#REF!</definedName>
    <definedName name="_______SP067" localSheetId="24">'[15]MRMECADAMoad data'!#REF!</definedName>
    <definedName name="_______SP067">'[15]MRMECADAMoad data'!#REF!</definedName>
    <definedName name="_______SP068" localSheetId="23">'[15]MRMECADAMoad data'!#REF!</definedName>
    <definedName name="_______SP068" localSheetId="24">'[15]MRMECADAMoad data'!#REF!</definedName>
    <definedName name="_______SP068">'[15]MRMECADAMoad data'!#REF!</definedName>
    <definedName name="_______SP069" localSheetId="23">'[15]MRMECADAMoad data'!#REF!</definedName>
    <definedName name="_______SP069" localSheetId="24">'[15]MRMECADAMoad data'!#REF!</definedName>
    <definedName name="_______SP069">'[15]MRMECADAMoad data'!#REF!</definedName>
    <definedName name="_______SP070" localSheetId="23">'[15]MRMECADAMoad data'!#REF!</definedName>
    <definedName name="_______SP070" localSheetId="24">'[15]MRMECADAMoad data'!#REF!</definedName>
    <definedName name="_______SP070">'[15]MRMECADAMoad data'!#REF!</definedName>
    <definedName name="_______sp071" localSheetId="23">'[15]MRMECADAMoad data'!#REF!</definedName>
    <definedName name="_______sp071" localSheetId="24">'[15]MRMECADAMoad data'!#REF!</definedName>
    <definedName name="_______sp071">'[15]MRMECADAMoad data'!#REF!</definedName>
    <definedName name="_______SP072" localSheetId="23">'[15]MRMECADAMoad data'!#REF!</definedName>
    <definedName name="_______SP072" localSheetId="24">'[15]MRMECADAMoad data'!#REF!</definedName>
    <definedName name="_______SP072">'[15]MRMECADAMoad data'!#REF!</definedName>
    <definedName name="_______SP073" localSheetId="23">'[15]MRMECADAMoad data'!#REF!</definedName>
    <definedName name="_______SP073" localSheetId="24">'[15]MRMECADAMoad data'!#REF!</definedName>
    <definedName name="_______SP073">'[15]MRMECADAMoad data'!#REF!</definedName>
    <definedName name="_______SP074" localSheetId="23">'[15]MRMECADAMoad data'!#REF!</definedName>
    <definedName name="_______SP074" localSheetId="24">'[15]MRMECADAMoad data'!#REF!</definedName>
    <definedName name="_______SP074">'[15]MRMECADAMoad data'!#REF!</definedName>
    <definedName name="_______SP075" localSheetId="23">'[15]MRMECADAMoad data'!#REF!</definedName>
    <definedName name="_______SP075" localSheetId="24">'[15]MRMECADAMoad data'!#REF!</definedName>
    <definedName name="_______SP075">'[15]MRMECADAMoad data'!#REF!</definedName>
    <definedName name="_______SP076" localSheetId="23">'[15]MRMECADAMoad data'!#REF!</definedName>
    <definedName name="_______SP076" localSheetId="24">'[15]MRMECADAMoad data'!#REF!</definedName>
    <definedName name="_______SP076">'[15]MRMECADAMoad data'!#REF!</definedName>
    <definedName name="_______SP077" localSheetId="23">'[15]MRMECADAMoad data'!#REF!</definedName>
    <definedName name="_______SP077" localSheetId="24">'[15]MRMECADAMoad data'!#REF!</definedName>
    <definedName name="_______SP077">'[15]MRMECADAMoad data'!#REF!</definedName>
    <definedName name="_______sp078" localSheetId="23">'[15]MRMECADAMoad data'!#REF!</definedName>
    <definedName name="_______sp078" localSheetId="24">'[15]MRMECADAMoad data'!#REF!</definedName>
    <definedName name="_______sp078">'[15]MRMECADAMoad data'!#REF!</definedName>
    <definedName name="_______SPO79" localSheetId="23">'[15]MRMECADAMoad data'!#REF!</definedName>
    <definedName name="_______SPO79" localSheetId="24">'[15]MRMECADAMoad data'!#REF!</definedName>
    <definedName name="_______SPO79">'[15]MRMECADAMoad data'!#REF!</definedName>
    <definedName name="_______SS10" localSheetId="26">[8]MRATES!$C$9</definedName>
    <definedName name="_______SS10">[3]MRATES!$J$7</definedName>
    <definedName name="_______SS12" localSheetId="26">[8]MRATES!$C$10</definedName>
    <definedName name="_______SS12">[3]MRATES!$J$8</definedName>
    <definedName name="_______SS150">[3]MRATES!$G$13</definedName>
    <definedName name="_______SS20" localSheetId="26">[8]MRATES!$C$11</definedName>
    <definedName name="_______SS20">[3]MRATES!$J$9</definedName>
    <definedName name="_______SS225" localSheetId="26">[8]MRATES!$I$19</definedName>
    <definedName name="_______SS225">[3]MRATES!$G$14</definedName>
    <definedName name="_______SS25" localSheetId="26">[8]MRATES!$C$12</definedName>
    <definedName name="_______SS25">[3]MRATES!$J$10</definedName>
    <definedName name="_______SS300">[3]MRATES!$G$15</definedName>
    <definedName name="_______SS40" localSheetId="26">[8]MRATES!$C$13</definedName>
    <definedName name="_______SS40">[3]MRATES!$J$11</definedName>
    <definedName name="_______SS50" localSheetId="25">#REF!</definedName>
    <definedName name="_______SS50" localSheetId="22">#REF!</definedName>
    <definedName name="_______SS50" localSheetId="23">#REF!</definedName>
    <definedName name="_______SS50" localSheetId="26">#REF!</definedName>
    <definedName name="_______SS50" localSheetId="24">#REF!</definedName>
    <definedName name="_______SS50" localSheetId="21">#REF!</definedName>
    <definedName name="_______SS50">#REF!</definedName>
    <definedName name="_______SS6" localSheetId="26">[8]MRATES!$C$8</definedName>
    <definedName name="_______SS6">[3]MRATES!$J$6</definedName>
    <definedName name="_______SS60" localSheetId="25">#REF!</definedName>
    <definedName name="_______SS60" localSheetId="22">#REF!</definedName>
    <definedName name="_______SS60" localSheetId="23">#REF!</definedName>
    <definedName name="_______SS60" localSheetId="26">#REF!</definedName>
    <definedName name="_______SS60" localSheetId="24">#REF!</definedName>
    <definedName name="_______SS60" localSheetId="21">#REF!</definedName>
    <definedName name="_______SS60">#REF!</definedName>
    <definedName name="_______SS65" localSheetId="23">#REF!</definedName>
    <definedName name="_______SS65" localSheetId="26">#REF!</definedName>
    <definedName name="_______SS65" localSheetId="24">#REF!</definedName>
    <definedName name="_______SS65" localSheetId="21">#REF!</definedName>
    <definedName name="_______SS65">#REF!</definedName>
    <definedName name="_______SS75" localSheetId="23">#REF!</definedName>
    <definedName name="_______SS75" localSheetId="26">#REF!</definedName>
    <definedName name="_______SS75" localSheetId="24">#REF!</definedName>
    <definedName name="_______SS75" localSheetId="21">#REF!</definedName>
    <definedName name="_______SS75">#REF!</definedName>
    <definedName name="______IRC12" localSheetId="26">[8]MRATES!$F$11</definedName>
    <definedName name="______IRC12">[10]MRATES!$M$9</definedName>
    <definedName name="______IRC19" localSheetId="26">[8]MRATES!$F$12</definedName>
    <definedName name="______IRC19">[10]MRATES!$M$10</definedName>
    <definedName name="______IRC25" localSheetId="26">[8]MRATES!$F$13</definedName>
    <definedName name="______IRC25">[10]MRATES!$M$11</definedName>
    <definedName name="______IRC40" localSheetId="26">[8]MRATES!$F$14</definedName>
    <definedName name="______IRC40">[10]MRATES!$M$12</definedName>
    <definedName name="______IRC5" localSheetId="26">[8]MRATES!$F$9</definedName>
    <definedName name="______IRC5">[10]MRATES!$M$7</definedName>
    <definedName name="______IRC50" localSheetId="26">#N/A</definedName>
    <definedName name="______IRC50">[10]MRATES!$M$13</definedName>
    <definedName name="______IRC60" localSheetId="26">#N/A</definedName>
    <definedName name="______IRC60">[10]MRATES!$M$14</definedName>
    <definedName name="______IRC65" localSheetId="25">#REF!</definedName>
    <definedName name="______IRC65" localSheetId="22">#REF!</definedName>
    <definedName name="______IRC65" localSheetId="23">#REF!</definedName>
    <definedName name="______IRC65" localSheetId="26">#REF!</definedName>
    <definedName name="______IRC65" localSheetId="24">#REF!</definedName>
    <definedName name="______IRC65" localSheetId="21">#REF!</definedName>
    <definedName name="______IRC65">#REF!</definedName>
    <definedName name="______IRC75" localSheetId="23">#REF!</definedName>
    <definedName name="______IRC75" localSheetId="26">#REF!</definedName>
    <definedName name="______IRC75" localSheetId="24">#REF!</definedName>
    <definedName name="______IRC75" localSheetId="21">#REF!</definedName>
    <definedName name="______IRC75">#REF!</definedName>
    <definedName name="______IRC9" localSheetId="26">[8]MRATES!$F$10</definedName>
    <definedName name="______IRC9">[10]MRATES!$M$8</definedName>
    <definedName name="______MS6" localSheetId="26">#N/A</definedName>
    <definedName name="______MS6">[10]MRATES!$P$50</definedName>
    <definedName name="______MT1" localSheetId="25">#REF!</definedName>
    <definedName name="______MT1" localSheetId="22">#REF!</definedName>
    <definedName name="______MT1" localSheetId="23">#REF!</definedName>
    <definedName name="______MT1" localSheetId="26">#REF!</definedName>
    <definedName name="______MT1" localSheetId="24">#REF!</definedName>
    <definedName name="______MT1" localSheetId="21">#REF!</definedName>
    <definedName name="______MT1">#REF!</definedName>
    <definedName name="______MT10" localSheetId="23">#REF!</definedName>
    <definedName name="______MT10" localSheetId="26">#REF!</definedName>
    <definedName name="______MT10" localSheetId="24">#REF!</definedName>
    <definedName name="______MT10" localSheetId="21">#REF!</definedName>
    <definedName name="______MT10">#REF!</definedName>
    <definedName name="______MT100" localSheetId="23">#REF!</definedName>
    <definedName name="______MT100" localSheetId="26">#REF!</definedName>
    <definedName name="______MT100" localSheetId="24">#REF!</definedName>
    <definedName name="______MT100" localSheetId="21">#REF!</definedName>
    <definedName name="______MT100">#REF!</definedName>
    <definedName name="______MT101" localSheetId="23">#REF!</definedName>
    <definedName name="______MT101" localSheetId="24">#REF!</definedName>
    <definedName name="______MT101" localSheetId="21">#REF!</definedName>
    <definedName name="______MT101">#REF!</definedName>
    <definedName name="______MT102" localSheetId="23">#REF!</definedName>
    <definedName name="______MT102" localSheetId="24">#REF!</definedName>
    <definedName name="______MT102" localSheetId="21">#REF!</definedName>
    <definedName name="______MT102">#REF!</definedName>
    <definedName name="______MT103" localSheetId="23">#REF!</definedName>
    <definedName name="______MT103" localSheetId="24">#REF!</definedName>
    <definedName name="______MT103" localSheetId="21">#REF!</definedName>
    <definedName name="______MT103">#REF!</definedName>
    <definedName name="______MT104" localSheetId="23">#REF!</definedName>
    <definedName name="______MT104" localSheetId="24">#REF!</definedName>
    <definedName name="______MT104" localSheetId="21">#REF!</definedName>
    <definedName name="______MT104">#REF!</definedName>
    <definedName name="______MT105" localSheetId="23">#REF!</definedName>
    <definedName name="______MT105" localSheetId="24">#REF!</definedName>
    <definedName name="______MT105" localSheetId="21">#REF!</definedName>
    <definedName name="______MT105">#REF!</definedName>
    <definedName name="______MT106" localSheetId="23">#REF!</definedName>
    <definedName name="______MT106" localSheetId="24">#REF!</definedName>
    <definedName name="______MT106" localSheetId="21">#REF!</definedName>
    <definedName name="______MT106">#REF!</definedName>
    <definedName name="______MT107" localSheetId="23">#REF!</definedName>
    <definedName name="______MT107" localSheetId="24">#REF!</definedName>
    <definedName name="______MT107" localSheetId="21">#REF!</definedName>
    <definedName name="______MT107">#REF!</definedName>
    <definedName name="______MT108" localSheetId="23">#REF!</definedName>
    <definedName name="______MT108" localSheetId="24">#REF!</definedName>
    <definedName name="______MT108" localSheetId="21">#REF!</definedName>
    <definedName name="______MT108">#REF!</definedName>
    <definedName name="______MT109" localSheetId="23">#REF!</definedName>
    <definedName name="______MT109" localSheetId="24">#REF!</definedName>
    <definedName name="______MT109" localSheetId="21">#REF!</definedName>
    <definedName name="______MT109">#REF!</definedName>
    <definedName name="______MT11" localSheetId="23">#REF!</definedName>
    <definedName name="______MT11" localSheetId="24">#REF!</definedName>
    <definedName name="______MT11" localSheetId="21">#REF!</definedName>
    <definedName name="______MT11">#REF!</definedName>
    <definedName name="______MT110" localSheetId="23">#REF!</definedName>
    <definedName name="______MT110" localSheetId="24">#REF!</definedName>
    <definedName name="______MT110" localSheetId="21">#REF!</definedName>
    <definedName name="______MT110">#REF!</definedName>
    <definedName name="______MT111" localSheetId="23">#REF!</definedName>
    <definedName name="______MT111" localSheetId="24">#REF!</definedName>
    <definedName name="______MT111" localSheetId="21">#REF!</definedName>
    <definedName name="______MT111">#REF!</definedName>
    <definedName name="______MT112" localSheetId="23">#REF!</definedName>
    <definedName name="______MT112" localSheetId="24">#REF!</definedName>
    <definedName name="______MT112" localSheetId="21">#REF!</definedName>
    <definedName name="______MT112">#REF!</definedName>
    <definedName name="______MT113" localSheetId="23">#REF!</definedName>
    <definedName name="______MT113" localSheetId="24">#REF!</definedName>
    <definedName name="______MT113" localSheetId="21">#REF!</definedName>
    <definedName name="______MT113">#REF!</definedName>
    <definedName name="______MT114" localSheetId="23">#REF!</definedName>
    <definedName name="______MT114" localSheetId="24">#REF!</definedName>
    <definedName name="______MT114" localSheetId="21">#REF!</definedName>
    <definedName name="______MT114">#REF!</definedName>
    <definedName name="______MT115" localSheetId="23">#REF!</definedName>
    <definedName name="______MT115" localSheetId="24">#REF!</definedName>
    <definedName name="______MT115" localSheetId="21">#REF!</definedName>
    <definedName name="______MT115">#REF!</definedName>
    <definedName name="______MT116" localSheetId="23">#REF!</definedName>
    <definedName name="______MT116" localSheetId="24">#REF!</definedName>
    <definedName name="______MT116" localSheetId="21">#REF!</definedName>
    <definedName name="______MT116">#REF!</definedName>
    <definedName name="______MT117" localSheetId="23">#REF!</definedName>
    <definedName name="______MT117" localSheetId="24">#REF!</definedName>
    <definedName name="______MT117" localSheetId="21">#REF!</definedName>
    <definedName name="______MT117">#REF!</definedName>
    <definedName name="______MT118" localSheetId="23">#REF!</definedName>
    <definedName name="______MT118" localSheetId="24">#REF!</definedName>
    <definedName name="______MT118" localSheetId="21">#REF!</definedName>
    <definedName name="______MT118">#REF!</definedName>
    <definedName name="______MT119" localSheetId="23">#REF!</definedName>
    <definedName name="______MT119" localSheetId="24">#REF!</definedName>
    <definedName name="______MT119" localSheetId="21">#REF!</definedName>
    <definedName name="______MT119">#REF!</definedName>
    <definedName name="______MT12" localSheetId="23">#REF!</definedName>
    <definedName name="______MT12" localSheetId="24">#REF!</definedName>
    <definedName name="______MT12" localSheetId="21">#REF!</definedName>
    <definedName name="______MT12">#REF!</definedName>
    <definedName name="______MT120" localSheetId="23">#REF!</definedName>
    <definedName name="______MT120" localSheetId="24">#REF!</definedName>
    <definedName name="______MT120" localSheetId="21">#REF!</definedName>
    <definedName name="______MT120">#REF!</definedName>
    <definedName name="______MT121" localSheetId="23">#REF!</definedName>
    <definedName name="______MT121" localSheetId="24">#REF!</definedName>
    <definedName name="______MT121" localSheetId="21">#REF!</definedName>
    <definedName name="______MT121">#REF!</definedName>
    <definedName name="______MT122" localSheetId="23">#REF!</definedName>
    <definedName name="______MT122" localSheetId="24">#REF!</definedName>
    <definedName name="______MT122" localSheetId="21">#REF!</definedName>
    <definedName name="______MT122">#REF!</definedName>
    <definedName name="______MT123" localSheetId="23">#REF!</definedName>
    <definedName name="______MT123" localSheetId="24">#REF!</definedName>
    <definedName name="______MT123" localSheetId="21">#REF!</definedName>
    <definedName name="______MT123">#REF!</definedName>
    <definedName name="______MT124" localSheetId="23">#REF!</definedName>
    <definedName name="______MT124" localSheetId="24">#REF!</definedName>
    <definedName name="______MT124" localSheetId="21">#REF!</definedName>
    <definedName name="______MT124">#REF!</definedName>
    <definedName name="______MT125" localSheetId="23">#REF!</definedName>
    <definedName name="______MT125" localSheetId="24">#REF!</definedName>
    <definedName name="______MT125" localSheetId="21">#REF!</definedName>
    <definedName name="______MT125">#REF!</definedName>
    <definedName name="______MT126" localSheetId="23">#REF!</definedName>
    <definedName name="______MT126" localSheetId="24">#REF!</definedName>
    <definedName name="______MT126" localSheetId="21">#REF!</definedName>
    <definedName name="______MT126">#REF!</definedName>
    <definedName name="______MT127" localSheetId="23">#REF!</definedName>
    <definedName name="______MT127" localSheetId="24">#REF!</definedName>
    <definedName name="______MT127" localSheetId="21">#REF!</definedName>
    <definedName name="______MT127">#REF!</definedName>
    <definedName name="______MT128" localSheetId="23">#REF!</definedName>
    <definedName name="______MT128" localSheetId="24">#REF!</definedName>
    <definedName name="______MT128" localSheetId="21">#REF!</definedName>
    <definedName name="______MT128">#REF!</definedName>
    <definedName name="______MT129" localSheetId="23">#REF!</definedName>
    <definedName name="______MT129" localSheetId="24">#REF!</definedName>
    <definedName name="______MT129" localSheetId="21">#REF!</definedName>
    <definedName name="______MT129">#REF!</definedName>
    <definedName name="______MT13" localSheetId="23">#REF!</definedName>
    <definedName name="______MT13" localSheetId="24">#REF!</definedName>
    <definedName name="______MT13" localSheetId="21">#REF!</definedName>
    <definedName name="______MT13">#REF!</definedName>
    <definedName name="______MT130" localSheetId="23">#REF!</definedName>
    <definedName name="______MT130" localSheetId="24">#REF!</definedName>
    <definedName name="______MT130" localSheetId="21">#REF!</definedName>
    <definedName name="______MT130">#REF!</definedName>
    <definedName name="______MT131" localSheetId="23">#REF!</definedName>
    <definedName name="______MT131" localSheetId="24">#REF!</definedName>
    <definedName name="______MT131" localSheetId="21">#REF!</definedName>
    <definedName name="______MT131">#REF!</definedName>
    <definedName name="______MT132" localSheetId="23">#REF!</definedName>
    <definedName name="______MT132" localSheetId="24">#REF!</definedName>
    <definedName name="______MT132" localSheetId="21">#REF!</definedName>
    <definedName name="______MT132">#REF!</definedName>
    <definedName name="______MT133" localSheetId="23">#REF!</definedName>
    <definedName name="______MT133" localSheetId="24">#REF!</definedName>
    <definedName name="______MT133" localSheetId="21">#REF!</definedName>
    <definedName name="______MT133">#REF!</definedName>
    <definedName name="______MT134" localSheetId="23">#REF!</definedName>
    <definedName name="______MT134" localSheetId="24">#REF!</definedName>
    <definedName name="______MT134" localSheetId="21">#REF!</definedName>
    <definedName name="______MT134">#REF!</definedName>
    <definedName name="______MT135" localSheetId="23">#REF!</definedName>
    <definedName name="______MT135" localSheetId="24">#REF!</definedName>
    <definedName name="______MT135" localSheetId="21">#REF!</definedName>
    <definedName name="______MT135">#REF!</definedName>
    <definedName name="______MT136" localSheetId="23">#REF!</definedName>
    <definedName name="______MT136" localSheetId="24">#REF!</definedName>
    <definedName name="______MT136" localSheetId="21">#REF!</definedName>
    <definedName name="______MT136">#REF!</definedName>
    <definedName name="______MT137" localSheetId="23">#REF!</definedName>
    <definedName name="______MT137" localSheetId="24">#REF!</definedName>
    <definedName name="______MT137" localSheetId="21">#REF!</definedName>
    <definedName name="______MT137">#REF!</definedName>
    <definedName name="______MT138" localSheetId="23">#REF!</definedName>
    <definedName name="______MT138" localSheetId="24">#REF!</definedName>
    <definedName name="______MT138" localSheetId="21">#REF!</definedName>
    <definedName name="______MT138">#REF!</definedName>
    <definedName name="______MT139" localSheetId="23">#REF!</definedName>
    <definedName name="______MT139" localSheetId="24">#REF!</definedName>
    <definedName name="______MT139" localSheetId="21">#REF!</definedName>
    <definedName name="______MT139">#REF!</definedName>
    <definedName name="______MT14" localSheetId="23">#REF!</definedName>
    <definedName name="______MT14" localSheetId="24">#REF!</definedName>
    <definedName name="______MT14" localSheetId="21">#REF!</definedName>
    <definedName name="______MT14">#REF!</definedName>
    <definedName name="______MT140" localSheetId="23">#REF!</definedName>
    <definedName name="______MT140" localSheetId="24">#REF!</definedName>
    <definedName name="______MT140" localSheetId="21">#REF!</definedName>
    <definedName name="______MT140">#REF!</definedName>
    <definedName name="______MT141" localSheetId="23">#REF!</definedName>
    <definedName name="______MT141" localSheetId="24">#REF!</definedName>
    <definedName name="______MT141" localSheetId="21">#REF!</definedName>
    <definedName name="______MT141">#REF!</definedName>
    <definedName name="______MT142" localSheetId="23">#REF!</definedName>
    <definedName name="______MT142" localSheetId="24">#REF!</definedName>
    <definedName name="______MT142" localSheetId="21">#REF!</definedName>
    <definedName name="______MT142">#REF!</definedName>
    <definedName name="______MT143" localSheetId="23">#REF!</definedName>
    <definedName name="______MT143" localSheetId="24">#REF!</definedName>
    <definedName name="______MT143" localSheetId="21">#REF!</definedName>
    <definedName name="______MT143">#REF!</definedName>
    <definedName name="______MT144" localSheetId="23">#REF!</definedName>
    <definedName name="______MT144" localSheetId="24">#REF!</definedName>
    <definedName name="______MT144" localSheetId="21">#REF!</definedName>
    <definedName name="______MT144">#REF!</definedName>
    <definedName name="______MT145" localSheetId="23">#REF!</definedName>
    <definedName name="______MT145" localSheetId="24">#REF!</definedName>
    <definedName name="______MT145" localSheetId="21">#REF!</definedName>
    <definedName name="______MT145">#REF!</definedName>
    <definedName name="______MT146" localSheetId="23">#REF!</definedName>
    <definedName name="______MT146" localSheetId="24">#REF!</definedName>
    <definedName name="______MT146" localSheetId="21">#REF!</definedName>
    <definedName name="______MT146">#REF!</definedName>
    <definedName name="______MT147" localSheetId="23">#REF!</definedName>
    <definedName name="______MT147" localSheetId="24">#REF!</definedName>
    <definedName name="______MT147" localSheetId="21">#REF!</definedName>
    <definedName name="______MT147">#REF!</definedName>
    <definedName name="______MT148" localSheetId="23">#REF!</definedName>
    <definedName name="______MT148" localSheetId="24">#REF!</definedName>
    <definedName name="______MT148" localSheetId="21">#REF!</definedName>
    <definedName name="______MT148">#REF!</definedName>
    <definedName name="______MT149" localSheetId="23">#REF!</definedName>
    <definedName name="______MT149" localSheetId="24">#REF!</definedName>
    <definedName name="______MT149" localSheetId="21">#REF!</definedName>
    <definedName name="______MT149">#REF!</definedName>
    <definedName name="______MT15" localSheetId="23">#REF!</definedName>
    <definedName name="______MT15" localSheetId="24">#REF!</definedName>
    <definedName name="______MT15" localSheetId="21">#REF!</definedName>
    <definedName name="______MT15">#REF!</definedName>
    <definedName name="______MT150" localSheetId="23">#REF!</definedName>
    <definedName name="______MT150" localSheetId="24">#REF!</definedName>
    <definedName name="______MT150" localSheetId="21">#REF!</definedName>
    <definedName name="______MT150">#REF!</definedName>
    <definedName name="______MT16" localSheetId="23">#REF!</definedName>
    <definedName name="______MT16" localSheetId="24">#REF!</definedName>
    <definedName name="______MT16" localSheetId="21">#REF!</definedName>
    <definedName name="______MT16">#REF!</definedName>
    <definedName name="______MT17" localSheetId="23">#REF!</definedName>
    <definedName name="______MT17" localSheetId="24">#REF!</definedName>
    <definedName name="______MT17" localSheetId="21">#REF!</definedName>
    <definedName name="______MT17">#REF!</definedName>
    <definedName name="______MT18" localSheetId="23">#REF!</definedName>
    <definedName name="______MT18" localSheetId="24">#REF!</definedName>
    <definedName name="______MT18" localSheetId="21">#REF!</definedName>
    <definedName name="______MT18">#REF!</definedName>
    <definedName name="______MT19" localSheetId="23">#REF!</definedName>
    <definedName name="______MT19" localSheetId="24">#REF!</definedName>
    <definedName name="______MT19" localSheetId="21">#REF!</definedName>
    <definedName name="______MT19">#REF!</definedName>
    <definedName name="______MT2" localSheetId="23">#REF!</definedName>
    <definedName name="______MT2" localSheetId="24">#REF!</definedName>
    <definedName name="______MT2" localSheetId="21">#REF!</definedName>
    <definedName name="______MT2">#REF!</definedName>
    <definedName name="______MT20" localSheetId="23">#REF!</definedName>
    <definedName name="______MT20" localSheetId="24">#REF!</definedName>
    <definedName name="______MT20" localSheetId="21">#REF!</definedName>
    <definedName name="______MT20">#REF!</definedName>
    <definedName name="______MT21" localSheetId="23">#REF!</definedName>
    <definedName name="______MT21" localSheetId="24">#REF!</definedName>
    <definedName name="______MT21" localSheetId="21">#REF!</definedName>
    <definedName name="______MT21">#REF!</definedName>
    <definedName name="______MT22" localSheetId="23">#REF!</definedName>
    <definedName name="______MT22" localSheetId="24">#REF!</definedName>
    <definedName name="______MT22" localSheetId="21">#REF!</definedName>
    <definedName name="______MT22">#REF!</definedName>
    <definedName name="______MT23" localSheetId="23">#REF!</definedName>
    <definedName name="______MT23" localSheetId="24">#REF!</definedName>
    <definedName name="______MT23" localSheetId="21">#REF!</definedName>
    <definedName name="______MT23">#REF!</definedName>
    <definedName name="______MT24" localSheetId="23">#REF!</definedName>
    <definedName name="______MT24" localSheetId="24">#REF!</definedName>
    <definedName name="______MT24" localSheetId="21">#REF!</definedName>
    <definedName name="______MT24">#REF!</definedName>
    <definedName name="______MT25" localSheetId="23">#REF!</definedName>
    <definedName name="______MT25" localSheetId="24">#REF!</definedName>
    <definedName name="______MT25" localSheetId="21">#REF!</definedName>
    <definedName name="______MT25">#REF!</definedName>
    <definedName name="______MT26" localSheetId="23">#REF!</definedName>
    <definedName name="______MT26" localSheetId="24">#REF!</definedName>
    <definedName name="______MT26" localSheetId="21">#REF!</definedName>
    <definedName name="______MT26">#REF!</definedName>
    <definedName name="______MT27" localSheetId="23">#REF!</definedName>
    <definedName name="______MT27" localSheetId="24">#REF!</definedName>
    <definedName name="______MT27" localSheetId="21">#REF!</definedName>
    <definedName name="______MT27">#REF!</definedName>
    <definedName name="______MT28" localSheetId="23">#REF!</definedName>
    <definedName name="______MT28" localSheetId="24">#REF!</definedName>
    <definedName name="______MT28" localSheetId="21">#REF!</definedName>
    <definedName name="______MT28">#REF!</definedName>
    <definedName name="______MT29" localSheetId="23">#REF!</definedName>
    <definedName name="______MT29" localSheetId="24">#REF!</definedName>
    <definedName name="______MT29" localSheetId="21">#REF!</definedName>
    <definedName name="______MT29">#REF!</definedName>
    <definedName name="______MT3" localSheetId="23">#REF!</definedName>
    <definedName name="______MT3" localSheetId="24">#REF!</definedName>
    <definedName name="______MT3" localSheetId="21">#REF!</definedName>
    <definedName name="______MT3">#REF!</definedName>
    <definedName name="______MT30" localSheetId="23">#REF!</definedName>
    <definedName name="______MT30" localSheetId="24">#REF!</definedName>
    <definedName name="______MT30" localSheetId="21">#REF!</definedName>
    <definedName name="______MT30">#REF!</definedName>
    <definedName name="______MT31" localSheetId="23">#REF!</definedName>
    <definedName name="______MT31" localSheetId="24">#REF!</definedName>
    <definedName name="______MT31" localSheetId="21">#REF!</definedName>
    <definedName name="______MT31">#REF!</definedName>
    <definedName name="______MT32" localSheetId="23">#REF!</definedName>
    <definedName name="______MT32" localSheetId="24">#REF!</definedName>
    <definedName name="______MT32" localSheetId="21">#REF!</definedName>
    <definedName name="______MT32">#REF!</definedName>
    <definedName name="______MT33" localSheetId="23">#REF!</definedName>
    <definedName name="______MT33" localSheetId="24">#REF!</definedName>
    <definedName name="______MT33" localSheetId="21">#REF!</definedName>
    <definedName name="______MT33">#REF!</definedName>
    <definedName name="______MT34" localSheetId="23">#REF!</definedName>
    <definedName name="______MT34" localSheetId="24">#REF!</definedName>
    <definedName name="______MT34" localSheetId="21">#REF!</definedName>
    <definedName name="______MT34">#REF!</definedName>
    <definedName name="______MT35" localSheetId="23">#REF!</definedName>
    <definedName name="______MT35" localSheetId="24">#REF!</definedName>
    <definedName name="______MT35" localSheetId="21">#REF!</definedName>
    <definedName name="______MT35">#REF!</definedName>
    <definedName name="______MT36" localSheetId="23">#REF!</definedName>
    <definedName name="______MT36" localSheetId="24">#REF!</definedName>
    <definedName name="______MT36" localSheetId="21">#REF!</definedName>
    <definedName name="______MT36">#REF!</definedName>
    <definedName name="______MT37" localSheetId="23">#REF!</definedName>
    <definedName name="______MT37" localSheetId="24">#REF!</definedName>
    <definedName name="______MT37" localSheetId="21">#REF!</definedName>
    <definedName name="______MT37">#REF!</definedName>
    <definedName name="______MT38" localSheetId="23">#REF!</definedName>
    <definedName name="______MT38" localSheetId="24">#REF!</definedName>
    <definedName name="______MT38" localSheetId="21">#REF!</definedName>
    <definedName name="______MT38">#REF!</definedName>
    <definedName name="______MT39" localSheetId="23">#REF!</definedName>
    <definedName name="______MT39" localSheetId="24">#REF!</definedName>
    <definedName name="______MT39" localSheetId="21">#REF!</definedName>
    <definedName name="______MT39">#REF!</definedName>
    <definedName name="______MT4" localSheetId="23">#REF!</definedName>
    <definedName name="______MT4" localSheetId="24">#REF!</definedName>
    <definedName name="______MT4" localSheetId="21">#REF!</definedName>
    <definedName name="______MT4">#REF!</definedName>
    <definedName name="______MT40" localSheetId="23">#REF!</definedName>
    <definedName name="______MT40" localSheetId="24">#REF!</definedName>
    <definedName name="______MT40" localSheetId="21">#REF!</definedName>
    <definedName name="______MT40">#REF!</definedName>
    <definedName name="______MT41" localSheetId="23">#REF!</definedName>
    <definedName name="______MT41" localSheetId="24">#REF!</definedName>
    <definedName name="______MT41" localSheetId="21">#REF!</definedName>
    <definedName name="______MT41">#REF!</definedName>
    <definedName name="______MT42" localSheetId="23">#REF!</definedName>
    <definedName name="______MT42" localSheetId="24">#REF!</definedName>
    <definedName name="______MT42" localSheetId="21">#REF!</definedName>
    <definedName name="______MT42">#REF!</definedName>
    <definedName name="______MT43" localSheetId="23">#REF!</definedName>
    <definedName name="______MT43" localSheetId="24">#REF!</definedName>
    <definedName name="______MT43" localSheetId="21">#REF!</definedName>
    <definedName name="______MT43">#REF!</definedName>
    <definedName name="______MT44" localSheetId="23">#REF!</definedName>
    <definedName name="______MT44" localSheetId="24">#REF!</definedName>
    <definedName name="______MT44" localSheetId="21">#REF!</definedName>
    <definedName name="______MT44">#REF!</definedName>
    <definedName name="______MT45" localSheetId="23">#REF!</definedName>
    <definedName name="______MT45" localSheetId="24">#REF!</definedName>
    <definedName name="______MT45" localSheetId="21">#REF!</definedName>
    <definedName name="______MT45">#REF!</definedName>
    <definedName name="______MT46" localSheetId="23">#REF!</definedName>
    <definedName name="______MT46" localSheetId="24">#REF!</definedName>
    <definedName name="______MT46" localSheetId="21">#REF!</definedName>
    <definedName name="______MT46">#REF!</definedName>
    <definedName name="______MT47" localSheetId="23">#REF!</definedName>
    <definedName name="______MT47" localSheetId="24">#REF!</definedName>
    <definedName name="______MT47" localSheetId="21">#REF!</definedName>
    <definedName name="______MT47">#REF!</definedName>
    <definedName name="______MT48" localSheetId="23">#REF!</definedName>
    <definedName name="______MT48" localSheetId="24">#REF!</definedName>
    <definedName name="______MT48" localSheetId="21">#REF!</definedName>
    <definedName name="______MT48">#REF!</definedName>
    <definedName name="______MT49" localSheetId="23">#REF!</definedName>
    <definedName name="______MT49" localSheetId="24">#REF!</definedName>
    <definedName name="______MT49" localSheetId="21">#REF!</definedName>
    <definedName name="______MT49">#REF!</definedName>
    <definedName name="______MT5" localSheetId="23">#REF!</definedName>
    <definedName name="______MT5" localSheetId="24">#REF!</definedName>
    <definedName name="______MT5" localSheetId="21">#REF!</definedName>
    <definedName name="______MT5">#REF!</definedName>
    <definedName name="______MT50" localSheetId="23">#REF!</definedName>
    <definedName name="______MT50" localSheetId="24">#REF!</definedName>
    <definedName name="______MT50" localSheetId="21">#REF!</definedName>
    <definedName name="______MT50">#REF!</definedName>
    <definedName name="______MT500" localSheetId="23">#REF!</definedName>
    <definedName name="______MT500" localSheetId="24">#REF!</definedName>
    <definedName name="______MT500" localSheetId="21">#REF!</definedName>
    <definedName name="______MT500">#REF!</definedName>
    <definedName name="______MT51" localSheetId="23">#REF!</definedName>
    <definedName name="______MT51" localSheetId="24">#REF!</definedName>
    <definedName name="______MT51" localSheetId="21">#REF!</definedName>
    <definedName name="______MT51">#REF!</definedName>
    <definedName name="______MT52" localSheetId="23">#REF!</definedName>
    <definedName name="______MT52" localSheetId="24">#REF!</definedName>
    <definedName name="______MT52" localSheetId="21">#REF!</definedName>
    <definedName name="______MT52">#REF!</definedName>
    <definedName name="______MT53" localSheetId="23">#REF!</definedName>
    <definedName name="______MT53" localSheetId="24">#REF!</definedName>
    <definedName name="______MT53" localSheetId="21">#REF!</definedName>
    <definedName name="______MT53">#REF!</definedName>
    <definedName name="______MT54" localSheetId="23">#REF!</definedName>
    <definedName name="______MT54" localSheetId="24">#REF!</definedName>
    <definedName name="______MT54" localSheetId="21">#REF!</definedName>
    <definedName name="______MT54">#REF!</definedName>
    <definedName name="______MT55" localSheetId="23">#REF!</definedName>
    <definedName name="______MT55" localSheetId="24">#REF!</definedName>
    <definedName name="______MT55" localSheetId="21">#REF!</definedName>
    <definedName name="______MT55">#REF!</definedName>
    <definedName name="______MT56" localSheetId="23">#REF!</definedName>
    <definedName name="______MT56" localSheetId="24">#REF!</definedName>
    <definedName name="______MT56" localSheetId="21">#REF!</definedName>
    <definedName name="______MT56">#REF!</definedName>
    <definedName name="______MT57" localSheetId="23">#REF!</definedName>
    <definedName name="______MT57" localSheetId="24">#REF!</definedName>
    <definedName name="______MT57" localSheetId="21">#REF!</definedName>
    <definedName name="______MT57">#REF!</definedName>
    <definedName name="______MT58" localSheetId="23">#REF!</definedName>
    <definedName name="______MT58" localSheetId="24">#REF!</definedName>
    <definedName name="______MT58" localSheetId="21">#REF!</definedName>
    <definedName name="______MT58">#REF!</definedName>
    <definedName name="______MT59" localSheetId="23">#REF!</definedName>
    <definedName name="______MT59" localSheetId="24">#REF!</definedName>
    <definedName name="______MT59" localSheetId="21">#REF!</definedName>
    <definedName name="______MT59">#REF!</definedName>
    <definedName name="______MT6" localSheetId="23">#REF!</definedName>
    <definedName name="______MT6" localSheetId="24">#REF!</definedName>
    <definedName name="______MT6" localSheetId="21">#REF!</definedName>
    <definedName name="______MT6">#REF!</definedName>
    <definedName name="______MT60" localSheetId="23">#REF!</definedName>
    <definedName name="______MT60" localSheetId="24">#REF!</definedName>
    <definedName name="______MT60" localSheetId="21">#REF!</definedName>
    <definedName name="______MT60">#REF!</definedName>
    <definedName name="______MT61" localSheetId="23">#REF!</definedName>
    <definedName name="______MT61" localSheetId="24">#REF!</definedName>
    <definedName name="______MT61" localSheetId="21">#REF!</definedName>
    <definedName name="______MT61">#REF!</definedName>
    <definedName name="______MT62" localSheetId="23">#REF!</definedName>
    <definedName name="______MT62" localSheetId="24">#REF!</definedName>
    <definedName name="______MT62" localSheetId="21">#REF!</definedName>
    <definedName name="______MT62">#REF!</definedName>
    <definedName name="______MT63" localSheetId="23">#REF!</definedName>
    <definedName name="______MT63" localSheetId="24">#REF!</definedName>
    <definedName name="______MT63" localSheetId="21">#REF!</definedName>
    <definedName name="______MT63">#REF!</definedName>
    <definedName name="______MT64" localSheetId="23">#REF!</definedName>
    <definedName name="______MT64" localSheetId="24">#REF!</definedName>
    <definedName name="______MT64" localSheetId="21">#REF!</definedName>
    <definedName name="______MT64">#REF!</definedName>
    <definedName name="______MT65" localSheetId="23">#REF!</definedName>
    <definedName name="______MT65" localSheetId="24">#REF!</definedName>
    <definedName name="______MT65" localSheetId="21">#REF!</definedName>
    <definedName name="______MT65">#REF!</definedName>
    <definedName name="______MT66" localSheetId="23">#REF!</definedName>
    <definedName name="______MT66" localSheetId="24">#REF!</definedName>
    <definedName name="______MT66" localSheetId="21">#REF!</definedName>
    <definedName name="______MT66">#REF!</definedName>
    <definedName name="______MT67" localSheetId="23">#REF!</definedName>
    <definedName name="______MT67" localSheetId="24">#REF!</definedName>
    <definedName name="______MT67" localSheetId="21">#REF!</definedName>
    <definedName name="______MT67">#REF!</definedName>
    <definedName name="______MT68" localSheetId="23">#REF!</definedName>
    <definedName name="______MT68" localSheetId="24">#REF!</definedName>
    <definedName name="______MT68" localSheetId="21">#REF!</definedName>
    <definedName name="______MT68">#REF!</definedName>
    <definedName name="______MT69" localSheetId="23">#REF!</definedName>
    <definedName name="______MT69" localSheetId="24">#REF!</definedName>
    <definedName name="______MT69" localSheetId="21">#REF!</definedName>
    <definedName name="______MT69">#REF!</definedName>
    <definedName name="______MT7" localSheetId="23">#REF!</definedName>
    <definedName name="______MT7" localSheetId="24">#REF!</definedName>
    <definedName name="______MT7" localSheetId="21">#REF!</definedName>
    <definedName name="______MT7">#REF!</definedName>
    <definedName name="______MT70" localSheetId="23">#REF!</definedName>
    <definedName name="______MT70" localSheetId="24">#REF!</definedName>
    <definedName name="______MT70" localSheetId="21">#REF!</definedName>
    <definedName name="______MT70">#REF!</definedName>
    <definedName name="______MT71" localSheetId="23">#REF!</definedName>
    <definedName name="______MT71" localSheetId="24">#REF!</definedName>
    <definedName name="______MT71" localSheetId="21">#REF!</definedName>
    <definedName name="______MT71">#REF!</definedName>
    <definedName name="______MT72" localSheetId="23">#REF!</definedName>
    <definedName name="______MT72" localSheetId="24">#REF!</definedName>
    <definedName name="______MT72" localSheetId="21">#REF!</definedName>
    <definedName name="______MT72">#REF!</definedName>
    <definedName name="______MT73" localSheetId="23">#REF!</definedName>
    <definedName name="______MT73" localSheetId="24">#REF!</definedName>
    <definedName name="______MT73" localSheetId="21">#REF!</definedName>
    <definedName name="______MT73">#REF!</definedName>
    <definedName name="______MT74" localSheetId="23">#REF!</definedName>
    <definedName name="______MT74" localSheetId="24">#REF!</definedName>
    <definedName name="______MT74" localSheetId="21">#REF!</definedName>
    <definedName name="______MT74">#REF!</definedName>
    <definedName name="______MT75" localSheetId="23">#REF!</definedName>
    <definedName name="______MT75" localSheetId="24">#REF!</definedName>
    <definedName name="______MT75" localSheetId="21">#REF!</definedName>
    <definedName name="______MT75">#REF!</definedName>
    <definedName name="______MT76" localSheetId="23">#REF!</definedName>
    <definedName name="______MT76" localSheetId="24">#REF!</definedName>
    <definedName name="______MT76" localSheetId="21">#REF!</definedName>
    <definedName name="______MT76">#REF!</definedName>
    <definedName name="______MT77" localSheetId="23">#REF!</definedName>
    <definedName name="______MT77" localSheetId="24">#REF!</definedName>
    <definedName name="______MT77" localSheetId="21">#REF!</definedName>
    <definedName name="______MT77">#REF!</definedName>
    <definedName name="______MT78" localSheetId="23">#REF!</definedName>
    <definedName name="______MT78" localSheetId="24">#REF!</definedName>
    <definedName name="______MT78" localSheetId="21">#REF!</definedName>
    <definedName name="______MT78">#REF!</definedName>
    <definedName name="______MT79" localSheetId="23">#REF!</definedName>
    <definedName name="______MT79" localSheetId="24">#REF!</definedName>
    <definedName name="______MT79" localSheetId="21">#REF!</definedName>
    <definedName name="______MT79">#REF!</definedName>
    <definedName name="______MT8" localSheetId="23">#REF!</definedName>
    <definedName name="______MT8" localSheetId="24">#REF!</definedName>
    <definedName name="______MT8" localSheetId="21">#REF!</definedName>
    <definedName name="______MT8">#REF!</definedName>
    <definedName name="______MT80" localSheetId="23">#REF!</definedName>
    <definedName name="______MT80" localSheetId="24">#REF!</definedName>
    <definedName name="______MT80" localSheetId="21">#REF!</definedName>
    <definedName name="______MT80">#REF!</definedName>
    <definedName name="______MT81" localSheetId="23">#REF!</definedName>
    <definedName name="______MT81" localSheetId="24">#REF!</definedName>
    <definedName name="______MT81" localSheetId="21">#REF!</definedName>
    <definedName name="______MT81">#REF!</definedName>
    <definedName name="______MT82" localSheetId="23">#REF!</definedName>
    <definedName name="______MT82" localSheetId="24">#REF!</definedName>
    <definedName name="______MT82" localSheetId="21">#REF!</definedName>
    <definedName name="______MT82">#REF!</definedName>
    <definedName name="______MT83" localSheetId="23">#REF!</definedName>
    <definedName name="______MT83" localSheetId="24">#REF!</definedName>
    <definedName name="______MT83" localSheetId="21">#REF!</definedName>
    <definedName name="______MT83">#REF!</definedName>
    <definedName name="______MT84" localSheetId="23">#REF!</definedName>
    <definedName name="______MT84" localSheetId="24">#REF!</definedName>
    <definedName name="______MT84" localSheetId="21">#REF!</definedName>
    <definedName name="______MT84">#REF!</definedName>
    <definedName name="______MT85" localSheetId="23">#REF!</definedName>
    <definedName name="______MT85" localSheetId="24">#REF!</definedName>
    <definedName name="______MT85" localSheetId="21">#REF!</definedName>
    <definedName name="______MT85">#REF!</definedName>
    <definedName name="______MT86" localSheetId="23">#REF!</definedName>
    <definedName name="______MT86" localSheetId="24">#REF!</definedName>
    <definedName name="______MT86" localSheetId="21">#REF!</definedName>
    <definedName name="______MT86">#REF!</definedName>
    <definedName name="______MT87" localSheetId="23">#REF!</definedName>
    <definedName name="______MT87" localSheetId="24">#REF!</definedName>
    <definedName name="______MT87" localSheetId="21">#REF!</definedName>
    <definedName name="______MT87">#REF!</definedName>
    <definedName name="______MT88" localSheetId="23">#REF!</definedName>
    <definedName name="______MT88" localSheetId="24">#REF!</definedName>
    <definedName name="______MT88" localSheetId="21">#REF!</definedName>
    <definedName name="______MT88">#REF!</definedName>
    <definedName name="______MT89" localSheetId="23">#REF!</definedName>
    <definedName name="______MT89" localSheetId="24">#REF!</definedName>
    <definedName name="______MT89" localSheetId="21">#REF!</definedName>
    <definedName name="______MT89">#REF!</definedName>
    <definedName name="______MT9" localSheetId="23">#REF!</definedName>
    <definedName name="______MT9" localSheetId="24">#REF!</definedName>
    <definedName name="______MT9" localSheetId="21">#REF!</definedName>
    <definedName name="______MT9">#REF!</definedName>
    <definedName name="______MT90" localSheetId="23">#REF!</definedName>
    <definedName name="______MT90" localSheetId="24">#REF!</definedName>
    <definedName name="______MT90" localSheetId="21">#REF!</definedName>
    <definedName name="______MT90">#REF!</definedName>
    <definedName name="______MT91" localSheetId="23">#REF!</definedName>
    <definedName name="______MT91" localSheetId="24">#REF!</definedName>
    <definedName name="______MT91" localSheetId="21">#REF!</definedName>
    <definedName name="______MT91">#REF!</definedName>
    <definedName name="______MT92" localSheetId="23">#REF!</definedName>
    <definedName name="______MT92" localSheetId="24">#REF!</definedName>
    <definedName name="______MT92" localSheetId="21">#REF!</definedName>
    <definedName name="______MT92">#REF!</definedName>
    <definedName name="______MT93" localSheetId="23">#REF!</definedName>
    <definedName name="______MT93" localSheetId="24">#REF!</definedName>
    <definedName name="______MT93" localSheetId="21">#REF!</definedName>
    <definedName name="______MT93">#REF!</definedName>
    <definedName name="______MT94" localSheetId="23">#REF!</definedName>
    <definedName name="______MT94" localSheetId="24">#REF!</definedName>
    <definedName name="______MT94" localSheetId="21">#REF!</definedName>
    <definedName name="______MT94">#REF!</definedName>
    <definedName name="______MT95" localSheetId="23">#REF!</definedName>
    <definedName name="______MT95" localSheetId="24">#REF!</definedName>
    <definedName name="______MT95" localSheetId="21">#REF!</definedName>
    <definedName name="______MT95">#REF!</definedName>
    <definedName name="______MT96" localSheetId="23">#REF!</definedName>
    <definedName name="______MT96" localSheetId="24">#REF!</definedName>
    <definedName name="______MT96" localSheetId="21">#REF!</definedName>
    <definedName name="______MT96">#REF!</definedName>
    <definedName name="______MT97" localSheetId="23">#REF!</definedName>
    <definedName name="______MT97" localSheetId="24">#REF!</definedName>
    <definedName name="______MT97" localSheetId="21">#REF!</definedName>
    <definedName name="______MT97">#REF!</definedName>
    <definedName name="______MT98" localSheetId="23">#REF!</definedName>
    <definedName name="______MT98" localSheetId="24">#REF!</definedName>
    <definedName name="______MT98" localSheetId="21">#REF!</definedName>
    <definedName name="______MT98">#REF!</definedName>
    <definedName name="______MT99" localSheetId="23">#REF!</definedName>
    <definedName name="______MT99" localSheetId="24">#REF!</definedName>
    <definedName name="______MT99" localSheetId="21">#REF!</definedName>
    <definedName name="______MT99">#REF!</definedName>
    <definedName name="______OH1" localSheetId="26">#N/A</definedName>
    <definedName name="______OH1">[10]MRATES!$C$35</definedName>
    <definedName name="______PPA14" localSheetId="25">[7]MRATES!#REF!</definedName>
    <definedName name="______PPA14" localSheetId="22">[7]MRATES!#REF!</definedName>
    <definedName name="______PPA14" localSheetId="23">[7]MRATES!#REF!</definedName>
    <definedName name="______PPA14" localSheetId="26">[8]MRATES!#REF!</definedName>
    <definedName name="______PPA14" localSheetId="24">[7]MRATES!#REF!</definedName>
    <definedName name="______PPA14">[7]MRATES!#REF!</definedName>
    <definedName name="______PPB154" localSheetId="25">[7]MRATES!#REF!</definedName>
    <definedName name="______PPB154" localSheetId="22">[7]MRATES!#REF!</definedName>
    <definedName name="______PPB154" localSheetId="23">[7]MRATES!#REF!</definedName>
    <definedName name="______PPB154" localSheetId="26">[8]MRATES!#REF!</definedName>
    <definedName name="______PPB154" localSheetId="24">[7]MRATES!#REF!</definedName>
    <definedName name="______PPB154">[7]MRATES!#REF!</definedName>
    <definedName name="______PPB155" localSheetId="23">[7]MRATES!#REF!</definedName>
    <definedName name="______PPB155" localSheetId="26">[8]MRATES!#REF!</definedName>
    <definedName name="______PPB155" localSheetId="24">[7]MRATES!#REF!</definedName>
    <definedName name="______PPB155">[7]MRATES!#REF!</definedName>
    <definedName name="______PPB16" localSheetId="23">[7]MRATES!#REF!</definedName>
    <definedName name="______PPB16" localSheetId="26">[8]MRATES!#REF!</definedName>
    <definedName name="______PPB16" localSheetId="24">[7]MRATES!#REF!</definedName>
    <definedName name="______PPB16">[7]MRATES!#REF!</definedName>
    <definedName name="______PPB17" localSheetId="23">[7]MRATES!#REF!</definedName>
    <definedName name="______PPB17" localSheetId="26">[8]MRATES!#REF!</definedName>
    <definedName name="______PPB17" localSheetId="24">[7]MRATES!#REF!</definedName>
    <definedName name="______PPB17">[7]MRATES!#REF!</definedName>
    <definedName name="______PPB18" localSheetId="23">[7]MRATES!#REF!</definedName>
    <definedName name="______PPB18" localSheetId="26">[8]MRATES!#REF!</definedName>
    <definedName name="______PPB18" localSheetId="24">[7]MRATES!#REF!</definedName>
    <definedName name="______PPB18">[7]MRATES!#REF!</definedName>
    <definedName name="______PPB19" localSheetId="23">[7]MRATES!#REF!</definedName>
    <definedName name="______PPB19" localSheetId="26">[8]MRATES!#REF!</definedName>
    <definedName name="______PPB19" localSheetId="24">[7]MRATES!#REF!</definedName>
    <definedName name="______PPB19">[7]MRATES!#REF!</definedName>
    <definedName name="______PPB2" localSheetId="23">[7]MRATES!#REF!</definedName>
    <definedName name="______PPB2" localSheetId="26">[8]MRATES!#REF!</definedName>
    <definedName name="______PPB2" localSheetId="24">[7]MRATES!#REF!</definedName>
    <definedName name="______PPB2">[7]MRATES!#REF!</definedName>
    <definedName name="______PPB20" localSheetId="23">[7]MRATES!#REF!</definedName>
    <definedName name="______PPB20" localSheetId="26">[8]MRATES!#REF!</definedName>
    <definedName name="______PPB20" localSheetId="24">[7]MRATES!#REF!</definedName>
    <definedName name="______PPB20">[7]MRATES!#REF!</definedName>
    <definedName name="______PPB21" localSheetId="23">[7]MRATES!#REF!</definedName>
    <definedName name="______PPB21" localSheetId="26">[8]MRATES!#REF!</definedName>
    <definedName name="______PPB21" localSheetId="24">[7]MRATES!#REF!</definedName>
    <definedName name="______PPB21">[7]MRATES!#REF!</definedName>
    <definedName name="______PPB22" localSheetId="23">[7]MRATES!#REF!</definedName>
    <definedName name="______PPB22" localSheetId="26">[8]MRATES!#REF!</definedName>
    <definedName name="______PPB22" localSheetId="24">[7]MRATES!#REF!</definedName>
    <definedName name="______PPB22">[7]MRATES!#REF!</definedName>
    <definedName name="______PPB23" localSheetId="23">[7]MRATES!#REF!</definedName>
    <definedName name="______PPB23" localSheetId="26">[8]MRATES!#REF!</definedName>
    <definedName name="______PPB23" localSheetId="24">[7]MRATES!#REF!</definedName>
    <definedName name="______PPB23">[7]MRATES!#REF!</definedName>
    <definedName name="______PPB24" localSheetId="23">[7]MRATES!#REF!</definedName>
    <definedName name="______PPB24" localSheetId="26">[8]MRATES!#REF!</definedName>
    <definedName name="______PPB24" localSheetId="24">[7]MRATES!#REF!</definedName>
    <definedName name="______PPB24">[7]MRATES!#REF!</definedName>
    <definedName name="______PPB25" localSheetId="23">[7]MRATES!#REF!</definedName>
    <definedName name="______PPB25" localSheetId="26">[8]MRATES!#REF!</definedName>
    <definedName name="______PPB25" localSheetId="24">[7]MRATES!#REF!</definedName>
    <definedName name="______PPB25">[7]MRATES!#REF!</definedName>
    <definedName name="______PPB26" localSheetId="23">[7]MRATES!#REF!</definedName>
    <definedName name="______PPB26" localSheetId="26">[8]MRATES!#REF!</definedName>
    <definedName name="______PPB26" localSheetId="24">[7]MRATES!#REF!</definedName>
    <definedName name="______PPB26">[7]MRATES!#REF!</definedName>
    <definedName name="______PPB27" localSheetId="23">[7]MRATES!#REF!</definedName>
    <definedName name="______PPB27" localSheetId="26">[8]MRATES!#REF!</definedName>
    <definedName name="______PPB27" localSheetId="24">[7]MRATES!#REF!</definedName>
    <definedName name="______PPB27">[7]MRATES!#REF!</definedName>
    <definedName name="______PPB28" localSheetId="23">[7]MRATES!#REF!</definedName>
    <definedName name="______PPB28" localSheetId="26">[8]MRATES!#REF!</definedName>
    <definedName name="______PPB28" localSheetId="24">[7]MRATES!#REF!</definedName>
    <definedName name="______PPB28">[7]MRATES!#REF!</definedName>
    <definedName name="______PPB29" localSheetId="23">[7]MRATES!#REF!</definedName>
    <definedName name="______PPB29" localSheetId="26">[8]MRATES!#REF!</definedName>
    <definedName name="______PPB29" localSheetId="24">[7]MRATES!#REF!</definedName>
    <definedName name="______PPB29">[7]MRATES!#REF!</definedName>
    <definedName name="______PPB3" localSheetId="23">[7]MRATES!#REF!</definedName>
    <definedName name="______PPB3" localSheetId="26">[8]MRATES!#REF!</definedName>
    <definedName name="______PPB3" localSheetId="24">[7]MRATES!#REF!</definedName>
    <definedName name="______PPB3">[7]MRATES!#REF!</definedName>
    <definedName name="______PPB30" localSheetId="23">[7]MRATES!#REF!</definedName>
    <definedName name="______PPB30" localSheetId="26">[8]MRATES!#REF!</definedName>
    <definedName name="______PPB30" localSheetId="24">[7]MRATES!#REF!</definedName>
    <definedName name="______PPB30">[7]MRATES!#REF!</definedName>
    <definedName name="______PPB31" localSheetId="23">[7]MRATES!#REF!</definedName>
    <definedName name="______PPB31" localSheetId="26">[8]MRATES!#REF!</definedName>
    <definedName name="______PPB31" localSheetId="24">[7]MRATES!#REF!</definedName>
    <definedName name="______PPB31">[7]MRATES!#REF!</definedName>
    <definedName name="______PPB32" localSheetId="23">[7]MRATES!#REF!</definedName>
    <definedName name="______PPB32" localSheetId="26">[8]MRATES!#REF!</definedName>
    <definedName name="______PPB32" localSheetId="24">[7]MRATES!#REF!</definedName>
    <definedName name="______PPB32">[7]MRATES!#REF!</definedName>
    <definedName name="______PPB33" localSheetId="23">[7]MRATES!#REF!</definedName>
    <definedName name="______PPB33" localSheetId="26">[8]MRATES!#REF!</definedName>
    <definedName name="______PPB33" localSheetId="24">[7]MRATES!#REF!</definedName>
    <definedName name="______PPB33">[7]MRATES!#REF!</definedName>
    <definedName name="______PPB34" localSheetId="23">[7]MRATES!#REF!</definedName>
    <definedName name="______PPB34" localSheetId="26">[8]MRATES!#REF!</definedName>
    <definedName name="______PPB34" localSheetId="24">[7]MRATES!#REF!</definedName>
    <definedName name="______PPB34">[7]MRATES!#REF!</definedName>
    <definedName name="______PPB35" localSheetId="23">[7]MRATES!#REF!</definedName>
    <definedName name="______PPB35" localSheetId="26">[8]MRATES!#REF!</definedName>
    <definedName name="______PPB35" localSheetId="24">[7]MRATES!#REF!</definedName>
    <definedName name="______PPB35">[7]MRATES!#REF!</definedName>
    <definedName name="______PPB36" localSheetId="23">[7]MRATES!#REF!</definedName>
    <definedName name="______PPB36" localSheetId="26">[8]MRATES!#REF!</definedName>
    <definedName name="______PPB36" localSheetId="24">[7]MRATES!#REF!</definedName>
    <definedName name="______PPB36">[7]MRATES!#REF!</definedName>
    <definedName name="______PPB37" localSheetId="23">[7]MRATES!#REF!</definedName>
    <definedName name="______PPB37" localSheetId="26">[8]MRATES!#REF!</definedName>
    <definedName name="______PPB37" localSheetId="24">[7]MRATES!#REF!</definedName>
    <definedName name="______PPB37">[7]MRATES!#REF!</definedName>
    <definedName name="______PPB38" localSheetId="23">[7]MRATES!#REF!</definedName>
    <definedName name="______PPB38" localSheetId="26">[8]MRATES!#REF!</definedName>
    <definedName name="______PPB38" localSheetId="24">[7]MRATES!#REF!</definedName>
    <definedName name="______PPB38">[7]MRATES!#REF!</definedName>
    <definedName name="______PPB39" localSheetId="23">[7]MRATES!#REF!</definedName>
    <definedName name="______PPB39" localSheetId="26">[8]MRATES!#REF!</definedName>
    <definedName name="______PPB39" localSheetId="24">[7]MRATES!#REF!</definedName>
    <definedName name="______PPB39">[7]MRATES!#REF!</definedName>
    <definedName name="______PPB4" localSheetId="23">[7]MRATES!#REF!</definedName>
    <definedName name="______PPB4" localSheetId="26">[8]MRATES!#REF!</definedName>
    <definedName name="______PPB4" localSheetId="24">[7]MRATES!#REF!</definedName>
    <definedName name="______PPB4">[7]MRATES!#REF!</definedName>
    <definedName name="______PPB40" localSheetId="23">[7]MRATES!#REF!</definedName>
    <definedName name="______PPB40" localSheetId="26">[8]MRATES!#REF!</definedName>
    <definedName name="______PPB40" localSheetId="24">[7]MRATES!#REF!</definedName>
    <definedName name="______PPB40">[7]MRATES!#REF!</definedName>
    <definedName name="______PPB41" localSheetId="23">[7]MRATES!#REF!</definedName>
    <definedName name="______PPB41" localSheetId="26">[8]MRATES!#REF!</definedName>
    <definedName name="______PPB41" localSheetId="24">[7]MRATES!#REF!</definedName>
    <definedName name="______PPB41">[7]MRATES!#REF!</definedName>
    <definedName name="______PPB42" localSheetId="23">[7]MRATES!#REF!</definedName>
    <definedName name="______PPB42" localSheetId="26">[8]MRATES!#REF!</definedName>
    <definedName name="______PPB42" localSheetId="24">[7]MRATES!#REF!</definedName>
    <definedName name="______PPB42">[7]MRATES!#REF!</definedName>
    <definedName name="______PPB43" localSheetId="23">[7]MRATES!#REF!</definedName>
    <definedName name="______PPB43" localSheetId="26">[8]MRATES!#REF!</definedName>
    <definedName name="______PPB43" localSheetId="24">[7]MRATES!#REF!</definedName>
    <definedName name="______PPB43">[7]MRATES!#REF!</definedName>
    <definedName name="______PPB44" localSheetId="23">[7]MRATES!#REF!</definedName>
    <definedName name="______PPB44" localSheetId="26">[8]MRATES!#REF!</definedName>
    <definedName name="______PPB44" localSheetId="24">[7]MRATES!#REF!</definedName>
    <definedName name="______PPB44">[7]MRATES!#REF!</definedName>
    <definedName name="______PPB45" localSheetId="23">[7]MRATES!#REF!</definedName>
    <definedName name="______PPB45" localSheetId="26">[8]MRATES!#REF!</definedName>
    <definedName name="______PPB45" localSheetId="24">[7]MRATES!#REF!</definedName>
    <definedName name="______PPB45">[7]MRATES!#REF!</definedName>
    <definedName name="______PPB46" localSheetId="23">[7]MRATES!#REF!</definedName>
    <definedName name="______PPB46" localSheetId="26">[8]MRATES!#REF!</definedName>
    <definedName name="______PPB46" localSheetId="24">[7]MRATES!#REF!</definedName>
    <definedName name="______PPB46">[7]MRATES!#REF!</definedName>
    <definedName name="______PPB47" localSheetId="23">[7]MRATES!#REF!</definedName>
    <definedName name="______PPB47" localSheetId="26">[8]MRATES!#REF!</definedName>
    <definedName name="______PPB47" localSheetId="24">[7]MRATES!#REF!</definedName>
    <definedName name="______PPB47">[7]MRATES!#REF!</definedName>
    <definedName name="______PPB48" localSheetId="23">[7]MRATES!#REF!</definedName>
    <definedName name="______PPB48" localSheetId="26">[8]MRATES!#REF!</definedName>
    <definedName name="______PPB48" localSheetId="24">[7]MRATES!#REF!</definedName>
    <definedName name="______PPB48">[7]MRATES!#REF!</definedName>
    <definedName name="______PPB49" localSheetId="23">[7]MRATES!#REF!</definedName>
    <definedName name="______PPB49" localSheetId="26">[8]MRATES!#REF!</definedName>
    <definedName name="______PPB49" localSheetId="24">[7]MRATES!#REF!</definedName>
    <definedName name="______PPB49">[7]MRATES!#REF!</definedName>
    <definedName name="______PPB5" localSheetId="23">[7]MRATES!#REF!</definedName>
    <definedName name="______PPB5" localSheetId="26">[8]MRATES!#REF!</definedName>
    <definedName name="______PPB5" localSheetId="24">[7]MRATES!#REF!</definedName>
    <definedName name="______PPB5">[7]MRATES!#REF!</definedName>
    <definedName name="______PPB50" localSheetId="23">[7]MRATES!#REF!</definedName>
    <definedName name="______PPB50" localSheetId="26">[8]MRATES!#REF!</definedName>
    <definedName name="______PPB50" localSheetId="24">[7]MRATES!#REF!</definedName>
    <definedName name="______PPB50">[7]MRATES!#REF!</definedName>
    <definedName name="______PPB51" localSheetId="23">[7]MRATES!#REF!</definedName>
    <definedName name="______PPB51" localSheetId="26">[8]MRATES!#REF!</definedName>
    <definedName name="______PPB51" localSheetId="24">[7]MRATES!#REF!</definedName>
    <definedName name="______PPB51">[7]MRATES!#REF!</definedName>
    <definedName name="______PPB52" localSheetId="23">[7]MRATES!#REF!</definedName>
    <definedName name="______PPB52" localSheetId="26">[8]MRATES!#REF!</definedName>
    <definedName name="______PPB52" localSheetId="24">[7]MRATES!#REF!</definedName>
    <definedName name="______PPB52">[7]MRATES!#REF!</definedName>
    <definedName name="______PPB53" localSheetId="23">[7]MRATES!#REF!</definedName>
    <definedName name="______PPB53" localSheetId="26">[8]MRATES!#REF!</definedName>
    <definedName name="______PPB53" localSheetId="24">[7]MRATES!#REF!</definedName>
    <definedName name="______PPB53">[7]MRATES!#REF!</definedName>
    <definedName name="______PPB54" localSheetId="23">[7]MRATES!#REF!</definedName>
    <definedName name="______PPB54" localSheetId="26">[8]MRATES!#REF!</definedName>
    <definedName name="______PPB54" localSheetId="24">[7]MRATES!#REF!</definedName>
    <definedName name="______PPB54">[7]MRATES!#REF!</definedName>
    <definedName name="______PPB55" localSheetId="23">[7]MRATES!#REF!</definedName>
    <definedName name="______PPB55" localSheetId="26">[8]MRATES!#REF!</definedName>
    <definedName name="______PPB55" localSheetId="24">[7]MRATES!#REF!</definedName>
    <definedName name="______PPB55">[7]MRATES!#REF!</definedName>
    <definedName name="______PPB56" localSheetId="23">[7]MRATES!#REF!</definedName>
    <definedName name="______PPB56" localSheetId="26">[8]MRATES!#REF!</definedName>
    <definedName name="______PPB56" localSheetId="24">[7]MRATES!#REF!</definedName>
    <definedName name="______PPB56">[7]MRATES!#REF!</definedName>
    <definedName name="______PPB57" localSheetId="23">[7]MRATES!#REF!</definedName>
    <definedName name="______PPB57" localSheetId="26">[8]MRATES!#REF!</definedName>
    <definedName name="______PPB57" localSheetId="24">[7]MRATES!#REF!</definedName>
    <definedName name="______PPB57">[7]MRATES!#REF!</definedName>
    <definedName name="______PPB58" localSheetId="23">[7]MRATES!#REF!</definedName>
    <definedName name="______PPB58" localSheetId="26">[8]MRATES!#REF!</definedName>
    <definedName name="______PPB58" localSheetId="24">[7]MRATES!#REF!</definedName>
    <definedName name="______PPB58">[7]MRATES!#REF!</definedName>
    <definedName name="______PPB59" localSheetId="23">[7]MRATES!#REF!</definedName>
    <definedName name="______PPB59" localSheetId="26">[8]MRATES!#REF!</definedName>
    <definedName name="______PPB59" localSheetId="24">[7]MRATES!#REF!</definedName>
    <definedName name="______PPB59">[7]MRATES!#REF!</definedName>
    <definedName name="______PPB6" localSheetId="23">[7]MRATES!#REF!</definedName>
    <definedName name="______PPB6" localSheetId="26">[8]MRATES!#REF!</definedName>
    <definedName name="______PPB6" localSheetId="24">[7]MRATES!#REF!</definedName>
    <definedName name="______PPB6">[7]MRATES!#REF!</definedName>
    <definedName name="______PPB60" localSheetId="23">[7]MRATES!#REF!</definedName>
    <definedName name="______PPB60" localSheetId="26">[8]MRATES!#REF!</definedName>
    <definedName name="______PPB60" localSheetId="24">[7]MRATES!#REF!</definedName>
    <definedName name="______PPB60">[7]MRATES!#REF!</definedName>
    <definedName name="______PPB61" localSheetId="23">[7]MRATES!#REF!</definedName>
    <definedName name="______PPB61" localSheetId="26">[8]MRATES!#REF!</definedName>
    <definedName name="______PPB61" localSheetId="24">[7]MRATES!#REF!</definedName>
    <definedName name="______PPB61">[7]MRATES!#REF!</definedName>
    <definedName name="______PPB62" localSheetId="23">[7]MRATES!#REF!</definedName>
    <definedName name="______PPB62" localSheetId="26">[8]MRATES!#REF!</definedName>
    <definedName name="______PPB62" localSheetId="24">[7]MRATES!#REF!</definedName>
    <definedName name="______PPB62">[7]MRATES!#REF!</definedName>
    <definedName name="______PPB63" localSheetId="23">[7]MRATES!#REF!</definedName>
    <definedName name="______PPB63" localSheetId="26">[8]MRATES!#REF!</definedName>
    <definedName name="______PPB63" localSheetId="24">[7]MRATES!#REF!</definedName>
    <definedName name="______PPB63">[7]MRATES!#REF!</definedName>
    <definedName name="______PPB64" localSheetId="23">[7]MRATES!#REF!</definedName>
    <definedName name="______PPB64" localSheetId="26">[8]MRATES!#REF!</definedName>
    <definedName name="______PPB64" localSheetId="24">[7]MRATES!#REF!</definedName>
    <definedName name="______PPB64">[7]MRATES!#REF!</definedName>
    <definedName name="______PPB65" localSheetId="23">[7]MRATES!#REF!</definedName>
    <definedName name="______PPB65" localSheetId="26">[8]MRATES!#REF!</definedName>
    <definedName name="______PPB65" localSheetId="24">[7]MRATES!#REF!</definedName>
    <definedName name="______PPB65">[7]MRATES!#REF!</definedName>
    <definedName name="______PPB66" localSheetId="23">[7]MRATES!#REF!</definedName>
    <definedName name="______PPB66" localSheetId="26">[8]MRATES!#REF!</definedName>
    <definedName name="______PPB66" localSheetId="24">[7]MRATES!#REF!</definedName>
    <definedName name="______PPB66">[7]MRATES!#REF!</definedName>
    <definedName name="______PPB67" localSheetId="23">[7]MRATES!#REF!</definedName>
    <definedName name="______PPB67" localSheetId="26">[8]MRATES!#REF!</definedName>
    <definedName name="______PPB67" localSheetId="24">[7]MRATES!#REF!</definedName>
    <definedName name="______PPB67">[7]MRATES!#REF!</definedName>
    <definedName name="______PPB68" localSheetId="23">[7]MRATES!#REF!</definedName>
    <definedName name="______PPB68" localSheetId="26">[8]MRATES!#REF!</definedName>
    <definedName name="______PPB68" localSheetId="24">[7]MRATES!#REF!</definedName>
    <definedName name="______PPB68">[7]MRATES!#REF!</definedName>
    <definedName name="______PPB69" localSheetId="23">[7]MRATES!#REF!</definedName>
    <definedName name="______PPB69" localSheetId="26">[8]MRATES!#REF!</definedName>
    <definedName name="______PPB69" localSheetId="24">[7]MRATES!#REF!</definedName>
    <definedName name="______PPB69">[7]MRATES!#REF!</definedName>
    <definedName name="______PPB7" localSheetId="23">[7]MRATES!#REF!</definedName>
    <definedName name="______PPB7" localSheetId="26">[8]MRATES!#REF!</definedName>
    <definedName name="______PPB7" localSheetId="24">[7]MRATES!#REF!</definedName>
    <definedName name="______PPB7">[7]MRATES!#REF!</definedName>
    <definedName name="______PPB70" localSheetId="23">[7]MRATES!#REF!</definedName>
    <definedName name="______PPB70" localSheetId="26">[8]MRATES!#REF!</definedName>
    <definedName name="______PPB70" localSheetId="24">[7]MRATES!#REF!</definedName>
    <definedName name="______PPB70">[7]MRATES!#REF!</definedName>
    <definedName name="______PPB71" localSheetId="23">[7]MRATES!#REF!</definedName>
    <definedName name="______PPB71" localSheetId="26">[8]MRATES!#REF!</definedName>
    <definedName name="______PPB71" localSheetId="24">[7]MRATES!#REF!</definedName>
    <definedName name="______PPB71">[7]MRATES!#REF!</definedName>
    <definedName name="______PPB72" localSheetId="23">[7]MRATES!#REF!</definedName>
    <definedName name="______PPB72" localSheetId="26">[8]MRATES!#REF!</definedName>
    <definedName name="______PPB72" localSheetId="24">[7]MRATES!#REF!</definedName>
    <definedName name="______PPB72">[7]MRATES!#REF!</definedName>
    <definedName name="______PPB73" localSheetId="23">[7]MRATES!#REF!</definedName>
    <definedName name="______PPB73" localSheetId="26">[8]MRATES!#REF!</definedName>
    <definedName name="______PPB73" localSheetId="24">[7]MRATES!#REF!</definedName>
    <definedName name="______PPB73">[7]MRATES!#REF!</definedName>
    <definedName name="______PPB74" localSheetId="23">[7]MRATES!#REF!</definedName>
    <definedName name="______PPB74" localSheetId="26">[8]MRATES!#REF!</definedName>
    <definedName name="______PPB74" localSheetId="24">[7]MRATES!#REF!</definedName>
    <definedName name="______PPB74">[7]MRATES!#REF!</definedName>
    <definedName name="______PPB75" localSheetId="23">[7]MRATES!#REF!</definedName>
    <definedName name="______PPB75" localSheetId="26">[8]MRATES!#REF!</definedName>
    <definedName name="______PPB75" localSheetId="24">[7]MRATES!#REF!</definedName>
    <definedName name="______PPB75">[7]MRATES!#REF!</definedName>
    <definedName name="______PPB76" localSheetId="23">[7]MRATES!#REF!</definedName>
    <definedName name="______PPB76" localSheetId="26">[8]MRATES!#REF!</definedName>
    <definedName name="______PPB76" localSheetId="24">[7]MRATES!#REF!</definedName>
    <definedName name="______PPB76">[7]MRATES!#REF!</definedName>
    <definedName name="______PPB77" localSheetId="23">[7]MRATES!#REF!</definedName>
    <definedName name="______PPB77" localSheetId="26">[8]MRATES!#REF!</definedName>
    <definedName name="______PPB77" localSheetId="24">[7]MRATES!#REF!</definedName>
    <definedName name="______PPB77">[7]MRATES!#REF!</definedName>
    <definedName name="______PPB78" localSheetId="23">[7]MRATES!#REF!</definedName>
    <definedName name="______PPB78" localSheetId="26">[8]MRATES!#REF!</definedName>
    <definedName name="______PPB78" localSheetId="24">[7]MRATES!#REF!</definedName>
    <definedName name="______PPB78">[7]MRATES!#REF!</definedName>
    <definedName name="______PPB79" localSheetId="23">[7]MRATES!#REF!</definedName>
    <definedName name="______PPB79" localSheetId="26">[8]MRATES!#REF!</definedName>
    <definedName name="______PPB79" localSheetId="24">[7]MRATES!#REF!</definedName>
    <definedName name="______PPB79">[7]MRATES!#REF!</definedName>
    <definedName name="______PPB8" localSheetId="23">[7]MRATES!#REF!</definedName>
    <definedName name="______PPB8" localSheetId="26">[8]MRATES!#REF!</definedName>
    <definedName name="______PPB8" localSheetId="24">[7]MRATES!#REF!</definedName>
    <definedName name="______PPB8">[7]MRATES!#REF!</definedName>
    <definedName name="______PPB80" localSheetId="23">[7]MRATES!#REF!</definedName>
    <definedName name="______PPB80" localSheetId="26">[8]MRATES!#REF!</definedName>
    <definedName name="______PPB80" localSheetId="24">[7]MRATES!#REF!</definedName>
    <definedName name="______PPB80">[7]MRATES!#REF!</definedName>
    <definedName name="______PPB81" localSheetId="23">[7]MRATES!#REF!</definedName>
    <definedName name="______PPB81" localSheetId="26">[8]MRATES!#REF!</definedName>
    <definedName name="______PPB81" localSheetId="24">[7]MRATES!#REF!</definedName>
    <definedName name="______PPB81">[7]MRATES!#REF!</definedName>
    <definedName name="______PPB82" localSheetId="23">[7]MRATES!#REF!</definedName>
    <definedName name="______PPB82" localSheetId="26">[8]MRATES!#REF!</definedName>
    <definedName name="______PPB82" localSheetId="24">[7]MRATES!#REF!</definedName>
    <definedName name="______PPB82">[7]MRATES!#REF!</definedName>
    <definedName name="______PPB83" localSheetId="23">[7]MRATES!#REF!</definedName>
    <definedName name="______PPB83" localSheetId="26">[8]MRATES!#REF!</definedName>
    <definedName name="______PPB83" localSheetId="24">[7]MRATES!#REF!</definedName>
    <definedName name="______PPB83">[7]MRATES!#REF!</definedName>
    <definedName name="______PPB84" localSheetId="23">[7]MRATES!#REF!</definedName>
    <definedName name="______PPB84" localSheetId="26">[8]MRATES!#REF!</definedName>
    <definedName name="______PPB84" localSheetId="24">[7]MRATES!#REF!</definedName>
    <definedName name="______PPB84">[7]MRATES!#REF!</definedName>
    <definedName name="______PPB85" localSheetId="23">[7]MRATES!#REF!</definedName>
    <definedName name="______PPB85" localSheetId="26">[8]MRATES!#REF!</definedName>
    <definedName name="______PPB85" localSheetId="24">[7]MRATES!#REF!</definedName>
    <definedName name="______PPB85">[7]MRATES!#REF!</definedName>
    <definedName name="______PPB86" localSheetId="23">[7]MRATES!#REF!</definedName>
    <definedName name="______PPB86" localSheetId="26">[8]MRATES!#REF!</definedName>
    <definedName name="______PPB86" localSheetId="24">[7]MRATES!#REF!</definedName>
    <definedName name="______PPB86">[7]MRATES!#REF!</definedName>
    <definedName name="______PPB87" localSheetId="23">[7]MRATES!#REF!</definedName>
    <definedName name="______PPB87" localSheetId="26">[8]MRATES!#REF!</definedName>
    <definedName name="______PPB87" localSheetId="24">[7]MRATES!#REF!</definedName>
    <definedName name="______PPB87">[7]MRATES!#REF!</definedName>
    <definedName name="______PPB88" localSheetId="23">[7]MRATES!#REF!</definedName>
    <definedName name="______PPB88" localSheetId="26">[8]MRATES!#REF!</definedName>
    <definedName name="______PPB88" localSheetId="24">[7]MRATES!#REF!</definedName>
    <definedName name="______PPB88">[7]MRATES!#REF!</definedName>
    <definedName name="______PPB89" localSheetId="23">[7]MRATES!#REF!</definedName>
    <definedName name="______PPB89" localSheetId="26">[8]MRATES!#REF!</definedName>
    <definedName name="______PPB89" localSheetId="24">[7]MRATES!#REF!</definedName>
    <definedName name="______PPB89">[7]MRATES!#REF!</definedName>
    <definedName name="______PPB9" localSheetId="23">[7]MRATES!#REF!</definedName>
    <definedName name="______PPB9" localSheetId="26">[8]MRATES!#REF!</definedName>
    <definedName name="______PPB9" localSheetId="24">[7]MRATES!#REF!</definedName>
    <definedName name="______PPB9">[7]MRATES!#REF!</definedName>
    <definedName name="______PPB90" localSheetId="23">[7]MRATES!#REF!</definedName>
    <definedName name="______PPB90" localSheetId="26">[8]MRATES!#REF!</definedName>
    <definedName name="______PPB90" localSheetId="24">[7]MRATES!#REF!</definedName>
    <definedName name="______PPB90">[7]MRATES!#REF!</definedName>
    <definedName name="______PPB91" localSheetId="23">[7]MRATES!#REF!</definedName>
    <definedName name="______PPB91" localSheetId="26">[8]MRATES!#REF!</definedName>
    <definedName name="______PPB91" localSheetId="24">[7]MRATES!#REF!</definedName>
    <definedName name="______PPB91">[7]MRATES!#REF!</definedName>
    <definedName name="______PPB92" localSheetId="23">[7]MRATES!#REF!</definedName>
    <definedName name="______PPB92" localSheetId="26">[8]MRATES!#REF!</definedName>
    <definedName name="______PPB92" localSheetId="24">[7]MRATES!#REF!</definedName>
    <definedName name="______PPB92">[7]MRATES!#REF!</definedName>
    <definedName name="______PPB93" localSheetId="23">[7]MRATES!#REF!</definedName>
    <definedName name="______PPB93" localSheetId="26">[8]MRATES!#REF!</definedName>
    <definedName name="______PPB93" localSheetId="24">[7]MRATES!#REF!</definedName>
    <definedName name="______PPB93">[7]MRATES!#REF!</definedName>
    <definedName name="______PPB94" localSheetId="23">[7]MRATES!#REF!</definedName>
    <definedName name="______PPB94" localSheetId="26">[8]MRATES!#REF!</definedName>
    <definedName name="______PPB94" localSheetId="24">[7]MRATES!#REF!</definedName>
    <definedName name="______PPB94">[7]MRATES!#REF!</definedName>
    <definedName name="______PPB95" localSheetId="23">[7]MRATES!#REF!</definedName>
    <definedName name="______PPB95" localSheetId="26">[8]MRATES!#REF!</definedName>
    <definedName name="______PPB95" localSheetId="24">[7]MRATES!#REF!</definedName>
    <definedName name="______PPB95">[7]MRATES!#REF!</definedName>
    <definedName name="______PPB96" localSheetId="23">[7]MRATES!#REF!</definedName>
    <definedName name="______PPB96" localSheetId="26">[8]MRATES!#REF!</definedName>
    <definedName name="______PPB96" localSheetId="24">[7]MRATES!#REF!</definedName>
    <definedName name="______PPB96">[7]MRATES!#REF!</definedName>
    <definedName name="______PPB97" localSheetId="23">[7]MRATES!#REF!</definedName>
    <definedName name="______PPB97" localSheetId="26">[8]MRATES!#REF!</definedName>
    <definedName name="______PPB97" localSheetId="24">[7]MRATES!#REF!</definedName>
    <definedName name="______PPB97">[7]MRATES!#REF!</definedName>
    <definedName name="______PPB98" localSheetId="23">[7]MRATES!#REF!</definedName>
    <definedName name="______PPB98" localSheetId="26">[8]MRATES!#REF!</definedName>
    <definedName name="______PPB98" localSheetId="24">[7]MRATES!#REF!</definedName>
    <definedName name="______PPB98">[7]MRATES!#REF!</definedName>
    <definedName name="______PPB99" localSheetId="23">[7]MRATES!#REF!</definedName>
    <definedName name="______PPB99" localSheetId="26">[8]MRATES!#REF!</definedName>
    <definedName name="______PPB99" localSheetId="24">[7]MRATES!#REF!</definedName>
    <definedName name="______PPB99">[7]MRATES!#REF!</definedName>
    <definedName name="______PPC1" localSheetId="23">[7]MRATES!#REF!</definedName>
    <definedName name="______PPC1" localSheetId="26">[8]MRATES!#REF!</definedName>
    <definedName name="______PPC1" localSheetId="24">[7]MRATES!#REF!</definedName>
    <definedName name="______PPC1">[7]MRATES!#REF!</definedName>
    <definedName name="______PPC10" localSheetId="23">[7]MRATES!#REF!</definedName>
    <definedName name="______PPC10" localSheetId="26">[8]MRATES!#REF!</definedName>
    <definedName name="______PPC10" localSheetId="24">[7]MRATES!#REF!</definedName>
    <definedName name="______PPC10">[7]MRATES!#REF!</definedName>
    <definedName name="______PPC100" localSheetId="23">[7]MRATES!#REF!</definedName>
    <definedName name="______PPC100" localSheetId="26">[8]MRATES!#REF!</definedName>
    <definedName name="______PPC100" localSheetId="24">[7]MRATES!#REF!</definedName>
    <definedName name="______PPC100">[7]MRATES!#REF!</definedName>
    <definedName name="______PPC101" localSheetId="23">[7]MRATES!#REF!</definedName>
    <definedName name="______PPC101" localSheetId="26">[8]MRATES!#REF!</definedName>
    <definedName name="______PPC101" localSheetId="24">[7]MRATES!#REF!</definedName>
    <definedName name="______PPC101">[7]MRATES!#REF!</definedName>
    <definedName name="______PPC102" localSheetId="23">[7]MRATES!#REF!</definedName>
    <definedName name="______PPC102" localSheetId="26">[8]MRATES!#REF!</definedName>
    <definedName name="______PPC102" localSheetId="24">[7]MRATES!#REF!</definedName>
    <definedName name="______PPC102">[7]MRATES!#REF!</definedName>
    <definedName name="______PPC103" localSheetId="23">[7]MRATES!#REF!</definedName>
    <definedName name="______PPC103" localSheetId="26">[8]MRATES!#REF!</definedName>
    <definedName name="______PPC103" localSheetId="24">[7]MRATES!#REF!</definedName>
    <definedName name="______PPC103">[7]MRATES!#REF!</definedName>
    <definedName name="______PPC104" localSheetId="23">[7]MRATES!#REF!</definedName>
    <definedName name="______PPC104" localSheetId="26">[8]MRATES!#REF!</definedName>
    <definedName name="______PPC104" localSheetId="24">[7]MRATES!#REF!</definedName>
    <definedName name="______PPC104">[7]MRATES!#REF!</definedName>
    <definedName name="______PPC105" localSheetId="23">[7]MRATES!#REF!</definedName>
    <definedName name="______PPC105" localSheetId="26">[8]MRATES!#REF!</definedName>
    <definedName name="______PPC105" localSheetId="24">[7]MRATES!#REF!</definedName>
    <definedName name="______PPC105">[7]MRATES!#REF!</definedName>
    <definedName name="______PPC106" localSheetId="23">[7]MRATES!#REF!</definedName>
    <definedName name="______PPC106" localSheetId="26">[8]MRATES!#REF!</definedName>
    <definedName name="______PPC106" localSheetId="24">[7]MRATES!#REF!</definedName>
    <definedName name="______PPC106">[7]MRATES!#REF!</definedName>
    <definedName name="______PPC107" localSheetId="23">[7]MRATES!#REF!</definedName>
    <definedName name="______PPC107" localSheetId="26">[8]MRATES!#REF!</definedName>
    <definedName name="______PPC107" localSheetId="24">[7]MRATES!#REF!</definedName>
    <definedName name="______PPC107">[7]MRATES!#REF!</definedName>
    <definedName name="______PPC108" localSheetId="23">[7]MRATES!#REF!</definedName>
    <definedName name="______PPC108" localSheetId="26">[8]MRATES!#REF!</definedName>
    <definedName name="______PPC108" localSheetId="24">[7]MRATES!#REF!</definedName>
    <definedName name="______PPC108">[7]MRATES!#REF!</definedName>
    <definedName name="______PPC109" localSheetId="23">[7]MRATES!#REF!</definedName>
    <definedName name="______PPC109" localSheetId="26">[8]MRATES!#REF!</definedName>
    <definedName name="______PPC109" localSheetId="24">[7]MRATES!#REF!</definedName>
    <definedName name="______PPC109">[7]MRATES!#REF!</definedName>
    <definedName name="______PPC11" localSheetId="23">[7]MRATES!#REF!</definedName>
    <definedName name="______PPC11" localSheetId="26">[8]MRATES!#REF!</definedName>
    <definedName name="______PPC11" localSheetId="24">[7]MRATES!#REF!</definedName>
    <definedName name="______PPC11">[7]MRATES!#REF!</definedName>
    <definedName name="______PPC110" localSheetId="23">[7]MRATES!#REF!</definedName>
    <definedName name="______PPC110" localSheetId="26">[8]MRATES!#REF!</definedName>
    <definedName name="______PPC110" localSheetId="24">[7]MRATES!#REF!</definedName>
    <definedName name="______PPC110">[7]MRATES!#REF!</definedName>
    <definedName name="______PPC111" localSheetId="23">[7]MRATES!#REF!</definedName>
    <definedName name="______PPC111" localSheetId="26">[8]MRATES!#REF!</definedName>
    <definedName name="______PPC111" localSheetId="24">[7]MRATES!#REF!</definedName>
    <definedName name="______PPC111">[7]MRATES!#REF!</definedName>
    <definedName name="______PPC112" localSheetId="23">[7]MRATES!#REF!</definedName>
    <definedName name="______PPC112" localSheetId="26">[8]MRATES!#REF!</definedName>
    <definedName name="______PPC112" localSheetId="24">[7]MRATES!#REF!</definedName>
    <definedName name="______PPC112">[7]MRATES!#REF!</definedName>
    <definedName name="______PPC113" localSheetId="23">[7]MRATES!#REF!</definedName>
    <definedName name="______PPC113" localSheetId="26">[8]MRATES!#REF!</definedName>
    <definedName name="______PPC113" localSheetId="24">[7]MRATES!#REF!</definedName>
    <definedName name="______PPC113">[7]MRATES!#REF!</definedName>
    <definedName name="______PPC114" localSheetId="23">[7]MRATES!#REF!</definedName>
    <definedName name="______PPC114" localSheetId="26">[8]MRATES!#REF!</definedName>
    <definedName name="______PPC114" localSheetId="24">[7]MRATES!#REF!</definedName>
    <definedName name="______PPC114">[7]MRATES!#REF!</definedName>
    <definedName name="______PPC115" localSheetId="23">[7]MRATES!#REF!</definedName>
    <definedName name="______PPC115" localSheetId="26">[8]MRATES!#REF!</definedName>
    <definedName name="______PPC115" localSheetId="24">[7]MRATES!#REF!</definedName>
    <definedName name="______PPC115">[7]MRATES!#REF!</definedName>
    <definedName name="______PPC116" localSheetId="23">[7]MRATES!#REF!</definedName>
    <definedName name="______PPC116" localSheetId="26">[8]MRATES!#REF!</definedName>
    <definedName name="______PPC116" localSheetId="24">[7]MRATES!#REF!</definedName>
    <definedName name="______PPC116">[7]MRATES!#REF!</definedName>
    <definedName name="______PPC117" localSheetId="23">[7]MRATES!#REF!</definedName>
    <definedName name="______PPC117" localSheetId="26">[8]MRATES!#REF!</definedName>
    <definedName name="______PPC117" localSheetId="24">[7]MRATES!#REF!</definedName>
    <definedName name="______PPC117">[7]MRATES!#REF!</definedName>
    <definedName name="______PPC118" localSheetId="23">[7]MRATES!#REF!</definedName>
    <definedName name="______PPC118" localSheetId="26">[8]MRATES!#REF!</definedName>
    <definedName name="______PPC118" localSheetId="24">[7]MRATES!#REF!</definedName>
    <definedName name="______PPC118">[7]MRATES!#REF!</definedName>
    <definedName name="______PPC119" localSheetId="23">[7]MRATES!#REF!</definedName>
    <definedName name="______PPC119" localSheetId="26">[8]MRATES!#REF!</definedName>
    <definedName name="______PPC119" localSheetId="24">[7]MRATES!#REF!</definedName>
    <definedName name="______PPC119">[7]MRATES!#REF!</definedName>
    <definedName name="______PPC12" localSheetId="23">[7]MRATES!#REF!</definedName>
    <definedName name="______PPC12" localSheetId="26">[8]MRATES!#REF!</definedName>
    <definedName name="______PPC12" localSheetId="24">[7]MRATES!#REF!</definedName>
    <definedName name="______PPC12">[7]MRATES!#REF!</definedName>
    <definedName name="______PPC120" localSheetId="23">[7]MRATES!#REF!</definedName>
    <definedName name="______PPC120" localSheetId="26">[8]MRATES!#REF!</definedName>
    <definedName name="______PPC120" localSheetId="24">[7]MRATES!#REF!</definedName>
    <definedName name="______PPC120">[7]MRATES!#REF!</definedName>
    <definedName name="______PPC121" localSheetId="23">[7]MRATES!#REF!</definedName>
    <definedName name="______PPC121" localSheetId="26">[8]MRATES!#REF!</definedName>
    <definedName name="______PPC121" localSheetId="24">[7]MRATES!#REF!</definedName>
    <definedName name="______PPC121">[7]MRATES!#REF!</definedName>
    <definedName name="______PPC122" localSheetId="23">[7]MRATES!#REF!</definedName>
    <definedName name="______PPC122" localSheetId="26">[8]MRATES!#REF!</definedName>
    <definedName name="______PPC122" localSheetId="24">[7]MRATES!#REF!</definedName>
    <definedName name="______PPC122">[7]MRATES!#REF!</definedName>
    <definedName name="______PPC123" localSheetId="23">[7]MRATES!#REF!</definedName>
    <definedName name="______PPC123" localSheetId="26">[8]MRATES!#REF!</definedName>
    <definedName name="______PPC123" localSheetId="24">[7]MRATES!#REF!</definedName>
    <definedName name="______PPC123">[7]MRATES!#REF!</definedName>
    <definedName name="______PPC124" localSheetId="23">[7]MRATES!#REF!</definedName>
    <definedName name="______PPC124" localSheetId="26">[8]MRATES!#REF!</definedName>
    <definedName name="______PPC124" localSheetId="24">[7]MRATES!#REF!</definedName>
    <definedName name="______PPC124">[7]MRATES!#REF!</definedName>
    <definedName name="______PPC125" localSheetId="23">[7]MRATES!#REF!</definedName>
    <definedName name="______PPC125" localSheetId="26">[8]MRATES!#REF!</definedName>
    <definedName name="______PPC125" localSheetId="24">[7]MRATES!#REF!</definedName>
    <definedName name="______PPC125">[7]MRATES!#REF!</definedName>
    <definedName name="______PPC126" localSheetId="23">[7]MRATES!#REF!</definedName>
    <definedName name="______PPC126" localSheetId="26">[8]MRATES!#REF!</definedName>
    <definedName name="______PPC126" localSheetId="24">[7]MRATES!#REF!</definedName>
    <definedName name="______PPC126">[7]MRATES!#REF!</definedName>
    <definedName name="______PPC127" localSheetId="23">[7]MRATES!#REF!</definedName>
    <definedName name="______PPC127" localSheetId="26">[8]MRATES!#REF!</definedName>
    <definedName name="______PPC127" localSheetId="24">[7]MRATES!#REF!</definedName>
    <definedName name="______PPC127">[7]MRATES!#REF!</definedName>
    <definedName name="______PPC128" localSheetId="23">[7]MRATES!#REF!</definedName>
    <definedName name="______PPC128" localSheetId="26">[8]MRATES!#REF!</definedName>
    <definedName name="______PPC128" localSheetId="24">[7]MRATES!#REF!</definedName>
    <definedName name="______PPC128">[7]MRATES!#REF!</definedName>
    <definedName name="______PPC129" localSheetId="23">[7]MRATES!#REF!</definedName>
    <definedName name="______PPC129" localSheetId="26">[8]MRATES!#REF!</definedName>
    <definedName name="______PPC129" localSheetId="24">[7]MRATES!#REF!</definedName>
    <definedName name="______PPC129">[7]MRATES!#REF!</definedName>
    <definedName name="______PPC13" localSheetId="23">[7]MRATES!#REF!</definedName>
    <definedName name="______PPC13" localSheetId="26">[8]MRATES!#REF!</definedName>
    <definedName name="______PPC13" localSheetId="24">[7]MRATES!#REF!</definedName>
    <definedName name="______PPC13">[7]MRATES!#REF!</definedName>
    <definedName name="______PPC130" localSheetId="23">[7]MRATES!#REF!</definedName>
    <definedName name="______PPC130" localSheetId="26">[8]MRATES!#REF!</definedName>
    <definedName name="______PPC130" localSheetId="24">[7]MRATES!#REF!</definedName>
    <definedName name="______PPC130">[7]MRATES!#REF!</definedName>
    <definedName name="______PPC131" localSheetId="23">[7]MRATES!#REF!</definedName>
    <definedName name="______PPC131" localSheetId="26">[8]MRATES!#REF!</definedName>
    <definedName name="______PPC131" localSheetId="24">[7]MRATES!#REF!</definedName>
    <definedName name="______PPC131">[7]MRATES!#REF!</definedName>
    <definedName name="______PPC132" localSheetId="23">[7]MRATES!#REF!</definedName>
    <definedName name="______PPC132" localSheetId="26">[8]MRATES!#REF!</definedName>
    <definedName name="______PPC132" localSheetId="24">[7]MRATES!#REF!</definedName>
    <definedName name="______PPC132">[7]MRATES!#REF!</definedName>
    <definedName name="______PPC133" localSheetId="23">[7]MRATES!#REF!</definedName>
    <definedName name="______PPC133" localSheetId="26">[8]MRATES!#REF!</definedName>
    <definedName name="______PPC133" localSheetId="24">[7]MRATES!#REF!</definedName>
    <definedName name="______PPC133">[7]MRATES!#REF!</definedName>
    <definedName name="______PPC134" localSheetId="23">[7]MRATES!#REF!</definedName>
    <definedName name="______PPC134" localSheetId="26">[8]MRATES!#REF!</definedName>
    <definedName name="______PPC134" localSheetId="24">[7]MRATES!#REF!</definedName>
    <definedName name="______PPC134">[7]MRATES!#REF!</definedName>
    <definedName name="______PPC135" localSheetId="23">[7]MRATES!#REF!</definedName>
    <definedName name="______PPC135" localSheetId="26">[8]MRATES!#REF!</definedName>
    <definedName name="______PPC135" localSheetId="24">[7]MRATES!#REF!</definedName>
    <definedName name="______PPC135">[7]MRATES!#REF!</definedName>
    <definedName name="______PPC136" localSheetId="23">[7]MRATES!#REF!</definedName>
    <definedName name="______PPC136" localSheetId="26">[8]MRATES!#REF!</definedName>
    <definedName name="______PPC136" localSheetId="24">[7]MRATES!#REF!</definedName>
    <definedName name="______PPC136">[7]MRATES!#REF!</definedName>
    <definedName name="______PPC137" localSheetId="23">[7]MRATES!#REF!</definedName>
    <definedName name="______PPC137" localSheetId="26">[8]MRATES!#REF!</definedName>
    <definedName name="______PPC137" localSheetId="24">[7]MRATES!#REF!</definedName>
    <definedName name="______PPC137">[7]MRATES!#REF!</definedName>
    <definedName name="______PPC138" localSheetId="23">[7]MRATES!#REF!</definedName>
    <definedName name="______PPC138" localSheetId="26">[8]MRATES!#REF!</definedName>
    <definedName name="______PPC138" localSheetId="24">[7]MRATES!#REF!</definedName>
    <definedName name="______PPC138">[7]MRATES!#REF!</definedName>
    <definedName name="______PPC139" localSheetId="23">[7]MRATES!#REF!</definedName>
    <definedName name="______PPC139" localSheetId="26">[8]MRATES!#REF!</definedName>
    <definedName name="______PPC139" localSheetId="24">[7]MRATES!#REF!</definedName>
    <definedName name="______PPC139">[7]MRATES!#REF!</definedName>
    <definedName name="______PPC14" localSheetId="23">[7]MRATES!#REF!</definedName>
    <definedName name="______PPC14" localSheetId="26">[8]MRATES!#REF!</definedName>
    <definedName name="______PPC14" localSheetId="24">[7]MRATES!#REF!</definedName>
    <definedName name="______PPC14">[7]MRATES!#REF!</definedName>
    <definedName name="______PPC140" localSheetId="23">[7]MRATES!#REF!</definedName>
    <definedName name="______PPC140" localSheetId="26">[8]MRATES!#REF!</definedName>
    <definedName name="______PPC140" localSheetId="24">[7]MRATES!#REF!</definedName>
    <definedName name="______PPC140">[7]MRATES!#REF!</definedName>
    <definedName name="______PPC141" localSheetId="23">[7]MRATES!#REF!</definedName>
    <definedName name="______PPC141" localSheetId="26">[8]MRATES!#REF!</definedName>
    <definedName name="______PPC141" localSheetId="24">[7]MRATES!#REF!</definedName>
    <definedName name="______PPC141">[7]MRATES!#REF!</definedName>
    <definedName name="______PPC142" localSheetId="23">[7]MRATES!#REF!</definedName>
    <definedName name="______PPC142" localSheetId="26">[8]MRATES!#REF!</definedName>
    <definedName name="______PPC142" localSheetId="24">[7]MRATES!#REF!</definedName>
    <definedName name="______PPC142">[7]MRATES!#REF!</definedName>
    <definedName name="______PPC143" localSheetId="23">[7]MRATES!#REF!</definedName>
    <definedName name="______PPC143" localSheetId="26">[8]MRATES!#REF!</definedName>
    <definedName name="______PPC143" localSheetId="24">[7]MRATES!#REF!</definedName>
    <definedName name="______PPC143">[7]MRATES!#REF!</definedName>
    <definedName name="______PPC144" localSheetId="23">[7]MRATES!#REF!</definedName>
    <definedName name="______PPC144" localSheetId="26">[8]MRATES!#REF!</definedName>
    <definedName name="______PPC144" localSheetId="24">[7]MRATES!#REF!</definedName>
    <definedName name="______PPC144">[7]MRATES!#REF!</definedName>
    <definedName name="______PPC145" localSheetId="23">[7]MRATES!#REF!</definedName>
    <definedName name="______PPC145" localSheetId="26">[8]MRATES!#REF!</definedName>
    <definedName name="______PPC145" localSheetId="24">[7]MRATES!#REF!</definedName>
    <definedName name="______PPC145">[7]MRATES!#REF!</definedName>
    <definedName name="______PPC146" localSheetId="23">[7]MRATES!#REF!</definedName>
    <definedName name="______PPC146" localSheetId="26">[8]MRATES!#REF!</definedName>
    <definedName name="______PPC146" localSheetId="24">[7]MRATES!#REF!</definedName>
    <definedName name="______PPC146">[7]MRATES!#REF!</definedName>
    <definedName name="______PPC147" localSheetId="23">[7]MRATES!#REF!</definedName>
    <definedName name="______PPC147" localSheetId="26">[8]MRATES!#REF!</definedName>
    <definedName name="______PPC147" localSheetId="24">[7]MRATES!#REF!</definedName>
    <definedName name="______PPC147">[7]MRATES!#REF!</definedName>
    <definedName name="______PPC148" localSheetId="23">[7]MRATES!#REF!</definedName>
    <definedName name="______PPC148" localSheetId="26">[8]MRATES!#REF!</definedName>
    <definedName name="______PPC148" localSheetId="24">[7]MRATES!#REF!</definedName>
    <definedName name="______PPC148">[7]MRATES!#REF!</definedName>
    <definedName name="______PPC149" localSheetId="23">[7]MRATES!#REF!</definedName>
    <definedName name="______PPC149" localSheetId="26">[8]MRATES!#REF!</definedName>
    <definedName name="______PPC149" localSheetId="24">[7]MRATES!#REF!</definedName>
    <definedName name="______PPC149">[7]MRATES!#REF!</definedName>
    <definedName name="______PPC15" localSheetId="23">[7]MRATES!#REF!</definedName>
    <definedName name="______PPC15" localSheetId="26">[8]MRATES!#REF!</definedName>
    <definedName name="______PPC15" localSheetId="24">[7]MRATES!#REF!</definedName>
    <definedName name="______PPC15">[7]MRATES!#REF!</definedName>
    <definedName name="______PPC150" localSheetId="23">[7]MRATES!#REF!</definedName>
    <definedName name="______PPC150" localSheetId="26">[8]MRATES!#REF!</definedName>
    <definedName name="______PPC150" localSheetId="24">[7]MRATES!#REF!</definedName>
    <definedName name="______PPC150">[7]MRATES!#REF!</definedName>
    <definedName name="______PPC151" localSheetId="23">[7]MRATES!#REF!</definedName>
    <definedName name="______PPC151" localSheetId="26">[8]MRATES!#REF!</definedName>
    <definedName name="______PPC151" localSheetId="24">[7]MRATES!#REF!</definedName>
    <definedName name="______PPC151">[7]MRATES!#REF!</definedName>
    <definedName name="______PPC152" localSheetId="23">[7]MRATES!#REF!</definedName>
    <definedName name="______PPC152" localSheetId="26">[8]MRATES!#REF!</definedName>
    <definedName name="______PPC152" localSheetId="24">[7]MRATES!#REF!</definedName>
    <definedName name="______PPC152">[7]MRATES!#REF!</definedName>
    <definedName name="______PPC153" localSheetId="23">[7]MRATES!#REF!</definedName>
    <definedName name="______PPC153" localSheetId="26">[8]MRATES!#REF!</definedName>
    <definedName name="______PPC153" localSheetId="24">[7]MRATES!#REF!</definedName>
    <definedName name="______PPC153">[7]MRATES!#REF!</definedName>
    <definedName name="______PPC154" localSheetId="23">[7]MRATES!#REF!</definedName>
    <definedName name="______PPC154" localSheetId="26">[8]MRATES!#REF!</definedName>
    <definedName name="______PPC154" localSheetId="24">[7]MRATES!#REF!</definedName>
    <definedName name="______PPC154">[7]MRATES!#REF!</definedName>
    <definedName name="______PPC155" localSheetId="23">[7]MRATES!#REF!</definedName>
    <definedName name="______PPC155" localSheetId="26">[8]MRATES!#REF!</definedName>
    <definedName name="______PPC155" localSheetId="24">[7]MRATES!#REF!</definedName>
    <definedName name="______PPC155">[7]MRATES!#REF!</definedName>
    <definedName name="______PPC16" localSheetId="23">[7]MRATES!#REF!</definedName>
    <definedName name="______PPC16" localSheetId="26">[8]MRATES!#REF!</definedName>
    <definedName name="______PPC16" localSheetId="24">[7]MRATES!#REF!</definedName>
    <definedName name="______PPC16">[7]MRATES!#REF!</definedName>
    <definedName name="______PPC17" localSheetId="23">[7]MRATES!#REF!</definedName>
    <definedName name="______PPC17" localSheetId="26">[8]MRATES!#REF!</definedName>
    <definedName name="______PPC17" localSheetId="24">[7]MRATES!#REF!</definedName>
    <definedName name="______PPC17">[7]MRATES!#REF!</definedName>
    <definedName name="______PPC18" localSheetId="23">[7]MRATES!#REF!</definedName>
    <definedName name="______PPC18" localSheetId="26">[8]MRATES!#REF!</definedName>
    <definedName name="______PPC18" localSheetId="24">[7]MRATES!#REF!</definedName>
    <definedName name="______PPC18">[7]MRATES!#REF!</definedName>
    <definedName name="______PPC19" localSheetId="23">[7]MRATES!#REF!</definedName>
    <definedName name="______PPC19" localSheetId="26">[8]MRATES!#REF!</definedName>
    <definedName name="______PPC19" localSheetId="24">[7]MRATES!#REF!</definedName>
    <definedName name="______PPC19">[7]MRATES!#REF!</definedName>
    <definedName name="______PPC2" localSheetId="23">[7]MRATES!#REF!</definedName>
    <definedName name="______PPC2" localSheetId="26">[8]MRATES!#REF!</definedName>
    <definedName name="______PPC2" localSheetId="24">[7]MRATES!#REF!</definedName>
    <definedName name="______PPC2">[7]MRATES!#REF!</definedName>
    <definedName name="______PPC20" localSheetId="23">[7]MRATES!#REF!</definedName>
    <definedName name="______PPC20" localSheetId="26">[8]MRATES!#REF!</definedName>
    <definedName name="______PPC20" localSheetId="24">[7]MRATES!#REF!</definedName>
    <definedName name="______PPC20">[7]MRATES!#REF!</definedName>
    <definedName name="______PPC21" localSheetId="23">[7]MRATES!#REF!</definedName>
    <definedName name="______PPC21" localSheetId="26">[8]MRATES!#REF!</definedName>
    <definedName name="______PPC21" localSheetId="24">[7]MRATES!#REF!</definedName>
    <definedName name="______PPC21">[7]MRATES!#REF!</definedName>
    <definedName name="______PPC22" localSheetId="23">[7]MRATES!#REF!</definedName>
    <definedName name="______PPC22" localSheetId="26">[8]MRATES!#REF!</definedName>
    <definedName name="______PPC22" localSheetId="24">[7]MRATES!#REF!</definedName>
    <definedName name="______PPC22">[7]MRATES!#REF!</definedName>
    <definedName name="______PPC23" localSheetId="23">[7]MRATES!#REF!</definedName>
    <definedName name="______PPC23" localSheetId="26">[8]MRATES!#REF!</definedName>
    <definedName name="______PPC23" localSheetId="24">[7]MRATES!#REF!</definedName>
    <definedName name="______PPC23">[7]MRATES!#REF!</definedName>
    <definedName name="______PPC24" localSheetId="23">[7]MRATES!#REF!</definedName>
    <definedName name="______PPC24" localSheetId="26">[8]MRATES!#REF!</definedName>
    <definedName name="______PPC24" localSheetId="24">[7]MRATES!#REF!</definedName>
    <definedName name="______PPC24">[7]MRATES!#REF!</definedName>
    <definedName name="______PPC25" localSheetId="23">[7]MRATES!#REF!</definedName>
    <definedName name="______PPC25" localSheetId="26">[8]MRATES!#REF!</definedName>
    <definedName name="______PPC25" localSheetId="24">[7]MRATES!#REF!</definedName>
    <definedName name="______PPC25">[7]MRATES!#REF!</definedName>
    <definedName name="______PPC26" localSheetId="23">[7]MRATES!#REF!</definedName>
    <definedName name="______PPC26" localSheetId="26">[8]MRATES!#REF!</definedName>
    <definedName name="______PPC26" localSheetId="24">[7]MRATES!#REF!</definedName>
    <definedName name="______PPC26">[7]MRATES!#REF!</definedName>
    <definedName name="______PPC27" localSheetId="23">[7]MRATES!#REF!</definedName>
    <definedName name="______PPC27" localSheetId="26">[8]MRATES!#REF!</definedName>
    <definedName name="______PPC27" localSheetId="24">[7]MRATES!#REF!</definedName>
    <definedName name="______PPC27">[7]MRATES!#REF!</definedName>
    <definedName name="______PPC28" localSheetId="23">[7]MRATES!#REF!</definedName>
    <definedName name="______PPC28" localSheetId="26">[8]MRATES!#REF!</definedName>
    <definedName name="______PPC28" localSheetId="24">[7]MRATES!#REF!</definedName>
    <definedName name="______PPC28">[7]MRATES!#REF!</definedName>
    <definedName name="______PPC29" localSheetId="23">[7]MRATES!#REF!</definedName>
    <definedName name="______PPC29" localSheetId="26">[8]MRATES!#REF!</definedName>
    <definedName name="______PPC29" localSheetId="24">[7]MRATES!#REF!</definedName>
    <definedName name="______PPC29">[7]MRATES!#REF!</definedName>
    <definedName name="______PPC3" localSheetId="23">[7]MRATES!#REF!</definedName>
    <definedName name="______PPC3" localSheetId="26">[8]MRATES!#REF!</definedName>
    <definedName name="______PPC3" localSheetId="24">[7]MRATES!#REF!</definedName>
    <definedName name="______PPC3">[7]MRATES!#REF!</definedName>
    <definedName name="______PPC30" localSheetId="23">[7]MRATES!#REF!</definedName>
    <definedName name="______PPC30" localSheetId="26">[8]MRATES!#REF!</definedName>
    <definedName name="______PPC30" localSheetId="24">[7]MRATES!#REF!</definedName>
    <definedName name="______PPC30">[7]MRATES!#REF!</definedName>
    <definedName name="______PPC31" localSheetId="23">[7]MRATES!#REF!</definedName>
    <definedName name="______PPC31" localSheetId="26">[8]MRATES!#REF!</definedName>
    <definedName name="______PPC31" localSheetId="24">[7]MRATES!#REF!</definedName>
    <definedName name="______PPC31">[7]MRATES!#REF!</definedName>
    <definedName name="______PPC32" localSheetId="23">[7]MRATES!#REF!</definedName>
    <definedName name="______PPC32" localSheetId="26">[8]MRATES!#REF!</definedName>
    <definedName name="______PPC32" localSheetId="24">[7]MRATES!#REF!</definedName>
    <definedName name="______PPC32">[7]MRATES!#REF!</definedName>
    <definedName name="______PPC33" localSheetId="23">[7]MRATES!#REF!</definedName>
    <definedName name="______PPC33" localSheetId="26">[8]MRATES!#REF!</definedName>
    <definedName name="______PPC33" localSheetId="24">[7]MRATES!#REF!</definedName>
    <definedName name="______PPC33">[7]MRATES!#REF!</definedName>
    <definedName name="______PPC34" localSheetId="23">[7]MRATES!#REF!</definedName>
    <definedName name="______PPC34" localSheetId="26">[8]MRATES!#REF!</definedName>
    <definedName name="______PPC34" localSheetId="24">[7]MRATES!#REF!</definedName>
    <definedName name="______PPC34">[7]MRATES!#REF!</definedName>
    <definedName name="______PPC35" localSheetId="23">[7]MRATES!#REF!</definedName>
    <definedName name="______PPC35" localSheetId="26">[8]MRATES!#REF!</definedName>
    <definedName name="______PPC35" localSheetId="24">[7]MRATES!#REF!</definedName>
    <definedName name="______PPC35">[7]MRATES!#REF!</definedName>
    <definedName name="______PPC36" localSheetId="23">[7]MRATES!#REF!</definedName>
    <definedName name="______PPC36" localSheetId="26">[8]MRATES!#REF!</definedName>
    <definedName name="______PPC36" localSheetId="24">[7]MRATES!#REF!</definedName>
    <definedName name="______PPC36">[7]MRATES!#REF!</definedName>
    <definedName name="______PPC37" localSheetId="23">[7]MRATES!#REF!</definedName>
    <definedName name="______PPC37" localSheetId="26">[8]MRATES!#REF!</definedName>
    <definedName name="______PPC37" localSheetId="24">[7]MRATES!#REF!</definedName>
    <definedName name="______PPC37">[7]MRATES!#REF!</definedName>
    <definedName name="______PPC38" localSheetId="23">[7]MRATES!#REF!</definedName>
    <definedName name="______PPC38" localSheetId="26">[8]MRATES!#REF!</definedName>
    <definedName name="______PPC38" localSheetId="24">[7]MRATES!#REF!</definedName>
    <definedName name="______PPC38">[7]MRATES!#REF!</definedName>
    <definedName name="______PPC39" localSheetId="23">[7]MRATES!#REF!</definedName>
    <definedName name="______PPC39" localSheetId="26">[8]MRATES!#REF!</definedName>
    <definedName name="______PPC39" localSheetId="24">[7]MRATES!#REF!</definedName>
    <definedName name="______PPC39">[7]MRATES!#REF!</definedName>
    <definedName name="______PPC4" localSheetId="23">[7]MRATES!#REF!</definedName>
    <definedName name="______PPC4" localSheetId="26">[8]MRATES!#REF!</definedName>
    <definedName name="______PPC4" localSheetId="24">[7]MRATES!#REF!</definedName>
    <definedName name="______PPC4">[7]MRATES!#REF!</definedName>
    <definedName name="______PPC40" localSheetId="23">[7]MRATES!#REF!</definedName>
    <definedName name="______PPC40" localSheetId="26">[8]MRATES!#REF!</definedName>
    <definedName name="______PPC40" localSheetId="24">[7]MRATES!#REF!</definedName>
    <definedName name="______PPC40">[7]MRATES!#REF!</definedName>
    <definedName name="______PPC41" localSheetId="23">[7]MRATES!#REF!</definedName>
    <definedName name="______PPC41" localSheetId="26">[8]MRATES!#REF!</definedName>
    <definedName name="______PPC41" localSheetId="24">[7]MRATES!#REF!</definedName>
    <definedName name="______PPC41">[7]MRATES!#REF!</definedName>
    <definedName name="______PPC42" localSheetId="23">[7]MRATES!#REF!</definedName>
    <definedName name="______PPC42" localSheetId="26">[8]MRATES!#REF!</definedName>
    <definedName name="______PPC42" localSheetId="24">[7]MRATES!#REF!</definedName>
    <definedName name="______PPC42">[7]MRATES!#REF!</definedName>
    <definedName name="______PPC43" localSheetId="23">[7]MRATES!#REF!</definedName>
    <definedName name="______PPC43" localSheetId="26">[8]MRATES!#REF!</definedName>
    <definedName name="______PPC43" localSheetId="24">[7]MRATES!#REF!</definedName>
    <definedName name="______PPC43">[7]MRATES!#REF!</definedName>
    <definedName name="______PPC44" localSheetId="23">[7]MRATES!#REF!</definedName>
    <definedName name="______PPC44" localSheetId="26">[8]MRATES!#REF!</definedName>
    <definedName name="______PPC44" localSheetId="24">[7]MRATES!#REF!</definedName>
    <definedName name="______PPC44">[7]MRATES!#REF!</definedName>
    <definedName name="______PPC45" localSheetId="23">[7]MRATES!#REF!</definedName>
    <definedName name="______PPC45" localSheetId="26">[8]MRATES!#REF!</definedName>
    <definedName name="______PPC45" localSheetId="24">[7]MRATES!#REF!</definedName>
    <definedName name="______PPC45">[7]MRATES!#REF!</definedName>
    <definedName name="______PPC46" localSheetId="23">[7]MRATES!#REF!</definedName>
    <definedName name="______PPC46" localSheetId="26">[8]MRATES!#REF!</definedName>
    <definedName name="______PPC46" localSheetId="24">[7]MRATES!#REF!</definedName>
    <definedName name="______PPC46">[7]MRATES!#REF!</definedName>
    <definedName name="______PPC47" localSheetId="23">[7]MRATES!#REF!</definedName>
    <definedName name="______PPC47" localSheetId="26">[8]MRATES!#REF!</definedName>
    <definedName name="______PPC47" localSheetId="24">[7]MRATES!#REF!</definedName>
    <definedName name="______PPC47">[7]MRATES!#REF!</definedName>
    <definedName name="______PPC48" localSheetId="23">[7]MRATES!#REF!</definedName>
    <definedName name="______PPC48" localSheetId="26">[8]MRATES!#REF!</definedName>
    <definedName name="______PPC48" localSheetId="24">[7]MRATES!#REF!</definedName>
    <definedName name="______PPC48">[7]MRATES!#REF!</definedName>
    <definedName name="______PPC49" localSheetId="23">[7]MRATES!#REF!</definedName>
    <definedName name="______PPC49" localSheetId="26">[8]MRATES!#REF!</definedName>
    <definedName name="______PPC49" localSheetId="24">[7]MRATES!#REF!</definedName>
    <definedName name="______PPC49">[7]MRATES!#REF!</definedName>
    <definedName name="______PPC5" localSheetId="23">[7]MRATES!#REF!</definedName>
    <definedName name="______PPC5" localSheetId="26">[8]MRATES!#REF!</definedName>
    <definedName name="______PPC5" localSheetId="24">[7]MRATES!#REF!</definedName>
    <definedName name="______PPC5">[7]MRATES!#REF!</definedName>
    <definedName name="______PPC50" localSheetId="23">[7]MRATES!#REF!</definedName>
    <definedName name="______PPC50" localSheetId="26">[8]MRATES!#REF!</definedName>
    <definedName name="______PPC50" localSheetId="24">[7]MRATES!#REF!</definedName>
    <definedName name="______PPC50">[7]MRATES!#REF!</definedName>
    <definedName name="______PPC51" localSheetId="23">[7]MRATES!#REF!</definedName>
    <definedName name="______PPC51" localSheetId="26">[8]MRATES!#REF!</definedName>
    <definedName name="______PPC51" localSheetId="24">[7]MRATES!#REF!</definedName>
    <definedName name="______PPC51">[7]MRATES!#REF!</definedName>
    <definedName name="______PPC52" localSheetId="23">[7]MRATES!#REF!</definedName>
    <definedName name="______PPC52" localSheetId="26">[8]MRATES!#REF!</definedName>
    <definedName name="______PPC52" localSheetId="24">[7]MRATES!#REF!</definedName>
    <definedName name="______PPC52">[7]MRATES!#REF!</definedName>
    <definedName name="______PPC53" localSheetId="23">[7]MRATES!#REF!</definedName>
    <definedName name="______PPC53" localSheetId="26">[8]MRATES!#REF!</definedName>
    <definedName name="______PPC53" localSheetId="24">[7]MRATES!#REF!</definedName>
    <definedName name="______PPC53">[7]MRATES!#REF!</definedName>
    <definedName name="______PPC54" localSheetId="23">[7]MRATES!#REF!</definedName>
    <definedName name="______PPC54" localSheetId="26">[8]MRATES!#REF!</definedName>
    <definedName name="______PPC54" localSheetId="24">[7]MRATES!#REF!</definedName>
    <definedName name="______PPC54">[7]MRATES!#REF!</definedName>
    <definedName name="______PPC55" localSheetId="23">[7]MRATES!#REF!</definedName>
    <definedName name="______PPC55" localSheetId="26">[8]MRATES!#REF!</definedName>
    <definedName name="______PPC55" localSheetId="24">[7]MRATES!#REF!</definedName>
    <definedName name="______PPC55">[7]MRATES!#REF!</definedName>
    <definedName name="______PPC56" localSheetId="23">[7]MRATES!#REF!</definedName>
    <definedName name="______PPC56" localSheetId="26">[8]MRATES!#REF!</definedName>
    <definedName name="______PPC56" localSheetId="24">[7]MRATES!#REF!</definedName>
    <definedName name="______PPC56">[7]MRATES!#REF!</definedName>
    <definedName name="______PPC57" localSheetId="23">[7]MRATES!#REF!</definedName>
    <definedName name="______PPC57" localSheetId="26">[8]MRATES!#REF!</definedName>
    <definedName name="______PPC57" localSheetId="24">[7]MRATES!#REF!</definedName>
    <definedName name="______PPC57">[7]MRATES!#REF!</definedName>
    <definedName name="______PPC58" localSheetId="23">[7]MRATES!#REF!</definedName>
    <definedName name="______PPC58" localSheetId="26">[8]MRATES!#REF!</definedName>
    <definedName name="______PPC58" localSheetId="24">[7]MRATES!#REF!</definedName>
    <definedName name="______PPC58">[7]MRATES!#REF!</definedName>
    <definedName name="______PPC59" localSheetId="23">[7]MRATES!#REF!</definedName>
    <definedName name="______PPC59" localSheetId="26">[8]MRATES!#REF!</definedName>
    <definedName name="______PPC59" localSheetId="24">[7]MRATES!#REF!</definedName>
    <definedName name="______PPC59">[7]MRATES!#REF!</definedName>
    <definedName name="______PPC6" localSheetId="23">[7]MRATES!#REF!</definedName>
    <definedName name="______PPC6" localSheetId="26">[8]MRATES!#REF!</definedName>
    <definedName name="______PPC6" localSheetId="24">[7]MRATES!#REF!</definedName>
    <definedName name="______PPC6">[7]MRATES!#REF!</definedName>
    <definedName name="______PPC60" localSheetId="23">[7]MRATES!#REF!</definedName>
    <definedName name="______PPC60" localSheetId="26">[8]MRATES!#REF!</definedName>
    <definedName name="______PPC60" localSheetId="24">[7]MRATES!#REF!</definedName>
    <definedName name="______PPC60">[7]MRATES!#REF!</definedName>
    <definedName name="______PPC61" localSheetId="23">[7]MRATES!#REF!</definedName>
    <definedName name="______PPC61" localSheetId="26">[8]MRATES!#REF!</definedName>
    <definedName name="______PPC61" localSheetId="24">[7]MRATES!#REF!</definedName>
    <definedName name="______PPC61">[7]MRATES!#REF!</definedName>
    <definedName name="______PPC62" localSheetId="23">[7]MRATES!#REF!</definedName>
    <definedName name="______PPC62" localSheetId="26">[8]MRATES!#REF!</definedName>
    <definedName name="______PPC62" localSheetId="24">[7]MRATES!#REF!</definedName>
    <definedName name="______PPC62">[7]MRATES!#REF!</definedName>
    <definedName name="______PPC63" localSheetId="23">[7]MRATES!#REF!</definedName>
    <definedName name="______PPC63" localSheetId="26">[8]MRATES!#REF!</definedName>
    <definedName name="______PPC63" localSheetId="24">[7]MRATES!#REF!</definedName>
    <definedName name="______PPC63">[7]MRATES!#REF!</definedName>
    <definedName name="______PPC64" localSheetId="23">[7]MRATES!#REF!</definedName>
    <definedName name="______PPC64" localSheetId="26">[8]MRATES!#REF!</definedName>
    <definedName name="______PPC64" localSheetId="24">[7]MRATES!#REF!</definedName>
    <definedName name="______PPC64">[7]MRATES!#REF!</definedName>
    <definedName name="______PPC65" localSheetId="23">[7]MRATES!#REF!</definedName>
    <definedName name="______PPC65" localSheetId="26">[8]MRATES!#REF!</definedName>
    <definedName name="______PPC65" localSheetId="24">[7]MRATES!#REF!</definedName>
    <definedName name="______PPC65">[7]MRATES!#REF!</definedName>
    <definedName name="______PPC66" localSheetId="23">[7]MRATES!#REF!</definedName>
    <definedName name="______PPC66" localSheetId="26">[8]MRATES!#REF!</definedName>
    <definedName name="______PPC66" localSheetId="24">[7]MRATES!#REF!</definedName>
    <definedName name="______PPC66">[7]MRATES!#REF!</definedName>
    <definedName name="______PPC67" localSheetId="23">[7]MRATES!#REF!</definedName>
    <definedName name="______PPC67" localSheetId="26">[8]MRATES!#REF!</definedName>
    <definedName name="______PPC67" localSheetId="24">[7]MRATES!#REF!</definedName>
    <definedName name="______PPC67">[7]MRATES!#REF!</definedName>
    <definedName name="______PPC68" localSheetId="23">[7]MRATES!#REF!</definedName>
    <definedName name="______PPC68" localSheetId="26">[8]MRATES!#REF!</definedName>
    <definedName name="______PPC68" localSheetId="24">[7]MRATES!#REF!</definedName>
    <definedName name="______PPC68">[7]MRATES!#REF!</definedName>
    <definedName name="______PPC69" localSheetId="23">[7]MRATES!#REF!</definedName>
    <definedName name="______PPC69" localSheetId="26">[8]MRATES!#REF!</definedName>
    <definedName name="______PPC69" localSheetId="24">[7]MRATES!#REF!</definedName>
    <definedName name="______PPC69">[7]MRATES!#REF!</definedName>
    <definedName name="______PPC7" localSheetId="23">[7]MRATES!#REF!</definedName>
    <definedName name="______PPC7" localSheetId="26">[8]MRATES!#REF!</definedName>
    <definedName name="______PPC7" localSheetId="24">[7]MRATES!#REF!</definedName>
    <definedName name="______PPC7">[7]MRATES!#REF!</definedName>
    <definedName name="______PPC70" localSheetId="23">[7]MRATES!#REF!</definedName>
    <definedName name="______PPC70" localSheetId="26">[8]MRATES!#REF!</definedName>
    <definedName name="______PPC70" localSheetId="24">[7]MRATES!#REF!</definedName>
    <definedName name="______PPC70">[7]MRATES!#REF!</definedName>
    <definedName name="______PPC71" localSheetId="23">[7]MRATES!#REF!</definedName>
    <definedName name="______PPC71" localSheetId="26">[8]MRATES!#REF!</definedName>
    <definedName name="______PPC71" localSheetId="24">[7]MRATES!#REF!</definedName>
    <definedName name="______PPC71">[7]MRATES!#REF!</definedName>
    <definedName name="______PPC72" localSheetId="23">[7]MRATES!#REF!</definedName>
    <definedName name="______PPC72" localSheetId="26">[8]MRATES!#REF!</definedName>
    <definedName name="______PPC72" localSheetId="24">[7]MRATES!#REF!</definedName>
    <definedName name="______PPC72">[7]MRATES!#REF!</definedName>
    <definedName name="______PPC73" localSheetId="23">[7]MRATES!#REF!</definedName>
    <definedName name="______PPC73" localSheetId="26">[8]MRATES!#REF!</definedName>
    <definedName name="______PPC73" localSheetId="24">[7]MRATES!#REF!</definedName>
    <definedName name="______PPC73">[7]MRATES!#REF!</definedName>
    <definedName name="______PPC74" localSheetId="23">[7]MRATES!#REF!</definedName>
    <definedName name="______PPC74" localSheetId="26">[8]MRATES!#REF!</definedName>
    <definedName name="______PPC74" localSheetId="24">[7]MRATES!#REF!</definedName>
    <definedName name="______PPC74">[7]MRATES!#REF!</definedName>
    <definedName name="______PPC75" localSheetId="23">[7]MRATES!#REF!</definedName>
    <definedName name="______PPC75" localSheetId="26">[8]MRATES!#REF!</definedName>
    <definedName name="______PPC75" localSheetId="24">[7]MRATES!#REF!</definedName>
    <definedName name="______PPC75">[7]MRATES!#REF!</definedName>
    <definedName name="______PPC76" localSheetId="23">[7]MRATES!#REF!</definedName>
    <definedName name="______PPC76" localSheetId="26">[8]MRATES!#REF!</definedName>
    <definedName name="______PPC76" localSheetId="24">[7]MRATES!#REF!</definedName>
    <definedName name="______PPC76">[7]MRATES!#REF!</definedName>
    <definedName name="______PPC77" localSheetId="23">[7]MRATES!#REF!</definedName>
    <definedName name="______PPC77" localSheetId="26">[8]MRATES!#REF!</definedName>
    <definedName name="______PPC77" localSheetId="24">[7]MRATES!#REF!</definedName>
    <definedName name="______PPC77">[7]MRATES!#REF!</definedName>
    <definedName name="______PPC78" localSheetId="23">[7]MRATES!#REF!</definedName>
    <definedName name="______PPC78" localSheetId="26">[8]MRATES!#REF!</definedName>
    <definedName name="______PPC78" localSheetId="24">[7]MRATES!#REF!</definedName>
    <definedName name="______PPC78">[7]MRATES!#REF!</definedName>
    <definedName name="______PPC79" localSheetId="23">[7]MRATES!#REF!</definedName>
    <definedName name="______PPC79" localSheetId="26">[8]MRATES!#REF!</definedName>
    <definedName name="______PPC79" localSheetId="24">[7]MRATES!#REF!</definedName>
    <definedName name="______PPC79">[7]MRATES!#REF!</definedName>
    <definedName name="______PPC8" localSheetId="23">[7]MRATES!#REF!</definedName>
    <definedName name="______PPC8" localSheetId="26">[8]MRATES!#REF!</definedName>
    <definedName name="______PPC8" localSheetId="24">[7]MRATES!#REF!</definedName>
    <definedName name="______PPC8">[7]MRATES!#REF!</definedName>
    <definedName name="______PPC80" localSheetId="23">[7]MRATES!#REF!</definedName>
    <definedName name="______PPC80" localSheetId="26">[8]MRATES!#REF!</definedName>
    <definedName name="______PPC80" localSheetId="24">[7]MRATES!#REF!</definedName>
    <definedName name="______PPC80">[7]MRATES!#REF!</definedName>
    <definedName name="______PPC81" localSheetId="23">[7]MRATES!#REF!</definedName>
    <definedName name="______PPC81" localSheetId="26">[8]MRATES!#REF!</definedName>
    <definedName name="______PPC81" localSheetId="24">[7]MRATES!#REF!</definedName>
    <definedName name="______PPC81">[7]MRATES!#REF!</definedName>
    <definedName name="______PPC82" localSheetId="23">[7]MRATES!#REF!</definedName>
    <definedName name="______PPC82" localSheetId="26">[8]MRATES!#REF!</definedName>
    <definedName name="______PPC82" localSheetId="24">[7]MRATES!#REF!</definedName>
    <definedName name="______PPC82">[7]MRATES!#REF!</definedName>
    <definedName name="______PPC83" localSheetId="23">[7]MRATES!#REF!</definedName>
    <definedName name="______PPC83" localSheetId="26">[8]MRATES!#REF!</definedName>
    <definedName name="______PPC83" localSheetId="24">[7]MRATES!#REF!</definedName>
    <definedName name="______PPC83">[7]MRATES!#REF!</definedName>
    <definedName name="______PPC84" localSheetId="23">[7]MRATES!#REF!</definedName>
    <definedName name="______PPC84" localSheetId="26">[8]MRATES!#REF!</definedName>
    <definedName name="______PPC84" localSheetId="24">[7]MRATES!#REF!</definedName>
    <definedName name="______PPC84">[7]MRATES!#REF!</definedName>
    <definedName name="______PPC85" localSheetId="23">[7]MRATES!#REF!</definedName>
    <definedName name="______PPC85" localSheetId="26">[8]MRATES!#REF!</definedName>
    <definedName name="______PPC85" localSheetId="24">[7]MRATES!#REF!</definedName>
    <definedName name="______PPC85">[7]MRATES!#REF!</definedName>
    <definedName name="______PPC86" localSheetId="23">[7]MRATES!#REF!</definedName>
    <definedName name="______PPC86" localSheetId="26">[8]MRATES!#REF!</definedName>
    <definedName name="______PPC86" localSheetId="24">[7]MRATES!#REF!</definedName>
    <definedName name="______PPC86">[7]MRATES!#REF!</definedName>
    <definedName name="______PPC87" localSheetId="23">[7]MRATES!#REF!</definedName>
    <definedName name="______PPC87" localSheetId="26">[8]MRATES!#REF!</definedName>
    <definedName name="______PPC87" localSheetId="24">[7]MRATES!#REF!</definedName>
    <definedName name="______PPC87">[7]MRATES!#REF!</definedName>
    <definedName name="______PPC88" localSheetId="23">[7]MRATES!#REF!</definedName>
    <definedName name="______PPC88" localSheetId="26">[8]MRATES!#REF!</definedName>
    <definedName name="______PPC88" localSheetId="24">[7]MRATES!#REF!</definedName>
    <definedName name="______PPC88">[7]MRATES!#REF!</definedName>
    <definedName name="______PPC89" localSheetId="23">[7]MRATES!#REF!</definedName>
    <definedName name="______PPC89" localSheetId="26">[8]MRATES!#REF!</definedName>
    <definedName name="______PPC89" localSheetId="24">[7]MRATES!#REF!</definedName>
    <definedName name="______PPC89">[7]MRATES!#REF!</definedName>
    <definedName name="______PPC9" localSheetId="23">[7]MRATES!#REF!</definedName>
    <definedName name="______PPC9" localSheetId="26">[8]MRATES!#REF!</definedName>
    <definedName name="______PPC9" localSheetId="24">[7]MRATES!#REF!</definedName>
    <definedName name="______PPC9">[7]MRATES!#REF!</definedName>
    <definedName name="______PPC90" localSheetId="23">[7]MRATES!#REF!</definedName>
    <definedName name="______PPC90" localSheetId="26">[8]MRATES!#REF!</definedName>
    <definedName name="______PPC90" localSheetId="24">[7]MRATES!#REF!</definedName>
    <definedName name="______PPC90">[7]MRATES!#REF!</definedName>
    <definedName name="______PPC91" localSheetId="23">[7]MRATES!#REF!</definedName>
    <definedName name="______PPC91" localSheetId="26">[8]MRATES!#REF!</definedName>
    <definedName name="______PPC91" localSheetId="24">[7]MRATES!#REF!</definedName>
    <definedName name="______PPC91">[7]MRATES!#REF!</definedName>
    <definedName name="______PPC92" localSheetId="23">[7]MRATES!#REF!</definedName>
    <definedName name="______PPC92" localSheetId="26">[8]MRATES!#REF!</definedName>
    <definedName name="______PPC92" localSheetId="24">[7]MRATES!#REF!</definedName>
    <definedName name="______PPC92">[7]MRATES!#REF!</definedName>
    <definedName name="______PPC93" localSheetId="23">[7]MRATES!#REF!</definedName>
    <definedName name="______PPC93" localSheetId="26">[8]MRATES!#REF!</definedName>
    <definedName name="______PPC93" localSheetId="24">[7]MRATES!#REF!</definedName>
    <definedName name="______PPC93">[7]MRATES!#REF!</definedName>
    <definedName name="______PPC94" localSheetId="23">[7]MRATES!#REF!</definedName>
    <definedName name="______PPC94" localSheetId="26">[8]MRATES!#REF!</definedName>
    <definedName name="______PPC94" localSheetId="24">[7]MRATES!#REF!</definedName>
    <definedName name="______PPC94">[7]MRATES!#REF!</definedName>
    <definedName name="______PPC95" localSheetId="23">[7]MRATES!#REF!</definedName>
    <definedName name="______PPC95" localSheetId="26">[8]MRATES!#REF!</definedName>
    <definedName name="______PPC95" localSheetId="24">[7]MRATES!#REF!</definedName>
    <definedName name="______PPC95">[7]MRATES!#REF!</definedName>
    <definedName name="______PPD114" localSheetId="23">[7]MRATES!#REF!</definedName>
    <definedName name="______PPD114" localSheetId="26">[8]MRATES!#REF!</definedName>
    <definedName name="______PPD114" localSheetId="24">[7]MRATES!#REF!</definedName>
    <definedName name="______PPD114">[7]MRATES!#REF!</definedName>
    <definedName name="______PPD89" localSheetId="23">[7]MRATES!#REF!</definedName>
    <definedName name="______PPD89" localSheetId="26">[8]MRATES!#REF!</definedName>
    <definedName name="______PPD89" localSheetId="24">[7]MRATES!#REF!</definedName>
    <definedName name="______PPD89">[7]MRATES!#REF!</definedName>
    <definedName name="______QS25" localSheetId="26">#N/A</definedName>
    <definedName name="______QS25">[10]MRATES!$G$16</definedName>
    <definedName name="______QS40" localSheetId="26">#N/A</definedName>
    <definedName name="______QS40">[10]MRATES!$G$17</definedName>
    <definedName name="______RMR1">#N/A</definedName>
    <definedName name="______SD1" localSheetId="25">#REF!</definedName>
    <definedName name="______SD1" localSheetId="22">#REF!</definedName>
    <definedName name="______SD1" localSheetId="23">#REF!</definedName>
    <definedName name="______SD1" localSheetId="26">#REF!</definedName>
    <definedName name="______SD1" localSheetId="24">#REF!</definedName>
    <definedName name="______SD1" localSheetId="21">#REF!</definedName>
    <definedName name="______SD1">#REF!</definedName>
    <definedName name="______SD10" localSheetId="23">#REF!</definedName>
    <definedName name="______SD10" localSheetId="26">#REF!</definedName>
    <definedName name="______SD10" localSheetId="24">#REF!</definedName>
    <definedName name="______SD10" localSheetId="21">#REF!</definedName>
    <definedName name="______SD10">#REF!</definedName>
    <definedName name="______SD100" localSheetId="23">#REF!</definedName>
    <definedName name="______SD100" localSheetId="26">#REF!</definedName>
    <definedName name="______SD100" localSheetId="24">#REF!</definedName>
    <definedName name="______SD100" localSheetId="21">#REF!</definedName>
    <definedName name="______SD100">#REF!</definedName>
    <definedName name="______SD101" localSheetId="23">#REF!</definedName>
    <definedName name="______SD101" localSheetId="24">#REF!</definedName>
    <definedName name="______SD101" localSheetId="21">#REF!</definedName>
    <definedName name="______SD101">#REF!</definedName>
    <definedName name="______SD102" localSheetId="23">#REF!</definedName>
    <definedName name="______SD102" localSheetId="24">#REF!</definedName>
    <definedName name="______SD102" localSheetId="21">#REF!</definedName>
    <definedName name="______SD102">#REF!</definedName>
    <definedName name="______SD103" localSheetId="23">#REF!</definedName>
    <definedName name="______SD103" localSheetId="24">#REF!</definedName>
    <definedName name="______SD103" localSheetId="21">#REF!</definedName>
    <definedName name="______SD103">#REF!</definedName>
    <definedName name="______SD104" localSheetId="23">#REF!</definedName>
    <definedName name="______SD104" localSheetId="24">#REF!</definedName>
    <definedName name="______SD104" localSheetId="21">#REF!</definedName>
    <definedName name="______SD104">#REF!</definedName>
    <definedName name="______SD105" localSheetId="23">#REF!</definedName>
    <definedName name="______SD105" localSheetId="24">#REF!</definedName>
    <definedName name="______SD105" localSheetId="21">#REF!</definedName>
    <definedName name="______SD105">#REF!</definedName>
    <definedName name="______SD106" localSheetId="23">#REF!</definedName>
    <definedName name="______SD106" localSheetId="24">#REF!</definedName>
    <definedName name="______SD106" localSheetId="21">#REF!</definedName>
    <definedName name="______SD106">#REF!</definedName>
    <definedName name="______SD107" localSheetId="23">#REF!</definedName>
    <definedName name="______SD107" localSheetId="24">#REF!</definedName>
    <definedName name="______SD107" localSheetId="21">#REF!</definedName>
    <definedName name="______SD107">#REF!</definedName>
    <definedName name="______SD108" localSheetId="23">#REF!</definedName>
    <definedName name="______SD108" localSheetId="24">#REF!</definedName>
    <definedName name="______SD108" localSheetId="21">#REF!</definedName>
    <definedName name="______SD108">#REF!</definedName>
    <definedName name="______SD109" localSheetId="23">#REF!</definedName>
    <definedName name="______SD109" localSheetId="24">#REF!</definedName>
    <definedName name="______SD109" localSheetId="21">#REF!</definedName>
    <definedName name="______SD109">#REF!</definedName>
    <definedName name="______SD11" localSheetId="23">#REF!</definedName>
    <definedName name="______SD11" localSheetId="24">#REF!</definedName>
    <definedName name="______SD11" localSheetId="21">#REF!</definedName>
    <definedName name="______SD11">#REF!</definedName>
    <definedName name="______SD110" localSheetId="23">#REF!</definedName>
    <definedName name="______SD110" localSheetId="24">#REF!</definedName>
    <definedName name="______SD110" localSheetId="21">#REF!</definedName>
    <definedName name="______SD110">#REF!</definedName>
    <definedName name="______SD111" localSheetId="23">#REF!</definedName>
    <definedName name="______SD111" localSheetId="24">#REF!</definedName>
    <definedName name="______SD111" localSheetId="21">#REF!</definedName>
    <definedName name="______SD111">#REF!</definedName>
    <definedName name="______SD112" localSheetId="23">#REF!</definedName>
    <definedName name="______SD112" localSheetId="24">#REF!</definedName>
    <definedName name="______SD112" localSheetId="21">#REF!</definedName>
    <definedName name="______SD112">#REF!</definedName>
    <definedName name="______SD113" localSheetId="23">#REF!</definedName>
    <definedName name="______SD113" localSheetId="24">#REF!</definedName>
    <definedName name="______SD113" localSheetId="21">#REF!</definedName>
    <definedName name="______SD113">#REF!</definedName>
    <definedName name="______SD114" localSheetId="23">#REF!</definedName>
    <definedName name="______SD114" localSheetId="24">#REF!</definedName>
    <definedName name="______SD114" localSheetId="21">#REF!</definedName>
    <definedName name="______SD114">#REF!</definedName>
    <definedName name="______SD115" localSheetId="23">#REF!</definedName>
    <definedName name="______SD115" localSheetId="24">#REF!</definedName>
    <definedName name="______SD115" localSheetId="21">#REF!</definedName>
    <definedName name="______SD115">#REF!</definedName>
    <definedName name="______SD116" localSheetId="23">#REF!</definedName>
    <definedName name="______SD116" localSheetId="24">#REF!</definedName>
    <definedName name="______SD116" localSheetId="21">#REF!</definedName>
    <definedName name="______SD116">#REF!</definedName>
    <definedName name="______SD117" localSheetId="23">#REF!</definedName>
    <definedName name="______SD117" localSheetId="24">#REF!</definedName>
    <definedName name="______SD117" localSheetId="21">#REF!</definedName>
    <definedName name="______SD117">#REF!</definedName>
    <definedName name="______SD118" localSheetId="23">#REF!</definedName>
    <definedName name="______SD118" localSheetId="24">#REF!</definedName>
    <definedName name="______SD118" localSheetId="21">#REF!</definedName>
    <definedName name="______SD118">#REF!</definedName>
    <definedName name="______SD119" localSheetId="23">#REF!</definedName>
    <definedName name="______SD119" localSheetId="24">#REF!</definedName>
    <definedName name="______SD119" localSheetId="21">#REF!</definedName>
    <definedName name="______SD119">#REF!</definedName>
    <definedName name="______SD12" localSheetId="23">#REF!</definedName>
    <definedName name="______SD12" localSheetId="24">#REF!</definedName>
    <definedName name="______SD12" localSheetId="21">#REF!</definedName>
    <definedName name="______SD12">#REF!</definedName>
    <definedName name="______SD120" localSheetId="23">#REF!</definedName>
    <definedName name="______SD120" localSheetId="24">#REF!</definedName>
    <definedName name="______SD120" localSheetId="21">#REF!</definedName>
    <definedName name="______SD120">#REF!</definedName>
    <definedName name="______SD121" localSheetId="23">#REF!</definedName>
    <definedName name="______SD121" localSheetId="24">#REF!</definedName>
    <definedName name="______SD121" localSheetId="21">#REF!</definedName>
    <definedName name="______SD121">#REF!</definedName>
    <definedName name="______SD122" localSheetId="23">#REF!</definedName>
    <definedName name="______SD122" localSheetId="24">#REF!</definedName>
    <definedName name="______SD122" localSheetId="21">#REF!</definedName>
    <definedName name="______SD122">#REF!</definedName>
    <definedName name="______SD123" localSheetId="23">#REF!</definedName>
    <definedName name="______SD123" localSheetId="24">#REF!</definedName>
    <definedName name="______SD123" localSheetId="21">#REF!</definedName>
    <definedName name="______SD123">#REF!</definedName>
    <definedName name="______SD124" localSheetId="23">#REF!</definedName>
    <definedName name="______SD124" localSheetId="24">#REF!</definedName>
    <definedName name="______SD124" localSheetId="21">#REF!</definedName>
    <definedName name="______SD124">#REF!</definedName>
    <definedName name="______SD125" localSheetId="23">#REF!</definedName>
    <definedName name="______SD125" localSheetId="24">#REF!</definedName>
    <definedName name="______SD125" localSheetId="21">#REF!</definedName>
    <definedName name="______SD125">#REF!</definedName>
    <definedName name="______SD126" localSheetId="23">#REF!</definedName>
    <definedName name="______SD126" localSheetId="24">#REF!</definedName>
    <definedName name="______SD126" localSheetId="21">#REF!</definedName>
    <definedName name="______SD126">#REF!</definedName>
    <definedName name="______SD127" localSheetId="23">#REF!</definedName>
    <definedName name="______SD127" localSheetId="24">#REF!</definedName>
    <definedName name="______SD127" localSheetId="21">#REF!</definedName>
    <definedName name="______SD127">#REF!</definedName>
    <definedName name="______SD128" localSheetId="23">#REF!</definedName>
    <definedName name="______SD128" localSheetId="24">#REF!</definedName>
    <definedName name="______SD128" localSheetId="21">#REF!</definedName>
    <definedName name="______SD128">#REF!</definedName>
    <definedName name="______SD129" localSheetId="23">#REF!</definedName>
    <definedName name="______SD129" localSheetId="24">#REF!</definedName>
    <definedName name="______SD129" localSheetId="21">#REF!</definedName>
    <definedName name="______SD129">#REF!</definedName>
    <definedName name="______SD13" localSheetId="23">#REF!</definedName>
    <definedName name="______SD13" localSheetId="24">#REF!</definedName>
    <definedName name="______SD13" localSheetId="21">#REF!</definedName>
    <definedName name="______SD13">#REF!</definedName>
    <definedName name="______SD130" localSheetId="23">#REF!</definedName>
    <definedName name="______SD130" localSheetId="24">#REF!</definedName>
    <definedName name="______SD130" localSheetId="21">#REF!</definedName>
    <definedName name="______SD130">#REF!</definedName>
    <definedName name="______SD131" localSheetId="23">#REF!</definedName>
    <definedName name="______SD131" localSheetId="24">#REF!</definedName>
    <definedName name="______SD131" localSheetId="21">#REF!</definedName>
    <definedName name="______SD131">#REF!</definedName>
    <definedName name="______SD132" localSheetId="23">#REF!</definedName>
    <definedName name="______SD132" localSheetId="24">#REF!</definedName>
    <definedName name="______SD132" localSheetId="21">#REF!</definedName>
    <definedName name="______SD132">#REF!</definedName>
    <definedName name="______SD133" localSheetId="23">#REF!</definedName>
    <definedName name="______SD133" localSheetId="24">#REF!</definedName>
    <definedName name="______SD133" localSheetId="21">#REF!</definedName>
    <definedName name="______SD133">#REF!</definedName>
    <definedName name="______SD134" localSheetId="23">#REF!</definedName>
    <definedName name="______SD134" localSheetId="24">#REF!</definedName>
    <definedName name="______SD134" localSheetId="21">#REF!</definedName>
    <definedName name="______SD134">#REF!</definedName>
    <definedName name="______SD135" localSheetId="23">#REF!</definedName>
    <definedName name="______SD135" localSheetId="24">#REF!</definedName>
    <definedName name="______SD135" localSheetId="21">#REF!</definedName>
    <definedName name="______SD135">#REF!</definedName>
    <definedName name="______SD136" localSheetId="23">#REF!</definedName>
    <definedName name="______SD136" localSheetId="24">#REF!</definedName>
    <definedName name="______SD136" localSheetId="21">#REF!</definedName>
    <definedName name="______SD136">#REF!</definedName>
    <definedName name="______SD137" localSheetId="23">#REF!</definedName>
    <definedName name="______SD137" localSheetId="24">#REF!</definedName>
    <definedName name="______SD137" localSheetId="21">#REF!</definedName>
    <definedName name="______SD137">#REF!</definedName>
    <definedName name="______SD138" localSheetId="23">#REF!</definedName>
    <definedName name="______SD138" localSheetId="24">#REF!</definedName>
    <definedName name="______SD138" localSheetId="21">#REF!</definedName>
    <definedName name="______SD138">#REF!</definedName>
    <definedName name="______SD139" localSheetId="23">#REF!</definedName>
    <definedName name="______SD139" localSheetId="24">#REF!</definedName>
    <definedName name="______SD139" localSheetId="21">#REF!</definedName>
    <definedName name="______SD139">#REF!</definedName>
    <definedName name="______SD14" localSheetId="23">#REF!</definedName>
    <definedName name="______SD14" localSheetId="24">#REF!</definedName>
    <definedName name="______SD14" localSheetId="21">#REF!</definedName>
    <definedName name="______SD14">#REF!</definedName>
    <definedName name="______SD140" localSheetId="23">#REF!</definedName>
    <definedName name="______SD140" localSheetId="24">#REF!</definedName>
    <definedName name="______SD140" localSheetId="21">#REF!</definedName>
    <definedName name="______SD140">#REF!</definedName>
    <definedName name="______SD141" localSheetId="23">#REF!</definedName>
    <definedName name="______SD141" localSheetId="24">#REF!</definedName>
    <definedName name="______SD141" localSheetId="21">#REF!</definedName>
    <definedName name="______SD141">#REF!</definedName>
    <definedName name="______SD142" localSheetId="23">#REF!</definedName>
    <definedName name="______SD142" localSheetId="24">#REF!</definedName>
    <definedName name="______SD142" localSheetId="21">#REF!</definedName>
    <definedName name="______SD142">#REF!</definedName>
    <definedName name="______SD143" localSheetId="23">#REF!</definedName>
    <definedName name="______SD143" localSheetId="24">#REF!</definedName>
    <definedName name="______SD143" localSheetId="21">#REF!</definedName>
    <definedName name="______SD143">#REF!</definedName>
    <definedName name="______SD144" localSheetId="23">#REF!</definedName>
    <definedName name="______SD144" localSheetId="24">#REF!</definedName>
    <definedName name="______SD144" localSheetId="21">#REF!</definedName>
    <definedName name="______SD144">#REF!</definedName>
    <definedName name="______SD145" localSheetId="23">#REF!</definedName>
    <definedName name="______SD145" localSheetId="24">#REF!</definedName>
    <definedName name="______SD145" localSheetId="21">#REF!</definedName>
    <definedName name="______SD145">#REF!</definedName>
    <definedName name="______SD146" localSheetId="23">#REF!</definedName>
    <definedName name="______SD146" localSheetId="24">#REF!</definedName>
    <definedName name="______SD146" localSheetId="21">#REF!</definedName>
    <definedName name="______SD146">#REF!</definedName>
    <definedName name="______SD147" localSheetId="23">#REF!</definedName>
    <definedName name="______SD147" localSheetId="24">#REF!</definedName>
    <definedName name="______SD147" localSheetId="21">#REF!</definedName>
    <definedName name="______SD147">#REF!</definedName>
    <definedName name="______SD148" localSheetId="23">#REF!</definedName>
    <definedName name="______SD148" localSheetId="24">#REF!</definedName>
    <definedName name="______SD148" localSheetId="21">#REF!</definedName>
    <definedName name="______SD148">#REF!</definedName>
    <definedName name="______SD149" localSheetId="23">#REF!</definedName>
    <definedName name="______SD149" localSheetId="24">#REF!</definedName>
    <definedName name="______SD149" localSheetId="21">#REF!</definedName>
    <definedName name="______SD149">#REF!</definedName>
    <definedName name="______SD15" localSheetId="23">#REF!</definedName>
    <definedName name="______SD15" localSheetId="24">#REF!</definedName>
    <definedName name="______SD15" localSheetId="21">#REF!</definedName>
    <definedName name="______SD15">#REF!</definedName>
    <definedName name="______SD150" localSheetId="23">#REF!</definedName>
    <definedName name="______SD150" localSheetId="24">#REF!</definedName>
    <definedName name="______SD150" localSheetId="21">#REF!</definedName>
    <definedName name="______SD150">#REF!</definedName>
    <definedName name="______SD16" localSheetId="23">#REF!</definedName>
    <definedName name="______SD16" localSheetId="24">#REF!</definedName>
    <definedName name="______SD16" localSheetId="21">#REF!</definedName>
    <definedName name="______SD16">#REF!</definedName>
    <definedName name="______SD17" localSheetId="23">#REF!</definedName>
    <definedName name="______SD17" localSheetId="24">#REF!</definedName>
    <definedName name="______SD17" localSheetId="21">#REF!</definedName>
    <definedName name="______SD17">#REF!</definedName>
    <definedName name="______SD18" localSheetId="23">#REF!</definedName>
    <definedName name="______SD18" localSheetId="24">#REF!</definedName>
    <definedName name="______SD18" localSheetId="21">#REF!</definedName>
    <definedName name="______SD18">#REF!</definedName>
    <definedName name="______SD19" localSheetId="23">#REF!</definedName>
    <definedName name="______SD19" localSheetId="24">#REF!</definedName>
    <definedName name="______SD19" localSheetId="21">#REF!</definedName>
    <definedName name="______SD19">#REF!</definedName>
    <definedName name="______SD2" localSheetId="23">#REF!</definedName>
    <definedName name="______SD2" localSheetId="24">#REF!</definedName>
    <definedName name="______SD2" localSheetId="21">#REF!</definedName>
    <definedName name="______SD2">#REF!</definedName>
    <definedName name="______SD20" localSheetId="23">#REF!</definedName>
    <definedName name="______SD20" localSheetId="24">#REF!</definedName>
    <definedName name="______SD20" localSheetId="21">#REF!</definedName>
    <definedName name="______SD20">#REF!</definedName>
    <definedName name="______SD21" localSheetId="23">#REF!</definedName>
    <definedName name="______SD21" localSheetId="24">#REF!</definedName>
    <definedName name="______SD21" localSheetId="21">#REF!</definedName>
    <definedName name="______SD21">#REF!</definedName>
    <definedName name="______SD22" localSheetId="23">#REF!</definedName>
    <definedName name="______SD22" localSheetId="24">#REF!</definedName>
    <definedName name="______SD22" localSheetId="21">#REF!</definedName>
    <definedName name="______SD22">#REF!</definedName>
    <definedName name="______SD23" localSheetId="23">#REF!</definedName>
    <definedName name="______SD23" localSheetId="24">#REF!</definedName>
    <definedName name="______SD23" localSheetId="21">#REF!</definedName>
    <definedName name="______SD23">#REF!</definedName>
    <definedName name="______SD24" localSheetId="23">#REF!</definedName>
    <definedName name="______SD24" localSheetId="24">#REF!</definedName>
    <definedName name="______SD24" localSheetId="21">#REF!</definedName>
    <definedName name="______SD24">#REF!</definedName>
    <definedName name="______SD25" localSheetId="23">#REF!</definedName>
    <definedName name="______SD25" localSheetId="24">#REF!</definedName>
    <definedName name="______SD25" localSheetId="21">#REF!</definedName>
    <definedName name="______SD25">#REF!</definedName>
    <definedName name="______SD250" localSheetId="23">#REF!</definedName>
    <definedName name="______SD250" localSheetId="24">#REF!</definedName>
    <definedName name="______SD250" localSheetId="21">#REF!</definedName>
    <definedName name="______SD250">#REF!</definedName>
    <definedName name="______SD26" localSheetId="23">#REF!</definedName>
    <definedName name="______SD26" localSheetId="24">#REF!</definedName>
    <definedName name="______SD26" localSheetId="21">#REF!</definedName>
    <definedName name="______SD26">#REF!</definedName>
    <definedName name="______SD27" localSheetId="23">#REF!</definedName>
    <definedName name="______SD27" localSheetId="24">#REF!</definedName>
    <definedName name="______SD27" localSheetId="21">#REF!</definedName>
    <definedName name="______SD27">#REF!</definedName>
    <definedName name="______SD28" localSheetId="23">#REF!</definedName>
    <definedName name="______SD28" localSheetId="24">#REF!</definedName>
    <definedName name="______SD28" localSheetId="21">#REF!</definedName>
    <definedName name="______SD28">#REF!</definedName>
    <definedName name="______SD29" localSheetId="23">#REF!</definedName>
    <definedName name="______SD29" localSheetId="24">#REF!</definedName>
    <definedName name="______SD29" localSheetId="21">#REF!</definedName>
    <definedName name="______SD29">#REF!</definedName>
    <definedName name="______SD3" localSheetId="23">#REF!</definedName>
    <definedName name="______SD3" localSheetId="24">#REF!</definedName>
    <definedName name="______SD3" localSheetId="21">#REF!</definedName>
    <definedName name="______SD3">#REF!</definedName>
    <definedName name="______SD30" localSheetId="23">#REF!</definedName>
    <definedName name="______SD30" localSheetId="24">#REF!</definedName>
    <definedName name="______SD30" localSheetId="21">#REF!</definedName>
    <definedName name="______SD30">#REF!</definedName>
    <definedName name="______SD31" localSheetId="23">#REF!</definedName>
    <definedName name="______SD31" localSheetId="24">#REF!</definedName>
    <definedName name="______SD31" localSheetId="21">#REF!</definedName>
    <definedName name="______SD31">#REF!</definedName>
    <definedName name="______SD32" localSheetId="23">#REF!</definedName>
    <definedName name="______SD32" localSheetId="24">#REF!</definedName>
    <definedName name="______SD32" localSheetId="21">#REF!</definedName>
    <definedName name="______SD32">#REF!</definedName>
    <definedName name="______SD33" localSheetId="23">#REF!</definedName>
    <definedName name="______SD33" localSheetId="24">#REF!</definedName>
    <definedName name="______SD33" localSheetId="21">#REF!</definedName>
    <definedName name="______SD33">#REF!</definedName>
    <definedName name="______SD34" localSheetId="23">#REF!</definedName>
    <definedName name="______SD34" localSheetId="24">#REF!</definedName>
    <definedName name="______SD34" localSheetId="21">#REF!</definedName>
    <definedName name="______SD34">#REF!</definedName>
    <definedName name="______SD35" localSheetId="23">#REF!</definedName>
    <definedName name="______SD35" localSheetId="24">#REF!</definedName>
    <definedName name="______SD35" localSheetId="21">#REF!</definedName>
    <definedName name="______SD35">#REF!</definedName>
    <definedName name="______SD36" localSheetId="23">#REF!</definedName>
    <definedName name="______SD36" localSheetId="24">#REF!</definedName>
    <definedName name="______SD36" localSheetId="21">#REF!</definedName>
    <definedName name="______SD36">#REF!</definedName>
    <definedName name="______SD37" localSheetId="23">#REF!</definedName>
    <definedName name="______SD37" localSheetId="24">#REF!</definedName>
    <definedName name="______SD37" localSheetId="21">#REF!</definedName>
    <definedName name="______SD37">#REF!</definedName>
    <definedName name="______SD38" localSheetId="23">#REF!</definedName>
    <definedName name="______SD38" localSheetId="24">#REF!</definedName>
    <definedName name="______SD38" localSheetId="21">#REF!</definedName>
    <definedName name="______SD38">#REF!</definedName>
    <definedName name="______SD39" localSheetId="23">#REF!</definedName>
    <definedName name="______SD39" localSheetId="24">#REF!</definedName>
    <definedName name="______SD39" localSheetId="21">#REF!</definedName>
    <definedName name="______SD39">#REF!</definedName>
    <definedName name="______SD4" localSheetId="23">#REF!</definedName>
    <definedName name="______SD4" localSheetId="24">#REF!</definedName>
    <definedName name="______SD4" localSheetId="21">#REF!</definedName>
    <definedName name="______SD4">#REF!</definedName>
    <definedName name="______SD40" localSheetId="23">#REF!</definedName>
    <definedName name="______SD40" localSheetId="24">#REF!</definedName>
    <definedName name="______SD40" localSheetId="21">#REF!</definedName>
    <definedName name="______SD40">#REF!</definedName>
    <definedName name="______SD41" localSheetId="23">#REF!</definedName>
    <definedName name="______SD41" localSheetId="24">#REF!</definedName>
    <definedName name="______SD41" localSheetId="21">#REF!</definedName>
    <definedName name="______SD41">#REF!</definedName>
    <definedName name="______SD42" localSheetId="23">#REF!</definedName>
    <definedName name="______SD42" localSheetId="24">#REF!</definedName>
    <definedName name="______SD42" localSheetId="21">#REF!</definedName>
    <definedName name="______SD42">#REF!</definedName>
    <definedName name="______SD43" localSheetId="23">#REF!</definedName>
    <definedName name="______SD43" localSheetId="24">#REF!</definedName>
    <definedName name="______SD43" localSheetId="21">#REF!</definedName>
    <definedName name="______SD43">#REF!</definedName>
    <definedName name="______SD44" localSheetId="23">#REF!</definedName>
    <definedName name="______SD44" localSheetId="24">#REF!</definedName>
    <definedName name="______SD44" localSheetId="21">#REF!</definedName>
    <definedName name="______SD44">#REF!</definedName>
    <definedName name="______SD45" localSheetId="23">#REF!</definedName>
    <definedName name="______SD45" localSheetId="24">#REF!</definedName>
    <definedName name="______SD45" localSheetId="21">#REF!</definedName>
    <definedName name="______SD45">#REF!</definedName>
    <definedName name="______SD46" localSheetId="23">#REF!</definedName>
    <definedName name="______SD46" localSheetId="24">#REF!</definedName>
    <definedName name="______SD46" localSheetId="21">#REF!</definedName>
    <definedName name="______SD46">#REF!</definedName>
    <definedName name="______SD47" localSheetId="23">#REF!</definedName>
    <definedName name="______SD47" localSheetId="24">#REF!</definedName>
    <definedName name="______SD47" localSheetId="21">#REF!</definedName>
    <definedName name="______SD47">#REF!</definedName>
    <definedName name="______SD48" localSheetId="23">#REF!</definedName>
    <definedName name="______SD48" localSheetId="24">#REF!</definedName>
    <definedName name="______SD48" localSheetId="21">#REF!</definedName>
    <definedName name="______SD48">#REF!</definedName>
    <definedName name="______SD49" localSheetId="23">#REF!</definedName>
    <definedName name="______SD49" localSheetId="24">#REF!</definedName>
    <definedName name="______SD49" localSheetId="21">#REF!</definedName>
    <definedName name="______SD49">#REF!</definedName>
    <definedName name="______SD5" localSheetId="23">#REF!</definedName>
    <definedName name="______SD5" localSheetId="24">#REF!</definedName>
    <definedName name="______SD5" localSheetId="21">#REF!</definedName>
    <definedName name="______SD5">#REF!</definedName>
    <definedName name="______SD50" localSheetId="23">#REF!</definedName>
    <definedName name="______SD50" localSheetId="24">#REF!</definedName>
    <definedName name="______SD50" localSheetId="21">#REF!</definedName>
    <definedName name="______SD50">#REF!</definedName>
    <definedName name="______SD500" localSheetId="23">#REF!</definedName>
    <definedName name="______SD500" localSheetId="24">#REF!</definedName>
    <definedName name="______SD500" localSheetId="21">#REF!</definedName>
    <definedName name="______SD500">#REF!</definedName>
    <definedName name="______SD51" localSheetId="23">#REF!</definedName>
    <definedName name="______SD51" localSheetId="24">#REF!</definedName>
    <definedName name="______SD51" localSheetId="21">#REF!</definedName>
    <definedName name="______SD51">#REF!</definedName>
    <definedName name="______SD52" localSheetId="23">#REF!</definedName>
    <definedName name="______SD52" localSheetId="24">#REF!</definedName>
    <definedName name="______SD52" localSheetId="21">#REF!</definedName>
    <definedName name="______SD52">#REF!</definedName>
    <definedName name="______SD53" localSheetId="23">#REF!</definedName>
    <definedName name="______SD53" localSheetId="24">#REF!</definedName>
    <definedName name="______SD53" localSheetId="21">#REF!</definedName>
    <definedName name="______SD53">#REF!</definedName>
    <definedName name="______SD54" localSheetId="23">#REF!</definedName>
    <definedName name="______SD54" localSheetId="24">#REF!</definedName>
    <definedName name="______SD54" localSheetId="21">#REF!</definedName>
    <definedName name="______SD54">#REF!</definedName>
    <definedName name="______SD55" localSheetId="23">#REF!</definedName>
    <definedName name="______SD55" localSheetId="24">#REF!</definedName>
    <definedName name="______SD55" localSheetId="21">#REF!</definedName>
    <definedName name="______SD55">#REF!</definedName>
    <definedName name="______SD56" localSheetId="23">#REF!</definedName>
    <definedName name="______SD56" localSheetId="24">#REF!</definedName>
    <definedName name="______SD56" localSheetId="21">#REF!</definedName>
    <definedName name="______SD56">#REF!</definedName>
    <definedName name="______SD57" localSheetId="23">#REF!</definedName>
    <definedName name="______SD57" localSheetId="24">#REF!</definedName>
    <definedName name="______SD57" localSheetId="21">#REF!</definedName>
    <definedName name="______SD57">#REF!</definedName>
    <definedName name="______SD58" localSheetId="23">#REF!</definedName>
    <definedName name="______SD58" localSheetId="24">#REF!</definedName>
    <definedName name="______SD58" localSheetId="21">#REF!</definedName>
    <definedName name="______SD58">#REF!</definedName>
    <definedName name="______SD59" localSheetId="23">#REF!</definedName>
    <definedName name="______SD59" localSheetId="24">#REF!</definedName>
    <definedName name="______SD59" localSheetId="21">#REF!</definedName>
    <definedName name="______SD59">#REF!</definedName>
    <definedName name="______SD6" localSheetId="23">#REF!</definedName>
    <definedName name="______SD6" localSheetId="24">#REF!</definedName>
    <definedName name="______SD6" localSheetId="21">#REF!</definedName>
    <definedName name="______SD6">#REF!</definedName>
    <definedName name="______SD60" localSheetId="23">#REF!</definedName>
    <definedName name="______SD60" localSheetId="24">#REF!</definedName>
    <definedName name="______SD60" localSheetId="21">#REF!</definedName>
    <definedName name="______SD60">#REF!</definedName>
    <definedName name="______SD61" localSheetId="23">#REF!</definedName>
    <definedName name="______SD61" localSheetId="24">#REF!</definedName>
    <definedName name="______SD61" localSheetId="21">#REF!</definedName>
    <definedName name="______SD61">#REF!</definedName>
    <definedName name="______SD62" localSheetId="23">#REF!</definedName>
    <definedName name="______SD62" localSheetId="24">#REF!</definedName>
    <definedName name="______SD62" localSheetId="21">#REF!</definedName>
    <definedName name="______SD62">#REF!</definedName>
    <definedName name="______SD63" localSheetId="23">#REF!</definedName>
    <definedName name="______SD63" localSheetId="24">#REF!</definedName>
    <definedName name="______SD63" localSheetId="21">#REF!</definedName>
    <definedName name="______SD63">#REF!</definedName>
    <definedName name="______SD64" localSheetId="23">#REF!</definedName>
    <definedName name="______SD64" localSheetId="24">#REF!</definedName>
    <definedName name="______SD64" localSheetId="21">#REF!</definedName>
    <definedName name="______SD64">#REF!</definedName>
    <definedName name="______SD65" localSheetId="23">#REF!</definedName>
    <definedName name="______SD65" localSheetId="24">#REF!</definedName>
    <definedName name="______SD65" localSheetId="21">#REF!</definedName>
    <definedName name="______SD65">#REF!</definedName>
    <definedName name="______SD66" localSheetId="23">#REF!</definedName>
    <definedName name="______SD66" localSheetId="24">#REF!</definedName>
    <definedName name="______SD66" localSheetId="21">#REF!</definedName>
    <definedName name="______SD66">#REF!</definedName>
    <definedName name="______SD67" localSheetId="23">#REF!</definedName>
    <definedName name="______SD67" localSheetId="24">#REF!</definedName>
    <definedName name="______SD67" localSheetId="21">#REF!</definedName>
    <definedName name="______SD67">#REF!</definedName>
    <definedName name="______SD68" localSheetId="23">#REF!</definedName>
    <definedName name="______SD68" localSheetId="24">#REF!</definedName>
    <definedName name="______SD68" localSheetId="21">#REF!</definedName>
    <definedName name="______SD68">#REF!</definedName>
    <definedName name="______SD69" localSheetId="23">#REF!</definedName>
    <definedName name="______SD69" localSheetId="24">#REF!</definedName>
    <definedName name="______SD69" localSheetId="21">#REF!</definedName>
    <definedName name="______SD69">#REF!</definedName>
    <definedName name="______SD7" localSheetId="23">#REF!</definedName>
    <definedName name="______SD7" localSheetId="24">#REF!</definedName>
    <definedName name="______SD7" localSheetId="21">#REF!</definedName>
    <definedName name="______SD7">#REF!</definedName>
    <definedName name="______SD70" localSheetId="23">#REF!</definedName>
    <definedName name="______SD70" localSheetId="24">#REF!</definedName>
    <definedName name="______SD70" localSheetId="21">#REF!</definedName>
    <definedName name="______SD70">#REF!</definedName>
    <definedName name="______SD71" localSheetId="23">#REF!</definedName>
    <definedName name="______SD71" localSheetId="24">#REF!</definedName>
    <definedName name="______SD71" localSheetId="21">#REF!</definedName>
    <definedName name="______SD71">#REF!</definedName>
    <definedName name="______SD72" localSheetId="23">#REF!</definedName>
    <definedName name="______SD72" localSheetId="24">#REF!</definedName>
    <definedName name="______SD72" localSheetId="21">#REF!</definedName>
    <definedName name="______SD72">#REF!</definedName>
    <definedName name="______SD73" localSheetId="23">#REF!</definedName>
    <definedName name="______SD73" localSheetId="24">#REF!</definedName>
    <definedName name="______SD73" localSheetId="21">#REF!</definedName>
    <definedName name="______SD73">#REF!</definedName>
    <definedName name="______SD74" localSheetId="23">#REF!</definedName>
    <definedName name="______SD74" localSheetId="24">#REF!</definedName>
    <definedName name="______SD74" localSheetId="21">#REF!</definedName>
    <definedName name="______SD74">#REF!</definedName>
    <definedName name="______SD75" localSheetId="23">#REF!</definedName>
    <definedName name="______SD75" localSheetId="24">#REF!</definedName>
    <definedName name="______SD75" localSheetId="21">#REF!</definedName>
    <definedName name="______SD75">#REF!</definedName>
    <definedName name="______SD76" localSheetId="23">#REF!</definedName>
    <definedName name="______SD76" localSheetId="24">#REF!</definedName>
    <definedName name="______SD76" localSheetId="21">#REF!</definedName>
    <definedName name="______SD76">#REF!</definedName>
    <definedName name="______SD77" localSheetId="23">#REF!</definedName>
    <definedName name="______SD77" localSheetId="24">#REF!</definedName>
    <definedName name="______SD77" localSheetId="21">#REF!</definedName>
    <definedName name="______SD77">#REF!</definedName>
    <definedName name="______SD78" localSheetId="23">#REF!</definedName>
    <definedName name="______SD78" localSheetId="24">#REF!</definedName>
    <definedName name="______SD78" localSheetId="21">#REF!</definedName>
    <definedName name="______SD78">#REF!</definedName>
    <definedName name="______SD79" localSheetId="23">#REF!</definedName>
    <definedName name="______SD79" localSheetId="24">#REF!</definedName>
    <definedName name="______SD79" localSheetId="21">#REF!</definedName>
    <definedName name="______SD79">#REF!</definedName>
    <definedName name="______SD8" localSheetId="23">#REF!</definedName>
    <definedName name="______SD8" localSheetId="24">#REF!</definedName>
    <definedName name="______SD8" localSheetId="21">#REF!</definedName>
    <definedName name="______SD8">#REF!</definedName>
    <definedName name="______SD80" localSheetId="23">#REF!</definedName>
    <definedName name="______SD80" localSheetId="24">#REF!</definedName>
    <definedName name="______SD80" localSheetId="21">#REF!</definedName>
    <definedName name="______SD80">#REF!</definedName>
    <definedName name="______SD81" localSheetId="23">#REF!</definedName>
    <definedName name="______SD81" localSheetId="24">#REF!</definedName>
    <definedName name="______SD81" localSheetId="21">#REF!</definedName>
    <definedName name="______SD81">#REF!</definedName>
    <definedName name="______SD82" localSheetId="23">#REF!</definedName>
    <definedName name="______SD82" localSheetId="24">#REF!</definedName>
    <definedName name="______SD82" localSheetId="21">#REF!</definedName>
    <definedName name="______SD82">#REF!</definedName>
    <definedName name="______SD83" localSheetId="23">#REF!</definedName>
    <definedName name="______SD83" localSheetId="24">#REF!</definedName>
    <definedName name="______SD83" localSheetId="21">#REF!</definedName>
    <definedName name="______SD83">#REF!</definedName>
    <definedName name="______SD84" localSheetId="23">#REF!</definedName>
    <definedName name="______SD84" localSheetId="24">#REF!</definedName>
    <definedName name="______SD84" localSheetId="21">#REF!</definedName>
    <definedName name="______SD84">#REF!</definedName>
    <definedName name="______SD85" localSheetId="23">#REF!</definedName>
    <definedName name="______SD85" localSheetId="24">#REF!</definedName>
    <definedName name="______SD85" localSheetId="21">#REF!</definedName>
    <definedName name="______SD85">#REF!</definedName>
    <definedName name="______SD86" localSheetId="23">#REF!</definedName>
    <definedName name="______SD86" localSheetId="24">#REF!</definedName>
    <definedName name="______SD86" localSheetId="21">#REF!</definedName>
    <definedName name="______SD86">#REF!</definedName>
    <definedName name="______SD87" localSheetId="23">#REF!</definedName>
    <definedName name="______SD87" localSheetId="24">#REF!</definedName>
    <definedName name="______SD87" localSheetId="21">#REF!</definedName>
    <definedName name="______SD87">#REF!</definedName>
    <definedName name="______SD88" localSheetId="23">#REF!</definedName>
    <definedName name="______SD88" localSheetId="24">#REF!</definedName>
    <definedName name="______SD88" localSheetId="21">#REF!</definedName>
    <definedName name="______SD88">#REF!</definedName>
    <definedName name="______SD89" localSheetId="23">#REF!</definedName>
    <definedName name="______SD89" localSheetId="24">#REF!</definedName>
    <definedName name="______SD89" localSheetId="21">#REF!</definedName>
    <definedName name="______SD89">#REF!</definedName>
    <definedName name="______SD9" localSheetId="23">#REF!</definedName>
    <definedName name="______SD9" localSheetId="24">#REF!</definedName>
    <definedName name="______SD9" localSheetId="21">#REF!</definedName>
    <definedName name="______SD9">#REF!</definedName>
    <definedName name="______SD90" localSheetId="23">#REF!</definedName>
    <definedName name="______SD90" localSheetId="24">#REF!</definedName>
    <definedName name="______SD90" localSheetId="21">#REF!</definedName>
    <definedName name="______SD90">#REF!</definedName>
    <definedName name="______SD91" localSheetId="23">#REF!</definedName>
    <definedName name="______SD91" localSheetId="24">#REF!</definedName>
    <definedName name="______SD91" localSheetId="21">#REF!</definedName>
    <definedName name="______SD91">#REF!</definedName>
    <definedName name="______SD92" localSheetId="23">#REF!</definedName>
    <definedName name="______SD92" localSheetId="24">#REF!</definedName>
    <definedName name="______SD92" localSheetId="21">#REF!</definedName>
    <definedName name="______SD92">#REF!</definedName>
    <definedName name="______SD93" localSheetId="23">#REF!</definedName>
    <definedName name="______SD93" localSheetId="24">#REF!</definedName>
    <definedName name="______SD93" localSheetId="21">#REF!</definedName>
    <definedName name="______SD93">#REF!</definedName>
    <definedName name="______SD94" localSheetId="23">#REF!</definedName>
    <definedName name="______SD94" localSheetId="24">#REF!</definedName>
    <definedName name="______SD94" localSheetId="21">#REF!</definedName>
    <definedName name="______SD94">#REF!</definedName>
    <definedName name="______SD95" localSheetId="23">#REF!</definedName>
    <definedName name="______SD95" localSheetId="24">#REF!</definedName>
    <definedName name="______SD95" localSheetId="21">#REF!</definedName>
    <definedName name="______SD95">#REF!</definedName>
    <definedName name="______SD96" localSheetId="23">#REF!</definedName>
    <definedName name="______SD96" localSheetId="24">#REF!</definedName>
    <definedName name="______SD96" localSheetId="21">#REF!</definedName>
    <definedName name="______SD96">#REF!</definedName>
    <definedName name="______SD97" localSheetId="23">#REF!</definedName>
    <definedName name="______SD97" localSheetId="24">#REF!</definedName>
    <definedName name="______SD97" localSheetId="21">#REF!</definedName>
    <definedName name="______SD97">#REF!</definedName>
    <definedName name="______SD98" localSheetId="23">#REF!</definedName>
    <definedName name="______SD98" localSheetId="24">#REF!</definedName>
    <definedName name="______SD98" localSheetId="21">#REF!</definedName>
    <definedName name="______SD98">#REF!</definedName>
    <definedName name="______SD99" localSheetId="23">#REF!</definedName>
    <definedName name="______SD99" localSheetId="24">#REF!</definedName>
    <definedName name="______SD99" localSheetId="21">#REF!</definedName>
    <definedName name="______SD99">#REF!</definedName>
    <definedName name="______SO016" localSheetId="25">'[15]MRMECADAMoad data'!#REF!</definedName>
    <definedName name="______SO016" localSheetId="22">'[15]MRMECADAMoad data'!#REF!</definedName>
    <definedName name="______SO016" localSheetId="23">'[15]MRMECADAMoad data'!#REF!</definedName>
    <definedName name="______SO016" localSheetId="26">'[18]MRMECADAMoad data'!#REF!</definedName>
    <definedName name="______SO016" localSheetId="24">'[15]MRMECADAMoad data'!#REF!</definedName>
    <definedName name="______SO016" localSheetId="21">'[15]MRMECADAMoad data'!#REF!</definedName>
    <definedName name="______SO016">'[15]MRMECADAMoad data'!#REF!</definedName>
    <definedName name="______SP001" localSheetId="25">'[15]MRMECADAMoad data'!#REF!</definedName>
    <definedName name="______SP001" localSheetId="22">'[15]MRMECADAMoad data'!#REF!</definedName>
    <definedName name="______SP001" localSheetId="23">'[15]MRMECADAMoad data'!#REF!</definedName>
    <definedName name="______SP001" localSheetId="26">'[18]MRMECADAMoad data'!#REF!</definedName>
    <definedName name="______SP001" localSheetId="24">'[15]MRMECADAMoad data'!#REF!</definedName>
    <definedName name="______SP001">'[15]MRMECADAMoad data'!#REF!</definedName>
    <definedName name="______SP002" localSheetId="23">'[15]MRMECADAMoad data'!#REF!</definedName>
    <definedName name="______SP002" localSheetId="26">'[18]MRMECADAMoad data'!#REF!</definedName>
    <definedName name="______SP002" localSheetId="24">'[15]MRMECADAMoad data'!#REF!</definedName>
    <definedName name="______SP002">'[15]MRMECADAMoad data'!#REF!</definedName>
    <definedName name="______SP003" localSheetId="23">'[15]MRMECADAMoad data'!#REF!</definedName>
    <definedName name="______SP003" localSheetId="26">'[18]MRMECADAMoad data'!#REF!</definedName>
    <definedName name="______SP003" localSheetId="24">'[15]MRMECADAMoad data'!#REF!</definedName>
    <definedName name="______SP003">'[15]MRMECADAMoad data'!#REF!</definedName>
    <definedName name="______SP004" localSheetId="23">'[15]MRMECADAMoad data'!#REF!</definedName>
    <definedName name="______SP004" localSheetId="26">'[18]MRMECADAMoad data'!#REF!</definedName>
    <definedName name="______SP004" localSheetId="24">'[15]MRMECADAMoad data'!#REF!</definedName>
    <definedName name="______SP004">'[15]MRMECADAMoad data'!#REF!</definedName>
    <definedName name="______SP005" localSheetId="23">'[15]MRMECADAMoad data'!#REF!</definedName>
    <definedName name="______SP005" localSheetId="24">'[15]MRMECADAMoad data'!#REF!</definedName>
    <definedName name="______SP005">'[15]MRMECADAMoad data'!#REF!</definedName>
    <definedName name="______SP006" localSheetId="23">'[15]MRMECADAMoad data'!#REF!</definedName>
    <definedName name="______SP006" localSheetId="26">'[18]MRMECADAMoad data'!#REF!</definedName>
    <definedName name="______SP006" localSheetId="24">'[15]MRMECADAMoad data'!#REF!</definedName>
    <definedName name="______SP006">'[15]MRMECADAMoad data'!#REF!</definedName>
    <definedName name="______SP007" localSheetId="23">'[15]MRMECADAMoad data'!#REF!</definedName>
    <definedName name="______SP007" localSheetId="26">'[18]MRMECADAMoad data'!#REF!</definedName>
    <definedName name="______SP007" localSheetId="24">'[15]MRMECADAMoad data'!#REF!</definedName>
    <definedName name="______SP007">'[15]MRMECADAMoad data'!#REF!</definedName>
    <definedName name="______SP008" localSheetId="23">'[15]MRMECADAMoad data'!#REF!</definedName>
    <definedName name="______SP008" localSheetId="26">'[18]MRMECADAMoad data'!#REF!</definedName>
    <definedName name="______SP008" localSheetId="24">'[15]MRMECADAMoad data'!#REF!</definedName>
    <definedName name="______SP008">'[15]MRMECADAMoad data'!#REF!</definedName>
    <definedName name="______SP009" localSheetId="23">'[15]MRMECADAMoad data'!#REF!</definedName>
    <definedName name="______SP009" localSheetId="24">'[15]MRMECADAMoad data'!#REF!</definedName>
    <definedName name="______SP009">'[15]MRMECADAMoad data'!#REF!</definedName>
    <definedName name="______SP010" localSheetId="23">'[15]MRMECADAMoad data'!#REF!</definedName>
    <definedName name="______SP010" localSheetId="24">'[15]MRMECADAMoad data'!#REF!</definedName>
    <definedName name="______SP010">'[15]MRMECADAMoad data'!#REF!</definedName>
    <definedName name="______SP011" localSheetId="23">'[15]MRMECADAMoad data'!#REF!</definedName>
    <definedName name="______SP011" localSheetId="26">'[18]MRMECADAMoad data'!#REF!</definedName>
    <definedName name="______SP011" localSheetId="24">'[15]MRMECADAMoad data'!#REF!</definedName>
    <definedName name="______SP011">'[15]MRMECADAMoad data'!#REF!</definedName>
    <definedName name="______SP012" localSheetId="23">'[15]MRMECADAMoad data'!#REF!</definedName>
    <definedName name="______SP012" localSheetId="26">'[18]MRMECADAMoad data'!#REF!</definedName>
    <definedName name="______SP012" localSheetId="24">'[15]MRMECADAMoad data'!#REF!</definedName>
    <definedName name="______SP012">'[15]MRMECADAMoad data'!#REF!</definedName>
    <definedName name="______SP013" localSheetId="23">'[15]MRMECADAMoad data'!#REF!</definedName>
    <definedName name="______SP013" localSheetId="26">'[18]MRMECADAMoad data'!#REF!</definedName>
    <definedName name="______SP013" localSheetId="24">'[15]MRMECADAMoad data'!#REF!</definedName>
    <definedName name="______SP013">'[15]MRMECADAMoad data'!#REF!</definedName>
    <definedName name="______SP014" localSheetId="23">'[15]MRMECADAMoad data'!#REF!</definedName>
    <definedName name="______SP014" localSheetId="26">'[18]MRMECADAMoad data'!#REF!</definedName>
    <definedName name="______SP014" localSheetId="24">'[15]MRMECADAMoad data'!#REF!</definedName>
    <definedName name="______SP014">'[15]MRMECADAMoad data'!#REF!</definedName>
    <definedName name="______SP015" localSheetId="23">'[15]MRMECADAMoad data'!#REF!</definedName>
    <definedName name="______SP015" localSheetId="26">'[18]MRMECADAMoad data'!#REF!</definedName>
    <definedName name="______SP015" localSheetId="24">'[15]MRMECADAMoad data'!#REF!</definedName>
    <definedName name="______SP015">'[15]MRMECADAMoad data'!#REF!</definedName>
    <definedName name="______SP016" localSheetId="23">'[15]MRMECADAMoad data'!#REF!</definedName>
    <definedName name="______SP016" localSheetId="26">'[18]MRMECADAMoad data'!#REF!</definedName>
    <definedName name="______SP016" localSheetId="24">'[15]MRMECADAMoad data'!#REF!</definedName>
    <definedName name="______SP016">'[15]MRMECADAMoad data'!#REF!</definedName>
    <definedName name="______SP017" localSheetId="23">'[15]MRMECADAMoad data'!#REF!</definedName>
    <definedName name="______SP017" localSheetId="26">'[18]MRMECADAMoad data'!#REF!</definedName>
    <definedName name="______SP017" localSheetId="24">'[15]MRMECADAMoad data'!#REF!</definedName>
    <definedName name="______SP017">'[15]MRMECADAMoad data'!#REF!</definedName>
    <definedName name="______SP018" localSheetId="23">'[15]MRMECADAMoad data'!#REF!</definedName>
    <definedName name="______SP018" localSheetId="26">'[18]MRMECADAMoad data'!#REF!</definedName>
    <definedName name="______SP018" localSheetId="24">'[15]MRMECADAMoad data'!#REF!</definedName>
    <definedName name="______SP018">'[15]MRMECADAMoad data'!#REF!</definedName>
    <definedName name="______SP019" localSheetId="23">'[15]MRMECADAMoad data'!#REF!</definedName>
    <definedName name="______SP019" localSheetId="24">'[15]MRMECADAMoad data'!#REF!</definedName>
    <definedName name="______SP019">'[15]MRMECADAMoad data'!#REF!</definedName>
    <definedName name="______SP020" localSheetId="23">'[15]MRMECADAMoad data'!#REF!</definedName>
    <definedName name="______SP020" localSheetId="26">'[18]MRMECADAMoad data'!#REF!</definedName>
    <definedName name="______SP020" localSheetId="24">'[15]MRMECADAMoad data'!#REF!</definedName>
    <definedName name="______SP020">'[15]MRMECADAMoad data'!#REF!</definedName>
    <definedName name="______SP021" localSheetId="23">'[15]MRMECADAMoad data'!#REF!</definedName>
    <definedName name="______SP021" localSheetId="26">'[18]MRMECADAMoad data'!#REF!</definedName>
    <definedName name="______SP021" localSheetId="24">'[15]MRMECADAMoad data'!#REF!</definedName>
    <definedName name="______SP021">'[15]MRMECADAMoad data'!#REF!</definedName>
    <definedName name="______SP022" localSheetId="23">'[15]MRMECADAMoad data'!#REF!</definedName>
    <definedName name="______SP022" localSheetId="26">'[18]MRMECADAMoad data'!#REF!</definedName>
    <definedName name="______SP022" localSheetId="24">'[15]MRMECADAMoad data'!#REF!</definedName>
    <definedName name="______SP022">'[15]MRMECADAMoad data'!#REF!</definedName>
    <definedName name="______SP023" localSheetId="23">'[15]MRMECADAMoad data'!#REF!</definedName>
    <definedName name="______SP023" localSheetId="26">'[18]MRMECADAMoad data'!#REF!</definedName>
    <definedName name="______SP023" localSheetId="24">'[15]MRMECADAMoad data'!#REF!</definedName>
    <definedName name="______SP023">'[15]MRMECADAMoad data'!#REF!</definedName>
    <definedName name="______SP024" localSheetId="23">'[15]MRMECADAMoad data'!#REF!</definedName>
    <definedName name="______SP024" localSheetId="26">'[18]MRMECADAMoad data'!#REF!</definedName>
    <definedName name="______SP024" localSheetId="24">'[15]MRMECADAMoad data'!#REF!</definedName>
    <definedName name="______SP024">'[15]MRMECADAMoad data'!#REF!</definedName>
    <definedName name="______SP025" localSheetId="23">'[15]MRMECADAMoad data'!#REF!</definedName>
    <definedName name="______SP025" localSheetId="26">'[18]MRMECADAMoad data'!#REF!</definedName>
    <definedName name="______SP025" localSheetId="24">'[15]MRMECADAMoad data'!#REF!</definedName>
    <definedName name="______SP025">'[15]MRMECADAMoad data'!#REF!</definedName>
    <definedName name="______SP026" localSheetId="23">'[15]MRMECADAMoad data'!#REF!</definedName>
    <definedName name="______SP026" localSheetId="26">'[18]MRMECADAMoad data'!#REF!</definedName>
    <definedName name="______SP026" localSheetId="24">'[15]MRMECADAMoad data'!#REF!</definedName>
    <definedName name="______SP026">'[15]MRMECADAMoad data'!#REF!</definedName>
    <definedName name="______SP027" localSheetId="23">'[15]MRMECADAMoad data'!#REF!</definedName>
    <definedName name="______SP027" localSheetId="26">'[18]MRMECADAMoad data'!#REF!</definedName>
    <definedName name="______SP027" localSheetId="24">'[15]MRMECADAMoad data'!#REF!</definedName>
    <definedName name="______SP027">'[15]MRMECADAMoad data'!#REF!</definedName>
    <definedName name="______SP028" localSheetId="23">'[15]MRMECADAMoad data'!#REF!</definedName>
    <definedName name="______SP028" localSheetId="26">'[18]MRMECADAMoad data'!#REF!</definedName>
    <definedName name="______SP028" localSheetId="24">'[15]MRMECADAMoad data'!#REF!</definedName>
    <definedName name="______SP028">'[15]MRMECADAMoad data'!#REF!</definedName>
    <definedName name="______SP029" localSheetId="23">'[15]MRMECADAMoad data'!#REF!</definedName>
    <definedName name="______SP029" localSheetId="26">'[18]MRMECADAMoad data'!#REF!</definedName>
    <definedName name="______SP029" localSheetId="24">'[15]MRMECADAMoad data'!#REF!</definedName>
    <definedName name="______SP029">'[15]MRMECADAMoad data'!#REF!</definedName>
    <definedName name="______SP030" localSheetId="23">'[15]MRMECADAMoad data'!#REF!</definedName>
    <definedName name="______SP030" localSheetId="26">'[18]MRMECADAMoad data'!#REF!</definedName>
    <definedName name="______SP030" localSheetId="24">'[15]MRMECADAMoad data'!#REF!</definedName>
    <definedName name="______SP030">'[15]MRMECADAMoad data'!#REF!</definedName>
    <definedName name="______SP031" localSheetId="23">'[15]MRMECADAMoad data'!#REF!</definedName>
    <definedName name="______SP031" localSheetId="26">'[18]MRMECADAMoad data'!#REF!</definedName>
    <definedName name="______SP031" localSheetId="24">'[15]MRMECADAMoad data'!#REF!</definedName>
    <definedName name="______SP031">'[15]MRMECADAMoad data'!#REF!</definedName>
    <definedName name="______SP032" localSheetId="23">'[15]MRMECADAMoad data'!#REF!</definedName>
    <definedName name="______SP032" localSheetId="26">'[18]MRMECADAMoad data'!#REF!</definedName>
    <definedName name="______SP032" localSheetId="24">'[15]MRMECADAMoad data'!#REF!</definedName>
    <definedName name="______SP032">'[15]MRMECADAMoad data'!#REF!</definedName>
    <definedName name="______SP033" localSheetId="23">'[15]MRMECADAMoad data'!#REF!</definedName>
    <definedName name="______SP033" localSheetId="26">'[18]MRMECADAMoad data'!#REF!</definedName>
    <definedName name="______SP033" localSheetId="24">'[15]MRMECADAMoad data'!#REF!</definedName>
    <definedName name="______SP033">'[15]MRMECADAMoad data'!#REF!</definedName>
    <definedName name="______SP034" localSheetId="23">'[15]MRMECADAMoad data'!#REF!</definedName>
    <definedName name="______SP034" localSheetId="26">'[18]MRMECADAMoad data'!#REF!</definedName>
    <definedName name="______SP034" localSheetId="24">'[15]MRMECADAMoad data'!#REF!</definedName>
    <definedName name="______SP034">'[15]MRMECADAMoad data'!#REF!</definedName>
    <definedName name="______SP035" localSheetId="23">'[15]MRMECADAMoad data'!#REF!</definedName>
    <definedName name="______SP035" localSheetId="26">'[18]MRMECADAMoad data'!#REF!</definedName>
    <definedName name="______SP035" localSheetId="24">'[15]MRMECADAMoad data'!#REF!</definedName>
    <definedName name="______SP035">'[15]MRMECADAMoad data'!#REF!</definedName>
    <definedName name="______SP036" localSheetId="23">'[15]MRMECADAMoad data'!#REF!</definedName>
    <definedName name="______SP036" localSheetId="26">'[18]MRMECADAMoad data'!#REF!</definedName>
    <definedName name="______SP036" localSheetId="24">'[15]MRMECADAMoad data'!#REF!</definedName>
    <definedName name="______SP036">'[15]MRMECADAMoad data'!#REF!</definedName>
    <definedName name="______SP037" localSheetId="23">'[15]MRMECADAMoad data'!#REF!</definedName>
    <definedName name="______SP037" localSheetId="26">'[18]MRMECADAMoad data'!#REF!</definedName>
    <definedName name="______SP037" localSheetId="24">'[15]MRMECADAMoad data'!#REF!</definedName>
    <definedName name="______SP037">'[15]MRMECADAMoad data'!#REF!</definedName>
    <definedName name="______SP038" localSheetId="23">'[15]MRMECADAMoad data'!#REF!</definedName>
    <definedName name="______SP038" localSheetId="26">'[18]MRMECADAMoad data'!#REF!</definedName>
    <definedName name="______SP038" localSheetId="24">'[15]MRMECADAMoad data'!#REF!</definedName>
    <definedName name="______SP038">'[15]MRMECADAMoad data'!#REF!</definedName>
    <definedName name="______SP039" localSheetId="23">'[15]MRMECADAMoad data'!#REF!</definedName>
    <definedName name="______SP039" localSheetId="26">'[18]MRMECADAMoad data'!#REF!</definedName>
    <definedName name="______SP039" localSheetId="24">'[15]MRMECADAMoad data'!#REF!</definedName>
    <definedName name="______SP039">'[15]MRMECADAMoad data'!#REF!</definedName>
    <definedName name="______SP040" localSheetId="23">'[15]MRMECADAMoad data'!#REF!</definedName>
    <definedName name="______SP040" localSheetId="26">'[18]MRMECADAMoad data'!#REF!</definedName>
    <definedName name="______SP040" localSheetId="24">'[15]MRMECADAMoad data'!#REF!</definedName>
    <definedName name="______SP040">'[15]MRMECADAMoad data'!#REF!</definedName>
    <definedName name="______SP041" localSheetId="23">'[15]MRMECADAMoad data'!#REF!</definedName>
    <definedName name="______SP041" localSheetId="26">'[18]MRMECADAMoad data'!#REF!</definedName>
    <definedName name="______SP041" localSheetId="24">'[15]MRMECADAMoad data'!#REF!</definedName>
    <definedName name="______SP041">'[15]MRMECADAMoad data'!#REF!</definedName>
    <definedName name="______SP042" localSheetId="23">'[15]MRMECADAMoad data'!#REF!</definedName>
    <definedName name="______SP042" localSheetId="26">'[18]MRMECADAMoad data'!#REF!</definedName>
    <definedName name="______SP042" localSheetId="24">'[15]MRMECADAMoad data'!#REF!</definedName>
    <definedName name="______SP042">'[15]MRMECADAMoad data'!#REF!</definedName>
    <definedName name="______SP043" localSheetId="23">'[15]MRMECADAMoad data'!#REF!</definedName>
    <definedName name="______SP043" localSheetId="26">'[18]MRMECADAMoad data'!#REF!</definedName>
    <definedName name="______SP043" localSheetId="24">'[15]MRMECADAMoad data'!#REF!</definedName>
    <definedName name="______SP043">'[15]MRMECADAMoad data'!#REF!</definedName>
    <definedName name="______SP044" localSheetId="23">'[15]MRMECADAMoad data'!#REF!</definedName>
    <definedName name="______SP044" localSheetId="26">'[18]MRMECADAMoad data'!#REF!</definedName>
    <definedName name="______SP044" localSheetId="24">'[15]MRMECADAMoad data'!#REF!</definedName>
    <definedName name="______SP044">'[15]MRMECADAMoad data'!#REF!</definedName>
    <definedName name="______SP045" localSheetId="23">'[15]MRMECADAMoad data'!#REF!</definedName>
    <definedName name="______SP045" localSheetId="26">'[18]MRMECADAMoad data'!#REF!</definedName>
    <definedName name="______SP045" localSheetId="24">'[15]MRMECADAMoad data'!#REF!</definedName>
    <definedName name="______SP045">'[15]MRMECADAMoad data'!#REF!</definedName>
    <definedName name="______SP046" localSheetId="23">'[15]MRMECADAMoad data'!#REF!</definedName>
    <definedName name="______SP046" localSheetId="26">'[18]MRMECADAMoad data'!#REF!</definedName>
    <definedName name="______SP046" localSheetId="24">'[15]MRMECADAMoad data'!#REF!</definedName>
    <definedName name="______SP046">'[15]MRMECADAMoad data'!#REF!</definedName>
    <definedName name="______SP047" localSheetId="23">'[15]MRMECADAMoad data'!#REF!</definedName>
    <definedName name="______SP047" localSheetId="26">'[18]MRMECADAMoad data'!#REF!</definedName>
    <definedName name="______SP047" localSheetId="24">'[15]MRMECADAMoad data'!#REF!</definedName>
    <definedName name="______SP047">'[15]MRMECADAMoad data'!#REF!</definedName>
    <definedName name="______SP048" localSheetId="23">'[15]MRMECADAMoad data'!#REF!</definedName>
    <definedName name="______SP048" localSheetId="26">'[18]MRMECADAMoad data'!#REF!</definedName>
    <definedName name="______SP048" localSheetId="24">'[15]MRMECADAMoad data'!#REF!</definedName>
    <definedName name="______SP048">'[15]MRMECADAMoad data'!#REF!</definedName>
    <definedName name="______SP049" localSheetId="23">'[15]MRMECADAMoad data'!#REF!</definedName>
    <definedName name="______SP049" localSheetId="26">'[18]MRMECADAMoad data'!#REF!</definedName>
    <definedName name="______SP049" localSheetId="24">'[15]MRMECADAMoad data'!#REF!</definedName>
    <definedName name="______SP049">'[15]MRMECADAMoad data'!#REF!</definedName>
    <definedName name="______SP050" localSheetId="23">'[15]MRMECADAMoad data'!#REF!</definedName>
    <definedName name="______SP050" localSheetId="26">'[18]MRMECADAMoad data'!#REF!</definedName>
    <definedName name="______SP050" localSheetId="24">'[15]MRMECADAMoad data'!#REF!</definedName>
    <definedName name="______SP050">'[15]MRMECADAMoad data'!#REF!</definedName>
    <definedName name="______SP051" localSheetId="23">'[15]MRMECADAMoad data'!#REF!</definedName>
    <definedName name="______SP051" localSheetId="26">'[18]MRMECADAMoad data'!#REF!</definedName>
    <definedName name="______SP051" localSheetId="24">'[15]MRMECADAMoad data'!#REF!</definedName>
    <definedName name="______SP051">'[15]MRMECADAMoad data'!#REF!</definedName>
    <definedName name="______SP052" localSheetId="23">'[15]MRMECADAMoad data'!#REF!</definedName>
    <definedName name="______SP052" localSheetId="26">'[18]MRMECADAMoad data'!#REF!</definedName>
    <definedName name="______SP052" localSheetId="24">'[15]MRMECADAMoad data'!#REF!</definedName>
    <definedName name="______SP052">'[15]MRMECADAMoad data'!#REF!</definedName>
    <definedName name="______SP053" localSheetId="23">'[15]MRMECADAMoad data'!#REF!</definedName>
    <definedName name="______SP053" localSheetId="26">'[18]MRMECADAMoad data'!#REF!</definedName>
    <definedName name="______SP053" localSheetId="24">'[15]MRMECADAMoad data'!#REF!</definedName>
    <definedName name="______SP053">'[15]MRMECADAMoad data'!#REF!</definedName>
    <definedName name="______SP054" localSheetId="23">'[15]MRMECADAMoad data'!#REF!</definedName>
    <definedName name="______SP054" localSheetId="26">'[18]MRMECADAMoad data'!#REF!</definedName>
    <definedName name="______SP054" localSheetId="24">'[15]MRMECADAMoad data'!#REF!</definedName>
    <definedName name="______SP054">'[15]MRMECADAMoad data'!#REF!</definedName>
    <definedName name="______SP055" localSheetId="23">'[15]MRMECADAMoad data'!#REF!</definedName>
    <definedName name="______SP055" localSheetId="26">'[18]MRMECADAMoad data'!#REF!</definedName>
    <definedName name="______SP055" localSheetId="24">'[15]MRMECADAMoad data'!#REF!</definedName>
    <definedName name="______SP055">'[15]MRMECADAMoad data'!#REF!</definedName>
    <definedName name="______SP056" localSheetId="23">'[15]MRMECADAMoad data'!#REF!</definedName>
    <definedName name="______SP056" localSheetId="26">'[18]MRMECADAMoad data'!#REF!</definedName>
    <definedName name="______SP056" localSheetId="24">'[15]MRMECADAMoad data'!#REF!</definedName>
    <definedName name="______SP056">'[15]MRMECADAMoad data'!#REF!</definedName>
    <definedName name="______SP057" localSheetId="23">'[15]MRMECADAMoad data'!#REF!</definedName>
    <definedName name="______SP057" localSheetId="26">'[18]MRMECADAMoad data'!#REF!</definedName>
    <definedName name="______SP057" localSheetId="24">'[15]MRMECADAMoad data'!#REF!</definedName>
    <definedName name="______SP057">'[15]MRMECADAMoad data'!#REF!</definedName>
    <definedName name="______SP058" localSheetId="23">'[15]MRMECADAMoad data'!#REF!</definedName>
    <definedName name="______SP058" localSheetId="26">'[18]MRMECADAMoad data'!#REF!</definedName>
    <definedName name="______SP058" localSheetId="24">'[15]MRMECADAMoad data'!#REF!</definedName>
    <definedName name="______SP058">'[15]MRMECADAMoad data'!#REF!</definedName>
    <definedName name="______SP059" localSheetId="23">'[15]MRMECADAMoad data'!#REF!</definedName>
    <definedName name="______SP059" localSheetId="26">'[18]MRMECADAMoad data'!#REF!</definedName>
    <definedName name="______SP059" localSheetId="24">'[15]MRMECADAMoad data'!#REF!</definedName>
    <definedName name="______SP059">'[15]MRMECADAMoad data'!#REF!</definedName>
    <definedName name="______SP060" localSheetId="23">'[15]MRMECADAMoad data'!#REF!</definedName>
    <definedName name="______SP060" localSheetId="26">'[18]MRMECADAMoad data'!#REF!</definedName>
    <definedName name="______SP060" localSheetId="24">'[15]MRMECADAMoad data'!#REF!</definedName>
    <definedName name="______SP060">'[15]MRMECADAMoad data'!#REF!</definedName>
    <definedName name="______SP061" localSheetId="23">'[15]MRMECADAMoad data'!#REF!</definedName>
    <definedName name="______SP061" localSheetId="26">'[18]MRMECADAMoad data'!#REF!</definedName>
    <definedName name="______SP061" localSheetId="24">'[15]MRMECADAMoad data'!#REF!</definedName>
    <definedName name="______SP061">'[15]MRMECADAMoad data'!#REF!</definedName>
    <definedName name="______SP062" localSheetId="23">'[15]MRMECADAMoad data'!#REF!</definedName>
    <definedName name="______SP062" localSheetId="26">'[18]MRMECADAMoad data'!#REF!</definedName>
    <definedName name="______SP062" localSheetId="24">'[15]MRMECADAMoad data'!#REF!</definedName>
    <definedName name="______SP062">'[15]MRMECADAMoad data'!#REF!</definedName>
    <definedName name="______SP063" localSheetId="23">'[15]MRMECADAMoad data'!#REF!</definedName>
    <definedName name="______SP063" localSheetId="26">'[18]MRMECADAMoad data'!#REF!</definedName>
    <definedName name="______SP063" localSheetId="24">'[15]MRMECADAMoad data'!#REF!</definedName>
    <definedName name="______SP063">'[15]MRMECADAMoad data'!#REF!</definedName>
    <definedName name="______SP064" localSheetId="23">'[15]MRMECADAMoad data'!#REF!</definedName>
    <definedName name="______SP064" localSheetId="26">'[18]MRMECADAMoad data'!#REF!</definedName>
    <definedName name="______SP064" localSheetId="24">'[15]MRMECADAMoad data'!#REF!</definedName>
    <definedName name="______SP064">'[15]MRMECADAMoad data'!#REF!</definedName>
    <definedName name="______SP065" localSheetId="23">'[15]MRMECADAMoad data'!#REF!</definedName>
    <definedName name="______SP065" localSheetId="26">'[18]MRMECADAMoad data'!#REF!</definedName>
    <definedName name="______SP065" localSheetId="24">'[15]MRMECADAMoad data'!#REF!</definedName>
    <definedName name="______SP065">'[15]MRMECADAMoad data'!#REF!</definedName>
    <definedName name="______SP066" localSheetId="23">'[15]MRMECADAMoad data'!#REF!</definedName>
    <definedName name="______SP066" localSheetId="26">'[18]MRMECADAMoad data'!#REF!</definedName>
    <definedName name="______SP066" localSheetId="24">'[15]MRMECADAMoad data'!#REF!</definedName>
    <definedName name="______SP066">'[15]MRMECADAMoad data'!#REF!</definedName>
    <definedName name="______SP067" localSheetId="23">'[15]MRMECADAMoad data'!#REF!</definedName>
    <definedName name="______SP067" localSheetId="26">'[18]MRMECADAMoad data'!#REF!</definedName>
    <definedName name="______SP067" localSheetId="24">'[15]MRMECADAMoad data'!#REF!</definedName>
    <definedName name="______SP067">'[15]MRMECADAMoad data'!#REF!</definedName>
    <definedName name="______SP068" localSheetId="23">'[15]MRMECADAMoad data'!#REF!</definedName>
    <definedName name="______SP068" localSheetId="26">'[18]MRMECADAMoad data'!#REF!</definedName>
    <definedName name="______SP068" localSheetId="24">'[15]MRMECADAMoad data'!#REF!</definedName>
    <definedName name="______SP068">'[15]MRMECADAMoad data'!#REF!</definedName>
    <definedName name="______SP069" localSheetId="23">'[15]MRMECADAMoad data'!#REF!</definedName>
    <definedName name="______SP069" localSheetId="26">'[18]MRMECADAMoad data'!#REF!</definedName>
    <definedName name="______SP069" localSheetId="24">'[15]MRMECADAMoad data'!#REF!</definedName>
    <definedName name="______SP069">'[15]MRMECADAMoad data'!#REF!</definedName>
    <definedName name="______SP070" localSheetId="23">'[15]MRMECADAMoad data'!#REF!</definedName>
    <definedName name="______SP070" localSheetId="26">'[18]MRMECADAMoad data'!#REF!</definedName>
    <definedName name="______SP070" localSheetId="24">'[15]MRMECADAMoad data'!#REF!</definedName>
    <definedName name="______SP070">'[15]MRMECADAMoad data'!#REF!</definedName>
    <definedName name="______sp071" localSheetId="23">'[15]MRMECADAMoad data'!#REF!</definedName>
    <definedName name="______sp071" localSheetId="26">'[18]MRMECADAMoad data'!#REF!</definedName>
    <definedName name="______sp071" localSheetId="24">'[15]MRMECADAMoad data'!#REF!</definedName>
    <definedName name="______sp071">'[15]MRMECADAMoad data'!#REF!</definedName>
    <definedName name="______SP072" localSheetId="23">'[15]MRMECADAMoad data'!#REF!</definedName>
    <definedName name="______SP072" localSheetId="26">'[18]MRMECADAMoad data'!#REF!</definedName>
    <definedName name="______SP072" localSheetId="24">'[15]MRMECADAMoad data'!#REF!</definedName>
    <definedName name="______SP072">'[15]MRMECADAMoad data'!#REF!</definedName>
    <definedName name="______SP073" localSheetId="23">'[15]MRMECADAMoad data'!#REF!</definedName>
    <definedName name="______SP073" localSheetId="26">'[18]MRMECADAMoad data'!#REF!</definedName>
    <definedName name="______SP073" localSheetId="24">'[15]MRMECADAMoad data'!#REF!</definedName>
    <definedName name="______SP073">'[15]MRMECADAMoad data'!#REF!</definedName>
    <definedName name="______SP074" localSheetId="23">'[15]MRMECADAMoad data'!#REF!</definedName>
    <definedName name="______SP074" localSheetId="26">'[18]MRMECADAMoad data'!#REF!</definedName>
    <definedName name="______SP074" localSheetId="24">'[15]MRMECADAMoad data'!#REF!</definedName>
    <definedName name="______SP074">'[15]MRMECADAMoad data'!#REF!</definedName>
    <definedName name="______SP075" localSheetId="23">'[15]MRMECADAMoad data'!#REF!</definedName>
    <definedName name="______SP075" localSheetId="26">'[18]MRMECADAMoad data'!#REF!</definedName>
    <definedName name="______SP075" localSheetId="24">'[15]MRMECADAMoad data'!#REF!</definedName>
    <definedName name="______SP075">'[15]MRMECADAMoad data'!#REF!</definedName>
    <definedName name="______SP076" localSheetId="23">'[15]MRMECADAMoad data'!#REF!</definedName>
    <definedName name="______SP076" localSheetId="26">'[18]MRMECADAMoad data'!#REF!</definedName>
    <definedName name="______SP076" localSheetId="24">'[15]MRMECADAMoad data'!#REF!</definedName>
    <definedName name="______SP076">'[15]MRMECADAMoad data'!#REF!</definedName>
    <definedName name="______SP077" localSheetId="23">'[15]MRMECADAMoad data'!#REF!</definedName>
    <definedName name="______SP077" localSheetId="26">'[18]MRMECADAMoad data'!#REF!</definedName>
    <definedName name="______SP077" localSheetId="24">'[15]MRMECADAMoad data'!#REF!</definedName>
    <definedName name="______SP077">'[15]MRMECADAMoad data'!#REF!</definedName>
    <definedName name="______sp078" localSheetId="23">'[15]MRMECADAMoad data'!#REF!</definedName>
    <definedName name="______sp078" localSheetId="26">'[18]MRMECADAMoad data'!#REF!</definedName>
    <definedName name="______sp078" localSheetId="24">'[15]MRMECADAMoad data'!#REF!</definedName>
    <definedName name="______sp078">'[15]MRMECADAMoad data'!#REF!</definedName>
    <definedName name="______SPO79" localSheetId="23">'[15]MRMECADAMoad data'!#REF!</definedName>
    <definedName name="______SPO79" localSheetId="26">'[18]MRMECADAMoad data'!#REF!</definedName>
    <definedName name="______SPO79" localSheetId="24">'[15]MRMECADAMoad data'!#REF!</definedName>
    <definedName name="______SPO79">'[15]MRMECADAMoad data'!#REF!</definedName>
    <definedName name="______SS10" localSheetId="26">[8]MRATES!$C$9</definedName>
    <definedName name="______SS10">[10]MRATES!$J$7</definedName>
    <definedName name="______SS12" localSheetId="26">[8]MRATES!$C$10</definedName>
    <definedName name="______SS12">[10]MRATES!$J$8</definedName>
    <definedName name="______SS150" localSheetId="26">#N/A</definedName>
    <definedName name="______SS150">[10]MRATES!$G$13</definedName>
    <definedName name="______SS20" localSheetId="26">[8]MRATES!$C$11</definedName>
    <definedName name="______SS20">[10]MRATES!$J$9</definedName>
    <definedName name="______SS225" localSheetId="26">[8]MRATES!$I$19</definedName>
    <definedName name="______SS225">[10]MRATES!$G$14</definedName>
    <definedName name="______SS25" localSheetId="26">[8]MRATES!$C$12</definedName>
    <definedName name="______SS25">[10]MRATES!$J$10</definedName>
    <definedName name="______SS300" localSheetId="26">#N/A</definedName>
    <definedName name="______SS300">[10]MRATES!$G$15</definedName>
    <definedName name="______SS40" localSheetId="26">[8]MRATES!$C$13</definedName>
    <definedName name="______SS40">[10]MRATES!$J$11</definedName>
    <definedName name="______SS50" localSheetId="25">#REF!</definedName>
    <definedName name="______SS50" localSheetId="22">#REF!</definedName>
    <definedName name="______SS50" localSheetId="23">#REF!</definedName>
    <definedName name="______SS50" localSheetId="26">#REF!</definedName>
    <definedName name="______SS50" localSheetId="24">#REF!</definedName>
    <definedName name="______SS50" localSheetId="21">#REF!</definedName>
    <definedName name="______SS50">#REF!</definedName>
    <definedName name="______SS6" localSheetId="26">[8]MRATES!$C$8</definedName>
    <definedName name="______SS6">[10]MRATES!$J$6</definedName>
    <definedName name="______SS60" localSheetId="25">#REF!</definedName>
    <definedName name="______SS60" localSheetId="22">#REF!</definedName>
    <definedName name="______SS60" localSheetId="23">#REF!</definedName>
    <definedName name="______SS60" localSheetId="26">#REF!</definedName>
    <definedName name="______SS60" localSheetId="24">#REF!</definedName>
    <definedName name="______SS60" localSheetId="21">#REF!</definedName>
    <definedName name="______SS60">#REF!</definedName>
    <definedName name="______SS65" localSheetId="23">#REF!</definedName>
    <definedName name="______SS65" localSheetId="26">#REF!</definedName>
    <definedName name="______SS65" localSheetId="24">#REF!</definedName>
    <definedName name="______SS65" localSheetId="21">#REF!</definedName>
    <definedName name="______SS65">#REF!</definedName>
    <definedName name="______SS75" localSheetId="23">#REF!</definedName>
    <definedName name="______SS75" localSheetId="26">#REF!</definedName>
    <definedName name="______SS75" localSheetId="24">#REF!</definedName>
    <definedName name="______SS75" localSheetId="21">#REF!</definedName>
    <definedName name="______SS75">#REF!</definedName>
    <definedName name="______we2" localSheetId="23">'[19]Road data'!#REF!</definedName>
    <definedName name="______we2" localSheetId="24">'[19]Road data'!#REF!</definedName>
    <definedName name="______we2" localSheetId="21">'[20]Road data'!#REF!</definedName>
    <definedName name="______we2">'[19]Road data'!#REF!</definedName>
    <definedName name="_____BIL3" localSheetId="23">[21]Data!#REF!</definedName>
    <definedName name="_____BIL3" localSheetId="24">[21]Data!#REF!</definedName>
    <definedName name="_____BIL3" localSheetId="21">[22]Data!#REF!</definedName>
    <definedName name="_____BIL3">[21]Data!#REF!</definedName>
    <definedName name="_____IRC12" localSheetId="26">[8]MRATES!$F$11</definedName>
    <definedName name="_____IRC12">[10]MRATES!$M$9</definedName>
    <definedName name="_____IRC19" localSheetId="26">[17]MRATES!$F$12</definedName>
    <definedName name="_____IRC19">[10]MRATES!$M$10</definedName>
    <definedName name="_____IRC25" localSheetId="26">[17]MRATES!$F$13</definedName>
    <definedName name="_____IRC25">[10]MRATES!$M$11</definedName>
    <definedName name="_____IRC40" localSheetId="26">[17]MRATES!$F$14</definedName>
    <definedName name="_____IRC40">[10]MRATES!$M$12</definedName>
    <definedName name="_____IRC5" localSheetId="26">[17]MRATES!$F$9</definedName>
    <definedName name="_____IRC5">[10]MRATES!$M$7</definedName>
    <definedName name="_____IRC50" localSheetId="26">#N/A</definedName>
    <definedName name="_____IRC50">[10]MRATES!$M$13</definedName>
    <definedName name="_____IRC60" localSheetId="26">[5]MRATES!$M$14</definedName>
    <definedName name="_____IRC60">[10]MRATES!$M$14</definedName>
    <definedName name="_____IRC65" localSheetId="25">#REF!</definedName>
    <definedName name="_____IRC65" localSheetId="22">#REF!</definedName>
    <definedName name="_____IRC65" localSheetId="23">#REF!</definedName>
    <definedName name="_____IRC65" localSheetId="26">#REF!</definedName>
    <definedName name="_____IRC65" localSheetId="24">#REF!</definedName>
    <definedName name="_____IRC65" localSheetId="21">#REF!</definedName>
    <definedName name="_____IRC65">#REF!</definedName>
    <definedName name="_____IRC75" localSheetId="23">#REF!</definedName>
    <definedName name="_____IRC75" localSheetId="26">#REF!</definedName>
    <definedName name="_____IRC75" localSheetId="24">#REF!</definedName>
    <definedName name="_____IRC75" localSheetId="21">#REF!</definedName>
    <definedName name="_____IRC75">#REF!</definedName>
    <definedName name="_____IRC9" localSheetId="26">[17]MRATES!$F$10</definedName>
    <definedName name="_____IRC9">[10]MRATES!$M$8</definedName>
    <definedName name="_____MS6" localSheetId="26">#N/A</definedName>
    <definedName name="_____MS6">[3]MRATES!$P$50</definedName>
    <definedName name="_____MT1" localSheetId="25">#REF!</definedName>
    <definedName name="_____MT1" localSheetId="22">#REF!</definedName>
    <definedName name="_____MT1" localSheetId="23">#REF!</definedName>
    <definedName name="_____MT1" localSheetId="26">#REF!</definedName>
    <definedName name="_____MT1" localSheetId="24">#REF!</definedName>
    <definedName name="_____MT1" localSheetId="21">#REF!</definedName>
    <definedName name="_____MT1">#REF!</definedName>
    <definedName name="_____MT10" localSheetId="23">#REF!</definedName>
    <definedName name="_____MT10" localSheetId="26">#REF!</definedName>
    <definedName name="_____MT10" localSheetId="24">#REF!</definedName>
    <definedName name="_____MT10" localSheetId="21">#REF!</definedName>
    <definedName name="_____MT10">#REF!</definedName>
    <definedName name="_____MT100" localSheetId="23">#REF!</definedName>
    <definedName name="_____MT100" localSheetId="26">#REF!</definedName>
    <definedName name="_____MT100" localSheetId="24">#REF!</definedName>
    <definedName name="_____MT100" localSheetId="21">#REF!</definedName>
    <definedName name="_____MT100">#REF!</definedName>
    <definedName name="_____MT101" localSheetId="23">#REF!</definedName>
    <definedName name="_____MT101" localSheetId="24">#REF!</definedName>
    <definedName name="_____MT101" localSheetId="21">#REF!</definedName>
    <definedName name="_____MT101">#REF!</definedName>
    <definedName name="_____MT102" localSheetId="23">#REF!</definedName>
    <definedName name="_____MT102" localSheetId="24">#REF!</definedName>
    <definedName name="_____MT102" localSheetId="21">#REF!</definedName>
    <definedName name="_____MT102">#REF!</definedName>
    <definedName name="_____MT103" localSheetId="23">#REF!</definedName>
    <definedName name="_____MT103" localSheetId="24">#REF!</definedName>
    <definedName name="_____MT103" localSheetId="21">#REF!</definedName>
    <definedName name="_____MT103">#REF!</definedName>
    <definedName name="_____MT104" localSheetId="23">#REF!</definedName>
    <definedName name="_____MT104" localSheetId="24">#REF!</definedName>
    <definedName name="_____MT104" localSheetId="21">#REF!</definedName>
    <definedName name="_____MT104">#REF!</definedName>
    <definedName name="_____MT105" localSheetId="23">#REF!</definedName>
    <definedName name="_____MT105" localSheetId="24">#REF!</definedName>
    <definedName name="_____MT105" localSheetId="21">#REF!</definedName>
    <definedName name="_____MT105">#REF!</definedName>
    <definedName name="_____MT106" localSheetId="23">#REF!</definedName>
    <definedName name="_____MT106" localSheetId="24">#REF!</definedName>
    <definedName name="_____MT106" localSheetId="21">#REF!</definedName>
    <definedName name="_____MT106">#REF!</definedName>
    <definedName name="_____MT107" localSheetId="23">#REF!</definedName>
    <definedName name="_____MT107" localSheetId="24">#REF!</definedName>
    <definedName name="_____MT107" localSheetId="21">#REF!</definedName>
    <definedName name="_____MT107">#REF!</definedName>
    <definedName name="_____MT108" localSheetId="23">#REF!</definedName>
    <definedName name="_____MT108" localSheetId="24">#REF!</definedName>
    <definedName name="_____MT108" localSheetId="21">#REF!</definedName>
    <definedName name="_____MT108">#REF!</definedName>
    <definedName name="_____MT109" localSheetId="23">#REF!</definedName>
    <definedName name="_____MT109" localSheetId="24">#REF!</definedName>
    <definedName name="_____MT109" localSheetId="21">#REF!</definedName>
    <definedName name="_____MT109">#REF!</definedName>
    <definedName name="_____MT11" localSheetId="23">#REF!</definedName>
    <definedName name="_____MT11" localSheetId="24">#REF!</definedName>
    <definedName name="_____MT11" localSheetId="21">#REF!</definedName>
    <definedName name="_____MT11">#REF!</definedName>
    <definedName name="_____MT110" localSheetId="23">#REF!</definedName>
    <definedName name="_____MT110" localSheetId="24">#REF!</definedName>
    <definedName name="_____MT110" localSheetId="21">#REF!</definedName>
    <definedName name="_____MT110">#REF!</definedName>
    <definedName name="_____MT111" localSheetId="23">#REF!</definedName>
    <definedName name="_____MT111" localSheetId="24">#REF!</definedName>
    <definedName name="_____MT111" localSheetId="21">#REF!</definedName>
    <definedName name="_____MT111">#REF!</definedName>
    <definedName name="_____MT112" localSheetId="23">#REF!</definedName>
    <definedName name="_____MT112" localSheetId="24">#REF!</definedName>
    <definedName name="_____MT112" localSheetId="21">#REF!</definedName>
    <definedName name="_____MT112">#REF!</definedName>
    <definedName name="_____MT113" localSheetId="23">#REF!</definedName>
    <definedName name="_____MT113" localSheetId="24">#REF!</definedName>
    <definedName name="_____MT113" localSheetId="21">#REF!</definedName>
    <definedName name="_____MT113">#REF!</definedName>
    <definedName name="_____MT114" localSheetId="23">#REF!</definedName>
    <definedName name="_____MT114" localSheetId="24">#REF!</definedName>
    <definedName name="_____MT114" localSheetId="21">#REF!</definedName>
    <definedName name="_____MT114">#REF!</definedName>
    <definedName name="_____MT115" localSheetId="23">#REF!</definedName>
    <definedName name="_____MT115" localSheetId="24">#REF!</definedName>
    <definedName name="_____MT115" localSheetId="21">#REF!</definedName>
    <definedName name="_____MT115">#REF!</definedName>
    <definedName name="_____MT116" localSheetId="23">#REF!</definedName>
    <definedName name="_____MT116" localSheetId="24">#REF!</definedName>
    <definedName name="_____MT116" localSheetId="21">#REF!</definedName>
    <definedName name="_____MT116">#REF!</definedName>
    <definedName name="_____MT117" localSheetId="23">#REF!</definedName>
    <definedName name="_____MT117" localSheetId="24">#REF!</definedName>
    <definedName name="_____MT117" localSheetId="21">#REF!</definedName>
    <definedName name="_____MT117">#REF!</definedName>
    <definedName name="_____MT118" localSheetId="23">#REF!</definedName>
    <definedName name="_____MT118" localSheetId="24">#REF!</definedName>
    <definedName name="_____MT118" localSheetId="21">#REF!</definedName>
    <definedName name="_____MT118">#REF!</definedName>
    <definedName name="_____MT119" localSheetId="23">#REF!</definedName>
    <definedName name="_____MT119" localSheetId="24">#REF!</definedName>
    <definedName name="_____MT119" localSheetId="21">#REF!</definedName>
    <definedName name="_____MT119">#REF!</definedName>
    <definedName name="_____MT12" localSheetId="23">#REF!</definedName>
    <definedName name="_____MT12" localSheetId="24">#REF!</definedName>
    <definedName name="_____MT12" localSheetId="21">#REF!</definedName>
    <definedName name="_____MT12">#REF!</definedName>
    <definedName name="_____MT120" localSheetId="23">#REF!</definedName>
    <definedName name="_____MT120" localSheetId="24">#REF!</definedName>
    <definedName name="_____MT120" localSheetId="21">#REF!</definedName>
    <definedName name="_____MT120">#REF!</definedName>
    <definedName name="_____MT121" localSheetId="23">#REF!</definedName>
    <definedName name="_____MT121" localSheetId="24">#REF!</definedName>
    <definedName name="_____MT121" localSheetId="21">#REF!</definedName>
    <definedName name="_____MT121">#REF!</definedName>
    <definedName name="_____MT122" localSheetId="23">#REF!</definedName>
    <definedName name="_____MT122" localSheetId="24">#REF!</definedName>
    <definedName name="_____MT122" localSheetId="21">#REF!</definedName>
    <definedName name="_____MT122">#REF!</definedName>
    <definedName name="_____MT123" localSheetId="23">#REF!</definedName>
    <definedName name="_____MT123" localSheetId="24">#REF!</definedName>
    <definedName name="_____MT123" localSheetId="21">#REF!</definedName>
    <definedName name="_____MT123">#REF!</definedName>
    <definedName name="_____MT124" localSheetId="23">#REF!</definedName>
    <definedName name="_____MT124" localSheetId="24">#REF!</definedName>
    <definedName name="_____MT124" localSheetId="21">#REF!</definedName>
    <definedName name="_____MT124">#REF!</definedName>
    <definedName name="_____MT125" localSheetId="23">#REF!</definedName>
    <definedName name="_____MT125" localSheetId="24">#REF!</definedName>
    <definedName name="_____MT125" localSheetId="21">#REF!</definedName>
    <definedName name="_____MT125">#REF!</definedName>
    <definedName name="_____MT126" localSheetId="23">#REF!</definedName>
    <definedName name="_____MT126" localSheetId="24">#REF!</definedName>
    <definedName name="_____MT126" localSheetId="21">#REF!</definedName>
    <definedName name="_____MT126">#REF!</definedName>
    <definedName name="_____MT127" localSheetId="23">#REF!</definedName>
    <definedName name="_____MT127" localSheetId="24">#REF!</definedName>
    <definedName name="_____MT127" localSheetId="21">#REF!</definedName>
    <definedName name="_____MT127">#REF!</definedName>
    <definedName name="_____MT128" localSheetId="23">#REF!</definedName>
    <definedName name="_____MT128" localSheetId="24">#REF!</definedName>
    <definedName name="_____MT128" localSheetId="21">#REF!</definedName>
    <definedName name="_____MT128">#REF!</definedName>
    <definedName name="_____MT129" localSheetId="23">#REF!</definedName>
    <definedName name="_____MT129" localSheetId="24">#REF!</definedName>
    <definedName name="_____MT129" localSheetId="21">#REF!</definedName>
    <definedName name="_____MT129">#REF!</definedName>
    <definedName name="_____MT13" localSheetId="23">#REF!</definedName>
    <definedName name="_____MT13" localSheetId="24">#REF!</definedName>
    <definedName name="_____MT13" localSheetId="21">#REF!</definedName>
    <definedName name="_____MT13">#REF!</definedName>
    <definedName name="_____MT130" localSheetId="23">#REF!</definedName>
    <definedName name="_____MT130" localSheetId="24">#REF!</definedName>
    <definedName name="_____MT130" localSheetId="21">#REF!</definedName>
    <definedName name="_____MT130">#REF!</definedName>
    <definedName name="_____MT131" localSheetId="23">#REF!</definedName>
    <definedName name="_____MT131" localSheetId="24">#REF!</definedName>
    <definedName name="_____MT131" localSheetId="21">#REF!</definedName>
    <definedName name="_____MT131">#REF!</definedName>
    <definedName name="_____MT132" localSheetId="23">#REF!</definedName>
    <definedName name="_____MT132" localSheetId="24">#REF!</definedName>
    <definedName name="_____MT132" localSheetId="21">#REF!</definedName>
    <definedName name="_____MT132">#REF!</definedName>
    <definedName name="_____MT133" localSheetId="23">#REF!</definedName>
    <definedName name="_____MT133" localSheetId="24">#REF!</definedName>
    <definedName name="_____MT133" localSheetId="21">#REF!</definedName>
    <definedName name="_____MT133">#REF!</definedName>
    <definedName name="_____MT134" localSheetId="23">#REF!</definedName>
    <definedName name="_____MT134" localSheetId="24">#REF!</definedName>
    <definedName name="_____MT134" localSheetId="21">#REF!</definedName>
    <definedName name="_____MT134">#REF!</definedName>
    <definedName name="_____MT135" localSheetId="23">#REF!</definedName>
    <definedName name="_____MT135" localSheetId="24">#REF!</definedName>
    <definedName name="_____MT135" localSheetId="21">#REF!</definedName>
    <definedName name="_____MT135">#REF!</definedName>
    <definedName name="_____MT136" localSheetId="23">#REF!</definedName>
    <definedName name="_____MT136" localSheetId="24">#REF!</definedName>
    <definedName name="_____MT136" localSheetId="21">#REF!</definedName>
    <definedName name="_____MT136">#REF!</definedName>
    <definedName name="_____MT137" localSheetId="23">#REF!</definedName>
    <definedName name="_____MT137" localSheetId="24">#REF!</definedName>
    <definedName name="_____MT137" localSheetId="21">#REF!</definedName>
    <definedName name="_____MT137">#REF!</definedName>
    <definedName name="_____MT138" localSheetId="23">#REF!</definedName>
    <definedName name="_____MT138" localSheetId="24">#REF!</definedName>
    <definedName name="_____MT138" localSheetId="21">#REF!</definedName>
    <definedName name="_____MT138">#REF!</definedName>
    <definedName name="_____MT139" localSheetId="23">#REF!</definedName>
    <definedName name="_____MT139" localSheetId="24">#REF!</definedName>
    <definedName name="_____MT139" localSheetId="21">#REF!</definedName>
    <definedName name="_____MT139">#REF!</definedName>
    <definedName name="_____MT14" localSheetId="23">#REF!</definedName>
    <definedName name="_____MT14" localSheetId="24">#REF!</definedName>
    <definedName name="_____MT14" localSheetId="21">#REF!</definedName>
    <definedName name="_____MT14">#REF!</definedName>
    <definedName name="_____MT140" localSheetId="23">#REF!</definedName>
    <definedName name="_____MT140" localSheetId="24">#REF!</definedName>
    <definedName name="_____MT140" localSheetId="21">#REF!</definedName>
    <definedName name="_____MT140">#REF!</definedName>
    <definedName name="_____MT141" localSheetId="23">#REF!</definedName>
    <definedName name="_____MT141" localSheetId="24">#REF!</definedName>
    <definedName name="_____MT141" localSheetId="21">#REF!</definedName>
    <definedName name="_____MT141">#REF!</definedName>
    <definedName name="_____MT142" localSheetId="23">#REF!</definedName>
    <definedName name="_____MT142" localSheetId="24">#REF!</definedName>
    <definedName name="_____MT142" localSheetId="21">#REF!</definedName>
    <definedName name="_____MT142">#REF!</definedName>
    <definedName name="_____MT143" localSheetId="23">#REF!</definedName>
    <definedName name="_____MT143" localSheetId="24">#REF!</definedName>
    <definedName name="_____MT143" localSheetId="21">#REF!</definedName>
    <definedName name="_____MT143">#REF!</definedName>
    <definedName name="_____MT144" localSheetId="23">#REF!</definedName>
    <definedName name="_____MT144" localSheetId="24">#REF!</definedName>
    <definedName name="_____MT144" localSheetId="21">#REF!</definedName>
    <definedName name="_____MT144">#REF!</definedName>
    <definedName name="_____MT145" localSheetId="23">#REF!</definedName>
    <definedName name="_____MT145" localSheetId="24">#REF!</definedName>
    <definedName name="_____MT145" localSheetId="21">#REF!</definedName>
    <definedName name="_____MT145">#REF!</definedName>
    <definedName name="_____MT146" localSheetId="23">#REF!</definedName>
    <definedName name="_____MT146" localSheetId="24">#REF!</definedName>
    <definedName name="_____MT146" localSheetId="21">#REF!</definedName>
    <definedName name="_____MT146">#REF!</definedName>
    <definedName name="_____MT147" localSheetId="23">#REF!</definedName>
    <definedName name="_____MT147" localSheetId="24">#REF!</definedName>
    <definedName name="_____MT147" localSheetId="21">#REF!</definedName>
    <definedName name="_____MT147">#REF!</definedName>
    <definedName name="_____MT148" localSheetId="23">#REF!</definedName>
    <definedName name="_____MT148" localSheetId="24">#REF!</definedName>
    <definedName name="_____MT148" localSheetId="21">#REF!</definedName>
    <definedName name="_____MT148">#REF!</definedName>
    <definedName name="_____MT149" localSheetId="23">#REF!</definedName>
    <definedName name="_____MT149" localSheetId="24">#REF!</definedName>
    <definedName name="_____MT149" localSheetId="21">#REF!</definedName>
    <definedName name="_____MT149">#REF!</definedName>
    <definedName name="_____MT15" localSheetId="23">#REF!</definedName>
    <definedName name="_____MT15" localSheetId="24">#REF!</definedName>
    <definedName name="_____MT15" localSheetId="21">#REF!</definedName>
    <definedName name="_____MT15">#REF!</definedName>
    <definedName name="_____MT150" localSheetId="23">#REF!</definedName>
    <definedName name="_____MT150" localSheetId="24">#REF!</definedName>
    <definedName name="_____MT150" localSheetId="21">#REF!</definedName>
    <definedName name="_____MT150">#REF!</definedName>
    <definedName name="_____MT16" localSheetId="23">#REF!</definedName>
    <definedName name="_____MT16" localSheetId="24">#REF!</definedName>
    <definedName name="_____MT16" localSheetId="21">#REF!</definedName>
    <definedName name="_____MT16">#REF!</definedName>
    <definedName name="_____MT17" localSheetId="23">#REF!</definedName>
    <definedName name="_____MT17" localSheetId="24">#REF!</definedName>
    <definedName name="_____MT17" localSheetId="21">#REF!</definedName>
    <definedName name="_____MT17">#REF!</definedName>
    <definedName name="_____MT18" localSheetId="23">#REF!</definedName>
    <definedName name="_____MT18" localSheetId="24">#REF!</definedName>
    <definedName name="_____MT18" localSheetId="21">#REF!</definedName>
    <definedName name="_____MT18">#REF!</definedName>
    <definedName name="_____MT19" localSheetId="23">#REF!</definedName>
    <definedName name="_____MT19" localSheetId="24">#REF!</definedName>
    <definedName name="_____MT19" localSheetId="21">#REF!</definedName>
    <definedName name="_____MT19">#REF!</definedName>
    <definedName name="_____MT2" localSheetId="23">#REF!</definedName>
    <definedName name="_____MT2" localSheetId="24">#REF!</definedName>
    <definedName name="_____MT2" localSheetId="21">#REF!</definedName>
    <definedName name="_____MT2">#REF!</definedName>
    <definedName name="_____MT20" localSheetId="23">#REF!</definedName>
    <definedName name="_____MT20" localSheetId="24">#REF!</definedName>
    <definedName name="_____MT20" localSheetId="21">#REF!</definedName>
    <definedName name="_____MT20">#REF!</definedName>
    <definedName name="_____MT21" localSheetId="23">#REF!</definedName>
    <definedName name="_____MT21" localSheetId="24">#REF!</definedName>
    <definedName name="_____MT21" localSheetId="21">#REF!</definedName>
    <definedName name="_____MT21">#REF!</definedName>
    <definedName name="_____MT22" localSheetId="23">#REF!</definedName>
    <definedName name="_____MT22" localSheetId="24">#REF!</definedName>
    <definedName name="_____MT22" localSheetId="21">#REF!</definedName>
    <definedName name="_____MT22">#REF!</definedName>
    <definedName name="_____MT23" localSheetId="23">#REF!</definedName>
    <definedName name="_____MT23" localSheetId="24">#REF!</definedName>
    <definedName name="_____MT23" localSheetId="21">#REF!</definedName>
    <definedName name="_____MT23">#REF!</definedName>
    <definedName name="_____MT24" localSheetId="23">#REF!</definedName>
    <definedName name="_____MT24" localSheetId="24">#REF!</definedName>
    <definedName name="_____MT24" localSheetId="21">#REF!</definedName>
    <definedName name="_____MT24">#REF!</definedName>
    <definedName name="_____MT25" localSheetId="23">#REF!</definedName>
    <definedName name="_____MT25" localSheetId="24">#REF!</definedName>
    <definedName name="_____MT25" localSheetId="21">#REF!</definedName>
    <definedName name="_____MT25">#REF!</definedName>
    <definedName name="_____MT26" localSheetId="23">#REF!</definedName>
    <definedName name="_____MT26" localSheetId="24">#REF!</definedName>
    <definedName name="_____MT26" localSheetId="21">#REF!</definedName>
    <definedName name="_____MT26">#REF!</definedName>
    <definedName name="_____MT27" localSheetId="23">#REF!</definedName>
    <definedName name="_____MT27" localSheetId="24">#REF!</definedName>
    <definedName name="_____MT27" localSheetId="21">#REF!</definedName>
    <definedName name="_____MT27">#REF!</definedName>
    <definedName name="_____MT28" localSheetId="23">#REF!</definedName>
    <definedName name="_____MT28" localSheetId="24">#REF!</definedName>
    <definedName name="_____MT28" localSheetId="21">#REF!</definedName>
    <definedName name="_____MT28">#REF!</definedName>
    <definedName name="_____MT29" localSheetId="23">#REF!</definedName>
    <definedName name="_____MT29" localSheetId="24">#REF!</definedName>
    <definedName name="_____MT29" localSheetId="21">#REF!</definedName>
    <definedName name="_____MT29">#REF!</definedName>
    <definedName name="_____MT3" localSheetId="23">#REF!</definedName>
    <definedName name="_____MT3" localSheetId="24">#REF!</definedName>
    <definedName name="_____MT3" localSheetId="21">#REF!</definedName>
    <definedName name="_____MT3">#REF!</definedName>
    <definedName name="_____MT30" localSheetId="23">#REF!</definedName>
    <definedName name="_____MT30" localSheetId="24">#REF!</definedName>
    <definedName name="_____MT30" localSheetId="21">#REF!</definedName>
    <definedName name="_____MT30">#REF!</definedName>
    <definedName name="_____MT31" localSheetId="23">#REF!</definedName>
    <definedName name="_____MT31" localSheetId="24">#REF!</definedName>
    <definedName name="_____MT31" localSheetId="21">#REF!</definedName>
    <definedName name="_____MT31">#REF!</definedName>
    <definedName name="_____MT32" localSheetId="23">#REF!</definedName>
    <definedName name="_____MT32" localSheetId="24">#REF!</definedName>
    <definedName name="_____MT32" localSheetId="21">#REF!</definedName>
    <definedName name="_____MT32">#REF!</definedName>
    <definedName name="_____MT33" localSheetId="23">#REF!</definedName>
    <definedName name="_____MT33" localSheetId="24">#REF!</definedName>
    <definedName name="_____MT33" localSheetId="21">#REF!</definedName>
    <definedName name="_____MT33">#REF!</definedName>
    <definedName name="_____MT34" localSheetId="23">#REF!</definedName>
    <definedName name="_____MT34" localSheetId="24">#REF!</definedName>
    <definedName name="_____MT34" localSheetId="21">#REF!</definedName>
    <definedName name="_____MT34">#REF!</definedName>
    <definedName name="_____MT35" localSheetId="23">#REF!</definedName>
    <definedName name="_____MT35" localSheetId="24">#REF!</definedName>
    <definedName name="_____MT35" localSheetId="21">#REF!</definedName>
    <definedName name="_____MT35">#REF!</definedName>
    <definedName name="_____MT36" localSheetId="23">#REF!</definedName>
    <definedName name="_____MT36" localSheetId="24">#REF!</definedName>
    <definedName name="_____MT36" localSheetId="21">#REF!</definedName>
    <definedName name="_____MT36">#REF!</definedName>
    <definedName name="_____MT37" localSheetId="23">#REF!</definedName>
    <definedName name="_____MT37" localSheetId="24">#REF!</definedName>
    <definedName name="_____MT37" localSheetId="21">#REF!</definedName>
    <definedName name="_____MT37">#REF!</definedName>
    <definedName name="_____MT38" localSheetId="23">#REF!</definedName>
    <definedName name="_____MT38" localSheetId="24">#REF!</definedName>
    <definedName name="_____MT38" localSheetId="21">#REF!</definedName>
    <definedName name="_____MT38">#REF!</definedName>
    <definedName name="_____MT39" localSheetId="23">#REF!</definedName>
    <definedName name="_____MT39" localSheetId="24">#REF!</definedName>
    <definedName name="_____MT39" localSheetId="21">#REF!</definedName>
    <definedName name="_____MT39">#REF!</definedName>
    <definedName name="_____MT4" localSheetId="23">#REF!</definedName>
    <definedName name="_____MT4" localSheetId="24">#REF!</definedName>
    <definedName name="_____MT4" localSheetId="21">#REF!</definedName>
    <definedName name="_____MT4">#REF!</definedName>
    <definedName name="_____MT40" localSheetId="23">#REF!</definedName>
    <definedName name="_____MT40" localSheetId="24">#REF!</definedName>
    <definedName name="_____MT40" localSheetId="21">#REF!</definedName>
    <definedName name="_____MT40">#REF!</definedName>
    <definedName name="_____MT41" localSheetId="23">#REF!</definedName>
    <definedName name="_____MT41" localSheetId="24">#REF!</definedName>
    <definedName name="_____MT41" localSheetId="21">#REF!</definedName>
    <definedName name="_____MT41">#REF!</definedName>
    <definedName name="_____MT42" localSheetId="23">#REF!</definedName>
    <definedName name="_____MT42" localSheetId="24">#REF!</definedName>
    <definedName name="_____MT42" localSheetId="21">#REF!</definedName>
    <definedName name="_____MT42">#REF!</definedName>
    <definedName name="_____MT43" localSheetId="23">#REF!</definedName>
    <definedName name="_____MT43" localSheetId="24">#REF!</definedName>
    <definedName name="_____MT43" localSheetId="21">#REF!</definedName>
    <definedName name="_____MT43">#REF!</definedName>
    <definedName name="_____MT44" localSheetId="23">#REF!</definedName>
    <definedName name="_____MT44" localSheetId="24">#REF!</definedName>
    <definedName name="_____MT44" localSheetId="21">#REF!</definedName>
    <definedName name="_____MT44">#REF!</definedName>
    <definedName name="_____MT45" localSheetId="23">#REF!</definedName>
    <definedName name="_____MT45" localSheetId="24">#REF!</definedName>
    <definedName name="_____MT45" localSheetId="21">#REF!</definedName>
    <definedName name="_____MT45">#REF!</definedName>
    <definedName name="_____MT46" localSheetId="23">#REF!</definedName>
    <definedName name="_____MT46" localSheetId="24">#REF!</definedName>
    <definedName name="_____MT46" localSheetId="21">#REF!</definedName>
    <definedName name="_____MT46">#REF!</definedName>
    <definedName name="_____MT47" localSheetId="23">#REF!</definedName>
    <definedName name="_____MT47" localSheetId="24">#REF!</definedName>
    <definedName name="_____MT47" localSheetId="21">#REF!</definedName>
    <definedName name="_____MT47">#REF!</definedName>
    <definedName name="_____MT48" localSheetId="23">#REF!</definedName>
    <definedName name="_____MT48" localSheetId="24">#REF!</definedName>
    <definedName name="_____MT48" localSheetId="21">#REF!</definedName>
    <definedName name="_____MT48">#REF!</definedName>
    <definedName name="_____MT49" localSheetId="23">#REF!</definedName>
    <definedName name="_____MT49" localSheetId="24">#REF!</definedName>
    <definedName name="_____MT49" localSheetId="21">#REF!</definedName>
    <definedName name="_____MT49">#REF!</definedName>
    <definedName name="_____MT5" localSheetId="23">#REF!</definedName>
    <definedName name="_____MT5" localSheetId="24">#REF!</definedName>
    <definedName name="_____MT5" localSheetId="21">#REF!</definedName>
    <definedName name="_____MT5">#REF!</definedName>
    <definedName name="_____MT50" localSheetId="23">#REF!</definedName>
    <definedName name="_____MT50" localSheetId="24">#REF!</definedName>
    <definedName name="_____MT50" localSheetId="21">#REF!</definedName>
    <definedName name="_____MT50">#REF!</definedName>
    <definedName name="_____MT500" localSheetId="23">#REF!</definedName>
    <definedName name="_____MT500" localSheetId="24">#REF!</definedName>
    <definedName name="_____MT500" localSheetId="21">#REF!</definedName>
    <definedName name="_____MT500">#REF!</definedName>
    <definedName name="_____MT51" localSheetId="23">#REF!</definedName>
    <definedName name="_____MT51" localSheetId="24">#REF!</definedName>
    <definedName name="_____MT51" localSheetId="21">#REF!</definedName>
    <definedName name="_____MT51">#REF!</definedName>
    <definedName name="_____MT52" localSheetId="23">#REF!</definedName>
    <definedName name="_____MT52" localSheetId="24">#REF!</definedName>
    <definedName name="_____MT52" localSheetId="21">#REF!</definedName>
    <definedName name="_____MT52">#REF!</definedName>
    <definedName name="_____MT53" localSheetId="23">#REF!</definedName>
    <definedName name="_____MT53" localSheetId="24">#REF!</definedName>
    <definedName name="_____MT53" localSheetId="21">#REF!</definedName>
    <definedName name="_____MT53">#REF!</definedName>
    <definedName name="_____MT54" localSheetId="23">#REF!</definedName>
    <definedName name="_____MT54" localSheetId="24">#REF!</definedName>
    <definedName name="_____MT54" localSheetId="21">#REF!</definedName>
    <definedName name="_____MT54">#REF!</definedName>
    <definedName name="_____MT55" localSheetId="23">#REF!</definedName>
    <definedName name="_____MT55" localSheetId="24">#REF!</definedName>
    <definedName name="_____MT55" localSheetId="21">#REF!</definedName>
    <definedName name="_____MT55">#REF!</definedName>
    <definedName name="_____MT56" localSheetId="23">#REF!</definedName>
    <definedName name="_____MT56" localSheetId="24">#REF!</definedName>
    <definedName name="_____MT56" localSheetId="21">#REF!</definedName>
    <definedName name="_____MT56">#REF!</definedName>
    <definedName name="_____MT57" localSheetId="23">#REF!</definedName>
    <definedName name="_____MT57" localSheetId="24">#REF!</definedName>
    <definedName name="_____MT57" localSheetId="21">#REF!</definedName>
    <definedName name="_____MT57">#REF!</definedName>
    <definedName name="_____MT58" localSheetId="23">#REF!</definedName>
    <definedName name="_____MT58" localSheetId="24">#REF!</definedName>
    <definedName name="_____MT58" localSheetId="21">#REF!</definedName>
    <definedName name="_____MT58">#REF!</definedName>
    <definedName name="_____MT59" localSheetId="23">#REF!</definedName>
    <definedName name="_____MT59" localSheetId="24">#REF!</definedName>
    <definedName name="_____MT59" localSheetId="21">#REF!</definedName>
    <definedName name="_____MT59">#REF!</definedName>
    <definedName name="_____MT6" localSheetId="23">#REF!</definedName>
    <definedName name="_____MT6" localSheetId="24">#REF!</definedName>
    <definedName name="_____MT6" localSheetId="21">#REF!</definedName>
    <definedName name="_____MT6">#REF!</definedName>
    <definedName name="_____MT60" localSheetId="23">#REF!</definedName>
    <definedName name="_____MT60" localSheetId="24">#REF!</definedName>
    <definedName name="_____MT60" localSheetId="21">#REF!</definedName>
    <definedName name="_____MT60">#REF!</definedName>
    <definedName name="_____MT61" localSheetId="23">#REF!</definedName>
    <definedName name="_____MT61" localSheetId="24">#REF!</definedName>
    <definedName name="_____MT61" localSheetId="21">#REF!</definedName>
    <definedName name="_____MT61">#REF!</definedName>
    <definedName name="_____MT62" localSheetId="23">#REF!</definedName>
    <definedName name="_____MT62" localSheetId="24">#REF!</definedName>
    <definedName name="_____MT62" localSheetId="21">#REF!</definedName>
    <definedName name="_____MT62">#REF!</definedName>
    <definedName name="_____MT63" localSheetId="23">#REF!</definedName>
    <definedName name="_____MT63" localSheetId="24">#REF!</definedName>
    <definedName name="_____MT63" localSheetId="21">#REF!</definedName>
    <definedName name="_____MT63">#REF!</definedName>
    <definedName name="_____MT64" localSheetId="23">#REF!</definedName>
    <definedName name="_____MT64" localSheetId="24">#REF!</definedName>
    <definedName name="_____MT64" localSheetId="21">#REF!</definedName>
    <definedName name="_____MT64">#REF!</definedName>
    <definedName name="_____MT65" localSheetId="23">#REF!</definedName>
    <definedName name="_____MT65" localSheetId="24">#REF!</definedName>
    <definedName name="_____MT65" localSheetId="21">#REF!</definedName>
    <definedName name="_____MT65">#REF!</definedName>
    <definedName name="_____MT66" localSheetId="23">#REF!</definedName>
    <definedName name="_____MT66" localSheetId="24">#REF!</definedName>
    <definedName name="_____MT66" localSheetId="21">#REF!</definedName>
    <definedName name="_____MT66">#REF!</definedName>
    <definedName name="_____MT67" localSheetId="23">#REF!</definedName>
    <definedName name="_____MT67" localSheetId="24">#REF!</definedName>
    <definedName name="_____MT67" localSheetId="21">#REF!</definedName>
    <definedName name="_____MT67">#REF!</definedName>
    <definedName name="_____MT68" localSheetId="23">#REF!</definedName>
    <definedName name="_____MT68" localSheetId="24">#REF!</definedName>
    <definedName name="_____MT68" localSheetId="21">#REF!</definedName>
    <definedName name="_____MT68">#REF!</definedName>
    <definedName name="_____MT69" localSheetId="23">#REF!</definedName>
    <definedName name="_____MT69" localSheetId="24">#REF!</definedName>
    <definedName name="_____MT69" localSheetId="21">#REF!</definedName>
    <definedName name="_____MT69">#REF!</definedName>
    <definedName name="_____MT7" localSheetId="23">#REF!</definedName>
    <definedName name="_____MT7" localSheetId="24">#REF!</definedName>
    <definedName name="_____MT7" localSheetId="21">#REF!</definedName>
    <definedName name="_____MT7">#REF!</definedName>
    <definedName name="_____MT70" localSheetId="23">#REF!</definedName>
    <definedName name="_____MT70" localSheetId="24">#REF!</definedName>
    <definedName name="_____MT70" localSheetId="21">#REF!</definedName>
    <definedName name="_____MT70">#REF!</definedName>
    <definedName name="_____MT71" localSheetId="23">#REF!</definedName>
    <definedName name="_____MT71" localSheetId="24">#REF!</definedName>
    <definedName name="_____MT71" localSheetId="21">#REF!</definedName>
    <definedName name="_____MT71">#REF!</definedName>
    <definedName name="_____MT72" localSheetId="23">#REF!</definedName>
    <definedName name="_____MT72" localSheetId="24">#REF!</definedName>
    <definedName name="_____MT72" localSheetId="21">#REF!</definedName>
    <definedName name="_____MT72">#REF!</definedName>
    <definedName name="_____MT73" localSheetId="23">#REF!</definedName>
    <definedName name="_____MT73" localSheetId="24">#REF!</definedName>
    <definedName name="_____MT73" localSheetId="21">#REF!</definedName>
    <definedName name="_____MT73">#REF!</definedName>
    <definedName name="_____MT74" localSheetId="23">#REF!</definedName>
    <definedName name="_____MT74" localSheetId="24">#REF!</definedName>
    <definedName name="_____MT74" localSheetId="21">#REF!</definedName>
    <definedName name="_____MT74">#REF!</definedName>
    <definedName name="_____MT75" localSheetId="23">#REF!</definedName>
    <definedName name="_____MT75" localSheetId="24">#REF!</definedName>
    <definedName name="_____MT75" localSheetId="21">#REF!</definedName>
    <definedName name="_____MT75">#REF!</definedName>
    <definedName name="_____MT76" localSheetId="23">#REF!</definedName>
    <definedName name="_____MT76" localSheetId="24">#REF!</definedName>
    <definedName name="_____MT76" localSheetId="21">#REF!</definedName>
    <definedName name="_____MT76">#REF!</definedName>
    <definedName name="_____MT77" localSheetId="23">#REF!</definedName>
    <definedName name="_____MT77" localSheetId="24">#REF!</definedName>
    <definedName name="_____MT77" localSheetId="21">#REF!</definedName>
    <definedName name="_____MT77">#REF!</definedName>
    <definedName name="_____MT78" localSheetId="23">#REF!</definedName>
    <definedName name="_____MT78" localSheetId="24">#REF!</definedName>
    <definedName name="_____MT78" localSheetId="21">#REF!</definedName>
    <definedName name="_____MT78">#REF!</definedName>
    <definedName name="_____MT79" localSheetId="23">#REF!</definedName>
    <definedName name="_____MT79" localSheetId="24">#REF!</definedName>
    <definedName name="_____MT79" localSheetId="21">#REF!</definedName>
    <definedName name="_____MT79">#REF!</definedName>
    <definedName name="_____MT8" localSheetId="23">#REF!</definedName>
    <definedName name="_____MT8" localSheetId="24">#REF!</definedName>
    <definedName name="_____MT8" localSheetId="21">#REF!</definedName>
    <definedName name="_____MT8">#REF!</definedName>
    <definedName name="_____MT80" localSheetId="23">#REF!</definedName>
    <definedName name="_____MT80" localSheetId="24">#REF!</definedName>
    <definedName name="_____MT80" localSheetId="21">#REF!</definedName>
    <definedName name="_____MT80">#REF!</definedName>
    <definedName name="_____MT81" localSheetId="23">#REF!</definedName>
    <definedName name="_____MT81" localSheetId="24">#REF!</definedName>
    <definedName name="_____MT81" localSheetId="21">#REF!</definedName>
    <definedName name="_____MT81">#REF!</definedName>
    <definedName name="_____MT82" localSheetId="23">#REF!</definedName>
    <definedName name="_____MT82" localSheetId="24">#REF!</definedName>
    <definedName name="_____MT82" localSheetId="21">#REF!</definedName>
    <definedName name="_____MT82">#REF!</definedName>
    <definedName name="_____MT83" localSheetId="23">#REF!</definedName>
    <definedName name="_____MT83" localSheetId="24">#REF!</definedName>
    <definedName name="_____MT83" localSheetId="21">#REF!</definedName>
    <definedName name="_____MT83">#REF!</definedName>
    <definedName name="_____MT84" localSheetId="23">#REF!</definedName>
    <definedName name="_____MT84" localSheetId="24">#REF!</definedName>
    <definedName name="_____MT84" localSheetId="21">#REF!</definedName>
    <definedName name="_____MT84">#REF!</definedName>
    <definedName name="_____MT85" localSheetId="23">#REF!</definedName>
    <definedName name="_____MT85" localSheetId="24">#REF!</definedName>
    <definedName name="_____MT85" localSheetId="21">#REF!</definedName>
    <definedName name="_____MT85">#REF!</definedName>
    <definedName name="_____MT86" localSheetId="23">#REF!</definedName>
    <definedName name="_____MT86" localSheetId="24">#REF!</definedName>
    <definedName name="_____MT86" localSheetId="21">#REF!</definedName>
    <definedName name="_____MT86">#REF!</definedName>
    <definedName name="_____MT87" localSheetId="23">#REF!</definedName>
    <definedName name="_____MT87" localSheetId="24">#REF!</definedName>
    <definedName name="_____MT87" localSheetId="21">#REF!</definedName>
    <definedName name="_____MT87">#REF!</definedName>
    <definedName name="_____MT88" localSheetId="23">#REF!</definedName>
    <definedName name="_____MT88" localSheetId="24">#REF!</definedName>
    <definedName name="_____MT88" localSheetId="21">#REF!</definedName>
    <definedName name="_____MT88">#REF!</definedName>
    <definedName name="_____MT89" localSheetId="23">#REF!</definedName>
    <definedName name="_____MT89" localSheetId="24">#REF!</definedName>
    <definedName name="_____MT89" localSheetId="21">#REF!</definedName>
    <definedName name="_____MT89">#REF!</definedName>
    <definedName name="_____MT9" localSheetId="23">#REF!</definedName>
    <definedName name="_____MT9" localSheetId="24">#REF!</definedName>
    <definedName name="_____MT9" localSheetId="21">#REF!</definedName>
    <definedName name="_____MT9">#REF!</definedName>
    <definedName name="_____MT90" localSheetId="23">#REF!</definedName>
    <definedName name="_____MT90" localSheetId="24">#REF!</definedName>
    <definedName name="_____MT90" localSheetId="21">#REF!</definedName>
    <definedName name="_____MT90">#REF!</definedName>
    <definedName name="_____MT91" localSheetId="23">#REF!</definedName>
    <definedName name="_____MT91" localSheetId="24">#REF!</definedName>
    <definedName name="_____MT91" localSheetId="21">#REF!</definedName>
    <definedName name="_____MT91">#REF!</definedName>
    <definedName name="_____MT92" localSheetId="23">#REF!</definedName>
    <definedName name="_____MT92" localSheetId="24">#REF!</definedName>
    <definedName name="_____MT92" localSheetId="21">#REF!</definedName>
    <definedName name="_____MT92">#REF!</definedName>
    <definedName name="_____MT93" localSheetId="23">#REF!</definedName>
    <definedName name="_____MT93" localSheetId="24">#REF!</definedName>
    <definedName name="_____MT93" localSheetId="21">#REF!</definedName>
    <definedName name="_____MT93">#REF!</definedName>
    <definedName name="_____MT94" localSheetId="23">#REF!</definedName>
    <definedName name="_____MT94" localSheetId="24">#REF!</definedName>
    <definedName name="_____MT94" localSheetId="21">#REF!</definedName>
    <definedName name="_____MT94">#REF!</definedName>
    <definedName name="_____MT95" localSheetId="23">#REF!</definedName>
    <definedName name="_____MT95" localSheetId="24">#REF!</definedName>
    <definedName name="_____MT95" localSheetId="21">#REF!</definedName>
    <definedName name="_____MT95">#REF!</definedName>
    <definedName name="_____MT96" localSheetId="23">#REF!</definedName>
    <definedName name="_____MT96" localSheetId="24">#REF!</definedName>
    <definedName name="_____MT96" localSheetId="21">#REF!</definedName>
    <definedName name="_____MT96">#REF!</definedName>
    <definedName name="_____MT97" localSheetId="23">#REF!</definedName>
    <definedName name="_____MT97" localSheetId="24">#REF!</definedName>
    <definedName name="_____MT97" localSheetId="21">#REF!</definedName>
    <definedName name="_____MT97">#REF!</definedName>
    <definedName name="_____MT98" localSheetId="23">#REF!</definedName>
    <definedName name="_____MT98" localSheetId="24">#REF!</definedName>
    <definedName name="_____MT98" localSheetId="21">#REF!</definedName>
    <definedName name="_____MT98">#REF!</definedName>
    <definedName name="_____MT99" localSheetId="23">#REF!</definedName>
    <definedName name="_____MT99" localSheetId="24">#REF!</definedName>
    <definedName name="_____MT99" localSheetId="21">#REF!</definedName>
    <definedName name="_____MT99">#REF!</definedName>
    <definedName name="_____OH1" localSheetId="26">[23]MRATES!$C$35</definedName>
    <definedName name="_____OH1">[3]MRATES!$C$35</definedName>
    <definedName name="_____PPA14" localSheetId="25">[14]MRATES!#REF!</definedName>
    <definedName name="_____PPA14" localSheetId="22">[14]MRATES!#REF!</definedName>
    <definedName name="_____PPA14" localSheetId="23">[14]MRATES!#REF!</definedName>
    <definedName name="_____PPA14" localSheetId="26">[12]MRATES!#REF!</definedName>
    <definedName name="_____PPA14" localSheetId="24">[14]MRATES!#REF!</definedName>
    <definedName name="_____PPA14">[14]MRATES!#REF!</definedName>
    <definedName name="_____PPB154" localSheetId="25">[14]MRATES!#REF!</definedName>
    <definedName name="_____PPB154" localSheetId="22">[14]MRATES!#REF!</definedName>
    <definedName name="_____PPB154" localSheetId="23">[14]MRATES!#REF!</definedName>
    <definedName name="_____PPB154" localSheetId="26">[12]MRATES!#REF!</definedName>
    <definedName name="_____PPB154" localSheetId="24">[14]MRATES!#REF!</definedName>
    <definedName name="_____PPB154">[14]MRATES!#REF!</definedName>
    <definedName name="_____PPB155" localSheetId="23">[14]MRATES!#REF!</definedName>
    <definedName name="_____PPB155" localSheetId="26">[12]MRATES!#REF!</definedName>
    <definedName name="_____PPB155" localSheetId="24">[14]MRATES!#REF!</definedName>
    <definedName name="_____PPB155">[14]MRATES!#REF!</definedName>
    <definedName name="_____PPB16" localSheetId="23">[14]MRATES!#REF!</definedName>
    <definedName name="_____PPB16" localSheetId="26">[12]MRATES!#REF!</definedName>
    <definedName name="_____PPB16" localSheetId="24">[14]MRATES!#REF!</definedName>
    <definedName name="_____PPB16">[14]MRATES!#REF!</definedName>
    <definedName name="_____PPB17" localSheetId="23">[14]MRATES!#REF!</definedName>
    <definedName name="_____PPB17" localSheetId="26">[12]MRATES!#REF!</definedName>
    <definedName name="_____PPB17" localSheetId="24">[14]MRATES!#REF!</definedName>
    <definedName name="_____PPB17">[14]MRATES!#REF!</definedName>
    <definedName name="_____PPB18" localSheetId="23">[14]MRATES!#REF!</definedName>
    <definedName name="_____PPB18" localSheetId="26">[12]MRATES!#REF!</definedName>
    <definedName name="_____PPB18" localSheetId="24">[14]MRATES!#REF!</definedName>
    <definedName name="_____PPB18">[14]MRATES!#REF!</definedName>
    <definedName name="_____PPB19" localSheetId="23">[14]MRATES!#REF!</definedName>
    <definedName name="_____PPB19" localSheetId="26">[12]MRATES!#REF!</definedName>
    <definedName name="_____PPB19" localSheetId="24">[14]MRATES!#REF!</definedName>
    <definedName name="_____PPB19">[14]MRATES!#REF!</definedName>
    <definedName name="_____PPB2" localSheetId="23">[14]MRATES!#REF!</definedName>
    <definedName name="_____PPB2" localSheetId="26">[12]MRATES!#REF!</definedName>
    <definedName name="_____PPB2" localSheetId="24">[14]MRATES!#REF!</definedName>
    <definedName name="_____PPB2">[14]MRATES!#REF!</definedName>
    <definedName name="_____PPB20" localSheetId="23">[14]MRATES!#REF!</definedName>
    <definedName name="_____PPB20" localSheetId="26">[12]MRATES!#REF!</definedName>
    <definedName name="_____PPB20" localSheetId="24">[14]MRATES!#REF!</definedName>
    <definedName name="_____PPB20">[14]MRATES!#REF!</definedName>
    <definedName name="_____PPB21" localSheetId="23">[14]MRATES!#REF!</definedName>
    <definedName name="_____PPB21" localSheetId="26">[12]MRATES!#REF!</definedName>
    <definedName name="_____PPB21" localSheetId="24">[14]MRATES!#REF!</definedName>
    <definedName name="_____PPB21">[14]MRATES!#REF!</definedName>
    <definedName name="_____PPB22" localSheetId="23">[14]MRATES!#REF!</definedName>
    <definedName name="_____PPB22" localSheetId="26">[12]MRATES!#REF!</definedName>
    <definedName name="_____PPB22" localSheetId="24">[14]MRATES!#REF!</definedName>
    <definedName name="_____PPB22">[14]MRATES!#REF!</definedName>
    <definedName name="_____PPB23" localSheetId="23">[14]MRATES!#REF!</definedName>
    <definedName name="_____PPB23" localSheetId="26">[12]MRATES!#REF!</definedName>
    <definedName name="_____PPB23" localSheetId="24">[14]MRATES!#REF!</definedName>
    <definedName name="_____PPB23">[14]MRATES!#REF!</definedName>
    <definedName name="_____PPB24" localSheetId="23">[14]MRATES!#REF!</definedName>
    <definedName name="_____PPB24" localSheetId="26">[12]MRATES!#REF!</definedName>
    <definedName name="_____PPB24" localSheetId="24">[14]MRATES!#REF!</definedName>
    <definedName name="_____PPB24">[14]MRATES!#REF!</definedName>
    <definedName name="_____PPB25" localSheetId="23">[14]MRATES!#REF!</definedName>
    <definedName name="_____PPB25" localSheetId="26">[12]MRATES!#REF!</definedName>
    <definedName name="_____PPB25" localSheetId="24">[14]MRATES!#REF!</definedName>
    <definedName name="_____PPB25">[14]MRATES!#REF!</definedName>
    <definedName name="_____PPB26" localSheetId="23">[14]MRATES!#REF!</definedName>
    <definedName name="_____PPB26" localSheetId="26">[12]MRATES!#REF!</definedName>
    <definedName name="_____PPB26" localSheetId="24">[14]MRATES!#REF!</definedName>
    <definedName name="_____PPB26">[14]MRATES!#REF!</definedName>
    <definedName name="_____PPB27" localSheetId="23">[14]MRATES!#REF!</definedName>
    <definedName name="_____PPB27" localSheetId="26">[12]MRATES!#REF!</definedName>
    <definedName name="_____PPB27" localSheetId="24">[14]MRATES!#REF!</definedName>
    <definedName name="_____PPB27">[14]MRATES!#REF!</definedName>
    <definedName name="_____PPB28" localSheetId="23">[14]MRATES!#REF!</definedName>
    <definedName name="_____PPB28" localSheetId="26">[12]MRATES!#REF!</definedName>
    <definedName name="_____PPB28" localSheetId="24">[14]MRATES!#REF!</definedName>
    <definedName name="_____PPB28">[14]MRATES!#REF!</definedName>
    <definedName name="_____PPB29" localSheetId="23">[14]MRATES!#REF!</definedName>
    <definedName name="_____PPB29" localSheetId="26">[12]MRATES!#REF!</definedName>
    <definedName name="_____PPB29" localSheetId="24">[14]MRATES!#REF!</definedName>
    <definedName name="_____PPB29">[14]MRATES!#REF!</definedName>
    <definedName name="_____PPB3" localSheetId="23">[14]MRATES!#REF!</definedName>
    <definedName name="_____PPB3" localSheetId="26">[12]MRATES!#REF!</definedName>
    <definedName name="_____PPB3" localSheetId="24">[14]MRATES!#REF!</definedName>
    <definedName name="_____PPB3">[14]MRATES!#REF!</definedName>
    <definedName name="_____PPB30" localSheetId="23">[14]MRATES!#REF!</definedName>
    <definedName name="_____PPB30" localSheetId="26">[12]MRATES!#REF!</definedName>
    <definedName name="_____PPB30" localSheetId="24">[14]MRATES!#REF!</definedName>
    <definedName name="_____PPB30">[14]MRATES!#REF!</definedName>
    <definedName name="_____PPB31" localSheetId="23">[14]MRATES!#REF!</definedName>
    <definedName name="_____PPB31" localSheetId="26">[12]MRATES!#REF!</definedName>
    <definedName name="_____PPB31" localSheetId="24">[14]MRATES!#REF!</definedName>
    <definedName name="_____PPB31">[14]MRATES!#REF!</definedName>
    <definedName name="_____PPB32" localSheetId="23">[14]MRATES!#REF!</definedName>
    <definedName name="_____PPB32" localSheetId="26">[12]MRATES!#REF!</definedName>
    <definedName name="_____PPB32" localSheetId="24">[14]MRATES!#REF!</definedName>
    <definedName name="_____PPB32">[14]MRATES!#REF!</definedName>
    <definedName name="_____PPB33" localSheetId="23">[14]MRATES!#REF!</definedName>
    <definedName name="_____PPB33" localSheetId="26">[12]MRATES!#REF!</definedName>
    <definedName name="_____PPB33" localSheetId="24">[14]MRATES!#REF!</definedName>
    <definedName name="_____PPB33">[14]MRATES!#REF!</definedName>
    <definedName name="_____PPB34" localSheetId="23">[14]MRATES!#REF!</definedName>
    <definedName name="_____PPB34" localSheetId="26">[12]MRATES!#REF!</definedName>
    <definedName name="_____PPB34" localSheetId="24">[14]MRATES!#REF!</definedName>
    <definedName name="_____PPB34">[14]MRATES!#REF!</definedName>
    <definedName name="_____PPB35" localSheetId="23">[14]MRATES!#REF!</definedName>
    <definedName name="_____PPB35" localSheetId="26">[12]MRATES!#REF!</definedName>
    <definedName name="_____PPB35" localSheetId="24">[14]MRATES!#REF!</definedName>
    <definedName name="_____PPB35">[14]MRATES!#REF!</definedName>
    <definedName name="_____PPB36" localSheetId="23">[14]MRATES!#REF!</definedName>
    <definedName name="_____PPB36" localSheetId="26">[12]MRATES!#REF!</definedName>
    <definedName name="_____PPB36" localSheetId="24">[14]MRATES!#REF!</definedName>
    <definedName name="_____PPB36">[14]MRATES!#REF!</definedName>
    <definedName name="_____PPB37" localSheetId="23">[14]MRATES!#REF!</definedName>
    <definedName name="_____PPB37" localSheetId="26">[12]MRATES!#REF!</definedName>
    <definedName name="_____PPB37" localSheetId="24">[14]MRATES!#REF!</definedName>
    <definedName name="_____PPB37">[14]MRATES!#REF!</definedName>
    <definedName name="_____PPB38" localSheetId="23">[14]MRATES!#REF!</definedName>
    <definedName name="_____PPB38" localSheetId="26">[12]MRATES!#REF!</definedName>
    <definedName name="_____PPB38" localSheetId="24">[14]MRATES!#REF!</definedName>
    <definedName name="_____PPB38">[14]MRATES!#REF!</definedName>
    <definedName name="_____PPB39" localSheetId="23">[14]MRATES!#REF!</definedName>
    <definedName name="_____PPB39" localSheetId="26">[12]MRATES!#REF!</definedName>
    <definedName name="_____PPB39" localSheetId="24">[14]MRATES!#REF!</definedName>
    <definedName name="_____PPB39">[14]MRATES!#REF!</definedName>
    <definedName name="_____PPB4" localSheetId="23">[14]MRATES!#REF!</definedName>
    <definedName name="_____PPB4" localSheetId="26">[12]MRATES!#REF!</definedName>
    <definedName name="_____PPB4" localSheetId="24">[14]MRATES!#REF!</definedName>
    <definedName name="_____PPB4">[14]MRATES!#REF!</definedName>
    <definedName name="_____PPB40" localSheetId="23">[14]MRATES!#REF!</definedName>
    <definedName name="_____PPB40" localSheetId="26">[12]MRATES!#REF!</definedName>
    <definedName name="_____PPB40" localSheetId="24">[14]MRATES!#REF!</definedName>
    <definedName name="_____PPB40">[14]MRATES!#REF!</definedName>
    <definedName name="_____PPB41" localSheetId="23">[14]MRATES!#REF!</definedName>
    <definedName name="_____PPB41" localSheetId="26">[12]MRATES!#REF!</definedName>
    <definedName name="_____PPB41" localSheetId="24">[14]MRATES!#REF!</definedName>
    <definedName name="_____PPB41">[14]MRATES!#REF!</definedName>
    <definedName name="_____PPB42" localSheetId="23">[14]MRATES!#REF!</definedName>
    <definedName name="_____PPB42" localSheetId="26">[12]MRATES!#REF!</definedName>
    <definedName name="_____PPB42" localSheetId="24">[14]MRATES!#REF!</definedName>
    <definedName name="_____PPB42">[14]MRATES!#REF!</definedName>
    <definedName name="_____PPB43" localSheetId="23">[14]MRATES!#REF!</definedName>
    <definedName name="_____PPB43" localSheetId="26">[12]MRATES!#REF!</definedName>
    <definedName name="_____PPB43" localSheetId="24">[14]MRATES!#REF!</definedName>
    <definedName name="_____PPB43">[14]MRATES!#REF!</definedName>
    <definedName name="_____PPB44" localSheetId="23">[14]MRATES!#REF!</definedName>
    <definedName name="_____PPB44" localSheetId="26">[12]MRATES!#REF!</definedName>
    <definedName name="_____PPB44" localSheetId="24">[14]MRATES!#REF!</definedName>
    <definedName name="_____PPB44">[14]MRATES!#REF!</definedName>
    <definedName name="_____PPB45" localSheetId="23">[14]MRATES!#REF!</definedName>
    <definedName name="_____PPB45" localSheetId="26">[12]MRATES!#REF!</definedName>
    <definedName name="_____PPB45" localSheetId="24">[14]MRATES!#REF!</definedName>
    <definedName name="_____PPB45">[14]MRATES!#REF!</definedName>
    <definedName name="_____PPB46" localSheetId="23">[14]MRATES!#REF!</definedName>
    <definedName name="_____PPB46" localSheetId="26">[12]MRATES!#REF!</definedName>
    <definedName name="_____PPB46" localSheetId="24">[14]MRATES!#REF!</definedName>
    <definedName name="_____PPB46">[14]MRATES!#REF!</definedName>
    <definedName name="_____PPB47" localSheetId="23">[14]MRATES!#REF!</definedName>
    <definedName name="_____PPB47" localSheetId="26">[12]MRATES!#REF!</definedName>
    <definedName name="_____PPB47" localSheetId="24">[14]MRATES!#REF!</definedName>
    <definedName name="_____PPB47">[14]MRATES!#REF!</definedName>
    <definedName name="_____PPB48" localSheetId="23">[14]MRATES!#REF!</definedName>
    <definedName name="_____PPB48" localSheetId="26">[12]MRATES!#REF!</definedName>
    <definedName name="_____PPB48" localSheetId="24">[14]MRATES!#REF!</definedName>
    <definedName name="_____PPB48">[14]MRATES!#REF!</definedName>
    <definedName name="_____PPB49" localSheetId="23">[14]MRATES!#REF!</definedName>
    <definedName name="_____PPB49" localSheetId="26">[12]MRATES!#REF!</definedName>
    <definedName name="_____PPB49" localSheetId="24">[14]MRATES!#REF!</definedName>
    <definedName name="_____PPB49">[14]MRATES!#REF!</definedName>
    <definedName name="_____PPB5" localSheetId="23">[14]MRATES!#REF!</definedName>
    <definedName name="_____PPB5" localSheetId="26">[12]MRATES!#REF!</definedName>
    <definedName name="_____PPB5" localSheetId="24">[14]MRATES!#REF!</definedName>
    <definedName name="_____PPB5">[14]MRATES!#REF!</definedName>
    <definedName name="_____PPB50" localSheetId="23">[14]MRATES!#REF!</definedName>
    <definedName name="_____PPB50" localSheetId="26">[12]MRATES!#REF!</definedName>
    <definedName name="_____PPB50" localSheetId="24">[14]MRATES!#REF!</definedName>
    <definedName name="_____PPB50">[14]MRATES!#REF!</definedName>
    <definedName name="_____PPB51" localSheetId="23">[14]MRATES!#REF!</definedName>
    <definedName name="_____PPB51" localSheetId="26">[12]MRATES!#REF!</definedName>
    <definedName name="_____PPB51" localSheetId="24">[14]MRATES!#REF!</definedName>
    <definedName name="_____PPB51">[14]MRATES!#REF!</definedName>
    <definedName name="_____PPB52" localSheetId="23">[14]MRATES!#REF!</definedName>
    <definedName name="_____PPB52" localSheetId="26">[12]MRATES!#REF!</definedName>
    <definedName name="_____PPB52" localSheetId="24">[14]MRATES!#REF!</definedName>
    <definedName name="_____PPB52">[14]MRATES!#REF!</definedName>
    <definedName name="_____PPB53" localSheetId="23">[14]MRATES!#REF!</definedName>
    <definedName name="_____PPB53" localSheetId="26">[12]MRATES!#REF!</definedName>
    <definedName name="_____PPB53" localSheetId="24">[14]MRATES!#REF!</definedName>
    <definedName name="_____PPB53">[14]MRATES!#REF!</definedName>
    <definedName name="_____PPB54" localSheetId="23">[14]MRATES!#REF!</definedName>
    <definedName name="_____PPB54" localSheetId="26">[12]MRATES!#REF!</definedName>
    <definedName name="_____PPB54" localSheetId="24">[14]MRATES!#REF!</definedName>
    <definedName name="_____PPB54">[14]MRATES!#REF!</definedName>
    <definedName name="_____PPB55" localSheetId="23">[14]MRATES!#REF!</definedName>
    <definedName name="_____PPB55" localSheetId="26">[12]MRATES!#REF!</definedName>
    <definedName name="_____PPB55" localSheetId="24">[14]MRATES!#REF!</definedName>
    <definedName name="_____PPB55">[14]MRATES!#REF!</definedName>
    <definedName name="_____PPB56" localSheetId="23">[14]MRATES!#REF!</definedName>
    <definedName name="_____PPB56" localSheetId="26">[12]MRATES!#REF!</definedName>
    <definedName name="_____PPB56" localSheetId="24">[14]MRATES!#REF!</definedName>
    <definedName name="_____PPB56">[14]MRATES!#REF!</definedName>
    <definedName name="_____PPB57" localSheetId="23">[14]MRATES!#REF!</definedName>
    <definedName name="_____PPB57" localSheetId="26">[12]MRATES!#REF!</definedName>
    <definedName name="_____PPB57" localSheetId="24">[14]MRATES!#REF!</definedName>
    <definedName name="_____PPB57">[14]MRATES!#REF!</definedName>
    <definedName name="_____PPB58" localSheetId="23">[14]MRATES!#REF!</definedName>
    <definedName name="_____PPB58" localSheetId="26">[12]MRATES!#REF!</definedName>
    <definedName name="_____PPB58" localSheetId="24">[14]MRATES!#REF!</definedName>
    <definedName name="_____PPB58">[14]MRATES!#REF!</definedName>
    <definedName name="_____PPB59" localSheetId="23">[14]MRATES!#REF!</definedName>
    <definedName name="_____PPB59" localSheetId="26">[12]MRATES!#REF!</definedName>
    <definedName name="_____PPB59" localSheetId="24">[14]MRATES!#REF!</definedName>
    <definedName name="_____PPB59">[14]MRATES!#REF!</definedName>
    <definedName name="_____PPB6" localSheetId="23">[14]MRATES!#REF!</definedName>
    <definedName name="_____PPB6" localSheetId="26">[12]MRATES!#REF!</definedName>
    <definedName name="_____PPB6" localSheetId="24">[14]MRATES!#REF!</definedName>
    <definedName name="_____PPB6">[14]MRATES!#REF!</definedName>
    <definedName name="_____PPB60" localSheetId="23">[14]MRATES!#REF!</definedName>
    <definedName name="_____PPB60" localSheetId="26">[12]MRATES!#REF!</definedName>
    <definedName name="_____PPB60" localSheetId="24">[14]MRATES!#REF!</definedName>
    <definedName name="_____PPB60">[14]MRATES!#REF!</definedName>
    <definedName name="_____PPB61" localSheetId="23">[14]MRATES!#REF!</definedName>
    <definedName name="_____PPB61" localSheetId="26">[12]MRATES!#REF!</definedName>
    <definedName name="_____PPB61" localSheetId="24">[14]MRATES!#REF!</definedName>
    <definedName name="_____PPB61">[14]MRATES!#REF!</definedName>
    <definedName name="_____PPB62" localSheetId="23">[14]MRATES!#REF!</definedName>
    <definedName name="_____PPB62" localSheetId="26">[12]MRATES!#REF!</definedName>
    <definedName name="_____PPB62" localSheetId="24">[14]MRATES!#REF!</definedName>
    <definedName name="_____PPB62">[14]MRATES!#REF!</definedName>
    <definedName name="_____PPB63" localSheetId="23">[14]MRATES!#REF!</definedName>
    <definedName name="_____PPB63" localSheetId="26">[12]MRATES!#REF!</definedName>
    <definedName name="_____PPB63" localSheetId="24">[14]MRATES!#REF!</definedName>
    <definedName name="_____PPB63">[14]MRATES!#REF!</definedName>
    <definedName name="_____PPB64" localSheetId="23">[14]MRATES!#REF!</definedName>
    <definedName name="_____PPB64" localSheetId="26">[12]MRATES!#REF!</definedName>
    <definedName name="_____PPB64" localSheetId="24">[14]MRATES!#REF!</definedName>
    <definedName name="_____PPB64">[14]MRATES!#REF!</definedName>
    <definedName name="_____PPB65" localSheetId="23">[14]MRATES!#REF!</definedName>
    <definedName name="_____PPB65" localSheetId="26">[12]MRATES!#REF!</definedName>
    <definedName name="_____PPB65" localSheetId="24">[14]MRATES!#REF!</definedName>
    <definedName name="_____PPB65">[14]MRATES!#REF!</definedName>
    <definedName name="_____PPB66" localSheetId="23">[14]MRATES!#REF!</definedName>
    <definedName name="_____PPB66" localSheetId="26">[12]MRATES!#REF!</definedName>
    <definedName name="_____PPB66" localSheetId="24">[14]MRATES!#REF!</definedName>
    <definedName name="_____PPB66">[14]MRATES!#REF!</definedName>
    <definedName name="_____PPB67" localSheetId="23">[14]MRATES!#REF!</definedName>
    <definedName name="_____PPB67" localSheetId="26">[12]MRATES!#REF!</definedName>
    <definedName name="_____PPB67" localSheetId="24">[14]MRATES!#REF!</definedName>
    <definedName name="_____PPB67">[14]MRATES!#REF!</definedName>
    <definedName name="_____PPB68" localSheetId="23">[14]MRATES!#REF!</definedName>
    <definedName name="_____PPB68" localSheetId="26">[12]MRATES!#REF!</definedName>
    <definedName name="_____PPB68" localSheetId="24">[14]MRATES!#REF!</definedName>
    <definedName name="_____PPB68">[14]MRATES!#REF!</definedName>
    <definedName name="_____PPB69" localSheetId="23">[14]MRATES!#REF!</definedName>
    <definedName name="_____PPB69" localSheetId="26">[12]MRATES!#REF!</definedName>
    <definedName name="_____PPB69" localSheetId="24">[14]MRATES!#REF!</definedName>
    <definedName name="_____PPB69">[14]MRATES!#REF!</definedName>
    <definedName name="_____PPB7" localSheetId="23">[14]MRATES!#REF!</definedName>
    <definedName name="_____PPB7" localSheetId="26">[12]MRATES!#REF!</definedName>
    <definedName name="_____PPB7" localSheetId="24">[14]MRATES!#REF!</definedName>
    <definedName name="_____PPB7">[14]MRATES!#REF!</definedName>
    <definedName name="_____PPB70" localSheetId="23">[14]MRATES!#REF!</definedName>
    <definedName name="_____PPB70" localSheetId="26">[12]MRATES!#REF!</definedName>
    <definedName name="_____PPB70" localSheetId="24">[14]MRATES!#REF!</definedName>
    <definedName name="_____PPB70">[14]MRATES!#REF!</definedName>
    <definedName name="_____PPB71" localSheetId="23">[14]MRATES!#REF!</definedName>
    <definedName name="_____PPB71" localSheetId="26">[12]MRATES!#REF!</definedName>
    <definedName name="_____PPB71" localSheetId="24">[14]MRATES!#REF!</definedName>
    <definedName name="_____PPB71">[14]MRATES!#REF!</definedName>
    <definedName name="_____PPB72" localSheetId="23">[14]MRATES!#REF!</definedName>
    <definedName name="_____PPB72" localSheetId="26">[12]MRATES!#REF!</definedName>
    <definedName name="_____PPB72" localSheetId="24">[14]MRATES!#REF!</definedName>
    <definedName name="_____PPB72">[14]MRATES!#REF!</definedName>
    <definedName name="_____PPB73" localSheetId="23">[14]MRATES!#REF!</definedName>
    <definedName name="_____PPB73" localSheetId="26">[12]MRATES!#REF!</definedName>
    <definedName name="_____PPB73" localSheetId="24">[14]MRATES!#REF!</definedName>
    <definedName name="_____PPB73">[14]MRATES!#REF!</definedName>
    <definedName name="_____PPB74" localSheetId="23">[14]MRATES!#REF!</definedName>
    <definedName name="_____PPB74" localSheetId="26">[12]MRATES!#REF!</definedName>
    <definedName name="_____PPB74" localSheetId="24">[14]MRATES!#REF!</definedName>
    <definedName name="_____PPB74">[14]MRATES!#REF!</definedName>
    <definedName name="_____PPB75" localSheetId="23">[14]MRATES!#REF!</definedName>
    <definedName name="_____PPB75" localSheetId="26">[12]MRATES!#REF!</definedName>
    <definedName name="_____PPB75" localSheetId="24">[14]MRATES!#REF!</definedName>
    <definedName name="_____PPB75">[14]MRATES!#REF!</definedName>
    <definedName name="_____PPB76" localSheetId="23">[14]MRATES!#REF!</definedName>
    <definedName name="_____PPB76" localSheetId="26">[12]MRATES!#REF!</definedName>
    <definedName name="_____PPB76" localSheetId="24">[14]MRATES!#REF!</definedName>
    <definedName name="_____PPB76">[14]MRATES!#REF!</definedName>
    <definedName name="_____PPB77" localSheetId="23">[14]MRATES!#REF!</definedName>
    <definedName name="_____PPB77" localSheetId="26">[12]MRATES!#REF!</definedName>
    <definedName name="_____PPB77" localSheetId="24">[14]MRATES!#REF!</definedName>
    <definedName name="_____PPB77">[14]MRATES!#REF!</definedName>
    <definedName name="_____PPB78" localSheetId="23">[14]MRATES!#REF!</definedName>
    <definedName name="_____PPB78" localSheetId="26">[12]MRATES!#REF!</definedName>
    <definedName name="_____PPB78" localSheetId="24">[14]MRATES!#REF!</definedName>
    <definedName name="_____PPB78">[14]MRATES!#REF!</definedName>
    <definedName name="_____PPB79" localSheetId="23">[14]MRATES!#REF!</definedName>
    <definedName name="_____PPB79" localSheetId="26">[12]MRATES!#REF!</definedName>
    <definedName name="_____PPB79" localSheetId="24">[14]MRATES!#REF!</definedName>
    <definedName name="_____PPB79">[14]MRATES!#REF!</definedName>
    <definedName name="_____PPB8" localSheetId="23">[14]MRATES!#REF!</definedName>
    <definedName name="_____PPB8" localSheetId="26">[12]MRATES!#REF!</definedName>
    <definedName name="_____PPB8" localSheetId="24">[14]MRATES!#REF!</definedName>
    <definedName name="_____PPB8">[14]MRATES!#REF!</definedName>
    <definedName name="_____PPB80" localSheetId="23">[14]MRATES!#REF!</definedName>
    <definedName name="_____PPB80" localSheetId="26">[12]MRATES!#REF!</definedName>
    <definedName name="_____PPB80" localSheetId="24">[14]MRATES!#REF!</definedName>
    <definedName name="_____PPB80">[14]MRATES!#REF!</definedName>
    <definedName name="_____PPB81" localSheetId="23">[14]MRATES!#REF!</definedName>
    <definedName name="_____PPB81" localSheetId="26">[12]MRATES!#REF!</definedName>
    <definedName name="_____PPB81" localSheetId="24">[14]MRATES!#REF!</definedName>
    <definedName name="_____PPB81">[14]MRATES!#REF!</definedName>
    <definedName name="_____PPB82" localSheetId="23">[14]MRATES!#REF!</definedName>
    <definedName name="_____PPB82" localSheetId="26">[12]MRATES!#REF!</definedName>
    <definedName name="_____PPB82" localSheetId="24">[14]MRATES!#REF!</definedName>
    <definedName name="_____PPB82">[14]MRATES!#REF!</definedName>
    <definedName name="_____PPB83" localSheetId="23">[14]MRATES!#REF!</definedName>
    <definedName name="_____PPB83" localSheetId="26">[12]MRATES!#REF!</definedName>
    <definedName name="_____PPB83" localSheetId="24">[14]MRATES!#REF!</definedName>
    <definedName name="_____PPB83">[14]MRATES!#REF!</definedName>
    <definedName name="_____PPB84" localSheetId="23">[14]MRATES!#REF!</definedName>
    <definedName name="_____PPB84" localSheetId="26">[12]MRATES!#REF!</definedName>
    <definedName name="_____PPB84" localSheetId="24">[14]MRATES!#REF!</definedName>
    <definedName name="_____PPB84">[14]MRATES!#REF!</definedName>
    <definedName name="_____PPB85" localSheetId="23">[14]MRATES!#REF!</definedName>
    <definedName name="_____PPB85" localSheetId="26">[12]MRATES!#REF!</definedName>
    <definedName name="_____PPB85" localSheetId="24">[14]MRATES!#REF!</definedName>
    <definedName name="_____PPB85">[14]MRATES!#REF!</definedName>
    <definedName name="_____PPB86" localSheetId="23">[14]MRATES!#REF!</definedName>
    <definedName name="_____PPB86" localSheetId="26">[12]MRATES!#REF!</definedName>
    <definedName name="_____PPB86" localSheetId="24">[14]MRATES!#REF!</definedName>
    <definedName name="_____PPB86">[14]MRATES!#REF!</definedName>
    <definedName name="_____PPB87" localSheetId="23">[14]MRATES!#REF!</definedName>
    <definedName name="_____PPB87" localSheetId="26">[12]MRATES!#REF!</definedName>
    <definedName name="_____PPB87" localSheetId="24">[14]MRATES!#REF!</definedName>
    <definedName name="_____PPB87">[14]MRATES!#REF!</definedName>
    <definedName name="_____PPB88" localSheetId="23">[14]MRATES!#REF!</definedName>
    <definedName name="_____PPB88" localSheetId="26">[12]MRATES!#REF!</definedName>
    <definedName name="_____PPB88" localSheetId="24">[14]MRATES!#REF!</definedName>
    <definedName name="_____PPB88">[14]MRATES!#REF!</definedName>
    <definedName name="_____PPB89" localSheetId="23">[14]MRATES!#REF!</definedName>
    <definedName name="_____PPB89" localSheetId="26">[12]MRATES!#REF!</definedName>
    <definedName name="_____PPB89" localSheetId="24">[14]MRATES!#REF!</definedName>
    <definedName name="_____PPB89">[14]MRATES!#REF!</definedName>
    <definedName name="_____PPB9" localSheetId="23">[14]MRATES!#REF!</definedName>
    <definedName name="_____PPB9" localSheetId="26">[12]MRATES!#REF!</definedName>
    <definedName name="_____PPB9" localSheetId="24">[14]MRATES!#REF!</definedName>
    <definedName name="_____PPB9">[14]MRATES!#REF!</definedName>
    <definedName name="_____PPB90" localSheetId="23">[14]MRATES!#REF!</definedName>
    <definedName name="_____PPB90" localSheetId="26">[12]MRATES!#REF!</definedName>
    <definedName name="_____PPB90" localSheetId="24">[14]MRATES!#REF!</definedName>
    <definedName name="_____PPB90">[14]MRATES!#REF!</definedName>
    <definedName name="_____PPB91" localSheetId="23">[14]MRATES!#REF!</definedName>
    <definedName name="_____PPB91" localSheetId="26">[12]MRATES!#REF!</definedName>
    <definedName name="_____PPB91" localSheetId="24">[14]MRATES!#REF!</definedName>
    <definedName name="_____PPB91">[14]MRATES!#REF!</definedName>
    <definedName name="_____PPB92" localSheetId="23">[14]MRATES!#REF!</definedName>
    <definedName name="_____PPB92" localSheetId="26">[12]MRATES!#REF!</definedName>
    <definedName name="_____PPB92" localSheetId="24">[14]MRATES!#REF!</definedName>
    <definedName name="_____PPB92">[14]MRATES!#REF!</definedName>
    <definedName name="_____PPB93" localSheetId="23">[14]MRATES!#REF!</definedName>
    <definedName name="_____PPB93" localSheetId="26">[12]MRATES!#REF!</definedName>
    <definedName name="_____PPB93" localSheetId="24">[14]MRATES!#REF!</definedName>
    <definedName name="_____PPB93">[14]MRATES!#REF!</definedName>
    <definedName name="_____PPB94" localSheetId="23">[14]MRATES!#REF!</definedName>
    <definedName name="_____PPB94" localSheetId="26">[12]MRATES!#REF!</definedName>
    <definedName name="_____PPB94" localSheetId="24">[14]MRATES!#REF!</definedName>
    <definedName name="_____PPB94">[14]MRATES!#REF!</definedName>
    <definedName name="_____PPB95" localSheetId="23">[14]MRATES!#REF!</definedName>
    <definedName name="_____PPB95" localSheetId="26">[12]MRATES!#REF!</definedName>
    <definedName name="_____PPB95" localSheetId="24">[14]MRATES!#REF!</definedName>
    <definedName name="_____PPB95">[14]MRATES!#REF!</definedName>
    <definedName name="_____PPB96" localSheetId="23">[14]MRATES!#REF!</definedName>
    <definedName name="_____PPB96" localSheetId="26">[12]MRATES!#REF!</definedName>
    <definedName name="_____PPB96" localSheetId="24">[14]MRATES!#REF!</definedName>
    <definedName name="_____PPB96">[14]MRATES!#REF!</definedName>
    <definedName name="_____PPB97" localSheetId="23">[14]MRATES!#REF!</definedName>
    <definedName name="_____PPB97" localSheetId="26">[12]MRATES!#REF!</definedName>
    <definedName name="_____PPB97" localSheetId="24">[14]MRATES!#REF!</definedName>
    <definedName name="_____PPB97">[14]MRATES!#REF!</definedName>
    <definedName name="_____PPB98" localSheetId="23">[14]MRATES!#REF!</definedName>
    <definedName name="_____PPB98" localSheetId="26">[12]MRATES!#REF!</definedName>
    <definedName name="_____PPB98" localSheetId="24">[14]MRATES!#REF!</definedName>
    <definedName name="_____PPB98">[14]MRATES!#REF!</definedName>
    <definedName name="_____PPB99" localSheetId="23">[14]MRATES!#REF!</definedName>
    <definedName name="_____PPB99" localSheetId="26">[12]MRATES!#REF!</definedName>
    <definedName name="_____PPB99" localSheetId="24">[14]MRATES!#REF!</definedName>
    <definedName name="_____PPB99">[14]MRATES!#REF!</definedName>
    <definedName name="_____PPC1" localSheetId="23">[14]MRATES!#REF!</definedName>
    <definedName name="_____PPC1" localSheetId="26">[12]MRATES!#REF!</definedName>
    <definedName name="_____PPC1" localSheetId="24">[14]MRATES!#REF!</definedName>
    <definedName name="_____PPC1">[14]MRATES!#REF!</definedName>
    <definedName name="_____PPC10" localSheetId="23">[14]MRATES!#REF!</definedName>
    <definedName name="_____PPC10" localSheetId="26">[12]MRATES!#REF!</definedName>
    <definedName name="_____PPC10" localSheetId="24">[14]MRATES!#REF!</definedName>
    <definedName name="_____PPC10">[14]MRATES!#REF!</definedName>
    <definedName name="_____PPC100" localSheetId="23">[14]MRATES!#REF!</definedName>
    <definedName name="_____PPC100" localSheetId="26">[12]MRATES!#REF!</definedName>
    <definedName name="_____PPC100" localSheetId="24">[14]MRATES!#REF!</definedName>
    <definedName name="_____PPC100">[14]MRATES!#REF!</definedName>
    <definedName name="_____PPC101" localSheetId="23">[14]MRATES!#REF!</definedName>
    <definedName name="_____PPC101" localSheetId="26">[12]MRATES!#REF!</definedName>
    <definedName name="_____PPC101" localSheetId="24">[14]MRATES!#REF!</definedName>
    <definedName name="_____PPC101">[14]MRATES!#REF!</definedName>
    <definedName name="_____PPC102" localSheetId="23">[14]MRATES!#REF!</definedName>
    <definedName name="_____PPC102" localSheetId="26">[12]MRATES!#REF!</definedName>
    <definedName name="_____PPC102" localSheetId="24">[14]MRATES!#REF!</definedName>
    <definedName name="_____PPC102">[14]MRATES!#REF!</definedName>
    <definedName name="_____PPC103" localSheetId="23">[14]MRATES!#REF!</definedName>
    <definedName name="_____PPC103" localSheetId="26">[12]MRATES!#REF!</definedName>
    <definedName name="_____PPC103" localSheetId="24">[14]MRATES!#REF!</definedName>
    <definedName name="_____PPC103">[14]MRATES!#REF!</definedName>
    <definedName name="_____PPC104" localSheetId="23">[14]MRATES!#REF!</definedName>
    <definedName name="_____PPC104" localSheetId="26">[12]MRATES!#REF!</definedName>
    <definedName name="_____PPC104" localSheetId="24">[14]MRATES!#REF!</definedName>
    <definedName name="_____PPC104">[14]MRATES!#REF!</definedName>
    <definedName name="_____PPC105" localSheetId="23">[14]MRATES!#REF!</definedName>
    <definedName name="_____PPC105" localSheetId="26">[12]MRATES!#REF!</definedName>
    <definedName name="_____PPC105" localSheetId="24">[14]MRATES!#REF!</definedName>
    <definedName name="_____PPC105">[14]MRATES!#REF!</definedName>
    <definedName name="_____PPC106" localSheetId="23">[14]MRATES!#REF!</definedName>
    <definedName name="_____PPC106" localSheetId="26">[12]MRATES!#REF!</definedName>
    <definedName name="_____PPC106" localSheetId="24">[14]MRATES!#REF!</definedName>
    <definedName name="_____PPC106">[14]MRATES!#REF!</definedName>
    <definedName name="_____PPC107" localSheetId="23">[14]MRATES!#REF!</definedName>
    <definedName name="_____PPC107" localSheetId="26">[12]MRATES!#REF!</definedName>
    <definedName name="_____PPC107" localSheetId="24">[14]MRATES!#REF!</definedName>
    <definedName name="_____PPC107">[14]MRATES!#REF!</definedName>
    <definedName name="_____PPC108" localSheetId="23">[14]MRATES!#REF!</definedName>
    <definedName name="_____PPC108" localSheetId="26">[12]MRATES!#REF!</definedName>
    <definedName name="_____PPC108" localSheetId="24">[14]MRATES!#REF!</definedName>
    <definedName name="_____PPC108">[14]MRATES!#REF!</definedName>
    <definedName name="_____PPC109" localSheetId="23">[14]MRATES!#REF!</definedName>
    <definedName name="_____PPC109" localSheetId="26">[12]MRATES!#REF!</definedName>
    <definedName name="_____PPC109" localSheetId="24">[14]MRATES!#REF!</definedName>
    <definedName name="_____PPC109">[14]MRATES!#REF!</definedName>
    <definedName name="_____PPC11" localSheetId="23">[14]MRATES!#REF!</definedName>
    <definedName name="_____PPC11" localSheetId="26">[12]MRATES!#REF!</definedName>
    <definedName name="_____PPC11" localSheetId="24">[14]MRATES!#REF!</definedName>
    <definedName name="_____PPC11">[14]MRATES!#REF!</definedName>
    <definedName name="_____PPC110" localSheetId="23">[14]MRATES!#REF!</definedName>
    <definedName name="_____PPC110" localSheetId="26">[12]MRATES!#REF!</definedName>
    <definedName name="_____PPC110" localSheetId="24">[14]MRATES!#REF!</definedName>
    <definedName name="_____PPC110">[14]MRATES!#REF!</definedName>
    <definedName name="_____PPC111" localSheetId="23">[14]MRATES!#REF!</definedName>
    <definedName name="_____PPC111" localSheetId="26">[12]MRATES!#REF!</definedName>
    <definedName name="_____PPC111" localSheetId="24">[14]MRATES!#REF!</definedName>
    <definedName name="_____PPC111">[14]MRATES!#REF!</definedName>
    <definedName name="_____PPC112" localSheetId="23">[14]MRATES!#REF!</definedName>
    <definedName name="_____PPC112" localSheetId="26">[12]MRATES!#REF!</definedName>
    <definedName name="_____PPC112" localSheetId="24">[14]MRATES!#REF!</definedName>
    <definedName name="_____PPC112">[14]MRATES!#REF!</definedName>
    <definedName name="_____PPC113" localSheetId="23">[14]MRATES!#REF!</definedName>
    <definedName name="_____PPC113" localSheetId="26">[12]MRATES!#REF!</definedName>
    <definedName name="_____PPC113" localSheetId="24">[14]MRATES!#REF!</definedName>
    <definedName name="_____PPC113">[14]MRATES!#REF!</definedName>
    <definedName name="_____PPC114" localSheetId="23">[14]MRATES!#REF!</definedName>
    <definedName name="_____PPC114" localSheetId="26">[12]MRATES!#REF!</definedName>
    <definedName name="_____PPC114" localSheetId="24">[14]MRATES!#REF!</definedName>
    <definedName name="_____PPC114">[14]MRATES!#REF!</definedName>
    <definedName name="_____PPC115" localSheetId="23">[14]MRATES!#REF!</definedName>
    <definedName name="_____PPC115" localSheetId="26">[12]MRATES!#REF!</definedName>
    <definedName name="_____PPC115" localSheetId="24">[14]MRATES!#REF!</definedName>
    <definedName name="_____PPC115">[14]MRATES!#REF!</definedName>
    <definedName name="_____PPC116" localSheetId="23">[14]MRATES!#REF!</definedName>
    <definedName name="_____PPC116" localSheetId="26">[12]MRATES!#REF!</definedName>
    <definedName name="_____PPC116" localSheetId="24">[14]MRATES!#REF!</definedName>
    <definedName name="_____PPC116">[14]MRATES!#REF!</definedName>
    <definedName name="_____PPC117" localSheetId="23">[14]MRATES!#REF!</definedName>
    <definedName name="_____PPC117" localSheetId="26">[12]MRATES!#REF!</definedName>
    <definedName name="_____PPC117" localSheetId="24">[14]MRATES!#REF!</definedName>
    <definedName name="_____PPC117">[14]MRATES!#REF!</definedName>
    <definedName name="_____PPC118" localSheetId="23">[14]MRATES!#REF!</definedName>
    <definedName name="_____PPC118" localSheetId="26">[12]MRATES!#REF!</definedName>
    <definedName name="_____PPC118" localSheetId="24">[14]MRATES!#REF!</definedName>
    <definedName name="_____PPC118">[14]MRATES!#REF!</definedName>
    <definedName name="_____PPC119" localSheetId="23">[14]MRATES!#REF!</definedName>
    <definedName name="_____PPC119" localSheetId="26">[12]MRATES!#REF!</definedName>
    <definedName name="_____PPC119" localSheetId="24">[14]MRATES!#REF!</definedName>
    <definedName name="_____PPC119">[14]MRATES!#REF!</definedName>
    <definedName name="_____PPC12" localSheetId="23">[14]MRATES!#REF!</definedName>
    <definedName name="_____PPC12" localSheetId="26">[12]MRATES!#REF!</definedName>
    <definedName name="_____PPC12" localSheetId="24">[14]MRATES!#REF!</definedName>
    <definedName name="_____PPC12">[14]MRATES!#REF!</definedName>
    <definedName name="_____PPC120" localSheetId="23">[14]MRATES!#REF!</definedName>
    <definedName name="_____PPC120" localSheetId="26">[12]MRATES!#REF!</definedName>
    <definedName name="_____PPC120" localSheetId="24">[14]MRATES!#REF!</definedName>
    <definedName name="_____PPC120">[14]MRATES!#REF!</definedName>
    <definedName name="_____PPC121" localSheetId="23">[14]MRATES!#REF!</definedName>
    <definedName name="_____PPC121" localSheetId="26">[12]MRATES!#REF!</definedName>
    <definedName name="_____PPC121" localSheetId="24">[14]MRATES!#REF!</definedName>
    <definedName name="_____PPC121">[14]MRATES!#REF!</definedName>
    <definedName name="_____PPC122" localSheetId="23">[14]MRATES!#REF!</definedName>
    <definedName name="_____PPC122" localSheetId="26">[12]MRATES!#REF!</definedName>
    <definedName name="_____PPC122" localSheetId="24">[14]MRATES!#REF!</definedName>
    <definedName name="_____PPC122">[14]MRATES!#REF!</definedName>
    <definedName name="_____PPC123" localSheetId="23">[14]MRATES!#REF!</definedName>
    <definedName name="_____PPC123" localSheetId="26">[12]MRATES!#REF!</definedName>
    <definedName name="_____PPC123" localSheetId="24">[14]MRATES!#REF!</definedName>
    <definedName name="_____PPC123">[14]MRATES!#REF!</definedName>
    <definedName name="_____PPC124" localSheetId="23">[14]MRATES!#REF!</definedName>
    <definedName name="_____PPC124" localSheetId="26">[12]MRATES!#REF!</definedName>
    <definedName name="_____PPC124" localSheetId="24">[14]MRATES!#REF!</definedName>
    <definedName name="_____PPC124">[14]MRATES!#REF!</definedName>
    <definedName name="_____PPC125" localSheetId="23">[14]MRATES!#REF!</definedName>
    <definedName name="_____PPC125" localSheetId="26">[12]MRATES!#REF!</definedName>
    <definedName name="_____PPC125" localSheetId="24">[14]MRATES!#REF!</definedName>
    <definedName name="_____PPC125">[14]MRATES!#REF!</definedName>
    <definedName name="_____PPC126" localSheetId="23">[14]MRATES!#REF!</definedName>
    <definedName name="_____PPC126" localSheetId="26">[12]MRATES!#REF!</definedName>
    <definedName name="_____PPC126" localSheetId="24">[14]MRATES!#REF!</definedName>
    <definedName name="_____PPC126">[14]MRATES!#REF!</definedName>
    <definedName name="_____PPC127" localSheetId="23">[14]MRATES!#REF!</definedName>
    <definedName name="_____PPC127" localSheetId="26">[12]MRATES!#REF!</definedName>
    <definedName name="_____PPC127" localSheetId="24">[14]MRATES!#REF!</definedName>
    <definedName name="_____PPC127">[14]MRATES!#REF!</definedName>
    <definedName name="_____PPC128" localSheetId="23">[14]MRATES!#REF!</definedName>
    <definedName name="_____PPC128" localSheetId="26">[12]MRATES!#REF!</definedName>
    <definedName name="_____PPC128" localSheetId="24">[14]MRATES!#REF!</definedName>
    <definedName name="_____PPC128">[14]MRATES!#REF!</definedName>
    <definedName name="_____PPC129" localSheetId="23">[14]MRATES!#REF!</definedName>
    <definedName name="_____PPC129" localSheetId="26">[12]MRATES!#REF!</definedName>
    <definedName name="_____PPC129" localSheetId="24">[14]MRATES!#REF!</definedName>
    <definedName name="_____PPC129">[14]MRATES!#REF!</definedName>
    <definedName name="_____PPC13" localSheetId="23">[14]MRATES!#REF!</definedName>
    <definedName name="_____PPC13" localSheetId="26">[12]MRATES!#REF!</definedName>
    <definedName name="_____PPC13" localSheetId="24">[14]MRATES!#REF!</definedName>
    <definedName name="_____PPC13">[14]MRATES!#REF!</definedName>
    <definedName name="_____PPC130" localSheetId="23">[14]MRATES!#REF!</definedName>
    <definedName name="_____PPC130" localSheetId="26">[12]MRATES!#REF!</definedName>
    <definedName name="_____PPC130" localSheetId="24">[14]MRATES!#REF!</definedName>
    <definedName name="_____PPC130">[14]MRATES!#REF!</definedName>
    <definedName name="_____PPC131" localSheetId="23">[14]MRATES!#REF!</definedName>
    <definedName name="_____PPC131" localSheetId="26">[12]MRATES!#REF!</definedName>
    <definedName name="_____PPC131" localSheetId="24">[14]MRATES!#REF!</definedName>
    <definedName name="_____PPC131">[14]MRATES!#REF!</definedName>
    <definedName name="_____PPC132" localSheetId="23">[14]MRATES!#REF!</definedName>
    <definedName name="_____PPC132" localSheetId="26">[12]MRATES!#REF!</definedName>
    <definedName name="_____PPC132" localSheetId="24">[14]MRATES!#REF!</definedName>
    <definedName name="_____PPC132">[14]MRATES!#REF!</definedName>
    <definedName name="_____PPC133" localSheetId="23">[14]MRATES!#REF!</definedName>
    <definedName name="_____PPC133" localSheetId="26">[12]MRATES!#REF!</definedName>
    <definedName name="_____PPC133" localSheetId="24">[14]MRATES!#REF!</definedName>
    <definedName name="_____PPC133">[14]MRATES!#REF!</definedName>
    <definedName name="_____PPC134" localSheetId="23">[14]MRATES!#REF!</definedName>
    <definedName name="_____PPC134" localSheetId="26">[12]MRATES!#REF!</definedName>
    <definedName name="_____PPC134" localSheetId="24">[14]MRATES!#REF!</definedName>
    <definedName name="_____PPC134">[14]MRATES!#REF!</definedName>
    <definedName name="_____PPC135" localSheetId="23">[14]MRATES!#REF!</definedName>
    <definedName name="_____PPC135" localSheetId="26">[12]MRATES!#REF!</definedName>
    <definedName name="_____PPC135" localSheetId="24">[14]MRATES!#REF!</definedName>
    <definedName name="_____PPC135">[14]MRATES!#REF!</definedName>
    <definedName name="_____PPC136" localSheetId="23">[14]MRATES!#REF!</definedName>
    <definedName name="_____PPC136" localSheetId="26">[12]MRATES!#REF!</definedName>
    <definedName name="_____PPC136" localSheetId="24">[14]MRATES!#REF!</definedName>
    <definedName name="_____PPC136">[14]MRATES!#REF!</definedName>
    <definedName name="_____PPC137" localSheetId="23">[14]MRATES!#REF!</definedName>
    <definedName name="_____PPC137" localSheetId="26">[12]MRATES!#REF!</definedName>
    <definedName name="_____PPC137" localSheetId="24">[14]MRATES!#REF!</definedName>
    <definedName name="_____PPC137">[14]MRATES!#REF!</definedName>
    <definedName name="_____PPC138" localSheetId="23">[14]MRATES!#REF!</definedName>
    <definedName name="_____PPC138" localSheetId="26">[12]MRATES!#REF!</definedName>
    <definedName name="_____PPC138" localSheetId="24">[14]MRATES!#REF!</definedName>
    <definedName name="_____PPC138">[14]MRATES!#REF!</definedName>
    <definedName name="_____PPC139" localSheetId="23">[14]MRATES!#REF!</definedName>
    <definedName name="_____PPC139" localSheetId="26">[12]MRATES!#REF!</definedName>
    <definedName name="_____PPC139" localSheetId="24">[14]MRATES!#REF!</definedName>
    <definedName name="_____PPC139">[14]MRATES!#REF!</definedName>
    <definedName name="_____PPC14" localSheetId="23">[14]MRATES!#REF!</definedName>
    <definedName name="_____PPC14" localSheetId="26">[12]MRATES!#REF!</definedName>
    <definedName name="_____PPC14" localSheetId="24">[14]MRATES!#REF!</definedName>
    <definedName name="_____PPC14">[14]MRATES!#REF!</definedName>
    <definedName name="_____PPC140" localSheetId="23">[14]MRATES!#REF!</definedName>
    <definedName name="_____PPC140" localSheetId="26">[12]MRATES!#REF!</definedName>
    <definedName name="_____PPC140" localSheetId="24">[14]MRATES!#REF!</definedName>
    <definedName name="_____PPC140">[14]MRATES!#REF!</definedName>
    <definedName name="_____PPC141" localSheetId="23">[14]MRATES!#REF!</definedName>
    <definedName name="_____PPC141" localSheetId="26">[12]MRATES!#REF!</definedName>
    <definedName name="_____PPC141" localSheetId="24">[14]MRATES!#REF!</definedName>
    <definedName name="_____PPC141">[14]MRATES!#REF!</definedName>
    <definedName name="_____PPC142" localSheetId="23">[14]MRATES!#REF!</definedName>
    <definedName name="_____PPC142" localSheetId="26">[12]MRATES!#REF!</definedName>
    <definedName name="_____PPC142" localSheetId="24">[14]MRATES!#REF!</definedName>
    <definedName name="_____PPC142">[14]MRATES!#REF!</definedName>
    <definedName name="_____PPC143" localSheetId="23">[14]MRATES!#REF!</definedName>
    <definedName name="_____PPC143" localSheetId="26">[12]MRATES!#REF!</definedName>
    <definedName name="_____PPC143" localSheetId="24">[14]MRATES!#REF!</definedName>
    <definedName name="_____PPC143">[14]MRATES!#REF!</definedName>
    <definedName name="_____PPC144" localSheetId="23">[14]MRATES!#REF!</definedName>
    <definedName name="_____PPC144" localSheetId="26">[12]MRATES!#REF!</definedName>
    <definedName name="_____PPC144" localSheetId="24">[14]MRATES!#REF!</definedName>
    <definedName name="_____PPC144">[14]MRATES!#REF!</definedName>
    <definedName name="_____PPC145" localSheetId="23">[14]MRATES!#REF!</definedName>
    <definedName name="_____PPC145" localSheetId="26">[12]MRATES!#REF!</definedName>
    <definedName name="_____PPC145" localSheetId="24">[14]MRATES!#REF!</definedName>
    <definedName name="_____PPC145">[14]MRATES!#REF!</definedName>
    <definedName name="_____PPC146" localSheetId="23">[14]MRATES!#REF!</definedName>
    <definedName name="_____PPC146" localSheetId="26">[12]MRATES!#REF!</definedName>
    <definedName name="_____PPC146" localSheetId="24">[14]MRATES!#REF!</definedName>
    <definedName name="_____PPC146">[14]MRATES!#REF!</definedName>
    <definedName name="_____PPC147" localSheetId="23">[14]MRATES!#REF!</definedName>
    <definedName name="_____PPC147" localSheetId="26">[12]MRATES!#REF!</definedName>
    <definedName name="_____PPC147" localSheetId="24">[14]MRATES!#REF!</definedName>
    <definedName name="_____PPC147">[14]MRATES!#REF!</definedName>
    <definedName name="_____PPC148" localSheetId="23">[14]MRATES!#REF!</definedName>
    <definedName name="_____PPC148" localSheetId="26">[12]MRATES!#REF!</definedName>
    <definedName name="_____PPC148" localSheetId="24">[14]MRATES!#REF!</definedName>
    <definedName name="_____PPC148">[14]MRATES!#REF!</definedName>
    <definedName name="_____PPC149" localSheetId="23">[14]MRATES!#REF!</definedName>
    <definedName name="_____PPC149" localSheetId="26">[12]MRATES!#REF!</definedName>
    <definedName name="_____PPC149" localSheetId="24">[14]MRATES!#REF!</definedName>
    <definedName name="_____PPC149">[14]MRATES!#REF!</definedName>
    <definedName name="_____PPC15" localSheetId="23">[14]MRATES!#REF!</definedName>
    <definedName name="_____PPC15" localSheetId="26">[12]MRATES!#REF!</definedName>
    <definedName name="_____PPC15" localSheetId="24">[14]MRATES!#REF!</definedName>
    <definedName name="_____PPC15">[14]MRATES!#REF!</definedName>
    <definedName name="_____PPC150" localSheetId="23">[14]MRATES!#REF!</definedName>
    <definedName name="_____PPC150" localSheetId="26">[12]MRATES!#REF!</definedName>
    <definedName name="_____PPC150" localSheetId="24">[14]MRATES!#REF!</definedName>
    <definedName name="_____PPC150">[14]MRATES!#REF!</definedName>
    <definedName name="_____PPC151" localSheetId="23">[14]MRATES!#REF!</definedName>
    <definedName name="_____PPC151" localSheetId="26">[12]MRATES!#REF!</definedName>
    <definedName name="_____PPC151" localSheetId="24">[14]MRATES!#REF!</definedName>
    <definedName name="_____PPC151">[14]MRATES!#REF!</definedName>
    <definedName name="_____PPC152" localSheetId="23">[14]MRATES!#REF!</definedName>
    <definedName name="_____PPC152" localSheetId="26">[12]MRATES!#REF!</definedName>
    <definedName name="_____PPC152" localSheetId="24">[14]MRATES!#REF!</definedName>
    <definedName name="_____PPC152">[14]MRATES!#REF!</definedName>
    <definedName name="_____PPC153" localSheetId="23">[14]MRATES!#REF!</definedName>
    <definedName name="_____PPC153" localSheetId="26">[12]MRATES!#REF!</definedName>
    <definedName name="_____PPC153" localSheetId="24">[14]MRATES!#REF!</definedName>
    <definedName name="_____PPC153">[14]MRATES!#REF!</definedName>
    <definedName name="_____PPC154" localSheetId="23">[14]MRATES!#REF!</definedName>
    <definedName name="_____PPC154" localSheetId="26">[12]MRATES!#REF!</definedName>
    <definedName name="_____PPC154" localSheetId="24">[14]MRATES!#REF!</definedName>
    <definedName name="_____PPC154">[14]MRATES!#REF!</definedName>
    <definedName name="_____PPC155" localSheetId="23">[14]MRATES!#REF!</definedName>
    <definedName name="_____PPC155" localSheetId="26">[12]MRATES!#REF!</definedName>
    <definedName name="_____PPC155" localSheetId="24">[14]MRATES!#REF!</definedName>
    <definedName name="_____PPC155">[14]MRATES!#REF!</definedName>
    <definedName name="_____PPC16" localSheetId="23">[14]MRATES!#REF!</definedName>
    <definedName name="_____PPC16" localSheetId="26">[12]MRATES!#REF!</definedName>
    <definedName name="_____PPC16" localSheetId="24">[14]MRATES!#REF!</definedName>
    <definedName name="_____PPC16">[14]MRATES!#REF!</definedName>
    <definedName name="_____PPC17" localSheetId="23">[14]MRATES!#REF!</definedName>
    <definedName name="_____PPC17" localSheetId="26">[12]MRATES!#REF!</definedName>
    <definedName name="_____PPC17" localSheetId="24">[14]MRATES!#REF!</definedName>
    <definedName name="_____PPC17">[14]MRATES!#REF!</definedName>
    <definedName name="_____PPC18" localSheetId="23">[14]MRATES!#REF!</definedName>
    <definedName name="_____PPC18" localSheetId="26">[12]MRATES!#REF!</definedName>
    <definedName name="_____PPC18" localSheetId="24">[14]MRATES!#REF!</definedName>
    <definedName name="_____PPC18">[14]MRATES!#REF!</definedName>
    <definedName name="_____PPC19" localSheetId="23">[14]MRATES!#REF!</definedName>
    <definedName name="_____PPC19" localSheetId="26">[12]MRATES!#REF!</definedName>
    <definedName name="_____PPC19" localSheetId="24">[14]MRATES!#REF!</definedName>
    <definedName name="_____PPC19">[14]MRATES!#REF!</definedName>
    <definedName name="_____PPC2" localSheetId="23">[14]MRATES!#REF!</definedName>
    <definedName name="_____PPC2" localSheetId="26">[12]MRATES!#REF!</definedName>
    <definedName name="_____PPC2" localSheetId="24">[14]MRATES!#REF!</definedName>
    <definedName name="_____PPC2">[14]MRATES!#REF!</definedName>
    <definedName name="_____PPC20" localSheetId="23">[14]MRATES!#REF!</definedName>
    <definedName name="_____PPC20" localSheetId="26">[12]MRATES!#REF!</definedName>
    <definedName name="_____PPC20" localSheetId="24">[14]MRATES!#REF!</definedName>
    <definedName name="_____PPC20">[14]MRATES!#REF!</definedName>
    <definedName name="_____PPC21" localSheetId="23">[14]MRATES!#REF!</definedName>
    <definedName name="_____PPC21" localSheetId="26">[12]MRATES!#REF!</definedName>
    <definedName name="_____PPC21" localSheetId="24">[14]MRATES!#REF!</definedName>
    <definedName name="_____PPC21">[14]MRATES!#REF!</definedName>
    <definedName name="_____PPC22" localSheetId="23">[14]MRATES!#REF!</definedName>
    <definedName name="_____PPC22" localSheetId="26">[12]MRATES!#REF!</definedName>
    <definedName name="_____PPC22" localSheetId="24">[14]MRATES!#REF!</definedName>
    <definedName name="_____PPC22">[14]MRATES!#REF!</definedName>
    <definedName name="_____PPC23" localSheetId="23">[14]MRATES!#REF!</definedName>
    <definedName name="_____PPC23" localSheetId="26">[12]MRATES!#REF!</definedName>
    <definedName name="_____PPC23" localSheetId="24">[14]MRATES!#REF!</definedName>
    <definedName name="_____PPC23">[14]MRATES!#REF!</definedName>
    <definedName name="_____PPC24" localSheetId="23">[14]MRATES!#REF!</definedName>
    <definedName name="_____PPC24" localSheetId="26">[12]MRATES!#REF!</definedName>
    <definedName name="_____PPC24" localSheetId="24">[14]MRATES!#REF!</definedName>
    <definedName name="_____PPC24">[14]MRATES!#REF!</definedName>
    <definedName name="_____PPC25" localSheetId="23">[14]MRATES!#REF!</definedName>
    <definedName name="_____PPC25" localSheetId="26">[12]MRATES!#REF!</definedName>
    <definedName name="_____PPC25" localSheetId="24">[14]MRATES!#REF!</definedName>
    <definedName name="_____PPC25">[14]MRATES!#REF!</definedName>
    <definedName name="_____PPC26" localSheetId="23">[14]MRATES!#REF!</definedName>
    <definedName name="_____PPC26" localSheetId="26">[12]MRATES!#REF!</definedName>
    <definedName name="_____PPC26" localSheetId="24">[14]MRATES!#REF!</definedName>
    <definedName name="_____PPC26">[14]MRATES!#REF!</definedName>
    <definedName name="_____PPC27" localSheetId="23">[14]MRATES!#REF!</definedName>
    <definedName name="_____PPC27" localSheetId="26">[12]MRATES!#REF!</definedName>
    <definedName name="_____PPC27" localSheetId="24">[14]MRATES!#REF!</definedName>
    <definedName name="_____PPC27">[14]MRATES!#REF!</definedName>
    <definedName name="_____PPC28" localSheetId="23">[14]MRATES!#REF!</definedName>
    <definedName name="_____PPC28" localSheetId="26">[12]MRATES!#REF!</definedName>
    <definedName name="_____PPC28" localSheetId="24">[14]MRATES!#REF!</definedName>
    <definedName name="_____PPC28">[14]MRATES!#REF!</definedName>
    <definedName name="_____PPC29" localSheetId="23">[14]MRATES!#REF!</definedName>
    <definedName name="_____PPC29" localSheetId="26">[12]MRATES!#REF!</definedName>
    <definedName name="_____PPC29" localSheetId="24">[14]MRATES!#REF!</definedName>
    <definedName name="_____PPC29">[14]MRATES!#REF!</definedName>
    <definedName name="_____PPC3" localSheetId="23">[14]MRATES!#REF!</definedName>
    <definedName name="_____PPC3" localSheetId="26">[12]MRATES!#REF!</definedName>
    <definedName name="_____PPC3" localSheetId="24">[14]MRATES!#REF!</definedName>
    <definedName name="_____PPC3">[14]MRATES!#REF!</definedName>
    <definedName name="_____PPC30" localSheetId="23">[14]MRATES!#REF!</definedName>
    <definedName name="_____PPC30" localSheetId="26">[12]MRATES!#REF!</definedName>
    <definedName name="_____PPC30" localSheetId="24">[14]MRATES!#REF!</definedName>
    <definedName name="_____PPC30">[14]MRATES!#REF!</definedName>
    <definedName name="_____PPC31" localSheetId="23">[14]MRATES!#REF!</definedName>
    <definedName name="_____PPC31" localSheetId="26">[12]MRATES!#REF!</definedName>
    <definedName name="_____PPC31" localSheetId="24">[14]MRATES!#REF!</definedName>
    <definedName name="_____PPC31">[14]MRATES!#REF!</definedName>
    <definedName name="_____PPC32" localSheetId="23">[14]MRATES!#REF!</definedName>
    <definedName name="_____PPC32" localSheetId="26">[12]MRATES!#REF!</definedName>
    <definedName name="_____PPC32" localSheetId="24">[14]MRATES!#REF!</definedName>
    <definedName name="_____PPC32">[14]MRATES!#REF!</definedName>
    <definedName name="_____PPC33" localSheetId="23">[14]MRATES!#REF!</definedName>
    <definedName name="_____PPC33" localSheetId="26">[12]MRATES!#REF!</definedName>
    <definedName name="_____PPC33" localSheetId="24">[14]MRATES!#REF!</definedName>
    <definedName name="_____PPC33">[14]MRATES!#REF!</definedName>
    <definedName name="_____PPC34" localSheetId="23">[14]MRATES!#REF!</definedName>
    <definedName name="_____PPC34" localSheetId="26">[12]MRATES!#REF!</definedName>
    <definedName name="_____PPC34" localSheetId="24">[14]MRATES!#REF!</definedName>
    <definedName name="_____PPC34">[14]MRATES!#REF!</definedName>
    <definedName name="_____PPC35" localSheetId="23">[14]MRATES!#REF!</definedName>
    <definedName name="_____PPC35" localSheetId="26">[12]MRATES!#REF!</definedName>
    <definedName name="_____PPC35" localSheetId="24">[14]MRATES!#REF!</definedName>
    <definedName name="_____PPC35">[14]MRATES!#REF!</definedName>
    <definedName name="_____PPC36" localSheetId="23">[14]MRATES!#REF!</definedName>
    <definedName name="_____PPC36" localSheetId="26">[12]MRATES!#REF!</definedName>
    <definedName name="_____PPC36" localSheetId="24">[14]MRATES!#REF!</definedName>
    <definedName name="_____PPC36">[14]MRATES!#REF!</definedName>
    <definedName name="_____PPC37" localSheetId="23">[14]MRATES!#REF!</definedName>
    <definedName name="_____PPC37" localSheetId="26">[12]MRATES!#REF!</definedName>
    <definedName name="_____PPC37" localSheetId="24">[14]MRATES!#REF!</definedName>
    <definedName name="_____PPC37">[14]MRATES!#REF!</definedName>
    <definedName name="_____PPC38" localSheetId="23">[14]MRATES!#REF!</definedName>
    <definedName name="_____PPC38" localSheetId="26">[12]MRATES!#REF!</definedName>
    <definedName name="_____PPC38" localSheetId="24">[14]MRATES!#REF!</definedName>
    <definedName name="_____PPC38">[14]MRATES!#REF!</definedName>
    <definedName name="_____PPC39" localSheetId="23">[14]MRATES!#REF!</definedName>
    <definedName name="_____PPC39" localSheetId="26">[12]MRATES!#REF!</definedName>
    <definedName name="_____PPC39" localSheetId="24">[14]MRATES!#REF!</definedName>
    <definedName name="_____PPC39">[14]MRATES!#REF!</definedName>
    <definedName name="_____PPC4" localSheetId="23">[14]MRATES!#REF!</definedName>
    <definedName name="_____PPC4" localSheetId="26">[12]MRATES!#REF!</definedName>
    <definedName name="_____PPC4" localSheetId="24">[14]MRATES!#REF!</definedName>
    <definedName name="_____PPC4">[14]MRATES!#REF!</definedName>
    <definedName name="_____PPC40" localSheetId="23">[14]MRATES!#REF!</definedName>
    <definedName name="_____PPC40" localSheetId="26">[12]MRATES!#REF!</definedName>
    <definedName name="_____PPC40" localSheetId="24">[14]MRATES!#REF!</definedName>
    <definedName name="_____PPC40">[14]MRATES!#REF!</definedName>
    <definedName name="_____PPC41" localSheetId="23">[14]MRATES!#REF!</definedName>
    <definedName name="_____PPC41" localSheetId="26">[12]MRATES!#REF!</definedName>
    <definedName name="_____PPC41" localSheetId="24">[14]MRATES!#REF!</definedName>
    <definedName name="_____PPC41">[14]MRATES!#REF!</definedName>
    <definedName name="_____PPC42" localSheetId="23">[14]MRATES!#REF!</definedName>
    <definedName name="_____PPC42" localSheetId="26">[12]MRATES!#REF!</definedName>
    <definedName name="_____PPC42" localSheetId="24">[14]MRATES!#REF!</definedName>
    <definedName name="_____PPC42">[14]MRATES!#REF!</definedName>
    <definedName name="_____PPC43" localSheetId="23">[14]MRATES!#REF!</definedName>
    <definedName name="_____PPC43" localSheetId="26">[12]MRATES!#REF!</definedName>
    <definedName name="_____PPC43" localSheetId="24">[14]MRATES!#REF!</definedName>
    <definedName name="_____PPC43">[14]MRATES!#REF!</definedName>
    <definedName name="_____PPC44" localSheetId="23">[14]MRATES!#REF!</definedName>
    <definedName name="_____PPC44" localSheetId="26">[12]MRATES!#REF!</definedName>
    <definedName name="_____PPC44" localSheetId="24">[14]MRATES!#REF!</definedName>
    <definedName name="_____PPC44">[14]MRATES!#REF!</definedName>
    <definedName name="_____PPC45" localSheetId="23">[14]MRATES!#REF!</definedName>
    <definedName name="_____PPC45" localSheetId="26">[12]MRATES!#REF!</definedName>
    <definedName name="_____PPC45" localSheetId="24">[14]MRATES!#REF!</definedName>
    <definedName name="_____PPC45">[14]MRATES!#REF!</definedName>
    <definedName name="_____PPC46" localSheetId="23">[14]MRATES!#REF!</definedName>
    <definedName name="_____PPC46" localSheetId="26">[12]MRATES!#REF!</definedName>
    <definedName name="_____PPC46" localSheetId="24">[14]MRATES!#REF!</definedName>
    <definedName name="_____PPC46">[14]MRATES!#REF!</definedName>
    <definedName name="_____PPC47" localSheetId="23">[14]MRATES!#REF!</definedName>
    <definedName name="_____PPC47" localSheetId="26">[12]MRATES!#REF!</definedName>
    <definedName name="_____PPC47" localSheetId="24">[14]MRATES!#REF!</definedName>
    <definedName name="_____PPC47">[14]MRATES!#REF!</definedName>
    <definedName name="_____PPC48" localSheetId="23">[14]MRATES!#REF!</definedName>
    <definedName name="_____PPC48" localSheetId="26">[12]MRATES!#REF!</definedName>
    <definedName name="_____PPC48" localSheetId="24">[14]MRATES!#REF!</definedName>
    <definedName name="_____PPC48">[14]MRATES!#REF!</definedName>
    <definedName name="_____PPC49" localSheetId="23">[14]MRATES!#REF!</definedName>
    <definedName name="_____PPC49" localSheetId="26">[12]MRATES!#REF!</definedName>
    <definedName name="_____PPC49" localSheetId="24">[14]MRATES!#REF!</definedName>
    <definedName name="_____PPC49">[14]MRATES!#REF!</definedName>
    <definedName name="_____PPC5" localSheetId="23">[14]MRATES!#REF!</definedName>
    <definedName name="_____PPC5" localSheetId="26">[12]MRATES!#REF!</definedName>
    <definedName name="_____PPC5" localSheetId="24">[14]MRATES!#REF!</definedName>
    <definedName name="_____PPC5">[14]MRATES!#REF!</definedName>
    <definedName name="_____PPC50" localSheetId="23">[14]MRATES!#REF!</definedName>
    <definedName name="_____PPC50" localSheetId="26">[12]MRATES!#REF!</definedName>
    <definedName name="_____PPC50" localSheetId="24">[14]MRATES!#REF!</definedName>
    <definedName name="_____PPC50">[14]MRATES!#REF!</definedName>
    <definedName name="_____PPC51" localSheetId="23">[14]MRATES!#REF!</definedName>
    <definedName name="_____PPC51" localSheetId="26">[12]MRATES!#REF!</definedName>
    <definedName name="_____PPC51" localSheetId="24">[14]MRATES!#REF!</definedName>
    <definedName name="_____PPC51">[14]MRATES!#REF!</definedName>
    <definedName name="_____PPC52" localSheetId="23">[14]MRATES!#REF!</definedName>
    <definedName name="_____PPC52" localSheetId="26">[12]MRATES!#REF!</definedName>
    <definedName name="_____PPC52" localSheetId="24">[14]MRATES!#REF!</definedName>
    <definedName name="_____PPC52">[14]MRATES!#REF!</definedName>
    <definedName name="_____PPC53" localSheetId="23">[14]MRATES!#REF!</definedName>
    <definedName name="_____PPC53" localSheetId="26">[12]MRATES!#REF!</definedName>
    <definedName name="_____PPC53" localSheetId="24">[14]MRATES!#REF!</definedName>
    <definedName name="_____PPC53">[14]MRATES!#REF!</definedName>
    <definedName name="_____PPC54" localSheetId="23">[14]MRATES!#REF!</definedName>
    <definedName name="_____PPC54" localSheetId="26">[12]MRATES!#REF!</definedName>
    <definedName name="_____PPC54" localSheetId="24">[14]MRATES!#REF!</definedName>
    <definedName name="_____PPC54">[14]MRATES!#REF!</definedName>
    <definedName name="_____PPC55" localSheetId="23">[14]MRATES!#REF!</definedName>
    <definedName name="_____PPC55" localSheetId="26">[12]MRATES!#REF!</definedName>
    <definedName name="_____PPC55" localSheetId="24">[14]MRATES!#REF!</definedName>
    <definedName name="_____PPC55">[14]MRATES!#REF!</definedName>
    <definedName name="_____PPC56" localSheetId="23">[14]MRATES!#REF!</definedName>
    <definedName name="_____PPC56" localSheetId="26">[12]MRATES!#REF!</definedName>
    <definedName name="_____PPC56" localSheetId="24">[14]MRATES!#REF!</definedName>
    <definedName name="_____PPC56">[14]MRATES!#REF!</definedName>
    <definedName name="_____PPC57" localSheetId="23">[14]MRATES!#REF!</definedName>
    <definedName name="_____PPC57" localSheetId="26">[12]MRATES!#REF!</definedName>
    <definedName name="_____PPC57" localSheetId="24">[14]MRATES!#REF!</definedName>
    <definedName name="_____PPC57">[14]MRATES!#REF!</definedName>
    <definedName name="_____PPC58" localSheetId="23">[14]MRATES!#REF!</definedName>
    <definedName name="_____PPC58" localSheetId="26">[12]MRATES!#REF!</definedName>
    <definedName name="_____PPC58" localSheetId="24">[14]MRATES!#REF!</definedName>
    <definedName name="_____PPC58">[14]MRATES!#REF!</definedName>
    <definedName name="_____PPC59" localSheetId="23">[14]MRATES!#REF!</definedName>
    <definedName name="_____PPC59" localSheetId="26">[12]MRATES!#REF!</definedName>
    <definedName name="_____PPC59" localSheetId="24">[14]MRATES!#REF!</definedName>
    <definedName name="_____PPC59">[14]MRATES!#REF!</definedName>
    <definedName name="_____PPC6" localSheetId="23">[14]MRATES!#REF!</definedName>
    <definedName name="_____PPC6" localSheetId="26">[12]MRATES!#REF!</definedName>
    <definedName name="_____PPC6" localSheetId="24">[14]MRATES!#REF!</definedName>
    <definedName name="_____PPC6">[14]MRATES!#REF!</definedName>
    <definedName name="_____PPC60" localSheetId="23">[14]MRATES!#REF!</definedName>
    <definedName name="_____PPC60" localSheetId="26">[12]MRATES!#REF!</definedName>
    <definedName name="_____PPC60" localSheetId="24">[14]MRATES!#REF!</definedName>
    <definedName name="_____PPC60">[14]MRATES!#REF!</definedName>
    <definedName name="_____PPC61" localSheetId="23">[14]MRATES!#REF!</definedName>
    <definedName name="_____PPC61" localSheetId="26">[12]MRATES!#REF!</definedName>
    <definedName name="_____PPC61" localSheetId="24">[14]MRATES!#REF!</definedName>
    <definedName name="_____PPC61">[14]MRATES!#REF!</definedName>
    <definedName name="_____PPC62" localSheetId="23">[14]MRATES!#REF!</definedName>
    <definedName name="_____PPC62" localSheetId="26">[12]MRATES!#REF!</definedName>
    <definedName name="_____PPC62" localSheetId="24">[14]MRATES!#REF!</definedName>
    <definedName name="_____PPC62">[14]MRATES!#REF!</definedName>
    <definedName name="_____PPC63" localSheetId="23">[14]MRATES!#REF!</definedName>
    <definedName name="_____PPC63" localSheetId="26">[12]MRATES!#REF!</definedName>
    <definedName name="_____PPC63" localSheetId="24">[14]MRATES!#REF!</definedName>
    <definedName name="_____PPC63">[14]MRATES!#REF!</definedName>
    <definedName name="_____PPC64" localSheetId="23">[14]MRATES!#REF!</definedName>
    <definedName name="_____PPC64" localSheetId="26">[12]MRATES!#REF!</definedName>
    <definedName name="_____PPC64" localSheetId="24">[14]MRATES!#REF!</definedName>
    <definedName name="_____PPC64">[14]MRATES!#REF!</definedName>
    <definedName name="_____PPC65" localSheetId="23">[14]MRATES!#REF!</definedName>
    <definedName name="_____PPC65" localSheetId="26">[12]MRATES!#REF!</definedName>
    <definedName name="_____PPC65" localSheetId="24">[14]MRATES!#REF!</definedName>
    <definedName name="_____PPC65">[14]MRATES!#REF!</definedName>
    <definedName name="_____PPC66" localSheetId="23">[14]MRATES!#REF!</definedName>
    <definedName name="_____PPC66" localSheetId="26">[12]MRATES!#REF!</definedName>
    <definedName name="_____PPC66" localSheetId="24">[14]MRATES!#REF!</definedName>
    <definedName name="_____PPC66">[14]MRATES!#REF!</definedName>
    <definedName name="_____PPC67" localSheetId="23">[14]MRATES!#REF!</definedName>
    <definedName name="_____PPC67" localSheetId="26">[12]MRATES!#REF!</definedName>
    <definedName name="_____PPC67" localSheetId="24">[14]MRATES!#REF!</definedName>
    <definedName name="_____PPC67">[14]MRATES!#REF!</definedName>
    <definedName name="_____PPC68" localSheetId="23">[14]MRATES!#REF!</definedName>
    <definedName name="_____PPC68" localSheetId="26">[12]MRATES!#REF!</definedName>
    <definedName name="_____PPC68" localSheetId="24">[14]MRATES!#REF!</definedName>
    <definedName name="_____PPC68">[14]MRATES!#REF!</definedName>
    <definedName name="_____PPC69" localSheetId="23">[14]MRATES!#REF!</definedName>
    <definedName name="_____PPC69" localSheetId="26">[12]MRATES!#REF!</definedName>
    <definedName name="_____PPC69" localSheetId="24">[14]MRATES!#REF!</definedName>
    <definedName name="_____PPC69">[14]MRATES!#REF!</definedName>
    <definedName name="_____PPC7" localSheetId="23">[14]MRATES!#REF!</definedName>
    <definedName name="_____PPC7" localSheetId="26">[12]MRATES!#REF!</definedName>
    <definedName name="_____PPC7" localSheetId="24">[14]MRATES!#REF!</definedName>
    <definedName name="_____PPC7">[14]MRATES!#REF!</definedName>
    <definedName name="_____PPC70" localSheetId="23">[14]MRATES!#REF!</definedName>
    <definedName name="_____PPC70" localSheetId="26">[12]MRATES!#REF!</definedName>
    <definedName name="_____PPC70" localSheetId="24">[14]MRATES!#REF!</definedName>
    <definedName name="_____PPC70">[14]MRATES!#REF!</definedName>
    <definedName name="_____PPC71" localSheetId="23">[14]MRATES!#REF!</definedName>
    <definedName name="_____PPC71" localSheetId="26">[12]MRATES!#REF!</definedName>
    <definedName name="_____PPC71" localSheetId="24">[14]MRATES!#REF!</definedName>
    <definedName name="_____PPC71">[14]MRATES!#REF!</definedName>
    <definedName name="_____PPC72" localSheetId="23">[14]MRATES!#REF!</definedName>
    <definedName name="_____PPC72" localSheetId="26">[12]MRATES!#REF!</definedName>
    <definedName name="_____PPC72" localSheetId="24">[14]MRATES!#REF!</definedName>
    <definedName name="_____PPC72">[14]MRATES!#REF!</definedName>
    <definedName name="_____PPC73" localSheetId="23">[14]MRATES!#REF!</definedName>
    <definedName name="_____PPC73" localSheetId="26">[12]MRATES!#REF!</definedName>
    <definedName name="_____PPC73" localSheetId="24">[14]MRATES!#REF!</definedName>
    <definedName name="_____PPC73">[14]MRATES!#REF!</definedName>
    <definedName name="_____PPC74" localSheetId="23">[14]MRATES!#REF!</definedName>
    <definedName name="_____PPC74" localSheetId="26">[12]MRATES!#REF!</definedName>
    <definedName name="_____PPC74" localSheetId="24">[14]MRATES!#REF!</definedName>
    <definedName name="_____PPC74">[14]MRATES!#REF!</definedName>
    <definedName name="_____PPC75" localSheetId="23">[14]MRATES!#REF!</definedName>
    <definedName name="_____PPC75" localSheetId="26">[12]MRATES!#REF!</definedName>
    <definedName name="_____PPC75" localSheetId="24">[14]MRATES!#REF!</definedName>
    <definedName name="_____PPC75">[14]MRATES!#REF!</definedName>
    <definedName name="_____PPC76" localSheetId="23">[14]MRATES!#REF!</definedName>
    <definedName name="_____PPC76" localSheetId="26">[12]MRATES!#REF!</definedName>
    <definedName name="_____PPC76" localSheetId="24">[14]MRATES!#REF!</definedName>
    <definedName name="_____PPC76">[14]MRATES!#REF!</definedName>
    <definedName name="_____PPC77" localSheetId="23">[14]MRATES!#REF!</definedName>
    <definedName name="_____PPC77" localSheetId="26">[12]MRATES!#REF!</definedName>
    <definedName name="_____PPC77" localSheetId="24">[14]MRATES!#REF!</definedName>
    <definedName name="_____PPC77">[14]MRATES!#REF!</definedName>
    <definedName name="_____PPC78" localSheetId="23">[14]MRATES!#REF!</definedName>
    <definedName name="_____PPC78" localSheetId="26">[12]MRATES!#REF!</definedName>
    <definedName name="_____PPC78" localSheetId="24">[14]MRATES!#REF!</definedName>
    <definedName name="_____PPC78">[14]MRATES!#REF!</definedName>
    <definedName name="_____PPC79" localSheetId="23">[14]MRATES!#REF!</definedName>
    <definedName name="_____PPC79" localSheetId="26">[12]MRATES!#REF!</definedName>
    <definedName name="_____PPC79" localSheetId="24">[14]MRATES!#REF!</definedName>
    <definedName name="_____PPC79">[14]MRATES!#REF!</definedName>
    <definedName name="_____PPC8" localSheetId="23">[14]MRATES!#REF!</definedName>
    <definedName name="_____PPC8" localSheetId="26">[12]MRATES!#REF!</definedName>
    <definedName name="_____PPC8" localSheetId="24">[14]MRATES!#REF!</definedName>
    <definedName name="_____PPC8">[14]MRATES!#REF!</definedName>
    <definedName name="_____PPC80" localSheetId="23">[14]MRATES!#REF!</definedName>
    <definedName name="_____PPC80" localSheetId="26">[12]MRATES!#REF!</definedName>
    <definedName name="_____PPC80" localSheetId="24">[14]MRATES!#REF!</definedName>
    <definedName name="_____PPC80">[14]MRATES!#REF!</definedName>
    <definedName name="_____PPC81" localSheetId="23">[14]MRATES!#REF!</definedName>
    <definedName name="_____PPC81" localSheetId="26">[12]MRATES!#REF!</definedName>
    <definedName name="_____PPC81" localSheetId="24">[14]MRATES!#REF!</definedName>
    <definedName name="_____PPC81">[14]MRATES!#REF!</definedName>
    <definedName name="_____PPC82" localSheetId="23">[14]MRATES!#REF!</definedName>
    <definedName name="_____PPC82" localSheetId="26">[12]MRATES!#REF!</definedName>
    <definedName name="_____PPC82" localSheetId="24">[14]MRATES!#REF!</definedName>
    <definedName name="_____PPC82">[14]MRATES!#REF!</definedName>
    <definedName name="_____PPC83" localSheetId="23">[14]MRATES!#REF!</definedName>
    <definedName name="_____PPC83" localSheetId="26">[12]MRATES!#REF!</definedName>
    <definedName name="_____PPC83" localSheetId="24">[14]MRATES!#REF!</definedName>
    <definedName name="_____PPC83">[14]MRATES!#REF!</definedName>
    <definedName name="_____PPC84" localSheetId="23">[14]MRATES!#REF!</definedName>
    <definedName name="_____PPC84" localSheetId="26">[12]MRATES!#REF!</definedName>
    <definedName name="_____PPC84" localSheetId="24">[14]MRATES!#REF!</definedName>
    <definedName name="_____PPC84">[14]MRATES!#REF!</definedName>
    <definedName name="_____PPC85" localSheetId="23">[14]MRATES!#REF!</definedName>
    <definedName name="_____PPC85" localSheetId="26">[12]MRATES!#REF!</definedName>
    <definedName name="_____PPC85" localSheetId="24">[14]MRATES!#REF!</definedName>
    <definedName name="_____PPC85">[14]MRATES!#REF!</definedName>
    <definedName name="_____PPC86" localSheetId="23">[14]MRATES!#REF!</definedName>
    <definedName name="_____PPC86" localSheetId="26">[12]MRATES!#REF!</definedName>
    <definedName name="_____PPC86" localSheetId="24">[14]MRATES!#REF!</definedName>
    <definedName name="_____PPC86">[14]MRATES!#REF!</definedName>
    <definedName name="_____PPC87" localSheetId="23">[14]MRATES!#REF!</definedName>
    <definedName name="_____PPC87" localSheetId="26">[12]MRATES!#REF!</definedName>
    <definedName name="_____PPC87" localSheetId="24">[14]MRATES!#REF!</definedName>
    <definedName name="_____PPC87">[14]MRATES!#REF!</definedName>
    <definedName name="_____PPC88" localSheetId="23">[14]MRATES!#REF!</definedName>
    <definedName name="_____PPC88" localSheetId="26">[12]MRATES!#REF!</definedName>
    <definedName name="_____PPC88" localSheetId="24">[14]MRATES!#REF!</definedName>
    <definedName name="_____PPC88">[14]MRATES!#REF!</definedName>
    <definedName name="_____PPC89" localSheetId="23">[14]MRATES!#REF!</definedName>
    <definedName name="_____PPC89" localSheetId="26">[12]MRATES!#REF!</definedName>
    <definedName name="_____PPC89" localSheetId="24">[14]MRATES!#REF!</definedName>
    <definedName name="_____PPC89">[14]MRATES!#REF!</definedName>
    <definedName name="_____PPC9" localSheetId="23">[14]MRATES!#REF!</definedName>
    <definedName name="_____PPC9" localSheetId="26">[12]MRATES!#REF!</definedName>
    <definedName name="_____PPC9" localSheetId="24">[14]MRATES!#REF!</definedName>
    <definedName name="_____PPC9">[14]MRATES!#REF!</definedName>
    <definedName name="_____PPC90" localSheetId="23">[14]MRATES!#REF!</definedName>
    <definedName name="_____PPC90" localSheetId="26">[12]MRATES!#REF!</definedName>
    <definedName name="_____PPC90" localSheetId="24">[14]MRATES!#REF!</definedName>
    <definedName name="_____PPC90">[14]MRATES!#REF!</definedName>
    <definedName name="_____PPC91" localSheetId="23">[14]MRATES!#REF!</definedName>
    <definedName name="_____PPC91" localSheetId="26">[12]MRATES!#REF!</definedName>
    <definedName name="_____PPC91" localSheetId="24">[14]MRATES!#REF!</definedName>
    <definedName name="_____PPC91">[14]MRATES!#REF!</definedName>
    <definedName name="_____PPC92" localSheetId="23">[14]MRATES!#REF!</definedName>
    <definedName name="_____PPC92" localSheetId="26">[12]MRATES!#REF!</definedName>
    <definedName name="_____PPC92" localSheetId="24">[14]MRATES!#REF!</definedName>
    <definedName name="_____PPC92">[14]MRATES!#REF!</definedName>
    <definedName name="_____PPC93" localSheetId="23">[14]MRATES!#REF!</definedName>
    <definedName name="_____PPC93" localSheetId="26">[12]MRATES!#REF!</definedName>
    <definedName name="_____PPC93" localSheetId="24">[14]MRATES!#REF!</definedName>
    <definedName name="_____PPC93">[14]MRATES!#REF!</definedName>
    <definedName name="_____PPC94" localSheetId="23">[14]MRATES!#REF!</definedName>
    <definedName name="_____PPC94" localSheetId="26">[12]MRATES!#REF!</definedName>
    <definedName name="_____PPC94" localSheetId="24">[14]MRATES!#REF!</definedName>
    <definedName name="_____PPC94">[14]MRATES!#REF!</definedName>
    <definedName name="_____PPC95" localSheetId="23">[14]MRATES!#REF!</definedName>
    <definedName name="_____PPC95" localSheetId="26">[12]MRATES!#REF!</definedName>
    <definedName name="_____PPC95" localSheetId="24">[14]MRATES!#REF!</definedName>
    <definedName name="_____PPC95">[14]MRATES!#REF!</definedName>
    <definedName name="_____PPD114" localSheetId="23">[14]MRATES!#REF!</definedName>
    <definedName name="_____PPD114" localSheetId="26">[12]MRATES!#REF!</definedName>
    <definedName name="_____PPD114" localSheetId="24">[14]MRATES!#REF!</definedName>
    <definedName name="_____PPD114">[14]MRATES!#REF!</definedName>
    <definedName name="_____PPD89" localSheetId="23">[14]MRATES!#REF!</definedName>
    <definedName name="_____PPD89" localSheetId="26">[12]MRATES!#REF!</definedName>
    <definedName name="_____PPD89" localSheetId="24">[14]MRATES!#REF!</definedName>
    <definedName name="_____PPD89">[14]MRATES!#REF!</definedName>
    <definedName name="_____QS25" localSheetId="26">[24]MRATES!$G$16</definedName>
    <definedName name="_____QS25">[3]MRATES!$G$16</definedName>
    <definedName name="_____QS40" localSheetId="26">[24]MRATES!$G$17</definedName>
    <definedName name="_____QS40">[3]MRATES!$G$17</definedName>
    <definedName name="_____RMR1">#N/A</definedName>
    <definedName name="_____RS300" localSheetId="23">#REF!</definedName>
    <definedName name="_____RS300" localSheetId="24">#REF!</definedName>
    <definedName name="_____RS300" localSheetId="21">#REF!</definedName>
    <definedName name="_____RS300">#REF!</definedName>
    <definedName name="_____SD1" localSheetId="23">#REF!</definedName>
    <definedName name="_____SD1" localSheetId="26">#REF!</definedName>
    <definedName name="_____SD1" localSheetId="24">#REF!</definedName>
    <definedName name="_____SD1" localSheetId="21">#REF!</definedName>
    <definedName name="_____SD1">#REF!</definedName>
    <definedName name="_____SD10" localSheetId="23">#REF!</definedName>
    <definedName name="_____SD10" localSheetId="26">#REF!</definedName>
    <definedName name="_____SD10" localSheetId="24">#REF!</definedName>
    <definedName name="_____SD10" localSheetId="21">#REF!</definedName>
    <definedName name="_____SD10">#REF!</definedName>
    <definedName name="_____SD100" localSheetId="23">#REF!</definedName>
    <definedName name="_____SD100" localSheetId="26">#REF!</definedName>
    <definedName name="_____SD100" localSheetId="24">#REF!</definedName>
    <definedName name="_____SD100" localSheetId="21">#REF!</definedName>
    <definedName name="_____SD100">#REF!</definedName>
    <definedName name="_____SD101" localSheetId="23">#REF!</definedName>
    <definedName name="_____SD101" localSheetId="24">#REF!</definedName>
    <definedName name="_____SD101" localSheetId="21">#REF!</definedName>
    <definedName name="_____SD101">#REF!</definedName>
    <definedName name="_____SD102" localSheetId="23">#REF!</definedName>
    <definedName name="_____SD102" localSheetId="24">#REF!</definedName>
    <definedName name="_____SD102" localSheetId="21">#REF!</definedName>
    <definedName name="_____SD102">#REF!</definedName>
    <definedName name="_____SD103" localSheetId="23">#REF!</definedName>
    <definedName name="_____SD103" localSheetId="24">#REF!</definedName>
    <definedName name="_____SD103" localSheetId="21">#REF!</definedName>
    <definedName name="_____SD103">#REF!</definedName>
    <definedName name="_____SD104" localSheetId="23">#REF!</definedName>
    <definedName name="_____SD104" localSheetId="24">#REF!</definedName>
    <definedName name="_____SD104" localSheetId="21">#REF!</definedName>
    <definedName name="_____SD104">#REF!</definedName>
    <definedName name="_____SD105" localSheetId="23">#REF!</definedName>
    <definedName name="_____SD105" localSheetId="24">#REF!</definedName>
    <definedName name="_____SD105" localSheetId="21">#REF!</definedName>
    <definedName name="_____SD105">#REF!</definedName>
    <definedName name="_____SD106" localSheetId="23">#REF!</definedName>
    <definedName name="_____SD106" localSheetId="24">#REF!</definedName>
    <definedName name="_____SD106" localSheetId="21">#REF!</definedName>
    <definedName name="_____SD106">#REF!</definedName>
    <definedName name="_____SD107" localSheetId="23">#REF!</definedName>
    <definedName name="_____SD107" localSheetId="24">#REF!</definedName>
    <definedName name="_____SD107" localSheetId="21">#REF!</definedName>
    <definedName name="_____SD107">#REF!</definedName>
    <definedName name="_____SD108" localSheetId="23">#REF!</definedName>
    <definedName name="_____SD108" localSheetId="24">#REF!</definedName>
    <definedName name="_____SD108" localSheetId="21">#REF!</definedName>
    <definedName name="_____SD108">#REF!</definedName>
    <definedName name="_____SD109" localSheetId="23">#REF!</definedName>
    <definedName name="_____SD109" localSheetId="24">#REF!</definedName>
    <definedName name="_____SD109" localSheetId="21">#REF!</definedName>
    <definedName name="_____SD109">#REF!</definedName>
    <definedName name="_____SD11" localSheetId="23">#REF!</definedName>
    <definedName name="_____SD11" localSheetId="24">#REF!</definedName>
    <definedName name="_____SD11" localSheetId="21">#REF!</definedName>
    <definedName name="_____SD11">#REF!</definedName>
    <definedName name="_____SD110" localSheetId="23">#REF!</definedName>
    <definedName name="_____SD110" localSheetId="24">#REF!</definedName>
    <definedName name="_____SD110" localSheetId="21">#REF!</definedName>
    <definedName name="_____SD110">#REF!</definedName>
    <definedName name="_____SD111" localSheetId="23">#REF!</definedName>
    <definedName name="_____SD111" localSheetId="24">#REF!</definedName>
    <definedName name="_____SD111" localSheetId="21">#REF!</definedName>
    <definedName name="_____SD111">#REF!</definedName>
    <definedName name="_____SD112" localSheetId="23">#REF!</definedName>
    <definedName name="_____SD112" localSheetId="24">#REF!</definedName>
    <definedName name="_____SD112" localSheetId="21">#REF!</definedName>
    <definedName name="_____SD112">#REF!</definedName>
    <definedName name="_____SD113" localSheetId="23">#REF!</definedName>
    <definedName name="_____SD113" localSheetId="24">#REF!</definedName>
    <definedName name="_____SD113" localSheetId="21">#REF!</definedName>
    <definedName name="_____SD113">#REF!</definedName>
    <definedName name="_____SD114" localSheetId="23">#REF!</definedName>
    <definedName name="_____SD114" localSheetId="24">#REF!</definedName>
    <definedName name="_____SD114" localSheetId="21">#REF!</definedName>
    <definedName name="_____SD114">#REF!</definedName>
    <definedName name="_____SD115" localSheetId="23">#REF!</definedName>
    <definedName name="_____SD115" localSheetId="24">#REF!</definedName>
    <definedName name="_____SD115" localSheetId="21">#REF!</definedName>
    <definedName name="_____SD115">#REF!</definedName>
    <definedName name="_____SD116" localSheetId="23">#REF!</definedName>
    <definedName name="_____SD116" localSheetId="24">#REF!</definedName>
    <definedName name="_____SD116" localSheetId="21">#REF!</definedName>
    <definedName name="_____SD116">#REF!</definedName>
    <definedName name="_____SD117" localSheetId="23">#REF!</definedName>
    <definedName name="_____SD117" localSheetId="24">#REF!</definedName>
    <definedName name="_____SD117" localSheetId="21">#REF!</definedName>
    <definedName name="_____SD117">#REF!</definedName>
    <definedName name="_____SD118" localSheetId="23">#REF!</definedName>
    <definedName name="_____SD118" localSheetId="24">#REF!</definedName>
    <definedName name="_____SD118" localSheetId="21">#REF!</definedName>
    <definedName name="_____SD118">#REF!</definedName>
    <definedName name="_____SD119" localSheetId="23">#REF!</definedName>
    <definedName name="_____SD119" localSheetId="24">#REF!</definedName>
    <definedName name="_____SD119" localSheetId="21">#REF!</definedName>
    <definedName name="_____SD119">#REF!</definedName>
    <definedName name="_____SD12" localSheetId="23">#REF!</definedName>
    <definedName name="_____SD12" localSheetId="24">#REF!</definedName>
    <definedName name="_____SD12" localSheetId="21">#REF!</definedName>
    <definedName name="_____SD12">#REF!</definedName>
    <definedName name="_____SD120" localSheetId="23">#REF!</definedName>
    <definedName name="_____SD120" localSheetId="24">#REF!</definedName>
    <definedName name="_____SD120" localSheetId="21">#REF!</definedName>
    <definedName name="_____SD120">#REF!</definedName>
    <definedName name="_____SD121" localSheetId="23">#REF!</definedName>
    <definedName name="_____SD121" localSheetId="24">#REF!</definedName>
    <definedName name="_____SD121" localSheetId="21">#REF!</definedName>
    <definedName name="_____SD121">#REF!</definedName>
    <definedName name="_____SD122" localSheetId="23">#REF!</definedName>
    <definedName name="_____SD122" localSheetId="24">#REF!</definedName>
    <definedName name="_____SD122" localSheetId="21">#REF!</definedName>
    <definedName name="_____SD122">#REF!</definedName>
    <definedName name="_____SD123" localSheetId="23">#REF!</definedName>
    <definedName name="_____SD123" localSheetId="24">#REF!</definedName>
    <definedName name="_____SD123" localSheetId="21">#REF!</definedName>
    <definedName name="_____SD123">#REF!</definedName>
    <definedName name="_____SD124" localSheetId="23">#REF!</definedName>
    <definedName name="_____SD124" localSheetId="24">#REF!</definedName>
    <definedName name="_____SD124" localSheetId="21">#REF!</definedName>
    <definedName name="_____SD124">#REF!</definedName>
    <definedName name="_____SD125" localSheetId="23">#REF!</definedName>
    <definedName name="_____SD125" localSheetId="24">#REF!</definedName>
    <definedName name="_____SD125" localSheetId="21">#REF!</definedName>
    <definedName name="_____SD125">#REF!</definedName>
    <definedName name="_____SD126" localSheetId="23">#REF!</definedName>
    <definedName name="_____SD126" localSheetId="24">#REF!</definedName>
    <definedName name="_____SD126" localSheetId="21">#REF!</definedName>
    <definedName name="_____SD126">#REF!</definedName>
    <definedName name="_____SD127" localSheetId="23">#REF!</definedName>
    <definedName name="_____SD127" localSheetId="24">#REF!</definedName>
    <definedName name="_____SD127" localSheetId="21">#REF!</definedName>
    <definedName name="_____SD127">#REF!</definedName>
    <definedName name="_____SD128" localSheetId="23">#REF!</definedName>
    <definedName name="_____SD128" localSheetId="24">#REF!</definedName>
    <definedName name="_____SD128" localSheetId="21">#REF!</definedName>
    <definedName name="_____SD128">#REF!</definedName>
    <definedName name="_____SD129" localSheetId="23">#REF!</definedName>
    <definedName name="_____SD129" localSheetId="24">#REF!</definedName>
    <definedName name="_____SD129" localSheetId="21">#REF!</definedName>
    <definedName name="_____SD129">#REF!</definedName>
    <definedName name="_____SD13" localSheetId="23">#REF!</definedName>
    <definedName name="_____SD13" localSheetId="24">#REF!</definedName>
    <definedName name="_____SD13" localSheetId="21">#REF!</definedName>
    <definedName name="_____SD13">#REF!</definedName>
    <definedName name="_____SD130" localSheetId="23">#REF!</definedName>
    <definedName name="_____SD130" localSheetId="24">#REF!</definedName>
    <definedName name="_____SD130" localSheetId="21">#REF!</definedName>
    <definedName name="_____SD130">#REF!</definedName>
    <definedName name="_____SD131" localSheetId="23">#REF!</definedName>
    <definedName name="_____SD131" localSheetId="24">#REF!</definedName>
    <definedName name="_____SD131" localSheetId="21">#REF!</definedName>
    <definedName name="_____SD131">#REF!</definedName>
    <definedName name="_____SD132" localSheetId="23">#REF!</definedName>
    <definedName name="_____SD132" localSheetId="24">#REF!</definedName>
    <definedName name="_____SD132" localSheetId="21">#REF!</definedName>
    <definedName name="_____SD132">#REF!</definedName>
    <definedName name="_____SD133" localSheetId="23">#REF!</definedName>
    <definedName name="_____SD133" localSheetId="24">#REF!</definedName>
    <definedName name="_____SD133" localSheetId="21">#REF!</definedName>
    <definedName name="_____SD133">#REF!</definedName>
    <definedName name="_____SD134" localSheetId="23">#REF!</definedName>
    <definedName name="_____SD134" localSheetId="24">#REF!</definedName>
    <definedName name="_____SD134" localSheetId="21">#REF!</definedName>
    <definedName name="_____SD134">#REF!</definedName>
    <definedName name="_____SD135" localSheetId="23">#REF!</definedName>
    <definedName name="_____SD135" localSheetId="24">#REF!</definedName>
    <definedName name="_____SD135" localSheetId="21">#REF!</definedName>
    <definedName name="_____SD135">#REF!</definedName>
    <definedName name="_____SD136" localSheetId="23">#REF!</definedName>
    <definedName name="_____SD136" localSheetId="24">#REF!</definedName>
    <definedName name="_____SD136" localSheetId="21">#REF!</definedName>
    <definedName name="_____SD136">#REF!</definedName>
    <definedName name="_____SD137" localSheetId="23">#REF!</definedName>
    <definedName name="_____SD137" localSheetId="24">#REF!</definedName>
    <definedName name="_____SD137" localSheetId="21">#REF!</definedName>
    <definedName name="_____SD137">#REF!</definedName>
    <definedName name="_____SD138" localSheetId="23">#REF!</definedName>
    <definedName name="_____SD138" localSheetId="24">#REF!</definedName>
    <definedName name="_____SD138" localSheetId="21">#REF!</definedName>
    <definedName name="_____SD138">#REF!</definedName>
    <definedName name="_____SD139" localSheetId="23">#REF!</definedName>
    <definedName name="_____SD139" localSheetId="24">#REF!</definedName>
    <definedName name="_____SD139" localSheetId="21">#REF!</definedName>
    <definedName name="_____SD139">#REF!</definedName>
    <definedName name="_____SD14" localSheetId="23">#REF!</definedName>
    <definedName name="_____SD14" localSheetId="24">#REF!</definedName>
    <definedName name="_____SD14" localSheetId="21">#REF!</definedName>
    <definedName name="_____SD14">#REF!</definedName>
    <definedName name="_____SD140" localSheetId="23">#REF!</definedName>
    <definedName name="_____SD140" localSheetId="24">#REF!</definedName>
    <definedName name="_____SD140" localSheetId="21">#REF!</definedName>
    <definedName name="_____SD140">#REF!</definedName>
    <definedName name="_____SD141" localSheetId="23">#REF!</definedName>
    <definedName name="_____SD141" localSheetId="24">#REF!</definedName>
    <definedName name="_____SD141" localSheetId="21">#REF!</definedName>
    <definedName name="_____SD141">#REF!</definedName>
    <definedName name="_____SD142" localSheetId="23">#REF!</definedName>
    <definedName name="_____SD142" localSheetId="24">#REF!</definedName>
    <definedName name="_____SD142" localSheetId="21">#REF!</definedName>
    <definedName name="_____SD142">#REF!</definedName>
    <definedName name="_____SD143" localSheetId="23">#REF!</definedName>
    <definedName name="_____SD143" localSheetId="24">#REF!</definedName>
    <definedName name="_____SD143" localSheetId="21">#REF!</definedName>
    <definedName name="_____SD143">#REF!</definedName>
    <definedName name="_____SD144" localSheetId="23">#REF!</definedName>
    <definedName name="_____SD144" localSheetId="24">#REF!</definedName>
    <definedName name="_____SD144" localSheetId="21">#REF!</definedName>
    <definedName name="_____SD144">#REF!</definedName>
    <definedName name="_____SD145" localSheetId="23">#REF!</definedName>
    <definedName name="_____SD145" localSheetId="24">#REF!</definedName>
    <definedName name="_____SD145" localSheetId="21">#REF!</definedName>
    <definedName name="_____SD145">#REF!</definedName>
    <definedName name="_____SD146" localSheetId="23">#REF!</definedName>
    <definedName name="_____SD146" localSheetId="24">#REF!</definedName>
    <definedName name="_____SD146" localSheetId="21">#REF!</definedName>
    <definedName name="_____SD146">#REF!</definedName>
    <definedName name="_____SD147" localSheetId="23">#REF!</definedName>
    <definedName name="_____SD147" localSheetId="24">#REF!</definedName>
    <definedName name="_____SD147" localSheetId="21">#REF!</definedName>
    <definedName name="_____SD147">#REF!</definedName>
    <definedName name="_____SD148" localSheetId="23">#REF!</definedName>
    <definedName name="_____SD148" localSheetId="24">#REF!</definedName>
    <definedName name="_____SD148" localSheetId="21">#REF!</definedName>
    <definedName name="_____SD148">#REF!</definedName>
    <definedName name="_____SD149" localSheetId="23">#REF!</definedName>
    <definedName name="_____SD149" localSheetId="24">#REF!</definedName>
    <definedName name="_____SD149" localSheetId="21">#REF!</definedName>
    <definedName name="_____SD149">#REF!</definedName>
    <definedName name="_____SD15" localSheetId="23">#REF!</definedName>
    <definedName name="_____SD15" localSheetId="24">#REF!</definedName>
    <definedName name="_____SD15" localSheetId="21">#REF!</definedName>
    <definedName name="_____SD15">#REF!</definedName>
    <definedName name="_____SD150" localSheetId="23">#REF!</definedName>
    <definedName name="_____SD150" localSheetId="24">#REF!</definedName>
    <definedName name="_____SD150" localSheetId="21">#REF!</definedName>
    <definedName name="_____SD150">#REF!</definedName>
    <definedName name="_____SD16" localSheetId="23">#REF!</definedName>
    <definedName name="_____SD16" localSheetId="24">#REF!</definedName>
    <definedName name="_____SD16" localSheetId="21">#REF!</definedName>
    <definedName name="_____SD16">#REF!</definedName>
    <definedName name="_____SD17" localSheetId="23">#REF!</definedName>
    <definedName name="_____SD17" localSheetId="24">#REF!</definedName>
    <definedName name="_____SD17" localSheetId="21">#REF!</definedName>
    <definedName name="_____SD17">#REF!</definedName>
    <definedName name="_____SD18" localSheetId="23">#REF!</definedName>
    <definedName name="_____SD18" localSheetId="24">#REF!</definedName>
    <definedName name="_____SD18" localSheetId="21">#REF!</definedName>
    <definedName name="_____SD18">#REF!</definedName>
    <definedName name="_____SD19" localSheetId="23">#REF!</definedName>
    <definedName name="_____SD19" localSheetId="24">#REF!</definedName>
    <definedName name="_____SD19" localSheetId="21">#REF!</definedName>
    <definedName name="_____SD19">#REF!</definedName>
    <definedName name="_____SD2" localSheetId="23">#REF!</definedName>
    <definedName name="_____SD2" localSheetId="24">#REF!</definedName>
    <definedName name="_____SD2" localSheetId="21">#REF!</definedName>
    <definedName name="_____SD2">#REF!</definedName>
    <definedName name="_____SD20" localSheetId="23">#REF!</definedName>
    <definedName name="_____SD20" localSheetId="24">#REF!</definedName>
    <definedName name="_____SD20" localSheetId="21">#REF!</definedName>
    <definedName name="_____SD20">#REF!</definedName>
    <definedName name="_____SD21" localSheetId="23">#REF!</definedName>
    <definedName name="_____SD21" localSheetId="24">#REF!</definedName>
    <definedName name="_____SD21" localSheetId="21">#REF!</definedName>
    <definedName name="_____SD21">#REF!</definedName>
    <definedName name="_____SD22" localSheetId="23">#REF!</definedName>
    <definedName name="_____SD22" localSheetId="24">#REF!</definedName>
    <definedName name="_____SD22" localSheetId="21">#REF!</definedName>
    <definedName name="_____SD22">#REF!</definedName>
    <definedName name="_____SD23" localSheetId="23">#REF!</definedName>
    <definedName name="_____SD23" localSheetId="24">#REF!</definedName>
    <definedName name="_____SD23" localSheetId="21">#REF!</definedName>
    <definedName name="_____SD23">#REF!</definedName>
    <definedName name="_____SD24" localSheetId="23">#REF!</definedName>
    <definedName name="_____SD24" localSheetId="24">#REF!</definedName>
    <definedName name="_____SD24" localSheetId="21">#REF!</definedName>
    <definedName name="_____SD24">#REF!</definedName>
    <definedName name="_____SD25" localSheetId="23">#REF!</definedName>
    <definedName name="_____SD25" localSheetId="24">#REF!</definedName>
    <definedName name="_____SD25" localSheetId="21">#REF!</definedName>
    <definedName name="_____SD25">#REF!</definedName>
    <definedName name="_____SD250" localSheetId="23">#REF!</definedName>
    <definedName name="_____SD250" localSheetId="24">#REF!</definedName>
    <definedName name="_____SD250" localSheetId="21">#REF!</definedName>
    <definedName name="_____SD250">#REF!</definedName>
    <definedName name="_____SD26" localSheetId="23">#REF!</definedName>
    <definedName name="_____SD26" localSheetId="24">#REF!</definedName>
    <definedName name="_____SD26" localSheetId="21">#REF!</definedName>
    <definedName name="_____SD26">#REF!</definedName>
    <definedName name="_____SD27" localSheetId="23">#REF!</definedName>
    <definedName name="_____SD27" localSheetId="24">#REF!</definedName>
    <definedName name="_____SD27" localSheetId="21">#REF!</definedName>
    <definedName name="_____SD27">#REF!</definedName>
    <definedName name="_____SD28" localSheetId="23">#REF!</definedName>
    <definedName name="_____SD28" localSheetId="24">#REF!</definedName>
    <definedName name="_____SD28" localSheetId="21">#REF!</definedName>
    <definedName name="_____SD28">#REF!</definedName>
    <definedName name="_____SD29" localSheetId="23">#REF!</definedName>
    <definedName name="_____SD29" localSheetId="24">#REF!</definedName>
    <definedName name="_____SD29" localSheetId="21">#REF!</definedName>
    <definedName name="_____SD29">#REF!</definedName>
    <definedName name="_____SD3" localSheetId="23">#REF!</definedName>
    <definedName name="_____SD3" localSheetId="24">#REF!</definedName>
    <definedName name="_____SD3" localSheetId="21">#REF!</definedName>
    <definedName name="_____SD3">#REF!</definedName>
    <definedName name="_____SD30" localSheetId="23">#REF!</definedName>
    <definedName name="_____SD30" localSheetId="24">#REF!</definedName>
    <definedName name="_____SD30" localSheetId="21">#REF!</definedName>
    <definedName name="_____SD30">#REF!</definedName>
    <definedName name="_____SD31" localSheetId="23">#REF!</definedName>
    <definedName name="_____SD31" localSheetId="24">#REF!</definedName>
    <definedName name="_____SD31" localSheetId="21">#REF!</definedName>
    <definedName name="_____SD31">#REF!</definedName>
    <definedName name="_____SD32" localSheetId="23">#REF!</definedName>
    <definedName name="_____SD32" localSheetId="24">#REF!</definedName>
    <definedName name="_____SD32" localSheetId="21">#REF!</definedName>
    <definedName name="_____SD32">#REF!</definedName>
    <definedName name="_____SD33" localSheetId="23">#REF!</definedName>
    <definedName name="_____SD33" localSheetId="24">#REF!</definedName>
    <definedName name="_____SD33" localSheetId="21">#REF!</definedName>
    <definedName name="_____SD33">#REF!</definedName>
    <definedName name="_____SD34" localSheetId="23">#REF!</definedName>
    <definedName name="_____SD34" localSheetId="24">#REF!</definedName>
    <definedName name="_____SD34" localSheetId="21">#REF!</definedName>
    <definedName name="_____SD34">#REF!</definedName>
    <definedName name="_____SD35" localSheetId="23">#REF!</definedName>
    <definedName name="_____SD35" localSheetId="24">#REF!</definedName>
    <definedName name="_____SD35" localSheetId="21">#REF!</definedName>
    <definedName name="_____SD35">#REF!</definedName>
    <definedName name="_____SD36" localSheetId="23">#REF!</definedName>
    <definedName name="_____SD36" localSheetId="24">#REF!</definedName>
    <definedName name="_____SD36" localSheetId="21">#REF!</definedName>
    <definedName name="_____SD36">#REF!</definedName>
    <definedName name="_____SD37" localSheetId="23">#REF!</definedName>
    <definedName name="_____SD37" localSheetId="24">#REF!</definedName>
    <definedName name="_____SD37" localSheetId="21">#REF!</definedName>
    <definedName name="_____SD37">#REF!</definedName>
    <definedName name="_____SD38" localSheetId="23">#REF!</definedName>
    <definedName name="_____SD38" localSheetId="24">#REF!</definedName>
    <definedName name="_____SD38" localSheetId="21">#REF!</definedName>
    <definedName name="_____SD38">#REF!</definedName>
    <definedName name="_____SD39" localSheetId="23">#REF!</definedName>
    <definedName name="_____SD39" localSheetId="24">#REF!</definedName>
    <definedName name="_____SD39" localSheetId="21">#REF!</definedName>
    <definedName name="_____SD39">#REF!</definedName>
    <definedName name="_____SD4" localSheetId="23">#REF!</definedName>
    <definedName name="_____SD4" localSheetId="24">#REF!</definedName>
    <definedName name="_____SD4" localSheetId="21">#REF!</definedName>
    <definedName name="_____SD4">#REF!</definedName>
    <definedName name="_____SD40" localSheetId="23">#REF!</definedName>
    <definedName name="_____SD40" localSheetId="24">#REF!</definedName>
    <definedName name="_____SD40" localSheetId="21">#REF!</definedName>
    <definedName name="_____SD40">#REF!</definedName>
    <definedName name="_____SD41" localSheetId="23">#REF!</definedName>
    <definedName name="_____SD41" localSheetId="24">#REF!</definedName>
    <definedName name="_____SD41" localSheetId="21">#REF!</definedName>
    <definedName name="_____SD41">#REF!</definedName>
    <definedName name="_____SD42" localSheetId="23">#REF!</definedName>
    <definedName name="_____SD42" localSheetId="24">#REF!</definedName>
    <definedName name="_____SD42" localSheetId="21">#REF!</definedName>
    <definedName name="_____SD42">#REF!</definedName>
    <definedName name="_____SD43" localSheetId="23">#REF!</definedName>
    <definedName name="_____SD43" localSheetId="24">#REF!</definedName>
    <definedName name="_____SD43" localSheetId="21">#REF!</definedName>
    <definedName name="_____SD43">#REF!</definedName>
    <definedName name="_____SD44" localSheetId="23">#REF!</definedName>
    <definedName name="_____SD44" localSheetId="24">#REF!</definedName>
    <definedName name="_____SD44" localSheetId="21">#REF!</definedName>
    <definedName name="_____SD44">#REF!</definedName>
    <definedName name="_____SD45" localSheetId="23">#REF!</definedName>
    <definedName name="_____SD45" localSheetId="24">#REF!</definedName>
    <definedName name="_____SD45" localSheetId="21">#REF!</definedName>
    <definedName name="_____SD45">#REF!</definedName>
    <definedName name="_____SD46" localSheetId="23">#REF!</definedName>
    <definedName name="_____SD46" localSheetId="24">#REF!</definedName>
    <definedName name="_____SD46" localSheetId="21">#REF!</definedName>
    <definedName name="_____SD46">#REF!</definedName>
    <definedName name="_____SD47" localSheetId="23">#REF!</definedName>
    <definedName name="_____SD47" localSheetId="24">#REF!</definedName>
    <definedName name="_____SD47" localSheetId="21">#REF!</definedName>
    <definedName name="_____SD47">#REF!</definedName>
    <definedName name="_____SD48" localSheetId="23">#REF!</definedName>
    <definedName name="_____SD48" localSheetId="24">#REF!</definedName>
    <definedName name="_____SD48" localSheetId="21">#REF!</definedName>
    <definedName name="_____SD48">#REF!</definedName>
    <definedName name="_____SD49" localSheetId="23">#REF!</definedName>
    <definedName name="_____SD49" localSheetId="24">#REF!</definedName>
    <definedName name="_____SD49" localSheetId="21">#REF!</definedName>
    <definedName name="_____SD49">#REF!</definedName>
    <definedName name="_____SD5" localSheetId="23">#REF!</definedName>
    <definedName name="_____SD5" localSheetId="24">#REF!</definedName>
    <definedName name="_____SD5" localSheetId="21">#REF!</definedName>
    <definedName name="_____SD5">#REF!</definedName>
    <definedName name="_____SD50" localSheetId="23">#REF!</definedName>
    <definedName name="_____SD50" localSheetId="24">#REF!</definedName>
    <definedName name="_____SD50" localSheetId="21">#REF!</definedName>
    <definedName name="_____SD50">#REF!</definedName>
    <definedName name="_____SD500" localSheetId="23">#REF!</definedName>
    <definedName name="_____SD500" localSheetId="24">#REF!</definedName>
    <definedName name="_____SD500" localSheetId="21">#REF!</definedName>
    <definedName name="_____SD500">#REF!</definedName>
    <definedName name="_____SD51" localSheetId="23">#REF!</definedName>
    <definedName name="_____SD51" localSheetId="24">#REF!</definedName>
    <definedName name="_____SD51" localSheetId="21">#REF!</definedName>
    <definedName name="_____SD51">#REF!</definedName>
    <definedName name="_____SD52" localSheetId="23">#REF!</definedName>
    <definedName name="_____SD52" localSheetId="24">#REF!</definedName>
    <definedName name="_____SD52" localSheetId="21">#REF!</definedName>
    <definedName name="_____SD52">#REF!</definedName>
    <definedName name="_____SD53" localSheetId="23">#REF!</definedName>
    <definedName name="_____SD53" localSheetId="24">#REF!</definedName>
    <definedName name="_____SD53" localSheetId="21">#REF!</definedName>
    <definedName name="_____SD53">#REF!</definedName>
    <definedName name="_____SD54" localSheetId="23">#REF!</definedName>
    <definedName name="_____SD54" localSheetId="24">#REF!</definedName>
    <definedName name="_____SD54" localSheetId="21">#REF!</definedName>
    <definedName name="_____SD54">#REF!</definedName>
    <definedName name="_____SD55" localSheetId="23">#REF!</definedName>
    <definedName name="_____SD55" localSheetId="24">#REF!</definedName>
    <definedName name="_____SD55" localSheetId="21">#REF!</definedName>
    <definedName name="_____SD55">#REF!</definedName>
    <definedName name="_____SD56" localSheetId="23">#REF!</definedName>
    <definedName name="_____SD56" localSheetId="24">#REF!</definedName>
    <definedName name="_____SD56" localSheetId="21">#REF!</definedName>
    <definedName name="_____SD56">#REF!</definedName>
    <definedName name="_____SD57" localSheetId="23">#REF!</definedName>
    <definedName name="_____SD57" localSheetId="24">#REF!</definedName>
    <definedName name="_____SD57" localSheetId="21">#REF!</definedName>
    <definedName name="_____SD57">#REF!</definedName>
    <definedName name="_____SD58" localSheetId="23">#REF!</definedName>
    <definedName name="_____SD58" localSheetId="24">#REF!</definedName>
    <definedName name="_____SD58" localSheetId="21">#REF!</definedName>
    <definedName name="_____SD58">#REF!</definedName>
    <definedName name="_____SD59" localSheetId="23">#REF!</definedName>
    <definedName name="_____SD59" localSheetId="24">#REF!</definedName>
    <definedName name="_____SD59" localSheetId="21">#REF!</definedName>
    <definedName name="_____SD59">#REF!</definedName>
    <definedName name="_____SD6" localSheetId="23">#REF!</definedName>
    <definedName name="_____SD6" localSheetId="24">#REF!</definedName>
    <definedName name="_____SD6" localSheetId="21">#REF!</definedName>
    <definedName name="_____SD6">#REF!</definedName>
    <definedName name="_____SD60" localSheetId="23">#REF!</definedName>
    <definedName name="_____SD60" localSheetId="24">#REF!</definedName>
    <definedName name="_____SD60" localSheetId="21">#REF!</definedName>
    <definedName name="_____SD60">#REF!</definedName>
    <definedName name="_____SD61" localSheetId="23">#REF!</definedName>
    <definedName name="_____SD61" localSheetId="24">#REF!</definedName>
    <definedName name="_____SD61" localSheetId="21">#REF!</definedName>
    <definedName name="_____SD61">#REF!</definedName>
    <definedName name="_____SD62" localSheetId="23">#REF!</definedName>
    <definedName name="_____SD62" localSheetId="24">#REF!</definedName>
    <definedName name="_____SD62" localSheetId="21">#REF!</definedName>
    <definedName name="_____SD62">#REF!</definedName>
    <definedName name="_____SD63" localSheetId="23">#REF!</definedName>
    <definedName name="_____SD63" localSheetId="24">#REF!</definedName>
    <definedName name="_____SD63" localSheetId="21">#REF!</definedName>
    <definedName name="_____SD63">#REF!</definedName>
    <definedName name="_____SD64" localSheetId="23">#REF!</definedName>
    <definedName name="_____SD64" localSheetId="24">#REF!</definedName>
    <definedName name="_____SD64" localSheetId="21">#REF!</definedName>
    <definedName name="_____SD64">#REF!</definedName>
    <definedName name="_____SD65" localSheetId="23">#REF!</definedName>
    <definedName name="_____SD65" localSheetId="24">#REF!</definedName>
    <definedName name="_____SD65" localSheetId="21">#REF!</definedName>
    <definedName name="_____SD65">#REF!</definedName>
    <definedName name="_____SD66" localSheetId="23">#REF!</definedName>
    <definedName name="_____SD66" localSheetId="24">#REF!</definedName>
    <definedName name="_____SD66" localSheetId="21">#REF!</definedName>
    <definedName name="_____SD66">#REF!</definedName>
    <definedName name="_____SD67" localSheetId="23">#REF!</definedName>
    <definedName name="_____SD67" localSheetId="24">#REF!</definedName>
    <definedName name="_____SD67" localSheetId="21">#REF!</definedName>
    <definedName name="_____SD67">#REF!</definedName>
    <definedName name="_____SD68" localSheetId="23">#REF!</definedName>
    <definedName name="_____SD68" localSheetId="24">#REF!</definedName>
    <definedName name="_____SD68" localSheetId="21">#REF!</definedName>
    <definedName name="_____SD68">#REF!</definedName>
    <definedName name="_____SD69" localSheetId="23">#REF!</definedName>
    <definedName name="_____SD69" localSheetId="24">#REF!</definedName>
    <definedName name="_____SD69" localSheetId="21">#REF!</definedName>
    <definedName name="_____SD69">#REF!</definedName>
    <definedName name="_____SD7" localSheetId="23">#REF!</definedName>
    <definedName name="_____SD7" localSheetId="24">#REF!</definedName>
    <definedName name="_____SD7" localSheetId="21">#REF!</definedName>
    <definedName name="_____SD7">#REF!</definedName>
    <definedName name="_____SD70" localSheetId="23">#REF!</definedName>
    <definedName name="_____SD70" localSheetId="24">#REF!</definedName>
    <definedName name="_____SD70" localSheetId="21">#REF!</definedName>
    <definedName name="_____SD70">#REF!</definedName>
    <definedName name="_____SD71" localSheetId="23">#REF!</definedName>
    <definedName name="_____SD71" localSheetId="24">#REF!</definedName>
    <definedName name="_____SD71" localSheetId="21">#REF!</definedName>
    <definedName name="_____SD71">#REF!</definedName>
    <definedName name="_____SD72" localSheetId="23">#REF!</definedName>
    <definedName name="_____SD72" localSheetId="24">#REF!</definedName>
    <definedName name="_____SD72" localSheetId="21">#REF!</definedName>
    <definedName name="_____SD72">#REF!</definedName>
    <definedName name="_____SD73" localSheetId="23">#REF!</definedName>
    <definedName name="_____SD73" localSheetId="24">#REF!</definedName>
    <definedName name="_____SD73" localSheetId="21">#REF!</definedName>
    <definedName name="_____SD73">#REF!</definedName>
    <definedName name="_____SD74" localSheetId="23">#REF!</definedName>
    <definedName name="_____SD74" localSheetId="24">#REF!</definedName>
    <definedName name="_____SD74" localSheetId="21">#REF!</definedName>
    <definedName name="_____SD74">#REF!</definedName>
    <definedName name="_____SD75" localSheetId="23">#REF!</definedName>
    <definedName name="_____SD75" localSheetId="24">#REF!</definedName>
    <definedName name="_____SD75" localSheetId="21">#REF!</definedName>
    <definedName name="_____SD75">#REF!</definedName>
    <definedName name="_____SD76" localSheetId="23">#REF!</definedName>
    <definedName name="_____SD76" localSheetId="24">#REF!</definedName>
    <definedName name="_____SD76" localSheetId="21">#REF!</definedName>
    <definedName name="_____SD76">#REF!</definedName>
    <definedName name="_____SD77" localSheetId="23">#REF!</definedName>
    <definedName name="_____SD77" localSheetId="24">#REF!</definedName>
    <definedName name="_____SD77" localSheetId="21">#REF!</definedName>
    <definedName name="_____SD77">#REF!</definedName>
    <definedName name="_____SD78" localSheetId="23">#REF!</definedName>
    <definedName name="_____SD78" localSheetId="24">#REF!</definedName>
    <definedName name="_____SD78" localSheetId="21">#REF!</definedName>
    <definedName name="_____SD78">#REF!</definedName>
    <definedName name="_____SD79" localSheetId="23">#REF!</definedName>
    <definedName name="_____SD79" localSheetId="24">#REF!</definedName>
    <definedName name="_____SD79" localSheetId="21">#REF!</definedName>
    <definedName name="_____SD79">#REF!</definedName>
    <definedName name="_____SD8" localSheetId="23">#REF!</definedName>
    <definedName name="_____SD8" localSheetId="24">#REF!</definedName>
    <definedName name="_____SD8" localSheetId="21">#REF!</definedName>
    <definedName name="_____SD8">#REF!</definedName>
    <definedName name="_____SD80" localSheetId="23">#REF!</definedName>
    <definedName name="_____SD80" localSheetId="24">#REF!</definedName>
    <definedName name="_____SD80" localSheetId="21">#REF!</definedName>
    <definedName name="_____SD80">#REF!</definedName>
    <definedName name="_____SD81" localSheetId="23">#REF!</definedName>
    <definedName name="_____SD81" localSheetId="24">#REF!</definedName>
    <definedName name="_____SD81" localSheetId="21">#REF!</definedName>
    <definedName name="_____SD81">#REF!</definedName>
    <definedName name="_____SD82" localSheetId="23">#REF!</definedName>
    <definedName name="_____SD82" localSheetId="24">#REF!</definedName>
    <definedName name="_____SD82" localSheetId="21">#REF!</definedName>
    <definedName name="_____SD82">#REF!</definedName>
    <definedName name="_____SD83" localSheetId="23">#REF!</definedName>
    <definedName name="_____SD83" localSheetId="24">#REF!</definedName>
    <definedName name="_____SD83" localSheetId="21">#REF!</definedName>
    <definedName name="_____SD83">#REF!</definedName>
    <definedName name="_____SD84" localSheetId="23">#REF!</definedName>
    <definedName name="_____SD84" localSheetId="24">#REF!</definedName>
    <definedName name="_____SD84" localSheetId="21">#REF!</definedName>
    <definedName name="_____SD84">#REF!</definedName>
    <definedName name="_____SD85" localSheetId="23">#REF!</definedName>
    <definedName name="_____SD85" localSheetId="24">#REF!</definedName>
    <definedName name="_____SD85" localSheetId="21">#REF!</definedName>
    <definedName name="_____SD85">#REF!</definedName>
    <definedName name="_____SD86" localSheetId="23">#REF!</definedName>
    <definedName name="_____SD86" localSheetId="24">#REF!</definedName>
    <definedName name="_____SD86" localSheetId="21">#REF!</definedName>
    <definedName name="_____SD86">#REF!</definedName>
    <definedName name="_____SD87" localSheetId="23">#REF!</definedName>
    <definedName name="_____SD87" localSheetId="24">#REF!</definedName>
    <definedName name="_____SD87" localSheetId="21">#REF!</definedName>
    <definedName name="_____SD87">#REF!</definedName>
    <definedName name="_____SD88" localSheetId="23">#REF!</definedName>
    <definedName name="_____SD88" localSheetId="24">#REF!</definedName>
    <definedName name="_____SD88" localSheetId="21">#REF!</definedName>
    <definedName name="_____SD88">#REF!</definedName>
    <definedName name="_____SD89" localSheetId="23">#REF!</definedName>
    <definedName name="_____SD89" localSheetId="24">#REF!</definedName>
    <definedName name="_____SD89" localSheetId="21">#REF!</definedName>
    <definedName name="_____SD89">#REF!</definedName>
    <definedName name="_____SD9" localSheetId="23">#REF!</definedName>
    <definedName name="_____SD9" localSheetId="24">#REF!</definedName>
    <definedName name="_____SD9" localSheetId="21">#REF!</definedName>
    <definedName name="_____SD9">#REF!</definedName>
    <definedName name="_____SD90" localSheetId="23">#REF!</definedName>
    <definedName name="_____SD90" localSheetId="24">#REF!</definedName>
    <definedName name="_____SD90" localSheetId="21">#REF!</definedName>
    <definedName name="_____SD90">#REF!</definedName>
    <definedName name="_____SD91" localSheetId="23">#REF!</definedName>
    <definedName name="_____SD91" localSheetId="24">#REF!</definedName>
    <definedName name="_____SD91" localSheetId="21">#REF!</definedName>
    <definedName name="_____SD91">#REF!</definedName>
    <definedName name="_____SD92" localSheetId="23">#REF!</definedName>
    <definedName name="_____SD92" localSheetId="24">#REF!</definedName>
    <definedName name="_____SD92" localSheetId="21">#REF!</definedName>
    <definedName name="_____SD92">#REF!</definedName>
    <definedName name="_____SD93" localSheetId="23">#REF!</definedName>
    <definedName name="_____SD93" localSheetId="24">#REF!</definedName>
    <definedName name="_____SD93" localSheetId="21">#REF!</definedName>
    <definedName name="_____SD93">#REF!</definedName>
    <definedName name="_____SD94" localSheetId="23">#REF!</definedName>
    <definedName name="_____SD94" localSheetId="24">#REF!</definedName>
    <definedName name="_____SD94" localSheetId="21">#REF!</definedName>
    <definedName name="_____SD94">#REF!</definedName>
    <definedName name="_____SD95" localSheetId="23">#REF!</definedName>
    <definedName name="_____SD95" localSheetId="24">#REF!</definedName>
    <definedName name="_____SD95" localSheetId="21">#REF!</definedName>
    <definedName name="_____SD95">#REF!</definedName>
    <definedName name="_____SD96" localSheetId="23">#REF!</definedName>
    <definedName name="_____SD96" localSheetId="24">#REF!</definedName>
    <definedName name="_____SD96" localSheetId="21">#REF!</definedName>
    <definedName name="_____SD96">#REF!</definedName>
    <definedName name="_____SD97" localSheetId="23">#REF!</definedName>
    <definedName name="_____SD97" localSheetId="24">#REF!</definedName>
    <definedName name="_____SD97" localSheetId="21">#REF!</definedName>
    <definedName name="_____SD97">#REF!</definedName>
    <definedName name="_____SD98" localSheetId="23">#REF!</definedName>
    <definedName name="_____SD98" localSheetId="24">#REF!</definedName>
    <definedName name="_____SD98" localSheetId="21">#REF!</definedName>
    <definedName name="_____SD98">#REF!</definedName>
    <definedName name="_____SD99" localSheetId="23">#REF!</definedName>
    <definedName name="_____SD99" localSheetId="24">#REF!</definedName>
    <definedName name="_____SD99" localSheetId="21">#REF!</definedName>
    <definedName name="_____SD99">#REF!</definedName>
    <definedName name="_____SO016" localSheetId="25">'[15]MRMECADAMoad data'!#REF!</definedName>
    <definedName name="_____SO016" localSheetId="22">'[15]MRMECADAMoad data'!#REF!</definedName>
    <definedName name="_____SO016" localSheetId="23">'[15]MRMECADAMoad data'!#REF!</definedName>
    <definedName name="_____SO016" localSheetId="26">#REF!</definedName>
    <definedName name="_____SO016" localSheetId="24">'[15]MRMECADAMoad data'!#REF!</definedName>
    <definedName name="_____SO016" localSheetId="21">'[15]MRMECADAMoad data'!#REF!</definedName>
    <definedName name="_____SO016">'[15]MRMECADAMoad data'!#REF!</definedName>
    <definedName name="_____SP001" localSheetId="25">'[15]MRMECADAMoad data'!#REF!</definedName>
    <definedName name="_____SP001" localSheetId="22">'[15]MRMECADAMoad data'!#REF!</definedName>
    <definedName name="_____SP001" localSheetId="23">'[15]MRMECADAMoad data'!#REF!</definedName>
    <definedName name="_____SP001" localSheetId="26">#REF!</definedName>
    <definedName name="_____SP001" localSheetId="24">'[15]MRMECADAMoad data'!#REF!</definedName>
    <definedName name="_____SP001">'[15]MRMECADAMoad data'!#REF!</definedName>
    <definedName name="_____SP002" localSheetId="25">'[15]MRMECADAMoad data'!#REF!</definedName>
    <definedName name="_____SP002" localSheetId="22">'[15]MRMECADAMoad data'!#REF!</definedName>
    <definedName name="_____SP002" localSheetId="23">'[15]MRMECADAMoad data'!#REF!</definedName>
    <definedName name="_____SP002" localSheetId="26">#REF!</definedName>
    <definedName name="_____SP002" localSheetId="24">'[15]MRMECADAMoad data'!#REF!</definedName>
    <definedName name="_____SP002">'[15]MRMECADAMoad data'!#REF!</definedName>
    <definedName name="_____SP003" localSheetId="25">'[15]MRMECADAMoad data'!#REF!</definedName>
    <definedName name="_____SP003" localSheetId="22">'[15]MRMECADAMoad data'!#REF!</definedName>
    <definedName name="_____SP003" localSheetId="23">'[15]MRMECADAMoad data'!#REF!</definedName>
    <definedName name="_____SP003" localSheetId="26">#REF!</definedName>
    <definedName name="_____SP003" localSheetId="24">'[15]MRMECADAMoad data'!#REF!</definedName>
    <definedName name="_____SP003">'[15]MRMECADAMoad data'!#REF!</definedName>
    <definedName name="_____SP004" localSheetId="25">'[15]MRMECADAMoad data'!#REF!</definedName>
    <definedName name="_____SP004" localSheetId="22">'[15]MRMECADAMoad data'!#REF!</definedName>
    <definedName name="_____SP004" localSheetId="23">'[15]MRMECADAMoad data'!#REF!</definedName>
    <definedName name="_____SP004" localSheetId="26">#REF!</definedName>
    <definedName name="_____SP004" localSheetId="24">'[15]MRMECADAMoad data'!#REF!</definedName>
    <definedName name="_____SP004">'[15]MRMECADAMoad data'!#REF!</definedName>
    <definedName name="_____SP005" localSheetId="25">'[15]MRMECADAMoad data'!#REF!</definedName>
    <definedName name="_____SP005" localSheetId="22">'[15]MRMECADAMoad data'!#REF!</definedName>
    <definedName name="_____SP005" localSheetId="23">'[15]MRMECADAMoad data'!#REF!</definedName>
    <definedName name="_____SP005" localSheetId="24">'[15]MRMECADAMoad data'!#REF!</definedName>
    <definedName name="_____SP005">'[15]MRMECADAMoad data'!#REF!</definedName>
    <definedName name="_____SP006" localSheetId="25">'[15]MRMECADAMoad data'!#REF!</definedName>
    <definedName name="_____SP006" localSheetId="22">'[15]MRMECADAMoad data'!#REF!</definedName>
    <definedName name="_____SP006" localSheetId="23">'[15]MRMECADAMoad data'!#REF!</definedName>
    <definedName name="_____SP006" localSheetId="26">#REF!</definedName>
    <definedName name="_____SP006" localSheetId="24">'[15]MRMECADAMoad data'!#REF!</definedName>
    <definedName name="_____SP006">'[15]MRMECADAMoad data'!#REF!</definedName>
    <definedName name="_____SP007" localSheetId="25">'[15]MRMECADAMoad data'!#REF!</definedName>
    <definedName name="_____SP007" localSheetId="22">'[15]MRMECADAMoad data'!#REF!</definedName>
    <definedName name="_____SP007" localSheetId="23">'[15]MRMECADAMoad data'!#REF!</definedName>
    <definedName name="_____SP007" localSheetId="26">#REF!</definedName>
    <definedName name="_____SP007" localSheetId="24">'[15]MRMECADAMoad data'!#REF!</definedName>
    <definedName name="_____SP007">'[15]MRMECADAMoad data'!#REF!</definedName>
    <definedName name="_____SP008" localSheetId="25">'[15]MRMECADAMoad data'!#REF!</definedName>
    <definedName name="_____SP008" localSheetId="22">'[15]MRMECADAMoad data'!#REF!</definedName>
    <definedName name="_____SP008" localSheetId="23">'[15]MRMECADAMoad data'!#REF!</definedName>
    <definedName name="_____SP008" localSheetId="26">#REF!</definedName>
    <definedName name="_____SP008" localSheetId="24">'[15]MRMECADAMoad data'!#REF!</definedName>
    <definedName name="_____SP008">'[15]MRMECADAMoad data'!#REF!</definedName>
    <definedName name="_____SP009" localSheetId="25">'[15]MRMECADAMoad data'!#REF!</definedName>
    <definedName name="_____SP009" localSheetId="22">'[15]MRMECADAMoad data'!#REF!</definedName>
    <definedName name="_____SP009" localSheetId="23">'[15]MRMECADAMoad data'!#REF!</definedName>
    <definedName name="_____SP009" localSheetId="26">#REF!</definedName>
    <definedName name="_____SP009" localSheetId="24">'[15]MRMECADAMoad data'!#REF!</definedName>
    <definedName name="_____SP009">'[15]MRMECADAMoad data'!#REF!</definedName>
    <definedName name="_____SP010" localSheetId="25">'[15]MRMECADAMoad data'!#REF!</definedName>
    <definedName name="_____SP010" localSheetId="22">'[15]MRMECADAMoad data'!#REF!</definedName>
    <definedName name="_____SP010" localSheetId="23">'[15]MRMECADAMoad data'!#REF!</definedName>
    <definedName name="_____SP010" localSheetId="26">#REF!</definedName>
    <definedName name="_____SP010" localSheetId="24">'[15]MRMECADAMoad data'!#REF!</definedName>
    <definedName name="_____SP010">'[15]MRMECADAMoad data'!#REF!</definedName>
    <definedName name="_____SP011" localSheetId="25">'[15]MRMECADAMoad data'!#REF!</definedName>
    <definedName name="_____SP011" localSheetId="22">'[15]MRMECADAMoad data'!#REF!</definedName>
    <definedName name="_____SP011" localSheetId="23">'[15]MRMECADAMoad data'!#REF!</definedName>
    <definedName name="_____SP011" localSheetId="26">#REF!</definedName>
    <definedName name="_____SP011" localSheetId="24">'[15]MRMECADAMoad data'!#REF!</definedName>
    <definedName name="_____SP011">'[15]MRMECADAMoad data'!#REF!</definedName>
    <definedName name="_____SP012" localSheetId="25">'[15]MRMECADAMoad data'!#REF!</definedName>
    <definedName name="_____SP012" localSheetId="22">'[15]MRMECADAMoad data'!#REF!</definedName>
    <definedName name="_____SP012" localSheetId="23">'[15]MRMECADAMoad data'!#REF!</definedName>
    <definedName name="_____SP012" localSheetId="26">#REF!</definedName>
    <definedName name="_____SP012" localSheetId="24">'[15]MRMECADAMoad data'!#REF!</definedName>
    <definedName name="_____SP012">'[15]MRMECADAMoad data'!#REF!</definedName>
    <definedName name="_____SP013" localSheetId="25">'[15]MRMECADAMoad data'!#REF!</definedName>
    <definedName name="_____SP013" localSheetId="22">'[15]MRMECADAMoad data'!#REF!</definedName>
    <definedName name="_____SP013" localSheetId="23">'[15]MRMECADAMoad data'!#REF!</definedName>
    <definedName name="_____SP013" localSheetId="26">#REF!</definedName>
    <definedName name="_____SP013" localSheetId="24">'[15]MRMECADAMoad data'!#REF!</definedName>
    <definedName name="_____SP013">'[15]MRMECADAMoad data'!#REF!</definedName>
    <definedName name="_____SP014" localSheetId="25">'[15]MRMECADAMoad data'!#REF!</definedName>
    <definedName name="_____SP014" localSheetId="22">'[15]MRMECADAMoad data'!#REF!</definedName>
    <definedName name="_____SP014" localSheetId="23">'[15]MRMECADAMoad data'!#REF!</definedName>
    <definedName name="_____SP014" localSheetId="26">#REF!</definedName>
    <definedName name="_____SP014" localSheetId="24">'[15]MRMECADAMoad data'!#REF!</definedName>
    <definedName name="_____SP014">'[15]MRMECADAMoad data'!#REF!</definedName>
    <definedName name="_____SP015" localSheetId="25">'[15]MRMECADAMoad data'!#REF!</definedName>
    <definedName name="_____SP015" localSheetId="22">'[15]MRMECADAMoad data'!#REF!</definedName>
    <definedName name="_____SP015" localSheetId="23">'[15]MRMECADAMoad data'!#REF!</definedName>
    <definedName name="_____SP015" localSheetId="26">#REF!</definedName>
    <definedName name="_____SP015" localSheetId="24">'[15]MRMECADAMoad data'!#REF!</definedName>
    <definedName name="_____SP015">'[15]MRMECADAMoad data'!#REF!</definedName>
    <definedName name="_____SP016" localSheetId="25">'[15]MRMECADAMoad data'!#REF!</definedName>
    <definedName name="_____SP016" localSheetId="22">'[15]MRMECADAMoad data'!#REF!</definedName>
    <definedName name="_____SP016" localSheetId="23">'[15]MRMECADAMoad data'!#REF!</definedName>
    <definedName name="_____SP016" localSheetId="26">#REF!</definedName>
    <definedName name="_____SP016" localSheetId="24">'[15]MRMECADAMoad data'!#REF!</definedName>
    <definedName name="_____SP016">'[15]MRMECADAMoad data'!#REF!</definedName>
    <definedName name="_____SP017" localSheetId="25">'[15]MRMECADAMoad data'!#REF!</definedName>
    <definedName name="_____SP017" localSheetId="22">'[15]MRMECADAMoad data'!#REF!</definedName>
    <definedName name="_____SP017" localSheetId="23">'[15]MRMECADAMoad data'!#REF!</definedName>
    <definedName name="_____SP017" localSheetId="26">#REF!</definedName>
    <definedName name="_____SP017" localSheetId="24">'[15]MRMECADAMoad data'!#REF!</definedName>
    <definedName name="_____SP017">'[15]MRMECADAMoad data'!#REF!</definedName>
    <definedName name="_____SP018" localSheetId="25">'[15]MRMECADAMoad data'!#REF!</definedName>
    <definedName name="_____SP018" localSheetId="22">'[15]MRMECADAMoad data'!#REF!</definedName>
    <definedName name="_____SP018" localSheetId="23">'[15]MRMECADAMoad data'!#REF!</definedName>
    <definedName name="_____SP018" localSheetId="26">#REF!</definedName>
    <definedName name="_____SP018" localSheetId="24">'[15]MRMECADAMoad data'!#REF!</definedName>
    <definedName name="_____SP018">'[15]MRMECADAMoad data'!#REF!</definedName>
    <definedName name="_____SP019" localSheetId="23">'[15]MRMECADAMoad data'!#REF!</definedName>
    <definedName name="_____SP019" localSheetId="26">'[25]Road data'!#REF!</definedName>
    <definedName name="_____SP019" localSheetId="24">'[15]MRMECADAMoad data'!#REF!</definedName>
    <definedName name="_____SP019">'[15]MRMECADAMoad data'!#REF!</definedName>
    <definedName name="_____SP020" localSheetId="23">'[15]MRMECADAMoad data'!#REF!</definedName>
    <definedName name="_____SP020" localSheetId="26">#REF!</definedName>
    <definedName name="_____SP020" localSheetId="24">'[15]MRMECADAMoad data'!#REF!</definedName>
    <definedName name="_____SP020">'[15]MRMECADAMoad data'!#REF!</definedName>
    <definedName name="_____SP021" localSheetId="23">'[15]MRMECADAMoad data'!#REF!</definedName>
    <definedName name="_____SP021" localSheetId="26">#REF!</definedName>
    <definedName name="_____SP021" localSheetId="24">'[15]MRMECADAMoad data'!#REF!</definedName>
    <definedName name="_____SP021">'[15]MRMECADAMoad data'!#REF!</definedName>
    <definedName name="_____SP022" localSheetId="23">'[15]MRMECADAMoad data'!#REF!</definedName>
    <definedName name="_____SP022" localSheetId="26">#REF!</definedName>
    <definedName name="_____SP022" localSheetId="24">'[15]MRMECADAMoad data'!#REF!</definedName>
    <definedName name="_____SP022">'[15]MRMECADAMoad data'!#REF!</definedName>
    <definedName name="_____SP023" localSheetId="23">'[15]MRMECADAMoad data'!#REF!</definedName>
    <definedName name="_____SP023" localSheetId="26">#REF!</definedName>
    <definedName name="_____SP023" localSheetId="24">'[15]MRMECADAMoad data'!#REF!</definedName>
    <definedName name="_____SP023">'[15]MRMECADAMoad data'!#REF!</definedName>
    <definedName name="_____SP024" localSheetId="23">'[15]MRMECADAMoad data'!#REF!</definedName>
    <definedName name="_____SP024" localSheetId="26">#REF!</definedName>
    <definedName name="_____SP024" localSheetId="24">'[15]MRMECADAMoad data'!#REF!</definedName>
    <definedName name="_____SP024">'[15]MRMECADAMoad data'!#REF!</definedName>
    <definedName name="_____SP025" localSheetId="23">'[15]MRMECADAMoad data'!#REF!</definedName>
    <definedName name="_____SP025" localSheetId="26">#REF!</definedName>
    <definedName name="_____SP025" localSheetId="24">'[15]MRMECADAMoad data'!#REF!</definedName>
    <definedName name="_____SP025">'[15]MRMECADAMoad data'!#REF!</definedName>
    <definedName name="_____SP026" localSheetId="23">'[15]MRMECADAMoad data'!#REF!</definedName>
    <definedName name="_____SP026" localSheetId="26">#REF!</definedName>
    <definedName name="_____SP026" localSheetId="24">'[15]MRMECADAMoad data'!#REF!</definedName>
    <definedName name="_____SP026">'[15]MRMECADAMoad data'!#REF!</definedName>
    <definedName name="_____SP027" localSheetId="23">'[15]MRMECADAMoad data'!#REF!</definedName>
    <definedName name="_____SP027" localSheetId="26">#REF!</definedName>
    <definedName name="_____SP027" localSheetId="24">'[15]MRMECADAMoad data'!#REF!</definedName>
    <definedName name="_____SP027">'[15]MRMECADAMoad data'!#REF!</definedName>
    <definedName name="_____SP028" localSheetId="23">'[15]MRMECADAMoad data'!#REF!</definedName>
    <definedName name="_____SP028" localSheetId="26">#REF!</definedName>
    <definedName name="_____SP028" localSheetId="24">'[15]MRMECADAMoad data'!#REF!</definedName>
    <definedName name="_____SP028">'[15]MRMECADAMoad data'!#REF!</definedName>
    <definedName name="_____SP029" localSheetId="23">'[15]MRMECADAMoad data'!#REF!</definedName>
    <definedName name="_____SP029" localSheetId="26">#REF!</definedName>
    <definedName name="_____SP029" localSheetId="24">'[15]MRMECADAMoad data'!#REF!</definedName>
    <definedName name="_____SP029">'[15]MRMECADAMoad data'!#REF!</definedName>
    <definedName name="_____SP030" localSheetId="23">'[15]MRMECADAMoad data'!#REF!</definedName>
    <definedName name="_____SP030" localSheetId="26">#REF!</definedName>
    <definedName name="_____SP030" localSheetId="24">'[15]MRMECADAMoad data'!#REF!</definedName>
    <definedName name="_____SP030">'[15]MRMECADAMoad data'!#REF!</definedName>
    <definedName name="_____SP031" localSheetId="23">'[15]MRMECADAMoad data'!#REF!</definedName>
    <definedName name="_____SP031" localSheetId="26">#REF!</definedName>
    <definedName name="_____SP031" localSheetId="24">'[15]MRMECADAMoad data'!#REF!</definedName>
    <definedName name="_____SP031">'[15]MRMECADAMoad data'!#REF!</definedName>
    <definedName name="_____SP032" localSheetId="23">'[15]MRMECADAMoad data'!#REF!</definedName>
    <definedName name="_____SP032" localSheetId="26">#REF!</definedName>
    <definedName name="_____SP032" localSheetId="24">'[15]MRMECADAMoad data'!#REF!</definedName>
    <definedName name="_____SP032">'[15]MRMECADAMoad data'!#REF!</definedName>
    <definedName name="_____SP033" localSheetId="23">'[15]MRMECADAMoad data'!#REF!</definedName>
    <definedName name="_____SP033" localSheetId="26">#REF!</definedName>
    <definedName name="_____SP033" localSheetId="24">'[15]MRMECADAMoad data'!#REF!</definedName>
    <definedName name="_____SP033">'[15]MRMECADAMoad data'!#REF!</definedName>
    <definedName name="_____SP034" localSheetId="23">'[15]MRMECADAMoad data'!#REF!</definedName>
    <definedName name="_____SP034" localSheetId="26">#REF!</definedName>
    <definedName name="_____SP034" localSheetId="24">'[15]MRMECADAMoad data'!#REF!</definedName>
    <definedName name="_____SP034">'[15]MRMECADAMoad data'!#REF!</definedName>
    <definedName name="_____SP035" localSheetId="23">'[15]MRMECADAMoad data'!#REF!</definedName>
    <definedName name="_____SP035" localSheetId="26">#REF!</definedName>
    <definedName name="_____SP035" localSheetId="24">'[15]MRMECADAMoad data'!#REF!</definedName>
    <definedName name="_____SP035">'[15]MRMECADAMoad data'!#REF!</definedName>
    <definedName name="_____SP036" localSheetId="23">'[15]MRMECADAMoad data'!#REF!</definedName>
    <definedName name="_____SP036" localSheetId="26">#REF!</definedName>
    <definedName name="_____SP036" localSheetId="24">'[15]MRMECADAMoad data'!#REF!</definedName>
    <definedName name="_____SP036">'[15]MRMECADAMoad data'!#REF!</definedName>
    <definedName name="_____SP037" localSheetId="23">'[15]MRMECADAMoad data'!#REF!</definedName>
    <definedName name="_____SP037" localSheetId="26">#REF!</definedName>
    <definedName name="_____SP037" localSheetId="24">'[15]MRMECADAMoad data'!#REF!</definedName>
    <definedName name="_____SP037">'[15]MRMECADAMoad data'!#REF!</definedName>
    <definedName name="_____SP038" localSheetId="23">'[15]MRMECADAMoad data'!#REF!</definedName>
    <definedName name="_____SP038" localSheetId="26">#REF!</definedName>
    <definedName name="_____SP038" localSheetId="24">'[15]MRMECADAMoad data'!#REF!</definedName>
    <definedName name="_____SP038">'[15]MRMECADAMoad data'!#REF!</definedName>
    <definedName name="_____SP039" localSheetId="23">'[15]MRMECADAMoad data'!#REF!</definedName>
    <definedName name="_____SP039" localSheetId="26">#REF!</definedName>
    <definedName name="_____SP039" localSheetId="24">'[15]MRMECADAMoad data'!#REF!</definedName>
    <definedName name="_____SP039">'[15]MRMECADAMoad data'!#REF!</definedName>
    <definedName name="_____SP040" localSheetId="23">'[15]MRMECADAMoad data'!#REF!</definedName>
    <definedName name="_____SP040" localSheetId="26">#REF!</definedName>
    <definedName name="_____SP040" localSheetId="24">'[15]MRMECADAMoad data'!#REF!</definedName>
    <definedName name="_____SP040">'[15]MRMECADAMoad data'!#REF!</definedName>
    <definedName name="_____SP041" localSheetId="23">'[15]MRMECADAMoad data'!#REF!</definedName>
    <definedName name="_____SP041" localSheetId="26">#REF!</definedName>
    <definedName name="_____SP041" localSheetId="24">'[15]MRMECADAMoad data'!#REF!</definedName>
    <definedName name="_____SP041">'[15]MRMECADAMoad data'!#REF!</definedName>
    <definedName name="_____SP042" localSheetId="23">'[15]MRMECADAMoad data'!#REF!</definedName>
    <definedName name="_____SP042" localSheetId="26">#REF!</definedName>
    <definedName name="_____SP042" localSheetId="24">'[15]MRMECADAMoad data'!#REF!</definedName>
    <definedName name="_____SP042">'[15]MRMECADAMoad data'!#REF!</definedName>
    <definedName name="_____SP043" localSheetId="23">'[15]MRMECADAMoad data'!#REF!</definedName>
    <definedName name="_____SP043" localSheetId="26">#REF!</definedName>
    <definedName name="_____SP043" localSheetId="24">'[15]MRMECADAMoad data'!#REF!</definedName>
    <definedName name="_____SP043">'[15]MRMECADAMoad data'!#REF!</definedName>
    <definedName name="_____SP044" localSheetId="23">'[15]MRMECADAMoad data'!#REF!</definedName>
    <definedName name="_____SP044" localSheetId="26">#REF!</definedName>
    <definedName name="_____SP044" localSheetId="24">'[15]MRMECADAMoad data'!#REF!</definedName>
    <definedName name="_____SP044">'[15]MRMECADAMoad data'!#REF!</definedName>
    <definedName name="_____SP045" localSheetId="23">'[15]MRMECADAMoad data'!#REF!</definedName>
    <definedName name="_____SP045" localSheetId="26">#REF!</definedName>
    <definedName name="_____SP045" localSheetId="24">'[15]MRMECADAMoad data'!#REF!</definedName>
    <definedName name="_____SP045">'[15]MRMECADAMoad data'!#REF!</definedName>
    <definedName name="_____SP046" localSheetId="23">'[15]MRMECADAMoad data'!#REF!</definedName>
    <definedName name="_____SP046" localSheetId="26">#REF!</definedName>
    <definedName name="_____SP046" localSheetId="24">'[15]MRMECADAMoad data'!#REF!</definedName>
    <definedName name="_____SP046">'[15]MRMECADAMoad data'!#REF!</definedName>
    <definedName name="_____SP047" localSheetId="23">'[15]MRMECADAMoad data'!#REF!</definedName>
    <definedName name="_____SP047" localSheetId="26">#REF!</definedName>
    <definedName name="_____SP047" localSheetId="24">'[15]MRMECADAMoad data'!#REF!</definedName>
    <definedName name="_____SP047">'[15]MRMECADAMoad data'!#REF!</definedName>
    <definedName name="_____SP048" localSheetId="23">'[15]MRMECADAMoad data'!#REF!</definedName>
    <definedName name="_____SP048" localSheetId="26">#REF!</definedName>
    <definedName name="_____SP048" localSheetId="24">'[15]MRMECADAMoad data'!#REF!</definedName>
    <definedName name="_____SP048">'[15]MRMECADAMoad data'!#REF!</definedName>
    <definedName name="_____SP049" localSheetId="23">'[15]MRMECADAMoad data'!#REF!</definedName>
    <definedName name="_____SP049" localSheetId="26">#REF!</definedName>
    <definedName name="_____SP049" localSheetId="24">'[15]MRMECADAMoad data'!#REF!</definedName>
    <definedName name="_____SP049">'[15]MRMECADAMoad data'!#REF!</definedName>
    <definedName name="_____SP050" localSheetId="23">'[15]MRMECADAMoad data'!#REF!</definedName>
    <definedName name="_____SP050" localSheetId="26">#REF!</definedName>
    <definedName name="_____SP050" localSheetId="24">'[15]MRMECADAMoad data'!#REF!</definedName>
    <definedName name="_____SP050">'[15]MRMECADAMoad data'!#REF!</definedName>
    <definedName name="_____SP051" localSheetId="23">'[15]MRMECADAMoad data'!#REF!</definedName>
    <definedName name="_____SP051" localSheetId="26">#REF!</definedName>
    <definedName name="_____SP051" localSheetId="24">'[15]MRMECADAMoad data'!#REF!</definedName>
    <definedName name="_____SP051">'[15]MRMECADAMoad data'!#REF!</definedName>
    <definedName name="_____SP052" localSheetId="23">'[15]MRMECADAMoad data'!#REF!</definedName>
    <definedName name="_____SP052" localSheetId="26">#REF!</definedName>
    <definedName name="_____SP052" localSheetId="24">'[15]MRMECADAMoad data'!#REF!</definedName>
    <definedName name="_____SP052">'[15]MRMECADAMoad data'!#REF!</definedName>
    <definedName name="_____SP053" localSheetId="23">'[15]MRMECADAMoad data'!#REF!</definedName>
    <definedName name="_____SP053" localSheetId="26">#REF!</definedName>
    <definedName name="_____SP053" localSheetId="24">'[15]MRMECADAMoad data'!#REF!</definedName>
    <definedName name="_____SP053">'[15]MRMECADAMoad data'!#REF!</definedName>
    <definedName name="_____SP054" localSheetId="23">'[15]MRMECADAMoad data'!#REF!</definedName>
    <definedName name="_____SP054" localSheetId="26">#REF!</definedName>
    <definedName name="_____SP054" localSheetId="24">'[15]MRMECADAMoad data'!#REF!</definedName>
    <definedName name="_____SP054">'[15]MRMECADAMoad data'!#REF!</definedName>
    <definedName name="_____SP055" localSheetId="23">'[15]MRMECADAMoad data'!#REF!</definedName>
    <definedName name="_____SP055" localSheetId="26">#REF!</definedName>
    <definedName name="_____SP055" localSheetId="24">'[15]MRMECADAMoad data'!#REF!</definedName>
    <definedName name="_____SP055">'[15]MRMECADAMoad data'!#REF!</definedName>
    <definedName name="_____SP056" localSheetId="23">'[15]MRMECADAMoad data'!#REF!</definedName>
    <definedName name="_____SP056" localSheetId="26">#REF!</definedName>
    <definedName name="_____SP056" localSheetId="24">'[15]MRMECADAMoad data'!#REF!</definedName>
    <definedName name="_____SP056">'[15]MRMECADAMoad data'!#REF!</definedName>
    <definedName name="_____SP057" localSheetId="23">'[15]MRMECADAMoad data'!#REF!</definedName>
    <definedName name="_____SP057" localSheetId="26">#REF!</definedName>
    <definedName name="_____SP057" localSheetId="24">'[15]MRMECADAMoad data'!#REF!</definedName>
    <definedName name="_____SP057">'[15]MRMECADAMoad data'!#REF!</definedName>
    <definedName name="_____SP058" localSheetId="23">'[15]MRMECADAMoad data'!#REF!</definedName>
    <definedName name="_____SP058" localSheetId="26">#REF!</definedName>
    <definedName name="_____SP058" localSheetId="24">'[15]MRMECADAMoad data'!#REF!</definedName>
    <definedName name="_____SP058">'[15]MRMECADAMoad data'!#REF!</definedName>
    <definedName name="_____SP059" localSheetId="23">'[15]MRMECADAMoad data'!#REF!</definedName>
    <definedName name="_____SP059" localSheetId="26">#REF!</definedName>
    <definedName name="_____SP059" localSheetId="24">'[15]MRMECADAMoad data'!#REF!</definedName>
    <definedName name="_____SP059">'[15]MRMECADAMoad data'!#REF!</definedName>
    <definedName name="_____SP060" localSheetId="23">'[15]MRMECADAMoad data'!#REF!</definedName>
    <definedName name="_____SP060" localSheetId="26">#REF!</definedName>
    <definedName name="_____SP060" localSheetId="24">'[15]MRMECADAMoad data'!#REF!</definedName>
    <definedName name="_____SP060">'[15]MRMECADAMoad data'!#REF!</definedName>
    <definedName name="_____SP061" localSheetId="23">'[15]MRMECADAMoad data'!#REF!</definedName>
    <definedName name="_____SP061" localSheetId="26">#REF!</definedName>
    <definedName name="_____SP061" localSheetId="24">'[15]MRMECADAMoad data'!#REF!</definedName>
    <definedName name="_____SP061">'[15]MRMECADAMoad data'!#REF!</definedName>
    <definedName name="_____SP062" localSheetId="23">'[15]MRMECADAMoad data'!#REF!</definedName>
    <definedName name="_____SP062" localSheetId="26">#REF!</definedName>
    <definedName name="_____SP062" localSheetId="24">'[15]MRMECADAMoad data'!#REF!</definedName>
    <definedName name="_____SP062">'[15]MRMECADAMoad data'!#REF!</definedName>
    <definedName name="_____SP063" localSheetId="23">'[15]MRMECADAMoad data'!#REF!</definedName>
    <definedName name="_____SP063" localSheetId="26">#REF!</definedName>
    <definedName name="_____SP063" localSheetId="24">'[15]MRMECADAMoad data'!#REF!</definedName>
    <definedName name="_____SP063">'[15]MRMECADAMoad data'!#REF!</definedName>
    <definedName name="_____SP064" localSheetId="23">'[15]MRMECADAMoad data'!#REF!</definedName>
    <definedName name="_____SP064" localSheetId="26">#REF!</definedName>
    <definedName name="_____SP064" localSheetId="24">'[15]MRMECADAMoad data'!#REF!</definedName>
    <definedName name="_____SP064">'[15]MRMECADAMoad data'!#REF!</definedName>
    <definedName name="_____SP065" localSheetId="23">'[15]MRMECADAMoad data'!#REF!</definedName>
    <definedName name="_____SP065" localSheetId="26">#REF!</definedName>
    <definedName name="_____SP065" localSheetId="24">'[15]MRMECADAMoad data'!#REF!</definedName>
    <definedName name="_____SP065">'[15]MRMECADAMoad data'!#REF!</definedName>
    <definedName name="_____SP066" localSheetId="23">'[15]MRMECADAMoad data'!#REF!</definedName>
    <definedName name="_____SP066" localSheetId="26">#REF!</definedName>
    <definedName name="_____SP066" localSheetId="24">'[15]MRMECADAMoad data'!#REF!</definedName>
    <definedName name="_____SP066">'[15]MRMECADAMoad data'!#REF!</definedName>
    <definedName name="_____SP067" localSheetId="23">'[15]MRMECADAMoad data'!#REF!</definedName>
    <definedName name="_____SP067" localSheetId="26">#REF!</definedName>
    <definedName name="_____SP067" localSheetId="24">'[15]MRMECADAMoad data'!#REF!</definedName>
    <definedName name="_____SP067">'[15]MRMECADAMoad data'!#REF!</definedName>
    <definedName name="_____SP068" localSheetId="23">'[15]MRMECADAMoad data'!#REF!</definedName>
    <definedName name="_____SP068" localSheetId="26">#REF!</definedName>
    <definedName name="_____SP068" localSheetId="24">'[15]MRMECADAMoad data'!#REF!</definedName>
    <definedName name="_____SP068">'[15]MRMECADAMoad data'!#REF!</definedName>
    <definedName name="_____SP069" localSheetId="23">'[15]MRMECADAMoad data'!#REF!</definedName>
    <definedName name="_____SP069" localSheetId="26">#REF!</definedName>
    <definedName name="_____SP069" localSheetId="24">'[15]MRMECADAMoad data'!#REF!</definedName>
    <definedName name="_____SP069">'[15]MRMECADAMoad data'!#REF!</definedName>
    <definedName name="_____SP070" localSheetId="23">'[15]MRMECADAMoad data'!#REF!</definedName>
    <definedName name="_____SP070" localSheetId="26">#REF!</definedName>
    <definedName name="_____SP070" localSheetId="24">'[15]MRMECADAMoad data'!#REF!</definedName>
    <definedName name="_____SP070">'[15]MRMECADAMoad data'!#REF!</definedName>
    <definedName name="_____sp071" localSheetId="23">'[15]MRMECADAMoad data'!#REF!</definedName>
    <definedName name="_____sp071" localSheetId="26">#REF!</definedName>
    <definedName name="_____sp071" localSheetId="24">'[15]MRMECADAMoad data'!#REF!</definedName>
    <definedName name="_____sp071">'[15]MRMECADAMoad data'!#REF!</definedName>
    <definedName name="_____SP072" localSheetId="23">'[15]MRMECADAMoad data'!#REF!</definedName>
    <definedName name="_____SP072" localSheetId="26">#REF!</definedName>
    <definedName name="_____SP072" localSheetId="24">'[15]MRMECADAMoad data'!#REF!</definedName>
    <definedName name="_____SP072">'[15]MRMECADAMoad data'!#REF!</definedName>
    <definedName name="_____SP073" localSheetId="23">'[15]MRMECADAMoad data'!#REF!</definedName>
    <definedName name="_____SP073" localSheetId="26">#REF!</definedName>
    <definedName name="_____SP073" localSheetId="24">'[15]MRMECADAMoad data'!#REF!</definedName>
    <definedName name="_____SP073">'[15]MRMECADAMoad data'!#REF!</definedName>
    <definedName name="_____SP074" localSheetId="23">'[15]MRMECADAMoad data'!#REF!</definedName>
    <definedName name="_____SP074" localSheetId="26">#REF!</definedName>
    <definedName name="_____SP074" localSheetId="24">'[15]MRMECADAMoad data'!#REF!</definedName>
    <definedName name="_____SP074">'[15]MRMECADAMoad data'!#REF!</definedName>
    <definedName name="_____SP075" localSheetId="23">'[15]MRMECADAMoad data'!#REF!</definedName>
    <definedName name="_____SP075" localSheetId="26">#REF!</definedName>
    <definedName name="_____SP075" localSheetId="24">'[15]MRMECADAMoad data'!#REF!</definedName>
    <definedName name="_____SP075">'[15]MRMECADAMoad data'!#REF!</definedName>
    <definedName name="_____SP076" localSheetId="23">'[15]MRMECADAMoad data'!#REF!</definedName>
    <definedName name="_____SP076" localSheetId="26">#REF!</definedName>
    <definedName name="_____SP076" localSheetId="24">'[15]MRMECADAMoad data'!#REF!</definedName>
    <definedName name="_____SP076">'[15]MRMECADAMoad data'!#REF!</definedName>
    <definedName name="_____SP077" localSheetId="23">'[15]MRMECADAMoad data'!#REF!</definedName>
    <definedName name="_____SP077" localSheetId="26">#REF!</definedName>
    <definedName name="_____SP077" localSheetId="24">'[15]MRMECADAMoad data'!#REF!</definedName>
    <definedName name="_____SP077">'[15]MRMECADAMoad data'!#REF!</definedName>
    <definedName name="_____sp078" localSheetId="23">'[15]MRMECADAMoad data'!#REF!</definedName>
    <definedName name="_____sp078" localSheetId="26">#REF!</definedName>
    <definedName name="_____sp078" localSheetId="24">'[15]MRMECADAMoad data'!#REF!</definedName>
    <definedName name="_____sp078">'[15]MRMECADAMoad data'!#REF!</definedName>
    <definedName name="_____sp21" localSheetId="25">#REF!</definedName>
    <definedName name="_____sp21" localSheetId="22">#REF!</definedName>
    <definedName name="_____sp21" localSheetId="23">#REF!</definedName>
    <definedName name="_____sp21" localSheetId="24">#REF!</definedName>
    <definedName name="_____sp21" localSheetId="21">#REF!</definedName>
    <definedName name="_____sp21">#REF!</definedName>
    <definedName name="_____SPO79" localSheetId="25">'[15]MRMECADAMoad data'!#REF!</definedName>
    <definedName name="_____SPO79" localSheetId="22">'[15]MRMECADAMoad data'!#REF!</definedName>
    <definedName name="_____SPO79" localSheetId="23">'[15]MRMECADAMoad data'!#REF!</definedName>
    <definedName name="_____SPO79" localSheetId="26">#REF!</definedName>
    <definedName name="_____SPO79" localSheetId="24">'[15]MRMECADAMoad data'!#REF!</definedName>
    <definedName name="_____SPO79" localSheetId="21">'[15]MRMECADAMoad data'!#REF!</definedName>
    <definedName name="_____SPO79">'[15]MRMECADAMoad data'!#REF!</definedName>
    <definedName name="_____SS10" localSheetId="26">[17]MRATES!$C$9</definedName>
    <definedName name="_____SS10">[10]MRATES!$J$7</definedName>
    <definedName name="_____SS12" localSheetId="26">[17]MRATES!$C$10</definedName>
    <definedName name="_____SS12">[10]MRATES!$J$8</definedName>
    <definedName name="_____SS150" localSheetId="26">[5]MRATES!$G$13</definedName>
    <definedName name="_____SS150">[10]MRATES!$G$13</definedName>
    <definedName name="_____SS20" localSheetId="26">[17]MRATES!$C$11</definedName>
    <definedName name="_____SS20">[10]MRATES!$J$9</definedName>
    <definedName name="_____SS225" localSheetId="26">[17]MRATES!$I$19</definedName>
    <definedName name="_____SS225">[3]MRATES!$G$14</definedName>
    <definedName name="_____SS25" localSheetId="26">[17]MRATES!$C$12</definedName>
    <definedName name="_____SS25">[10]MRATES!$J$10</definedName>
    <definedName name="_____SS300" localSheetId="26">[5]MRATES!$G$15</definedName>
    <definedName name="_____SS300">[10]MRATES!$G$15</definedName>
    <definedName name="_____SS40" localSheetId="26">[17]MRATES!$C$13</definedName>
    <definedName name="_____SS40">[10]MRATES!$J$11</definedName>
    <definedName name="_____SS50" localSheetId="25">#REF!</definedName>
    <definedName name="_____SS50" localSheetId="22">#REF!</definedName>
    <definedName name="_____SS50" localSheetId="23">#REF!</definedName>
    <definedName name="_____SS50" localSheetId="26">#REF!</definedName>
    <definedName name="_____SS50" localSheetId="24">#REF!</definedName>
    <definedName name="_____SS50" localSheetId="21">#REF!</definedName>
    <definedName name="_____SS50">#REF!</definedName>
    <definedName name="_____SS6" localSheetId="26">[17]MRATES!$C$8</definedName>
    <definedName name="_____SS6">[10]MRATES!$J$6</definedName>
    <definedName name="_____SS60" localSheetId="25">#REF!</definedName>
    <definedName name="_____SS60" localSheetId="22">#REF!</definedName>
    <definedName name="_____SS60" localSheetId="23">#REF!</definedName>
    <definedName name="_____SS60" localSheetId="26">#REF!</definedName>
    <definedName name="_____SS60" localSheetId="24">#REF!</definedName>
    <definedName name="_____SS60" localSheetId="21">#REF!</definedName>
    <definedName name="_____SS60">#REF!</definedName>
    <definedName name="_____SS65" localSheetId="23">#REF!</definedName>
    <definedName name="_____SS65" localSheetId="26">#REF!</definedName>
    <definedName name="_____SS65" localSheetId="24">#REF!</definedName>
    <definedName name="_____SS65" localSheetId="21">#REF!</definedName>
    <definedName name="_____SS65">#REF!</definedName>
    <definedName name="_____SS75" localSheetId="23">#REF!</definedName>
    <definedName name="_____SS75" localSheetId="26">#REF!</definedName>
    <definedName name="_____SS75" localSheetId="24">#REF!</definedName>
    <definedName name="_____SS75" localSheetId="21">#REF!</definedName>
    <definedName name="_____SS75">#REF!</definedName>
    <definedName name="_____we2" localSheetId="23">'[26]Road data'!#REF!</definedName>
    <definedName name="_____we2" localSheetId="24">'[26]Road data'!#REF!</definedName>
    <definedName name="_____we2" localSheetId="21">'[26]Road data'!#REF!</definedName>
    <definedName name="_____we2">'[26]Road data'!#REF!</definedName>
    <definedName name="____BIL3" localSheetId="23">[27]Data!#REF!</definedName>
    <definedName name="____BIL3" localSheetId="24">[27]Data!#REF!</definedName>
    <definedName name="____BIL3" localSheetId="21">[27]Data!#REF!</definedName>
    <definedName name="____BIL3">[27]Data!#REF!</definedName>
    <definedName name="____IRC12" localSheetId="26">[28]MRATES!$F$11</definedName>
    <definedName name="____IRC12" localSheetId="28">[29]MRATES!$F$11</definedName>
    <definedName name="____IRC12">[30]MRATES!$F$11</definedName>
    <definedName name="____IRC19" localSheetId="26">[28]MRATES!$F$12</definedName>
    <definedName name="____IRC19" localSheetId="28">[29]MRATES!$F$12</definedName>
    <definedName name="____IRC19">[30]MRATES!$F$12</definedName>
    <definedName name="____IRC25" localSheetId="26">[28]MRATES!$F$13</definedName>
    <definedName name="____IRC25" localSheetId="28">[29]MRATES!$F$13</definedName>
    <definedName name="____IRC25">[30]MRATES!$F$13</definedName>
    <definedName name="____IRC40" localSheetId="26">[28]MRATES!$F$14</definedName>
    <definedName name="____IRC40" localSheetId="28">[29]MRATES!$F$14</definedName>
    <definedName name="____IRC40">[30]MRATES!$F$14</definedName>
    <definedName name="____IRC5" localSheetId="26">[28]MRATES!$F$9</definedName>
    <definedName name="____IRC5" localSheetId="28">[29]MRATES!$F$9</definedName>
    <definedName name="____IRC5">[30]MRATES!$F$9</definedName>
    <definedName name="____IRC50" localSheetId="26">[28]MRATES!$F$15</definedName>
    <definedName name="____IRC50" localSheetId="28">[29]MRATES!$F$15</definedName>
    <definedName name="____IRC50">[30]MRATES!$F$15</definedName>
    <definedName name="____IRC60" localSheetId="26">[28]MRATES!$F$16</definedName>
    <definedName name="____IRC60" localSheetId="28">[29]MRATES!$F$16</definedName>
    <definedName name="____IRC60">[30]MRATES!$F$16</definedName>
    <definedName name="____IRC65" localSheetId="25">#REF!</definedName>
    <definedName name="____IRC65" localSheetId="22">#REF!</definedName>
    <definedName name="____IRC65" localSheetId="23">#REF!</definedName>
    <definedName name="____IRC65" localSheetId="26">#REF!</definedName>
    <definedName name="____IRC65" localSheetId="24">#REF!</definedName>
    <definedName name="____IRC65" localSheetId="21">#REF!</definedName>
    <definedName name="____IRC65">#REF!</definedName>
    <definedName name="____IRC75" localSheetId="23">#REF!</definedName>
    <definedName name="____IRC75" localSheetId="26">#REF!</definedName>
    <definedName name="____IRC75" localSheetId="24">#REF!</definedName>
    <definedName name="____IRC75" localSheetId="21">#REF!</definedName>
    <definedName name="____IRC75">#REF!</definedName>
    <definedName name="____IRC9" localSheetId="26">[28]MRATES!$F$10</definedName>
    <definedName name="____IRC9" localSheetId="28">[29]MRATES!$F$10</definedName>
    <definedName name="____IRC9">[30]MRATES!$F$10</definedName>
    <definedName name="____MS6" localSheetId="26">#REF!</definedName>
    <definedName name="____MS6">[3]MRATES!$P$50</definedName>
    <definedName name="____MT1" localSheetId="25">#REF!</definedName>
    <definedName name="____MT1" localSheetId="22">#REF!</definedName>
    <definedName name="____MT1" localSheetId="23">#REF!</definedName>
    <definedName name="____MT1" localSheetId="26">#REF!</definedName>
    <definedName name="____MT1" localSheetId="24">#REF!</definedName>
    <definedName name="____MT1" localSheetId="21">#REF!</definedName>
    <definedName name="____MT1">#REF!</definedName>
    <definedName name="____MT10" localSheetId="23">#REF!</definedName>
    <definedName name="____MT10" localSheetId="26">#REF!</definedName>
    <definedName name="____MT10" localSheetId="24">#REF!</definedName>
    <definedName name="____MT10" localSheetId="21">#REF!</definedName>
    <definedName name="____MT10">#REF!</definedName>
    <definedName name="____MT100" localSheetId="23">#REF!</definedName>
    <definedName name="____MT100" localSheetId="24">#REF!</definedName>
    <definedName name="____MT100" localSheetId="21">#REF!</definedName>
    <definedName name="____MT100">#REF!</definedName>
    <definedName name="____MT101" localSheetId="23">#REF!</definedName>
    <definedName name="____MT101" localSheetId="24">#REF!</definedName>
    <definedName name="____MT101" localSheetId="21">#REF!</definedName>
    <definedName name="____MT101">#REF!</definedName>
    <definedName name="____MT102" localSheetId="23">#REF!</definedName>
    <definedName name="____MT102" localSheetId="24">#REF!</definedName>
    <definedName name="____MT102" localSheetId="21">#REF!</definedName>
    <definedName name="____MT102">#REF!</definedName>
    <definedName name="____MT103" localSheetId="23">#REF!</definedName>
    <definedName name="____MT103" localSheetId="24">#REF!</definedName>
    <definedName name="____MT103" localSheetId="21">#REF!</definedName>
    <definedName name="____MT103">#REF!</definedName>
    <definedName name="____MT104" localSheetId="23">#REF!</definedName>
    <definedName name="____MT104" localSheetId="24">#REF!</definedName>
    <definedName name="____MT104" localSheetId="21">#REF!</definedName>
    <definedName name="____MT104">#REF!</definedName>
    <definedName name="____MT105" localSheetId="23">#REF!</definedName>
    <definedName name="____MT105" localSheetId="24">#REF!</definedName>
    <definedName name="____MT105" localSheetId="21">#REF!</definedName>
    <definedName name="____MT105">#REF!</definedName>
    <definedName name="____MT106" localSheetId="23">#REF!</definedName>
    <definedName name="____MT106" localSheetId="24">#REF!</definedName>
    <definedName name="____MT106" localSheetId="21">#REF!</definedName>
    <definedName name="____MT106">#REF!</definedName>
    <definedName name="____MT107" localSheetId="23">#REF!</definedName>
    <definedName name="____MT107" localSheetId="24">#REF!</definedName>
    <definedName name="____MT107" localSheetId="21">#REF!</definedName>
    <definedName name="____MT107">#REF!</definedName>
    <definedName name="____MT108" localSheetId="23">#REF!</definedName>
    <definedName name="____MT108" localSheetId="24">#REF!</definedName>
    <definedName name="____MT108" localSheetId="21">#REF!</definedName>
    <definedName name="____MT108">#REF!</definedName>
    <definedName name="____MT109" localSheetId="23">#REF!</definedName>
    <definedName name="____MT109" localSheetId="24">#REF!</definedName>
    <definedName name="____MT109" localSheetId="21">#REF!</definedName>
    <definedName name="____MT109">#REF!</definedName>
    <definedName name="____MT11" localSheetId="23">#REF!</definedName>
    <definedName name="____MT11" localSheetId="24">#REF!</definedName>
    <definedName name="____MT11" localSheetId="21">#REF!</definedName>
    <definedName name="____MT11">#REF!</definedName>
    <definedName name="____MT110" localSheetId="23">#REF!</definedName>
    <definedName name="____MT110" localSheetId="24">#REF!</definedName>
    <definedName name="____MT110" localSheetId="21">#REF!</definedName>
    <definedName name="____MT110">#REF!</definedName>
    <definedName name="____MT111" localSheetId="23">#REF!</definedName>
    <definedName name="____MT111" localSheetId="24">#REF!</definedName>
    <definedName name="____MT111" localSheetId="21">#REF!</definedName>
    <definedName name="____MT111">#REF!</definedName>
    <definedName name="____MT112" localSheetId="23">#REF!</definedName>
    <definedName name="____MT112" localSheetId="24">#REF!</definedName>
    <definedName name="____MT112" localSheetId="21">#REF!</definedName>
    <definedName name="____MT112">#REF!</definedName>
    <definedName name="____MT113" localSheetId="23">#REF!</definedName>
    <definedName name="____MT113" localSheetId="24">#REF!</definedName>
    <definedName name="____MT113" localSheetId="21">#REF!</definedName>
    <definedName name="____MT113">#REF!</definedName>
    <definedName name="____MT114" localSheetId="23">#REF!</definedName>
    <definedName name="____MT114" localSheetId="24">#REF!</definedName>
    <definedName name="____MT114" localSheetId="21">#REF!</definedName>
    <definedName name="____MT114">#REF!</definedName>
    <definedName name="____MT115" localSheetId="23">#REF!</definedName>
    <definedName name="____MT115" localSheetId="24">#REF!</definedName>
    <definedName name="____MT115" localSheetId="21">#REF!</definedName>
    <definedName name="____MT115">#REF!</definedName>
    <definedName name="____MT116" localSheetId="23">#REF!</definedName>
    <definedName name="____MT116" localSheetId="24">#REF!</definedName>
    <definedName name="____MT116" localSheetId="21">#REF!</definedName>
    <definedName name="____MT116">#REF!</definedName>
    <definedName name="____MT117" localSheetId="23">#REF!</definedName>
    <definedName name="____MT117" localSheetId="24">#REF!</definedName>
    <definedName name="____MT117" localSheetId="21">#REF!</definedName>
    <definedName name="____MT117">#REF!</definedName>
    <definedName name="____MT118" localSheetId="23">#REF!</definedName>
    <definedName name="____MT118" localSheetId="24">#REF!</definedName>
    <definedName name="____MT118" localSheetId="21">#REF!</definedName>
    <definedName name="____MT118">#REF!</definedName>
    <definedName name="____MT119" localSheetId="23">#REF!</definedName>
    <definedName name="____MT119" localSheetId="24">#REF!</definedName>
    <definedName name="____MT119" localSheetId="21">#REF!</definedName>
    <definedName name="____MT119">#REF!</definedName>
    <definedName name="____MT12" localSheetId="23">#REF!</definedName>
    <definedName name="____MT12" localSheetId="24">#REF!</definedName>
    <definedName name="____MT12" localSheetId="21">#REF!</definedName>
    <definedName name="____MT12">#REF!</definedName>
    <definedName name="____MT120" localSheetId="23">#REF!</definedName>
    <definedName name="____MT120" localSheetId="24">#REF!</definedName>
    <definedName name="____MT120" localSheetId="21">#REF!</definedName>
    <definedName name="____MT120">#REF!</definedName>
    <definedName name="____MT121" localSheetId="23">#REF!</definedName>
    <definedName name="____MT121" localSheetId="24">#REF!</definedName>
    <definedName name="____MT121" localSheetId="21">#REF!</definedName>
    <definedName name="____MT121">#REF!</definedName>
    <definedName name="____MT122" localSheetId="23">#REF!</definedName>
    <definedName name="____MT122" localSheetId="24">#REF!</definedName>
    <definedName name="____MT122" localSheetId="21">#REF!</definedName>
    <definedName name="____MT122">#REF!</definedName>
    <definedName name="____MT123" localSheetId="23">#REF!</definedName>
    <definedName name="____MT123" localSheetId="24">#REF!</definedName>
    <definedName name="____MT123" localSheetId="21">#REF!</definedName>
    <definedName name="____MT123">#REF!</definedName>
    <definedName name="____MT124" localSheetId="23">#REF!</definedName>
    <definedName name="____MT124" localSheetId="24">#REF!</definedName>
    <definedName name="____MT124" localSheetId="21">#REF!</definedName>
    <definedName name="____MT124">#REF!</definedName>
    <definedName name="____MT125" localSheetId="23">#REF!</definedName>
    <definedName name="____MT125" localSheetId="24">#REF!</definedName>
    <definedName name="____MT125" localSheetId="21">#REF!</definedName>
    <definedName name="____MT125">#REF!</definedName>
    <definedName name="____MT126" localSheetId="23">#REF!</definedName>
    <definedName name="____MT126" localSheetId="24">#REF!</definedName>
    <definedName name="____MT126" localSheetId="21">#REF!</definedName>
    <definedName name="____MT126">#REF!</definedName>
    <definedName name="____MT127" localSheetId="23">#REF!</definedName>
    <definedName name="____MT127" localSheetId="24">#REF!</definedName>
    <definedName name="____MT127" localSheetId="21">#REF!</definedName>
    <definedName name="____MT127">#REF!</definedName>
    <definedName name="____MT128" localSheetId="23">#REF!</definedName>
    <definedName name="____MT128" localSheetId="24">#REF!</definedName>
    <definedName name="____MT128" localSheetId="21">#REF!</definedName>
    <definedName name="____MT128">#REF!</definedName>
    <definedName name="____MT129" localSheetId="23">#REF!</definedName>
    <definedName name="____MT129" localSheetId="24">#REF!</definedName>
    <definedName name="____MT129" localSheetId="21">#REF!</definedName>
    <definedName name="____MT129">#REF!</definedName>
    <definedName name="____MT13" localSheetId="23">#REF!</definedName>
    <definedName name="____MT13" localSheetId="24">#REF!</definedName>
    <definedName name="____MT13" localSheetId="21">#REF!</definedName>
    <definedName name="____MT13">#REF!</definedName>
    <definedName name="____MT130" localSheetId="23">#REF!</definedName>
    <definedName name="____MT130" localSheetId="24">#REF!</definedName>
    <definedName name="____MT130" localSheetId="21">#REF!</definedName>
    <definedName name="____MT130">#REF!</definedName>
    <definedName name="____MT131" localSheetId="23">#REF!</definedName>
    <definedName name="____MT131" localSheetId="24">#REF!</definedName>
    <definedName name="____MT131" localSheetId="21">#REF!</definedName>
    <definedName name="____MT131">#REF!</definedName>
    <definedName name="____MT132" localSheetId="23">#REF!</definedName>
    <definedName name="____MT132" localSheetId="24">#REF!</definedName>
    <definedName name="____MT132" localSheetId="21">#REF!</definedName>
    <definedName name="____MT132">#REF!</definedName>
    <definedName name="____MT133" localSheetId="23">#REF!</definedName>
    <definedName name="____MT133" localSheetId="24">#REF!</definedName>
    <definedName name="____MT133" localSheetId="21">#REF!</definedName>
    <definedName name="____MT133">#REF!</definedName>
    <definedName name="____MT134" localSheetId="23">#REF!</definedName>
    <definedName name="____MT134" localSheetId="24">#REF!</definedName>
    <definedName name="____MT134" localSheetId="21">#REF!</definedName>
    <definedName name="____MT134">#REF!</definedName>
    <definedName name="____MT135" localSheetId="23">#REF!</definedName>
    <definedName name="____MT135" localSheetId="24">#REF!</definedName>
    <definedName name="____MT135" localSheetId="21">#REF!</definedName>
    <definedName name="____MT135">#REF!</definedName>
    <definedName name="____MT136" localSheetId="23">#REF!</definedName>
    <definedName name="____MT136" localSheetId="24">#REF!</definedName>
    <definedName name="____MT136" localSheetId="21">#REF!</definedName>
    <definedName name="____MT136">#REF!</definedName>
    <definedName name="____MT137" localSheetId="23">#REF!</definedName>
    <definedName name="____MT137" localSheetId="24">#REF!</definedName>
    <definedName name="____MT137" localSheetId="21">#REF!</definedName>
    <definedName name="____MT137">#REF!</definedName>
    <definedName name="____MT138" localSheetId="23">#REF!</definedName>
    <definedName name="____MT138" localSheetId="24">#REF!</definedName>
    <definedName name="____MT138" localSheetId="21">#REF!</definedName>
    <definedName name="____MT138">#REF!</definedName>
    <definedName name="____MT139" localSheetId="23">#REF!</definedName>
    <definedName name="____MT139" localSheetId="24">#REF!</definedName>
    <definedName name="____MT139" localSheetId="21">#REF!</definedName>
    <definedName name="____MT139">#REF!</definedName>
    <definedName name="____MT14" localSheetId="23">#REF!</definedName>
    <definedName name="____MT14" localSheetId="24">#REF!</definedName>
    <definedName name="____MT14" localSheetId="21">#REF!</definedName>
    <definedName name="____MT14">#REF!</definedName>
    <definedName name="____MT140" localSheetId="23">#REF!</definedName>
    <definedName name="____MT140" localSheetId="24">#REF!</definedName>
    <definedName name="____MT140" localSheetId="21">#REF!</definedName>
    <definedName name="____MT140">#REF!</definedName>
    <definedName name="____MT141" localSheetId="23">#REF!</definedName>
    <definedName name="____MT141" localSheetId="24">#REF!</definedName>
    <definedName name="____MT141" localSheetId="21">#REF!</definedName>
    <definedName name="____MT141">#REF!</definedName>
    <definedName name="____MT142" localSheetId="23">#REF!</definedName>
    <definedName name="____MT142" localSheetId="24">#REF!</definedName>
    <definedName name="____MT142" localSheetId="21">#REF!</definedName>
    <definedName name="____MT142">#REF!</definedName>
    <definedName name="____MT143" localSheetId="23">#REF!</definedName>
    <definedName name="____MT143" localSheetId="24">#REF!</definedName>
    <definedName name="____MT143" localSheetId="21">#REF!</definedName>
    <definedName name="____MT143">#REF!</definedName>
    <definedName name="____MT144" localSheetId="23">#REF!</definedName>
    <definedName name="____MT144" localSheetId="24">#REF!</definedName>
    <definedName name="____MT144" localSheetId="21">#REF!</definedName>
    <definedName name="____MT144">#REF!</definedName>
    <definedName name="____MT145" localSheetId="23">#REF!</definedName>
    <definedName name="____MT145" localSheetId="24">#REF!</definedName>
    <definedName name="____MT145" localSheetId="21">#REF!</definedName>
    <definedName name="____MT145">#REF!</definedName>
    <definedName name="____MT146" localSheetId="23">#REF!</definedName>
    <definedName name="____MT146" localSheetId="24">#REF!</definedName>
    <definedName name="____MT146" localSheetId="21">#REF!</definedName>
    <definedName name="____MT146">#REF!</definedName>
    <definedName name="____MT147" localSheetId="23">#REF!</definedName>
    <definedName name="____MT147" localSheetId="24">#REF!</definedName>
    <definedName name="____MT147" localSheetId="21">#REF!</definedName>
    <definedName name="____MT147">#REF!</definedName>
    <definedName name="____MT148" localSheetId="23">#REF!</definedName>
    <definedName name="____MT148" localSheetId="24">#REF!</definedName>
    <definedName name="____MT148" localSheetId="21">#REF!</definedName>
    <definedName name="____MT148">#REF!</definedName>
    <definedName name="____MT149" localSheetId="23">#REF!</definedName>
    <definedName name="____MT149" localSheetId="24">#REF!</definedName>
    <definedName name="____MT149" localSheetId="21">#REF!</definedName>
    <definedName name="____MT149">#REF!</definedName>
    <definedName name="____MT15" localSheetId="23">#REF!</definedName>
    <definedName name="____MT15" localSheetId="24">#REF!</definedName>
    <definedName name="____MT15" localSheetId="21">#REF!</definedName>
    <definedName name="____MT15">#REF!</definedName>
    <definedName name="____MT150" localSheetId="23">#REF!</definedName>
    <definedName name="____MT150" localSheetId="24">#REF!</definedName>
    <definedName name="____MT150" localSheetId="21">#REF!</definedName>
    <definedName name="____MT150">#REF!</definedName>
    <definedName name="____MT16" localSheetId="23">#REF!</definedName>
    <definedName name="____MT16" localSheetId="24">#REF!</definedName>
    <definedName name="____MT16" localSheetId="21">#REF!</definedName>
    <definedName name="____MT16">#REF!</definedName>
    <definedName name="____MT17" localSheetId="23">#REF!</definedName>
    <definedName name="____MT17" localSheetId="24">#REF!</definedName>
    <definedName name="____MT17" localSheetId="21">#REF!</definedName>
    <definedName name="____MT17">#REF!</definedName>
    <definedName name="____MT18" localSheetId="23">#REF!</definedName>
    <definedName name="____MT18" localSheetId="24">#REF!</definedName>
    <definedName name="____MT18" localSheetId="21">#REF!</definedName>
    <definedName name="____MT18">#REF!</definedName>
    <definedName name="____MT19" localSheetId="23">#REF!</definedName>
    <definedName name="____MT19" localSheetId="24">#REF!</definedName>
    <definedName name="____MT19" localSheetId="21">#REF!</definedName>
    <definedName name="____MT19">#REF!</definedName>
    <definedName name="____MT2" localSheetId="23">#REF!</definedName>
    <definedName name="____MT2" localSheetId="24">#REF!</definedName>
    <definedName name="____MT2" localSheetId="21">#REF!</definedName>
    <definedName name="____MT2">#REF!</definedName>
    <definedName name="____MT20" localSheetId="23">#REF!</definedName>
    <definedName name="____MT20" localSheetId="24">#REF!</definedName>
    <definedName name="____MT20" localSheetId="21">#REF!</definedName>
    <definedName name="____MT20">#REF!</definedName>
    <definedName name="____MT21" localSheetId="23">#REF!</definedName>
    <definedName name="____MT21" localSheetId="24">#REF!</definedName>
    <definedName name="____MT21" localSheetId="21">#REF!</definedName>
    <definedName name="____MT21">#REF!</definedName>
    <definedName name="____MT22" localSheetId="23">#REF!</definedName>
    <definedName name="____MT22" localSheetId="24">#REF!</definedName>
    <definedName name="____MT22" localSheetId="21">#REF!</definedName>
    <definedName name="____MT22">#REF!</definedName>
    <definedName name="____MT23" localSheetId="23">#REF!</definedName>
    <definedName name="____MT23" localSheetId="24">#REF!</definedName>
    <definedName name="____MT23" localSheetId="21">#REF!</definedName>
    <definedName name="____MT23">#REF!</definedName>
    <definedName name="____MT24" localSheetId="23">#REF!</definedName>
    <definedName name="____MT24" localSheetId="24">#REF!</definedName>
    <definedName name="____MT24" localSheetId="21">#REF!</definedName>
    <definedName name="____MT24">#REF!</definedName>
    <definedName name="____MT25" localSheetId="23">#REF!</definedName>
    <definedName name="____MT25" localSheetId="24">#REF!</definedName>
    <definedName name="____MT25" localSheetId="21">#REF!</definedName>
    <definedName name="____MT25">#REF!</definedName>
    <definedName name="____MT26" localSheetId="23">#REF!</definedName>
    <definedName name="____MT26" localSheetId="24">#REF!</definedName>
    <definedName name="____MT26" localSheetId="21">#REF!</definedName>
    <definedName name="____MT26">#REF!</definedName>
    <definedName name="____MT27" localSheetId="23">#REF!</definedName>
    <definedName name="____MT27" localSheetId="24">#REF!</definedName>
    <definedName name="____MT27" localSheetId="21">#REF!</definedName>
    <definedName name="____MT27">#REF!</definedName>
    <definedName name="____MT28" localSheetId="23">#REF!</definedName>
    <definedName name="____MT28" localSheetId="24">#REF!</definedName>
    <definedName name="____MT28" localSheetId="21">#REF!</definedName>
    <definedName name="____MT28">#REF!</definedName>
    <definedName name="____MT29" localSheetId="23">#REF!</definedName>
    <definedName name="____MT29" localSheetId="24">#REF!</definedName>
    <definedName name="____MT29" localSheetId="21">#REF!</definedName>
    <definedName name="____MT29">#REF!</definedName>
    <definedName name="____MT3" localSheetId="23">#REF!</definedName>
    <definedName name="____MT3" localSheetId="24">#REF!</definedName>
    <definedName name="____MT3" localSheetId="21">#REF!</definedName>
    <definedName name="____MT3">#REF!</definedName>
    <definedName name="____MT30" localSheetId="23">#REF!</definedName>
    <definedName name="____MT30" localSheetId="24">#REF!</definedName>
    <definedName name="____MT30" localSheetId="21">#REF!</definedName>
    <definedName name="____MT30">#REF!</definedName>
    <definedName name="____MT31" localSheetId="23">#REF!</definedName>
    <definedName name="____MT31" localSheetId="24">#REF!</definedName>
    <definedName name="____MT31" localSheetId="21">#REF!</definedName>
    <definedName name="____MT31">#REF!</definedName>
    <definedName name="____MT32" localSheetId="23">#REF!</definedName>
    <definedName name="____MT32" localSheetId="24">#REF!</definedName>
    <definedName name="____MT32" localSheetId="21">#REF!</definedName>
    <definedName name="____MT32">#REF!</definedName>
    <definedName name="____MT33" localSheetId="23">#REF!</definedName>
    <definedName name="____MT33" localSheetId="24">#REF!</definedName>
    <definedName name="____MT33" localSheetId="21">#REF!</definedName>
    <definedName name="____MT33">#REF!</definedName>
    <definedName name="____MT34" localSheetId="23">#REF!</definedName>
    <definedName name="____MT34" localSheetId="24">#REF!</definedName>
    <definedName name="____MT34" localSheetId="21">#REF!</definedName>
    <definedName name="____MT34">#REF!</definedName>
    <definedName name="____MT35" localSheetId="23">#REF!</definedName>
    <definedName name="____MT35" localSheetId="24">#REF!</definedName>
    <definedName name="____MT35" localSheetId="21">#REF!</definedName>
    <definedName name="____MT35">#REF!</definedName>
    <definedName name="____MT36" localSheetId="23">#REF!</definedName>
    <definedName name="____MT36" localSheetId="24">#REF!</definedName>
    <definedName name="____MT36" localSheetId="21">#REF!</definedName>
    <definedName name="____MT36">#REF!</definedName>
    <definedName name="____MT37" localSheetId="23">#REF!</definedName>
    <definedName name="____MT37" localSheetId="24">#REF!</definedName>
    <definedName name="____MT37" localSheetId="21">#REF!</definedName>
    <definedName name="____MT37">#REF!</definedName>
    <definedName name="____MT38" localSheetId="23">#REF!</definedName>
    <definedName name="____MT38" localSheetId="24">#REF!</definedName>
    <definedName name="____MT38" localSheetId="21">#REF!</definedName>
    <definedName name="____MT38">#REF!</definedName>
    <definedName name="____MT39" localSheetId="23">#REF!</definedName>
    <definedName name="____MT39" localSheetId="24">#REF!</definedName>
    <definedName name="____MT39" localSheetId="21">#REF!</definedName>
    <definedName name="____MT39">#REF!</definedName>
    <definedName name="____MT4" localSheetId="23">#REF!</definedName>
    <definedName name="____MT4" localSheetId="24">#REF!</definedName>
    <definedName name="____MT4" localSheetId="21">#REF!</definedName>
    <definedName name="____MT4">#REF!</definedName>
    <definedName name="____MT40" localSheetId="23">#REF!</definedName>
    <definedName name="____MT40" localSheetId="24">#REF!</definedName>
    <definedName name="____MT40" localSheetId="21">#REF!</definedName>
    <definedName name="____MT40">#REF!</definedName>
    <definedName name="____MT41" localSheetId="23">#REF!</definedName>
    <definedName name="____MT41" localSheetId="24">#REF!</definedName>
    <definedName name="____MT41" localSheetId="21">#REF!</definedName>
    <definedName name="____MT41">#REF!</definedName>
    <definedName name="____MT42" localSheetId="23">#REF!</definedName>
    <definedName name="____MT42" localSheetId="24">#REF!</definedName>
    <definedName name="____MT42" localSheetId="21">#REF!</definedName>
    <definedName name="____MT42">#REF!</definedName>
    <definedName name="____MT43" localSheetId="23">#REF!</definedName>
    <definedName name="____MT43" localSheetId="24">#REF!</definedName>
    <definedName name="____MT43" localSheetId="21">#REF!</definedName>
    <definedName name="____MT43">#REF!</definedName>
    <definedName name="____MT44" localSheetId="23">#REF!</definedName>
    <definedName name="____MT44" localSheetId="24">#REF!</definedName>
    <definedName name="____MT44" localSheetId="21">#REF!</definedName>
    <definedName name="____MT44">#REF!</definedName>
    <definedName name="____MT45" localSheetId="23">#REF!</definedName>
    <definedName name="____MT45" localSheetId="24">#REF!</definedName>
    <definedName name="____MT45" localSheetId="21">#REF!</definedName>
    <definedName name="____MT45">#REF!</definedName>
    <definedName name="____MT46" localSheetId="23">#REF!</definedName>
    <definedName name="____MT46" localSheetId="24">#REF!</definedName>
    <definedName name="____MT46" localSheetId="21">#REF!</definedName>
    <definedName name="____MT46">#REF!</definedName>
    <definedName name="____MT47" localSheetId="23">#REF!</definedName>
    <definedName name="____MT47" localSheetId="24">#REF!</definedName>
    <definedName name="____MT47" localSheetId="21">#REF!</definedName>
    <definedName name="____MT47">#REF!</definedName>
    <definedName name="____MT48" localSheetId="23">#REF!</definedName>
    <definedName name="____MT48" localSheetId="24">#REF!</definedName>
    <definedName name="____MT48" localSheetId="21">#REF!</definedName>
    <definedName name="____MT48">#REF!</definedName>
    <definedName name="____MT49" localSheetId="23">#REF!</definedName>
    <definedName name="____MT49" localSheetId="24">#REF!</definedName>
    <definedName name="____MT49" localSheetId="21">#REF!</definedName>
    <definedName name="____MT49">#REF!</definedName>
    <definedName name="____MT5" localSheetId="23">#REF!</definedName>
    <definedName name="____MT5" localSheetId="24">#REF!</definedName>
    <definedName name="____MT5" localSheetId="21">#REF!</definedName>
    <definedName name="____MT5">#REF!</definedName>
    <definedName name="____MT50" localSheetId="23">#REF!</definedName>
    <definedName name="____MT50" localSheetId="24">#REF!</definedName>
    <definedName name="____MT50" localSheetId="21">#REF!</definedName>
    <definedName name="____MT50">#REF!</definedName>
    <definedName name="____MT500" localSheetId="23">#REF!</definedName>
    <definedName name="____MT500" localSheetId="24">#REF!</definedName>
    <definedName name="____MT500" localSheetId="21">#REF!</definedName>
    <definedName name="____MT500">#REF!</definedName>
    <definedName name="____MT51" localSheetId="23">#REF!</definedName>
    <definedName name="____MT51" localSheetId="24">#REF!</definedName>
    <definedName name="____MT51" localSheetId="21">#REF!</definedName>
    <definedName name="____MT51">#REF!</definedName>
    <definedName name="____MT52" localSheetId="23">#REF!</definedName>
    <definedName name="____MT52" localSheetId="24">#REF!</definedName>
    <definedName name="____MT52" localSheetId="21">#REF!</definedName>
    <definedName name="____MT52">#REF!</definedName>
    <definedName name="____MT53" localSheetId="23">#REF!</definedName>
    <definedName name="____MT53" localSheetId="24">#REF!</definedName>
    <definedName name="____MT53" localSheetId="21">#REF!</definedName>
    <definedName name="____MT53">#REF!</definedName>
    <definedName name="____MT54" localSheetId="23">#REF!</definedName>
    <definedName name="____MT54" localSheetId="24">#REF!</definedName>
    <definedName name="____MT54" localSheetId="21">#REF!</definedName>
    <definedName name="____MT54">#REF!</definedName>
    <definedName name="____MT55" localSheetId="23">#REF!</definedName>
    <definedName name="____MT55" localSheetId="24">#REF!</definedName>
    <definedName name="____MT55" localSheetId="21">#REF!</definedName>
    <definedName name="____MT55">#REF!</definedName>
    <definedName name="____MT56" localSheetId="23">#REF!</definedName>
    <definedName name="____MT56" localSheetId="24">#REF!</definedName>
    <definedName name="____MT56" localSheetId="21">#REF!</definedName>
    <definedName name="____MT56">#REF!</definedName>
    <definedName name="____MT57" localSheetId="23">#REF!</definedName>
    <definedName name="____MT57" localSheetId="24">#REF!</definedName>
    <definedName name="____MT57" localSheetId="21">#REF!</definedName>
    <definedName name="____MT57">#REF!</definedName>
    <definedName name="____MT58" localSheetId="23">#REF!</definedName>
    <definedName name="____MT58" localSheetId="24">#REF!</definedName>
    <definedName name="____MT58" localSheetId="21">#REF!</definedName>
    <definedName name="____MT58">#REF!</definedName>
    <definedName name="____MT59" localSheetId="23">#REF!</definedName>
    <definedName name="____MT59" localSheetId="24">#REF!</definedName>
    <definedName name="____MT59" localSheetId="21">#REF!</definedName>
    <definedName name="____MT59">#REF!</definedName>
    <definedName name="____MT6" localSheetId="23">#REF!</definedName>
    <definedName name="____MT6" localSheetId="24">#REF!</definedName>
    <definedName name="____MT6" localSheetId="21">#REF!</definedName>
    <definedName name="____MT6">#REF!</definedName>
    <definedName name="____MT60" localSheetId="23">#REF!</definedName>
    <definedName name="____MT60" localSheetId="24">#REF!</definedName>
    <definedName name="____MT60" localSheetId="21">#REF!</definedName>
    <definedName name="____MT60">#REF!</definedName>
    <definedName name="____MT61" localSheetId="23">#REF!</definedName>
    <definedName name="____MT61" localSheetId="24">#REF!</definedName>
    <definedName name="____MT61" localSheetId="21">#REF!</definedName>
    <definedName name="____MT61">#REF!</definedName>
    <definedName name="____MT62" localSheetId="23">#REF!</definedName>
    <definedName name="____MT62" localSheetId="24">#REF!</definedName>
    <definedName name="____MT62" localSheetId="21">#REF!</definedName>
    <definedName name="____MT62">#REF!</definedName>
    <definedName name="____MT63" localSheetId="23">#REF!</definedName>
    <definedName name="____MT63" localSheetId="24">#REF!</definedName>
    <definedName name="____MT63" localSheetId="21">#REF!</definedName>
    <definedName name="____MT63">#REF!</definedName>
    <definedName name="____MT64" localSheetId="23">#REF!</definedName>
    <definedName name="____MT64" localSheetId="24">#REF!</definedName>
    <definedName name="____MT64" localSheetId="21">#REF!</definedName>
    <definedName name="____MT64">#REF!</definedName>
    <definedName name="____MT65" localSheetId="23">#REF!</definedName>
    <definedName name="____MT65" localSheetId="24">#REF!</definedName>
    <definedName name="____MT65" localSheetId="21">#REF!</definedName>
    <definedName name="____MT65">#REF!</definedName>
    <definedName name="____MT66" localSheetId="23">#REF!</definedName>
    <definedName name="____MT66" localSheetId="24">#REF!</definedName>
    <definedName name="____MT66" localSheetId="21">#REF!</definedName>
    <definedName name="____MT66">#REF!</definedName>
    <definedName name="____MT67" localSheetId="23">#REF!</definedName>
    <definedName name="____MT67" localSheetId="24">#REF!</definedName>
    <definedName name="____MT67" localSheetId="21">#REF!</definedName>
    <definedName name="____MT67">#REF!</definedName>
    <definedName name="____MT68" localSheetId="23">#REF!</definedName>
    <definedName name="____MT68" localSheetId="24">#REF!</definedName>
    <definedName name="____MT68" localSheetId="21">#REF!</definedName>
    <definedName name="____MT68">#REF!</definedName>
    <definedName name="____MT69" localSheetId="23">#REF!</definedName>
    <definedName name="____MT69" localSheetId="24">#REF!</definedName>
    <definedName name="____MT69" localSheetId="21">#REF!</definedName>
    <definedName name="____MT69">#REF!</definedName>
    <definedName name="____MT7" localSheetId="23">#REF!</definedName>
    <definedName name="____MT7" localSheetId="24">#REF!</definedName>
    <definedName name="____MT7" localSheetId="21">#REF!</definedName>
    <definedName name="____MT7">#REF!</definedName>
    <definedName name="____MT70" localSheetId="23">#REF!</definedName>
    <definedName name="____MT70" localSheetId="24">#REF!</definedName>
    <definedName name="____MT70" localSheetId="21">#REF!</definedName>
    <definedName name="____MT70">#REF!</definedName>
    <definedName name="____MT71" localSheetId="23">#REF!</definedName>
    <definedName name="____MT71" localSheetId="24">#REF!</definedName>
    <definedName name="____MT71" localSheetId="21">#REF!</definedName>
    <definedName name="____MT71">#REF!</definedName>
    <definedName name="____MT72" localSheetId="23">#REF!</definedName>
    <definedName name="____MT72" localSheetId="24">#REF!</definedName>
    <definedName name="____MT72" localSheetId="21">#REF!</definedName>
    <definedName name="____MT72">#REF!</definedName>
    <definedName name="____MT73" localSheetId="23">#REF!</definedName>
    <definedName name="____MT73" localSheetId="24">#REF!</definedName>
    <definedName name="____MT73" localSheetId="21">#REF!</definedName>
    <definedName name="____MT73">#REF!</definedName>
    <definedName name="____MT74" localSheetId="23">#REF!</definedName>
    <definedName name="____MT74" localSheetId="24">#REF!</definedName>
    <definedName name="____MT74" localSheetId="21">#REF!</definedName>
    <definedName name="____MT74">#REF!</definedName>
    <definedName name="____MT75" localSheetId="23">#REF!</definedName>
    <definedName name="____MT75" localSheetId="24">#REF!</definedName>
    <definedName name="____MT75" localSheetId="21">#REF!</definedName>
    <definedName name="____MT75">#REF!</definedName>
    <definedName name="____MT76" localSheetId="23">#REF!</definedName>
    <definedName name="____MT76" localSheetId="24">#REF!</definedName>
    <definedName name="____MT76" localSheetId="21">#REF!</definedName>
    <definedName name="____MT76">#REF!</definedName>
    <definedName name="____MT77" localSheetId="23">#REF!</definedName>
    <definedName name="____MT77" localSheetId="24">#REF!</definedName>
    <definedName name="____MT77" localSheetId="21">#REF!</definedName>
    <definedName name="____MT77">#REF!</definedName>
    <definedName name="____MT78" localSheetId="23">#REF!</definedName>
    <definedName name="____MT78" localSheetId="24">#REF!</definedName>
    <definedName name="____MT78" localSheetId="21">#REF!</definedName>
    <definedName name="____MT78">#REF!</definedName>
    <definedName name="____MT79" localSheetId="23">#REF!</definedName>
    <definedName name="____MT79" localSheetId="24">#REF!</definedName>
    <definedName name="____MT79" localSheetId="21">#REF!</definedName>
    <definedName name="____MT79">#REF!</definedName>
    <definedName name="____MT8" localSheetId="23">#REF!</definedName>
    <definedName name="____MT8" localSheetId="24">#REF!</definedName>
    <definedName name="____MT8" localSheetId="21">#REF!</definedName>
    <definedName name="____MT8">#REF!</definedName>
    <definedName name="____MT80" localSheetId="23">#REF!</definedName>
    <definedName name="____MT80" localSheetId="24">#REF!</definedName>
    <definedName name="____MT80" localSheetId="21">#REF!</definedName>
    <definedName name="____MT80">#REF!</definedName>
    <definedName name="____MT81" localSheetId="23">#REF!</definedName>
    <definedName name="____MT81" localSheetId="24">#REF!</definedName>
    <definedName name="____MT81" localSheetId="21">#REF!</definedName>
    <definedName name="____MT81">#REF!</definedName>
    <definedName name="____MT82" localSheetId="23">#REF!</definedName>
    <definedName name="____MT82" localSheetId="24">#REF!</definedName>
    <definedName name="____MT82" localSheetId="21">#REF!</definedName>
    <definedName name="____MT82">#REF!</definedName>
    <definedName name="____MT83" localSheetId="23">#REF!</definedName>
    <definedName name="____MT83" localSheetId="24">#REF!</definedName>
    <definedName name="____MT83" localSheetId="21">#REF!</definedName>
    <definedName name="____MT83">#REF!</definedName>
    <definedName name="____MT84" localSheetId="23">#REF!</definedName>
    <definedName name="____MT84" localSheetId="24">#REF!</definedName>
    <definedName name="____MT84" localSheetId="21">#REF!</definedName>
    <definedName name="____MT84">#REF!</definedName>
    <definedName name="____MT85" localSheetId="23">#REF!</definedName>
    <definedName name="____MT85" localSheetId="24">#REF!</definedName>
    <definedName name="____MT85" localSheetId="21">#REF!</definedName>
    <definedName name="____MT85">#REF!</definedName>
    <definedName name="____MT86" localSheetId="23">#REF!</definedName>
    <definedName name="____MT86" localSheetId="24">#REF!</definedName>
    <definedName name="____MT86" localSheetId="21">#REF!</definedName>
    <definedName name="____MT86">#REF!</definedName>
    <definedName name="____MT87" localSheetId="23">#REF!</definedName>
    <definedName name="____MT87" localSheetId="24">#REF!</definedName>
    <definedName name="____MT87" localSheetId="21">#REF!</definedName>
    <definedName name="____MT87">#REF!</definedName>
    <definedName name="____MT88" localSheetId="23">#REF!</definedName>
    <definedName name="____MT88" localSheetId="24">#REF!</definedName>
    <definedName name="____MT88" localSheetId="21">#REF!</definedName>
    <definedName name="____MT88">#REF!</definedName>
    <definedName name="____MT89" localSheetId="23">#REF!</definedName>
    <definedName name="____MT89" localSheetId="24">#REF!</definedName>
    <definedName name="____MT89" localSheetId="21">#REF!</definedName>
    <definedName name="____MT89">#REF!</definedName>
    <definedName name="____MT9" localSheetId="23">#REF!</definedName>
    <definedName name="____MT9" localSheetId="24">#REF!</definedName>
    <definedName name="____MT9" localSheetId="21">#REF!</definedName>
    <definedName name="____MT9">#REF!</definedName>
    <definedName name="____MT90" localSheetId="23">#REF!</definedName>
    <definedName name="____MT90" localSheetId="24">#REF!</definedName>
    <definedName name="____MT90" localSheetId="21">#REF!</definedName>
    <definedName name="____MT90">#REF!</definedName>
    <definedName name="____MT91" localSheetId="23">#REF!</definedName>
    <definedName name="____MT91" localSheetId="24">#REF!</definedName>
    <definedName name="____MT91" localSheetId="21">#REF!</definedName>
    <definedName name="____MT91">#REF!</definedName>
    <definedName name="____MT92" localSheetId="23">#REF!</definedName>
    <definedName name="____MT92" localSheetId="24">#REF!</definedName>
    <definedName name="____MT92" localSheetId="21">#REF!</definedName>
    <definedName name="____MT92">#REF!</definedName>
    <definedName name="____MT93" localSheetId="23">#REF!</definedName>
    <definedName name="____MT93" localSheetId="24">#REF!</definedName>
    <definedName name="____MT93" localSheetId="21">#REF!</definedName>
    <definedName name="____MT93">#REF!</definedName>
    <definedName name="____MT94" localSheetId="23">#REF!</definedName>
    <definedName name="____MT94" localSheetId="24">#REF!</definedName>
    <definedName name="____MT94" localSheetId="21">#REF!</definedName>
    <definedName name="____MT94">#REF!</definedName>
    <definedName name="____MT95" localSheetId="23">#REF!</definedName>
    <definedName name="____MT95" localSheetId="24">#REF!</definedName>
    <definedName name="____MT95" localSheetId="21">#REF!</definedName>
    <definedName name="____MT95">#REF!</definedName>
    <definedName name="____MT96" localSheetId="23">#REF!</definedName>
    <definedName name="____MT96" localSheetId="24">#REF!</definedName>
    <definedName name="____MT96" localSheetId="21">#REF!</definedName>
    <definedName name="____MT96">#REF!</definedName>
    <definedName name="____MT97" localSheetId="23">#REF!</definedName>
    <definedName name="____MT97" localSheetId="24">#REF!</definedName>
    <definedName name="____MT97" localSheetId="21">#REF!</definedName>
    <definedName name="____MT97">#REF!</definedName>
    <definedName name="____MT98" localSheetId="23">#REF!</definedName>
    <definedName name="____MT98" localSheetId="24">#REF!</definedName>
    <definedName name="____MT98" localSheetId="21">#REF!</definedName>
    <definedName name="____MT98">#REF!</definedName>
    <definedName name="____MT99" localSheetId="23">#REF!</definedName>
    <definedName name="____MT99" localSheetId="24">#REF!</definedName>
    <definedName name="____MT99" localSheetId="21">#REF!</definedName>
    <definedName name="____MT99">#REF!</definedName>
    <definedName name="____OH1" localSheetId="26">#REF!</definedName>
    <definedName name="____OH1">[3]MRATES!$C$35</definedName>
    <definedName name="____PPA14" localSheetId="25">#REF!</definedName>
    <definedName name="____PPA14" localSheetId="22">#REF!</definedName>
    <definedName name="____PPA14" localSheetId="23">#REF!</definedName>
    <definedName name="____PPA14" localSheetId="26">#REF!</definedName>
    <definedName name="____PPA14" localSheetId="28">#REF!</definedName>
    <definedName name="____PPA14" localSheetId="24">#REF!</definedName>
    <definedName name="____PPA14" localSheetId="21">#REF!</definedName>
    <definedName name="____PPA14">#REF!</definedName>
    <definedName name="____PPB154" localSheetId="23">#REF!</definedName>
    <definedName name="____PPB154" localSheetId="28">#REF!</definedName>
    <definedName name="____PPB154" localSheetId="24">#REF!</definedName>
    <definedName name="____PPB154" localSheetId="21">#REF!</definedName>
    <definedName name="____PPB154">#REF!</definedName>
    <definedName name="____PPB155" localSheetId="23">#REF!</definedName>
    <definedName name="____PPB155" localSheetId="28">#REF!</definedName>
    <definedName name="____PPB155" localSheetId="24">#REF!</definedName>
    <definedName name="____PPB155" localSheetId="21">#REF!</definedName>
    <definedName name="____PPB155">#REF!</definedName>
    <definedName name="____PPB16" localSheetId="23">#REF!</definedName>
    <definedName name="____PPB16" localSheetId="28">#REF!</definedName>
    <definedName name="____PPB16" localSheetId="24">#REF!</definedName>
    <definedName name="____PPB16" localSheetId="21">#REF!</definedName>
    <definedName name="____PPB16">#REF!</definedName>
    <definedName name="____PPB17" localSheetId="23">#REF!</definedName>
    <definedName name="____PPB17" localSheetId="28">#REF!</definedName>
    <definedName name="____PPB17" localSheetId="24">#REF!</definedName>
    <definedName name="____PPB17" localSheetId="21">#REF!</definedName>
    <definedName name="____PPB17">#REF!</definedName>
    <definedName name="____PPB18" localSheetId="23">#REF!</definedName>
    <definedName name="____PPB18" localSheetId="28">#REF!</definedName>
    <definedName name="____PPB18" localSheetId="24">#REF!</definedName>
    <definedName name="____PPB18" localSheetId="21">#REF!</definedName>
    <definedName name="____PPB18">#REF!</definedName>
    <definedName name="____PPB19" localSheetId="23">#REF!</definedName>
    <definedName name="____PPB19" localSheetId="28">#REF!</definedName>
    <definedName name="____PPB19" localSheetId="24">#REF!</definedName>
    <definedName name="____PPB19" localSheetId="21">#REF!</definedName>
    <definedName name="____PPB19">#REF!</definedName>
    <definedName name="____PPB2" localSheetId="23">#REF!</definedName>
    <definedName name="____PPB2" localSheetId="28">#REF!</definedName>
    <definedName name="____PPB2" localSheetId="24">#REF!</definedName>
    <definedName name="____PPB2" localSheetId="21">#REF!</definedName>
    <definedName name="____PPB2">#REF!</definedName>
    <definedName name="____PPB20" localSheetId="23">#REF!</definedName>
    <definedName name="____PPB20" localSheetId="28">#REF!</definedName>
    <definedName name="____PPB20" localSheetId="24">#REF!</definedName>
    <definedName name="____PPB20" localSheetId="21">#REF!</definedName>
    <definedName name="____PPB20">#REF!</definedName>
    <definedName name="____PPB21" localSheetId="23">#REF!</definedName>
    <definedName name="____PPB21" localSheetId="28">#REF!</definedName>
    <definedName name="____PPB21" localSheetId="24">#REF!</definedName>
    <definedName name="____PPB21" localSheetId="21">#REF!</definedName>
    <definedName name="____PPB21">#REF!</definedName>
    <definedName name="____PPB22" localSheetId="23">#REF!</definedName>
    <definedName name="____PPB22" localSheetId="28">#REF!</definedName>
    <definedName name="____PPB22" localSheetId="24">#REF!</definedName>
    <definedName name="____PPB22" localSheetId="21">#REF!</definedName>
    <definedName name="____PPB22">#REF!</definedName>
    <definedName name="____PPB23" localSheetId="23">#REF!</definedName>
    <definedName name="____PPB23" localSheetId="28">#REF!</definedName>
    <definedName name="____PPB23" localSheetId="24">#REF!</definedName>
    <definedName name="____PPB23" localSheetId="21">#REF!</definedName>
    <definedName name="____PPB23">#REF!</definedName>
    <definedName name="____PPB24" localSheetId="23">#REF!</definedName>
    <definedName name="____PPB24" localSheetId="28">#REF!</definedName>
    <definedName name="____PPB24" localSheetId="24">#REF!</definedName>
    <definedName name="____PPB24" localSheetId="21">#REF!</definedName>
    <definedName name="____PPB24">#REF!</definedName>
    <definedName name="____PPB25" localSheetId="23">#REF!</definedName>
    <definedName name="____PPB25" localSheetId="28">#REF!</definedName>
    <definedName name="____PPB25" localSheetId="24">#REF!</definedName>
    <definedName name="____PPB25" localSheetId="21">#REF!</definedName>
    <definedName name="____PPB25">#REF!</definedName>
    <definedName name="____PPB26" localSheetId="23">#REF!</definedName>
    <definedName name="____PPB26" localSheetId="28">#REF!</definedName>
    <definedName name="____PPB26" localSheetId="24">#REF!</definedName>
    <definedName name="____PPB26" localSheetId="21">#REF!</definedName>
    <definedName name="____PPB26">#REF!</definedName>
    <definedName name="____PPB27" localSheetId="23">#REF!</definedName>
    <definedName name="____PPB27" localSheetId="28">#REF!</definedName>
    <definedName name="____PPB27" localSheetId="24">#REF!</definedName>
    <definedName name="____PPB27" localSheetId="21">#REF!</definedName>
    <definedName name="____PPB27">#REF!</definedName>
    <definedName name="____PPB28" localSheetId="23">#REF!</definedName>
    <definedName name="____PPB28" localSheetId="28">#REF!</definedName>
    <definedName name="____PPB28" localSheetId="24">#REF!</definedName>
    <definedName name="____PPB28" localSheetId="21">#REF!</definedName>
    <definedName name="____PPB28">#REF!</definedName>
    <definedName name="____PPB29" localSheetId="23">#REF!</definedName>
    <definedName name="____PPB29" localSheetId="28">#REF!</definedName>
    <definedName name="____PPB29" localSheetId="24">#REF!</definedName>
    <definedName name="____PPB29" localSheetId="21">#REF!</definedName>
    <definedName name="____PPB29">#REF!</definedName>
    <definedName name="____PPB3" localSheetId="23">#REF!</definedName>
    <definedName name="____PPB3" localSheetId="28">#REF!</definedName>
    <definedName name="____PPB3" localSheetId="24">#REF!</definedName>
    <definedName name="____PPB3" localSheetId="21">#REF!</definedName>
    <definedName name="____PPB3">#REF!</definedName>
    <definedName name="____PPB30" localSheetId="23">#REF!</definedName>
    <definedName name="____PPB30" localSheetId="28">#REF!</definedName>
    <definedName name="____PPB30" localSheetId="24">#REF!</definedName>
    <definedName name="____PPB30" localSheetId="21">#REF!</definedName>
    <definedName name="____PPB30">#REF!</definedName>
    <definedName name="____PPB31" localSheetId="23">#REF!</definedName>
    <definedName name="____PPB31" localSheetId="28">#REF!</definedName>
    <definedName name="____PPB31" localSheetId="24">#REF!</definedName>
    <definedName name="____PPB31" localSheetId="21">#REF!</definedName>
    <definedName name="____PPB31">#REF!</definedName>
    <definedName name="____PPB32" localSheetId="23">#REF!</definedName>
    <definedName name="____PPB32" localSheetId="28">#REF!</definedName>
    <definedName name="____PPB32" localSheetId="24">#REF!</definedName>
    <definedName name="____PPB32" localSheetId="21">#REF!</definedName>
    <definedName name="____PPB32">#REF!</definedName>
    <definedName name="____PPB33" localSheetId="23">#REF!</definedName>
    <definedName name="____PPB33" localSheetId="28">#REF!</definedName>
    <definedName name="____PPB33" localSheetId="24">#REF!</definedName>
    <definedName name="____PPB33" localSheetId="21">#REF!</definedName>
    <definedName name="____PPB33">#REF!</definedName>
    <definedName name="____PPB34" localSheetId="23">#REF!</definedName>
    <definedName name="____PPB34" localSheetId="28">#REF!</definedName>
    <definedName name="____PPB34" localSheetId="24">#REF!</definedName>
    <definedName name="____PPB34" localSheetId="21">#REF!</definedName>
    <definedName name="____PPB34">#REF!</definedName>
    <definedName name="____PPB35" localSheetId="23">#REF!</definedName>
    <definedName name="____PPB35" localSheetId="28">#REF!</definedName>
    <definedName name="____PPB35" localSheetId="24">#REF!</definedName>
    <definedName name="____PPB35" localSheetId="21">#REF!</definedName>
    <definedName name="____PPB35">#REF!</definedName>
    <definedName name="____PPB36" localSheetId="23">#REF!</definedName>
    <definedName name="____PPB36" localSheetId="28">#REF!</definedName>
    <definedName name="____PPB36" localSheetId="24">#REF!</definedName>
    <definedName name="____PPB36" localSheetId="21">#REF!</definedName>
    <definedName name="____PPB36">#REF!</definedName>
    <definedName name="____PPB37" localSheetId="23">#REF!</definedName>
    <definedName name="____PPB37" localSheetId="28">#REF!</definedName>
    <definedName name="____PPB37" localSheetId="24">#REF!</definedName>
    <definedName name="____PPB37" localSheetId="21">#REF!</definedName>
    <definedName name="____PPB37">#REF!</definedName>
    <definedName name="____PPB38" localSheetId="23">#REF!</definedName>
    <definedName name="____PPB38" localSheetId="28">#REF!</definedName>
    <definedName name="____PPB38" localSheetId="24">#REF!</definedName>
    <definedName name="____PPB38" localSheetId="21">#REF!</definedName>
    <definedName name="____PPB38">#REF!</definedName>
    <definedName name="____PPB39" localSheetId="23">#REF!</definedName>
    <definedName name="____PPB39" localSheetId="28">#REF!</definedName>
    <definedName name="____PPB39" localSheetId="24">#REF!</definedName>
    <definedName name="____PPB39" localSheetId="21">#REF!</definedName>
    <definedName name="____PPB39">#REF!</definedName>
    <definedName name="____PPB4" localSheetId="23">#REF!</definedName>
    <definedName name="____PPB4" localSheetId="28">#REF!</definedName>
    <definedName name="____PPB4" localSheetId="24">#REF!</definedName>
    <definedName name="____PPB4" localSheetId="21">#REF!</definedName>
    <definedName name="____PPB4">#REF!</definedName>
    <definedName name="____PPB40" localSheetId="23">#REF!</definedName>
    <definedName name="____PPB40" localSheetId="28">#REF!</definedName>
    <definedName name="____PPB40" localSheetId="24">#REF!</definedName>
    <definedName name="____PPB40" localSheetId="21">#REF!</definedName>
    <definedName name="____PPB40">#REF!</definedName>
    <definedName name="____PPB41" localSheetId="23">#REF!</definedName>
    <definedName name="____PPB41" localSheetId="28">#REF!</definedName>
    <definedName name="____PPB41" localSheetId="24">#REF!</definedName>
    <definedName name="____PPB41" localSheetId="21">#REF!</definedName>
    <definedName name="____PPB41">#REF!</definedName>
    <definedName name="____PPB42" localSheetId="23">#REF!</definedName>
    <definedName name="____PPB42" localSheetId="28">#REF!</definedName>
    <definedName name="____PPB42" localSheetId="24">#REF!</definedName>
    <definedName name="____PPB42" localSheetId="21">#REF!</definedName>
    <definedName name="____PPB42">#REF!</definedName>
    <definedName name="____PPB43" localSheetId="23">#REF!</definedName>
    <definedName name="____PPB43" localSheetId="28">#REF!</definedName>
    <definedName name="____PPB43" localSheetId="24">#REF!</definedName>
    <definedName name="____PPB43" localSheetId="21">#REF!</definedName>
    <definedName name="____PPB43">#REF!</definedName>
    <definedName name="____PPB44" localSheetId="23">#REF!</definedName>
    <definedName name="____PPB44" localSheetId="28">#REF!</definedName>
    <definedName name="____PPB44" localSheetId="24">#REF!</definedName>
    <definedName name="____PPB44" localSheetId="21">#REF!</definedName>
    <definedName name="____PPB44">#REF!</definedName>
    <definedName name="____PPB45" localSheetId="23">#REF!</definedName>
    <definedName name="____PPB45" localSheetId="28">#REF!</definedName>
    <definedName name="____PPB45" localSheetId="24">#REF!</definedName>
    <definedName name="____PPB45" localSheetId="21">#REF!</definedName>
    <definedName name="____PPB45">#REF!</definedName>
    <definedName name="____PPB46" localSheetId="23">#REF!</definedName>
    <definedName name="____PPB46" localSheetId="28">#REF!</definedName>
    <definedName name="____PPB46" localSheetId="24">#REF!</definedName>
    <definedName name="____PPB46" localSheetId="21">#REF!</definedName>
    <definedName name="____PPB46">#REF!</definedName>
    <definedName name="____PPB47" localSheetId="23">#REF!</definedName>
    <definedName name="____PPB47" localSheetId="28">#REF!</definedName>
    <definedName name="____PPB47" localSheetId="24">#REF!</definedName>
    <definedName name="____PPB47" localSheetId="21">#REF!</definedName>
    <definedName name="____PPB47">#REF!</definedName>
    <definedName name="____PPB48" localSheetId="23">#REF!</definedName>
    <definedName name="____PPB48" localSheetId="28">#REF!</definedName>
    <definedName name="____PPB48" localSheetId="24">#REF!</definedName>
    <definedName name="____PPB48" localSheetId="21">#REF!</definedName>
    <definedName name="____PPB48">#REF!</definedName>
    <definedName name="____PPB49" localSheetId="23">#REF!</definedName>
    <definedName name="____PPB49" localSheetId="28">#REF!</definedName>
    <definedName name="____PPB49" localSheetId="24">#REF!</definedName>
    <definedName name="____PPB49" localSheetId="21">#REF!</definedName>
    <definedName name="____PPB49">#REF!</definedName>
    <definedName name="____PPB5" localSheetId="23">#REF!</definedName>
    <definedName name="____PPB5" localSheetId="28">#REF!</definedName>
    <definedName name="____PPB5" localSheetId="24">#REF!</definedName>
    <definedName name="____PPB5" localSheetId="21">#REF!</definedName>
    <definedName name="____PPB5">#REF!</definedName>
    <definedName name="____PPB50" localSheetId="23">#REF!</definedName>
    <definedName name="____PPB50" localSheetId="28">#REF!</definedName>
    <definedName name="____PPB50" localSheetId="24">#REF!</definedName>
    <definedName name="____PPB50" localSheetId="21">#REF!</definedName>
    <definedName name="____PPB50">#REF!</definedName>
    <definedName name="____PPB51" localSheetId="23">#REF!</definedName>
    <definedName name="____PPB51" localSheetId="28">#REF!</definedName>
    <definedName name="____PPB51" localSheetId="24">#REF!</definedName>
    <definedName name="____PPB51" localSheetId="21">#REF!</definedName>
    <definedName name="____PPB51">#REF!</definedName>
    <definedName name="____PPB52" localSheetId="23">#REF!</definedName>
    <definedName name="____PPB52" localSheetId="28">#REF!</definedName>
    <definedName name="____PPB52" localSheetId="24">#REF!</definedName>
    <definedName name="____PPB52" localSheetId="21">#REF!</definedName>
    <definedName name="____PPB52">#REF!</definedName>
    <definedName name="____PPB53" localSheetId="23">#REF!</definedName>
    <definedName name="____PPB53" localSheetId="28">#REF!</definedName>
    <definedName name="____PPB53" localSheetId="24">#REF!</definedName>
    <definedName name="____PPB53" localSheetId="21">#REF!</definedName>
    <definedName name="____PPB53">#REF!</definedName>
    <definedName name="____PPB54" localSheetId="23">#REF!</definedName>
    <definedName name="____PPB54" localSheetId="28">#REF!</definedName>
    <definedName name="____PPB54" localSheetId="24">#REF!</definedName>
    <definedName name="____PPB54" localSheetId="21">#REF!</definedName>
    <definedName name="____PPB54">#REF!</definedName>
    <definedName name="____PPB55" localSheetId="23">#REF!</definedName>
    <definedName name="____PPB55" localSheetId="28">#REF!</definedName>
    <definedName name="____PPB55" localSheetId="24">#REF!</definedName>
    <definedName name="____PPB55" localSheetId="21">#REF!</definedName>
    <definedName name="____PPB55">#REF!</definedName>
    <definedName name="____PPB56" localSheetId="23">#REF!</definedName>
    <definedName name="____PPB56" localSheetId="28">#REF!</definedName>
    <definedName name="____PPB56" localSheetId="24">#REF!</definedName>
    <definedName name="____PPB56" localSheetId="21">#REF!</definedName>
    <definedName name="____PPB56">#REF!</definedName>
    <definedName name="____PPB57" localSheetId="23">#REF!</definedName>
    <definedName name="____PPB57" localSheetId="28">#REF!</definedName>
    <definedName name="____PPB57" localSheetId="24">#REF!</definedName>
    <definedName name="____PPB57" localSheetId="21">#REF!</definedName>
    <definedName name="____PPB57">#REF!</definedName>
    <definedName name="____PPB58" localSheetId="23">#REF!</definedName>
    <definedName name="____PPB58" localSheetId="28">#REF!</definedName>
    <definedName name="____PPB58" localSheetId="24">#REF!</definedName>
    <definedName name="____PPB58" localSheetId="21">#REF!</definedName>
    <definedName name="____PPB58">#REF!</definedName>
    <definedName name="____PPB59" localSheetId="23">#REF!</definedName>
    <definedName name="____PPB59" localSheetId="28">#REF!</definedName>
    <definedName name="____PPB59" localSheetId="24">#REF!</definedName>
    <definedName name="____PPB59" localSheetId="21">#REF!</definedName>
    <definedName name="____PPB59">#REF!</definedName>
    <definedName name="____PPB6" localSheetId="23">#REF!</definedName>
    <definedName name="____PPB6" localSheetId="28">#REF!</definedName>
    <definedName name="____PPB6" localSheetId="24">#REF!</definedName>
    <definedName name="____PPB6" localSheetId="21">#REF!</definedName>
    <definedName name="____PPB6">#REF!</definedName>
    <definedName name="____PPB60" localSheetId="23">#REF!</definedName>
    <definedName name="____PPB60" localSheetId="28">#REF!</definedName>
    <definedName name="____PPB60" localSheetId="24">#REF!</definedName>
    <definedName name="____PPB60" localSheetId="21">#REF!</definedName>
    <definedName name="____PPB60">#REF!</definedName>
    <definedName name="____PPB61" localSheetId="23">#REF!</definedName>
    <definedName name="____PPB61" localSheetId="28">#REF!</definedName>
    <definedName name="____PPB61" localSheetId="24">#REF!</definedName>
    <definedName name="____PPB61" localSheetId="21">#REF!</definedName>
    <definedName name="____PPB61">#REF!</definedName>
    <definedName name="____PPB62" localSheetId="23">#REF!</definedName>
    <definedName name="____PPB62" localSheetId="28">#REF!</definedName>
    <definedName name="____PPB62" localSheetId="24">#REF!</definedName>
    <definedName name="____PPB62" localSheetId="21">#REF!</definedName>
    <definedName name="____PPB62">#REF!</definedName>
    <definedName name="____PPB63" localSheetId="23">#REF!</definedName>
    <definedName name="____PPB63" localSheetId="28">#REF!</definedName>
    <definedName name="____PPB63" localSheetId="24">#REF!</definedName>
    <definedName name="____PPB63" localSheetId="21">#REF!</definedName>
    <definedName name="____PPB63">#REF!</definedName>
    <definedName name="____PPB64" localSheetId="23">#REF!</definedName>
    <definedName name="____PPB64" localSheetId="28">#REF!</definedName>
    <definedName name="____PPB64" localSheetId="24">#REF!</definedName>
    <definedName name="____PPB64" localSheetId="21">#REF!</definedName>
    <definedName name="____PPB64">#REF!</definedName>
    <definedName name="____PPB65" localSheetId="23">#REF!</definedName>
    <definedName name="____PPB65" localSheetId="28">#REF!</definedName>
    <definedName name="____PPB65" localSheetId="24">#REF!</definedName>
    <definedName name="____PPB65" localSheetId="21">#REF!</definedName>
    <definedName name="____PPB65">#REF!</definedName>
    <definedName name="____PPB66" localSheetId="23">#REF!</definedName>
    <definedName name="____PPB66" localSheetId="28">#REF!</definedName>
    <definedName name="____PPB66" localSheetId="24">#REF!</definedName>
    <definedName name="____PPB66" localSheetId="21">#REF!</definedName>
    <definedName name="____PPB66">#REF!</definedName>
    <definedName name="____PPB67" localSheetId="23">#REF!</definedName>
    <definedName name="____PPB67" localSheetId="28">#REF!</definedName>
    <definedName name="____PPB67" localSheetId="24">#REF!</definedName>
    <definedName name="____PPB67" localSheetId="21">#REF!</definedName>
    <definedName name="____PPB67">#REF!</definedName>
    <definedName name="____PPB68" localSheetId="23">#REF!</definedName>
    <definedName name="____PPB68" localSheetId="28">#REF!</definedName>
    <definedName name="____PPB68" localSheetId="24">#REF!</definedName>
    <definedName name="____PPB68" localSheetId="21">#REF!</definedName>
    <definedName name="____PPB68">#REF!</definedName>
    <definedName name="____PPB69" localSheetId="23">#REF!</definedName>
    <definedName name="____PPB69" localSheetId="28">#REF!</definedName>
    <definedName name="____PPB69" localSheetId="24">#REF!</definedName>
    <definedName name="____PPB69" localSheetId="21">#REF!</definedName>
    <definedName name="____PPB69">#REF!</definedName>
    <definedName name="____PPB7" localSheetId="23">#REF!</definedName>
    <definedName name="____PPB7" localSheetId="28">#REF!</definedName>
    <definedName name="____PPB7" localSheetId="24">#REF!</definedName>
    <definedName name="____PPB7" localSheetId="21">#REF!</definedName>
    <definedName name="____PPB7">#REF!</definedName>
    <definedName name="____PPB70" localSheetId="23">#REF!</definedName>
    <definedName name="____PPB70" localSheetId="28">#REF!</definedName>
    <definedName name="____PPB70" localSheetId="24">#REF!</definedName>
    <definedName name="____PPB70" localSheetId="21">#REF!</definedName>
    <definedName name="____PPB70">#REF!</definedName>
    <definedName name="____PPB71" localSheetId="23">#REF!</definedName>
    <definedName name="____PPB71" localSheetId="28">#REF!</definedName>
    <definedName name="____PPB71" localSheetId="24">#REF!</definedName>
    <definedName name="____PPB71" localSheetId="21">#REF!</definedName>
    <definedName name="____PPB71">#REF!</definedName>
    <definedName name="____PPB72" localSheetId="23">#REF!</definedName>
    <definedName name="____PPB72" localSheetId="28">#REF!</definedName>
    <definedName name="____PPB72" localSheetId="24">#REF!</definedName>
    <definedName name="____PPB72" localSheetId="21">#REF!</definedName>
    <definedName name="____PPB72">#REF!</definedName>
    <definedName name="____PPB73" localSheetId="23">#REF!</definedName>
    <definedName name="____PPB73" localSheetId="28">#REF!</definedName>
    <definedName name="____PPB73" localSheetId="24">#REF!</definedName>
    <definedName name="____PPB73" localSheetId="21">#REF!</definedName>
    <definedName name="____PPB73">#REF!</definedName>
    <definedName name="____PPB74" localSheetId="23">#REF!</definedName>
    <definedName name="____PPB74" localSheetId="28">#REF!</definedName>
    <definedName name="____PPB74" localSheetId="24">#REF!</definedName>
    <definedName name="____PPB74" localSheetId="21">#REF!</definedName>
    <definedName name="____PPB74">#REF!</definedName>
    <definedName name="____PPB75" localSheetId="23">#REF!</definedName>
    <definedName name="____PPB75" localSheetId="28">#REF!</definedName>
    <definedName name="____PPB75" localSheetId="24">#REF!</definedName>
    <definedName name="____PPB75" localSheetId="21">#REF!</definedName>
    <definedName name="____PPB75">#REF!</definedName>
    <definedName name="____PPB76" localSheetId="23">#REF!</definedName>
    <definedName name="____PPB76" localSheetId="28">#REF!</definedName>
    <definedName name="____PPB76" localSheetId="24">#REF!</definedName>
    <definedName name="____PPB76" localSheetId="21">#REF!</definedName>
    <definedName name="____PPB76">#REF!</definedName>
    <definedName name="____PPB77" localSheetId="23">#REF!</definedName>
    <definedName name="____PPB77" localSheetId="28">#REF!</definedName>
    <definedName name="____PPB77" localSheetId="24">#REF!</definedName>
    <definedName name="____PPB77" localSheetId="21">#REF!</definedName>
    <definedName name="____PPB77">#REF!</definedName>
    <definedName name="____PPB78" localSheetId="23">#REF!</definedName>
    <definedName name="____PPB78" localSheetId="28">#REF!</definedName>
    <definedName name="____PPB78" localSheetId="24">#REF!</definedName>
    <definedName name="____PPB78" localSheetId="21">#REF!</definedName>
    <definedName name="____PPB78">#REF!</definedName>
    <definedName name="____PPB79" localSheetId="23">#REF!</definedName>
    <definedName name="____PPB79" localSheetId="28">#REF!</definedName>
    <definedName name="____PPB79" localSheetId="24">#REF!</definedName>
    <definedName name="____PPB79" localSheetId="21">#REF!</definedName>
    <definedName name="____PPB79">#REF!</definedName>
    <definedName name="____PPB8" localSheetId="23">#REF!</definedName>
    <definedName name="____PPB8" localSheetId="28">#REF!</definedName>
    <definedName name="____PPB8" localSheetId="24">#REF!</definedName>
    <definedName name="____PPB8" localSheetId="21">#REF!</definedName>
    <definedName name="____PPB8">#REF!</definedName>
    <definedName name="____PPB80" localSheetId="23">#REF!</definedName>
    <definedName name="____PPB80" localSheetId="28">#REF!</definedName>
    <definedName name="____PPB80" localSheetId="24">#REF!</definedName>
    <definedName name="____PPB80" localSheetId="21">#REF!</definedName>
    <definedName name="____PPB80">#REF!</definedName>
    <definedName name="____PPB81" localSheetId="23">#REF!</definedName>
    <definedName name="____PPB81" localSheetId="28">#REF!</definedName>
    <definedName name="____PPB81" localSheetId="24">#REF!</definedName>
    <definedName name="____PPB81" localSheetId="21">#REF!</definedName>
    <definedName name="____PPB81">#REF!</definedName>
    <definedName name="____PPB82" localSheetId="23">#REF!</definedName>
    <definedName name="____PPB82" localSheetId="28">#REF!</definedName>
    <definedName name="____PPB82" localSheetId="24">#REF!</definedName>
    <definedName name="____PPB82" localSheetId="21">#REF!</definedName>
    <definedName name="____PPB82">#REF!</definedName>
    <definedName name="____PPB83" localSheetId="23">#REF!</definedName>
    <definedName name="____PPB83" localSheetId="28">#REF!</definedName>
    <definedName name="____PPB83" localSheetId="24">#REF!</definedName>
    <definedName name="____PPB83" localSheetId="21">#REF!</definedName>
    <definedName name="____PPB83">#REF!</definedName>
    <definedName name="____PPB84" localSheetId="23">#REF!</definedName>
    <definedName name="____PPB84" localSheetId="28">#REF!</definedName>
    <definedName name="____PPB84" localSheetId="24">#REF!</definedName>
    <definedName name="____PPB84" localSheetId="21">#REF!</definedName>
    <definedName name="____PPB84">#REF!</definedName>
    <definedName name="____PPB85" localSheetId="23">#REF!</definedName>
    <definedName name="____PPB85" localSheetId="28">#REF!</definedName>
    <definedName name="____PPB85" localSheetId="24">#REF!</definedName>
    <definedName name="____PPB85" localSheetId="21">#REF!</definedName>
    <definedName name="____PPB85">#REF!</definedName>
    <definedName name="____PPB86" localSheetId="23">#REF!</definedName>
    <definedName name="____PPB86" localSheetId="28">#REF!</definedName>
    <definedName name="____PPB86" localSheetId="24">#REF!</definedName>
    <definedName name="____PPB86" localSheetId="21">#REF!</definedName>
    <definedName name="____PPB86">#REF!</definedName>
    <definedName name="____PPB87" localSheetId="23">#REF!</definedName>
    <definedName name="____PPB87" localSheetId="28">#REF!</definedName>
    <definedName name="____PPB87" localSheetId="24">#REF!</definedName>
    <definedName name="____PPB87" localSheetId="21">#REF!</definedName>
    <definedName name="____PPB87">#REF!</definedName>
    <definedName name="____PPB88" localSheetId="23">#REF!</definedName>
    <definedName name="____PPB88" localSheetId="28">#REF!</definedName>
    <definedName name="____PPB88" localSheetId="24">#REF!</definedName>
    <definedName name="____PPB88" localSheetId="21">#REF!</definedName>
    <definedName name="____PPB88">#REF!</definedName>
    <definedName name="____PPB89" localSheetId="23">#REF!</definedName>
    <definedName name="____PPB89" localSheetId="28">#REF!</definedName>
    <definedName name="____PPB89" localSheetId="24">#REF!</definedName>
    <definedName name="____PPB89" localSheetId="21">#REF!</definedName>
    <definedName name="____PPB89">#REF!</definedName>
    <definedName name="____PPB9" localSheetId="23">#REF!</definedName>
    <definedName name="____PPB9" localSheetId="28">#REF!</definedName>
    <definedName name="____PPB9" localSheetId="24">#REF!</definedName>
    <definedName name="____PPB9" localSheetId="21">#REF!</definedName>
    <definedName name="____PPB9">#REF!</definedName>
    <definedName name="____PPB90" localSheetId="23">#REF!</definedName>
    <definedName name="____PPB90" localSheetId="28">#REF!</definedName>
    <definedName name="____PPB90" localSheetId="24">#REF!</definedName>
    <definedName name="____PPB90" localSheetId="21">#REF!</definedName>
    <definedName name="____PPB90">#REF!</definedName>
    <definedName name="____PPB91" localSheetId="23">#REF!</definedName>
    <definedName name="____PPB91" localSheetId="28">#REF!</definedName>
    <definedName name="____PPB91" localSheetId="24">#REF!</definedName>
    <definedName name="____PPB91" localSheetId="21">#REF!</definedName>
    <definedName name="____PPB91">#REF!</definedName>
    <definedName name="____PPB92" localSheetId="23">#REF!</definedName>
    <definedName name="____PPB92" localSheetId="28">#REF!</definedName>
    <definedName name="____PPB92" localSheetId="24">#REF!</definedName>
    <definedName name="____PPB92" localSheetId="21">#REF!</definedName>
    <definedName name="____PPB92">#REF!</definedName>
    <definedName name="____PPB93" localSheetId="23">#REF!</definedName>
    <definedName name="____PPB93" localSheetId="28">#REF!</definedName>
    <definedName name="____PPB93" localSheetId="24">#REF!</definedName>
    <definedName name="____PPB93" localSheetId="21">#REF!</definedName>
    <definedName name="____PPB93">#REF!</definedName>
    <definedName name="____PPB94" localSheetId="23">#REF!</definedName>
    <definedName name="____PPB94" localSheetId="28">#REF!</definedName>
    <definedName name="____PPB94" localSheetId="24">#REF!</definedName>
    <definedName name="____PPB94" localSheetId="21">#REF!</definedName>
    <definedName name="____PPB94">#REF!</definedName>
    <definedName name="____PPB95" localSheetId="23">#REF!</definedName>
    <definedName name="____PPB95" localSheetId="28">#REF!</definedName>
    <definedName name="____PPB95" localSheetId="24">#REF!</definedName>
    <definedName name="____PPB95" localSheetId="21">#REF!</definedName>
    <definedName name="____PPB95">#REF!</definedName>
    <definedName name="____PPB96" localSheetId="23">#REF!</definedName>
    <definedName name="____PPB96" localSheetId="28">#REF!</definedName>
    <definedName name="____PPB96" localSheetId="24">#REF!</definedName>
    <definedName name="____PPB96" localSheetId="21">#REF!</definedName>
    <definedName name="____PPB96">#REF!</definedName>
    <definedName name="____PPB97" localSheetId="23">#REF!</definedName>
    <definedName name="____PPB97" localSheetId="28">#REF!</definedName>
    <definedName name="____PPB97" localSheetId="24">#REF!</definedName>
    <definedName name="____PPB97" localSheetId="21">#REF!</definedName>
    <definedName name="____PPB97">#REF!</definedName>
    <definedName name="____PPB98" localSheetId="23">#REF!</definedName>
    <definedName name="____PPB98" localSheetId="28">#REF!</definedName>
    <definedName name="____PPB98" localSheetId="24">#REF!</definedName>
    <definedName name="____PPB98" localSheetId="21">#REF!</definedName>
    <definedName name="____PPB98">#REF!</definedName>
    <definedName name="____PPB99" localSheetId="23">#REF!</definedName>
    <definedName name="____PPB99" localSheetId="28">#REF!</definedName>
    <definedName name="____PPB99" localSheetId="24">#REF!</definedName>
    <definedName name="____PPB99" localSheetId="21">#REF!</definedName>
    <definedName name="____PPB99">#REF!</definedName>
    <definedName name="____PPC1" localSheetId="23">#REF!</definedName>
    <definedName name="____PPC1" localSheetId="28">#REF!</definedName>
    <definedName name="____PPC1" localSheetId="24">#REF!</definedName>
    <definedName name="____PPC1" localSheetId="21">#REF!</definedName>
    <definedName name="____PPC1">#REF!</definedName>
    <definedName name="____PPC10" localSheetId="23">#REF!</definedName>
    <definedName name="____PPC10" localSheetId="28">#REF!</definedName>
    <definedName name="____PPC10" localSheetId="24">#REF!</definedName>
    <definedName name="____PPC10" localSheetId="21">#REF!</definedName>
    <definedName name="____PPC10">#REF!</definedName>
    <definedName name="____PPC100" localSheetId="23">#REF!</definedName>
    <definedName name="____PPC100" localSheetId="28">#REF!</definedName>
    <definedName name="____PPC100" localSheetId="24">#REF!</definedName>
    <definedName name="____PPC100" localSheetId="21">#REF!</definedName>
    <definedName name="____PPC100">#REF!</definedName>
    <definedName name="____PPC101" localSheetId="23">#REF!</definedName>
    <definedName name="____PPC101" localSheetId="28">#REF!</definedName>
    <definedName name="____PPC101" localSheetId="24">#REF!</definedName>
    <definedName name="____PPC101" localSheetId="21">#REF!</definedName>
    <definedName name="____PPC101">#REF!</definedName>
    <definedName name="____PPC102" localSheetId="23">#REF!</definedName>
    <definedName name="____PPC102" localSheetId="28">#REF!</definedName>
    <definedName name="____PPC102" localSheetId="24">#REF!</definedName>
    <definedName name="____PPC102" localSheetId="21">#REF!</definedName>
    <definedName name="____PPC102">#REF!</definedName>
    <definedName name="____PPC103" localSheetId="23">#REF!</definedName>
    <definedName name="____PPC103" localSheetId="28">#REF!</definedName>
    <definedName name="____PPC103" localSheetId="24">#REF!</definedName>
    <definedName name="____PPC103" localSheetId="21">#REF!</definedName>
    <definedName name="____PPC103">#REF!</definedName>
    <definedName name="____PPC104" localSheetId="23">#REF!</definedName>
    <definedName name="____PPC104" localSheetId="28">#REF!</definedName>
    <definedName name="____PPC104" localSheetId="24">#REF!</definedName>
    <definedName name="____PPC104" localSheetId="21">#REF!</definedName>
    <definedName name="____PPC104">#REF!</definedName>
    <definedName name="____PPC105" localSheetId="23">#REF!</definedName>
    <definedName name="____PPC105" localSheetId="28">#REF!</definedName>
    <definedName name="____PPC105" localSheetId="24">#REF!</definedName>
    <definedName name="____PPC105" localSheetId="21">#REF!</definedName>
    <definedName name="____PPC105">#REF!</definedName>
    <definedName name="____PPC106" localSheetId="23">#REF!</definedName>
    <definedName name="____PPC106" localSheetId="28">#REF!</definedName>
    <definedName name="____PPC106" localSheetId="24">#REF!</definedName>
    <definedName name="____PPC106" localSheetId="21">#REF!</definedName>
    <definedName name="____PPC106">#REF!</definedName>
    <definedName name="____PPC107" localSheetId="23">#REF!</definedName>
    <definedName name="____PPC107" localSheetId="28">#REF!</definedName>
    <definedName name="____PPC107" localSheetId="24">#REF!</definedName>
    <definedName name="____PPC107" localSheetId="21">#REF!</definedName>
    <definedName name="____PPC107">#REF!</definedName>
    <definedName name="____PPC108" localSheetId="23">#REF!</definedName>
    <definedName name="____PPC108" localSheetId="28">#REF!</definedName>
    <definedName name="____PPC108" localSheetId="24">#REF!</definedName>
    <definedName name="____PPC108" localSheetId="21">#REF!</definedName>
    <definedName name="____PPC108">#REF!</definedName>
    <definedName name="____PPC109" localSheetId="23">#REF!</definedName>
    <definedName name="____PPC109" localSheetId="28">#REF!</definedName>
    <definedName name="____PPC109" localSheetId="24">#REF!</definedName>
    <definedName name="____PPC109" localSheetId="21">#REF!</definedName>
    <definedName name="____PPC109">#REF!</definedName>
    <definedName name="____PPC11" localSheetId="23">#REF!</definedName>
    <definedName name="____PPC11" localSheetId="28">#REF!</definedName>
    <definedName name="____PPC11" localSheetId="24">#REF!</definedName>
    <definedName name="____PPC11" localSheetId="21">#REF!</definedName>
    <definedName name="____PPC11">#REF!</definedName>
    <definedName name="____PPC110" localSheetId="23">#REF!</definedName>
    <definedName name="____PPC110" localSheetId="28">#REF!</definedName>
    <definedName name="____PPC110" localSheetId="24">#REF!</definedName>
    <definedName name="____PPC110" localSheetId="21">#REF!</definedName>
    <definedName name="____PPC110">#REF!</definedName>
    <definedName name="____PPC111" localSheetId="23">#REF!</definedName>
    <definedName name="____PPC111" localSheetId="28">#REF!</definedName>
    <definedName name="____PPC111" localSheetId="24">#REF!</definedName>
    <definedName name="____PPC111" localSheetId="21">#REF!</definedName>
    <definedName name="____PPC111">#REF!</definedName>
    <definedName name="____PPC112" localSheetId="23">#REF!</definedName>
    <definedName name="____PPC112" localSheetId="28">#REF!</definedName>
    <definedName name="____PPC112" localSheetId="24">#REF!</definedName>
    <definedName name="____PPC112" localSheetId="21">#REF!</definedName>
    <definedName name="____PPC112">#REF!</definedName>
    <definedName name="____PPC113" localSheetId="23">#REF!</definedName>
    <definedName name="____PPC113" localSheetId="28">#REF!</definedName>
    <definedName name="____PPC113" localSheetId="24">#REF!</definedName>
    <definedName name="____PPC113" localSheetId="21">#REF!</definedName>
    <definedName name="____PPC113">#REF!</definedName>
    <definedName name="____PPC114" localSheetId="23">#REF!</definedName>
    <definedName name="____PPC114" localSheetId="28">#REF!</definedName>
    <definedName name="____PPC114" localSheetId="24">#REF!</definedName>
    <definedName name="____PPC114" localSheetId="21">#REF!</definedName>
    <definedName name="____PPC114">#REF!</definedName>
    <definedName name="____PPC115" localSheetId="23">#REF!</definedName>
    <definedName name="____PPC115" localSheetId="28">#REF!</definedName>
    <definedName name="____PPC115" localSheetId="24">#REF!</definedName>
    <definedName name="____PPC115" localSheetId="21">#REF!</definedName>
    <definedName name="____PPC115">#REF!</definedName>
    <definedName name="____PPC116" localSheetId="23">#REF!</definedName>
    <definedName name="____PPC116" localSheetId="28">#REF!</definedName>
    <definedName name="____PPC116" localSheetId="24">#REF!</definedName>
    <definedName name="____PPC116" localSheetId="21">#REF!</definedName>
    <definedName name="____PPC116">#REF!</definedName>
    <definedName name="____PPC117" localSheetId="23">#REF!</definedName>
    <definedName name="____PPC117" localSheetId="28">#REF!</definedName>
    <definedName name="____PPC117" localSheetId="24">#REF!</definedName>
    <definedName name="____PPC117" localSheetId="21">#REF!</definedName>
    <definedName name="____PPC117">#REF!</definedName>
    <definedName name="____PPC118" localSheetId="23">#REF!</definedName>
    <definedName name="____PPC118" localSheetId="28">#REF!</definedName>
    <definedName name="____PPC118" localSheetId="24">#REF!</definedName>
    <definedName name="____PPC118" localSheetId="21">#REF!</definedName>
    <definedName name="____PPC118">#REF!</definedName>
    <definedName name="____PPC119" localSheetId="23">#REF!</definedName>
    <definedName name="____PPC119" localSheetId="28">#REF!</definedName>
    <definedName name="____PPC119" localSheetId="24">#REF!</definedName>
    <definedName name="____PPC119" localSheetId="21">#REF!</definedName>
    <definedName name="____PPC119">#REF!</definedName>
    <definedName name="____PPC12" localSheetId="23">#REF!</definedName>
    <definedName name="____PPC12" localSheetId="28">#REF!</definedName>
    <definedName name="____PPC12" localSheetId="24">#REF!</definedName>
    <definedName name="____PPC12" localSheetId="21">#REF!</definedName>
    <definedName name="____PPC12">#REF!</definedName>
    <definedName name="____PPC120" localSheetId="23">#REF!</definedName>
    <definedName name="____PPC120" localSheetId="28">#REF!</definedName>
    <definedName name="____PPC120" localSheetId="24">#REF!</definedName>
    <definedName name="____PPC120" localSheetId="21">#REF!</definedName>
    <definedName name="____PPC120">#REF!</definedName>
    <definedName name="____PPC121" localSheetId="23">#REF!</definedName>
    <definedName name="____PPC121" localSheetId="28">#REF!</definedName>
    <definedName name="____PPC121" localSheetId="24">#REF!</definedName>
    <definedName name="____PPC121" localSheetId="21">#REF!</definedName>
    <definedName name="____PPC121">#REF!</definedName>
    <definedName name="____PPC122" localSheetId="23">#REF!</definedName>
    <definedName name="____PPC122" localSheetId="28">#REF!</definedName>
    <definedName name="____PPC122" localSheetId="24">#REF!</definedName>
    <definedName name="____PPC122" localSheetId="21">#REF!</definedName>
    <definedName name="____PPC122">#REF!</definedName>
    <definedName name="____PPC123" localSheetId="23">#REF!</definedName>
    <definedName name="____PPC123" localSheetId="28">#REF!</definedName>
    <definedName name="____PPC123" localSheetId="24">#REF!</definedName>
    <definedName name="____PPC123" localSheetId="21">#REF!</definedName>
    <definedName name="____PPC123">#REF!</definedName>
    <definedName name="____PPC124" localSheetId="23">#REF!</definedName>
    <definedName name="____PPC124" localSheetId="28">#REF!</definedName>
    <definedName name="____PPC124" localSheetId="24">#REF!</definedName>
    <definedName name="____PPC124" localSheetId="21">#REF!</definedName>
    <definedName name="____PPC124">#REF!</definedName>
    <definedName name="____PPC125" localSheetId="23">#REF!</definedName>
    <definedName name="____PPC125" localSheetId="28">#REF!</definedName>
    <definedName name="____PPC125" localSheetId="24">#REF!</definedName>
    <definedName name="____PPC125" localSheetId="21">#REF!</definedName>
    <definedName name="____PPC125">#REF!</definedName>
    <definedName name="____PPC126" localSheetId="23">#REF!</definedName>
    <definedName name="____PPC126" localSheetId="28">#REF!</definedName>
    <definedName name="____PPC126" localSheetId="24">#REF!</definedName>
    <definedName name="____PPC126" localSheetId="21">#REF!</definedName>
    <definedName name="____PPC126">#REF!</definedName>
    <definedName name="____PPC127" localSheetId="23">#REF!</definedName>
    <definedName name="____PPC127" localSheetId="28">#REF!</definedName>
    <definedName name="____PPC127" localSheetId="24">#REF!</definedName>
    <definedName name="____PPC127" localSheetId="21">#REF!</definedName>
    <definedName name="____PPC127">#REF!</definedName>
    <definedName name="____PPC128" localSheetId="23">#REF!</definedName>
    <definedName name="____PPC128" localSheetId="28">#REF!</definedName>
    <definedName name="____PPC128" localSheetId="24">#REF!</definedName>
    <definedName name="____PPC128" localSheetId="21">#REF!</definedName>
    <definedName name="____PPC128">#REF!</definedName>
    <definedName name="____PPC129" localSheetId="23">#REF!</definedName>
    <definedName name="____PPC129" localSheetId="28">#REF!</definedName>
    <definedName name="____PPC129" localSheetId="24">#REF!</definedName>
    <definedName name="____PPC129" localSheetId="21">#REF!</definedName>
    <definedName name="____PPC129">#REF!</definedName>
    <definedName name="____PPC13" localSheetId="23">#REF!</definedName>
    <definedName name="____PPC13" localSheetId="28">#REF!</definedName>
    <definedName name="____PPC13" localSheetId="24">#REF!</definedName>
    <definedName name="____PPC13" localSheetId="21">#REF!</definedName>
    <definedName name="____PPC13">#REF!</definedName>
    <definedName name="____PPC130" localSheetId="23">#REF!</definedName>
    <definedName name="____PPC130" localSheetId="28">#REF!</definedName>
    <definedName name="____PPC130" localSheetId="24">#REF!</definedName>
    <definedName name="____PPC130" localSheetId="21">#REF!</definedName>
    <definedName name="____PPC130">#REF!</definedName>
    <definedName name="____PPC131" localSheetId="23">#REF!</definedName>
    <definedName name="____PPC131" localSheetId="28">#REF!</definedName>
    <definedName name="____PPC131" localSheetId="24">#REF!</definedName>
    <definedName name="____PPC131" localSheetId="21">#REF!</definedName>
    <definedName name="____PPC131">#REF!</definedName>
    <definedName name="____PPC132" localSheetId="23">#REF!</definedName>
    <definedName name="____PPC132" localSheetId="28">#REF!</definedName>
    <definedName name="____PPC132" localSheetId="24">#REF!</definedName>
    <definedName name="____PPC132" localSheetId="21">#REF!</definedName>
    <definedName name="____PPC132">#REF!</definedName>
    <definedName name="____PPC133" localSheetId="23">#REF!</definedName>
    <definedName name="____PPC133" localSheetId="28">#REF!</definedName>
    <definedName name="____PPC133" localSheetId="24">#REF!</definedName>
    <definedName name="____PPC133" localSheetId="21">#REF!</definedName>
    <definedName name="____PPC133">#REF!</definedName>
    <definedName name="____PPC134" localSheetId="23">#REF!</definedName>
    <definedName name="____PPC134" localSheetId="28">#REF!</definedName>
    <definedName name="____PPC134" localSheetId="24">#REF!</definedName>
    <definedName name="____PPC134" localSheetId="21">#REF!</definedName>
    <definedName name="____PPC134">#REF!</definedName>
    <definedName name="____PPC135" localSheetId="23">#REF!</definedName>
    <definedName name="____PPC135" localSheetId="28">#REF!</definedName>
    <definedName name="____PPC135" localSheetId="24">#REF!</definedName>
    <definedName name="____PPC135" localSheetId="21">#REF!</definedName>
    <definedName name="____PPC135">#REF!</definedName>
    <definedName name="____PPC136" localSheetId="23">#REF!</definedName>
    <definedName name="____PPC136" localSheetId="28">#REF!</definedName>
    <definedName name="____PPC136" localSheetId="24">#REF!</definedName>
    <definedName name="____PPC136" localSheetId="21">#REF!</definedName>
    <definedName name="____PPC136">#REF!</definedName>
    <definedName name="____PPC137" localSheetId="23">#REF!</definedName>
    <definedName name="____PPC137" localSheetId="28">#REF!</definedName>
    <definedName name="____PPC137" localSheetId="24">#REF!</definedName>
    <definedName name="____PPC137" localSheetId="21">#REF!</definedName>
    <definedName name="____PPC137">#REF!</definedName>
    <definedName name="____PPC138" localSheetId="23">#REF!</definedName>
    <definedName name="____PPC138" localSheetId="28">#REF!</definedName>
    <definedName name="____PPC138" localSheetId="24">#REF!</definedName>
    <definedName name="____PPC138" localSheetId="21">#REF!</definedName>
    <definedName name="____PPC138">#REF!</definedName>
    <definedName name="____PPC139" localSheetId="23">#REF!</definedName>
    <definedName name="____PPC139" localSheetId="28">#REF!</definedName>
    <definedName name="____PPC139" localSheetId="24">#REF!</definedName>
    <definedName name="____PPC139" localSheetId="21">#REF!</definedName>
    <definedName name="____PPC139">#REF!</definedName>
    <definedName name="____PPC14" localSheetId="23">#REF!</definedName>
    <definedName name="____PPC14" localSheetId="28">#REF!</definedName>
    <definedName name="____PPC14" localSheetId="24">#REF!</definedName>
    <definedName name="____PPC14" localSheetId="21">#REF!</definedName>
    <definedName name="____PPC14">#REF!</definedName>
    <definedName name="____PPC140" localSheetId="23">#REF!</definedName>
    <definedName name="____PPC140" localSheetId="28">#REF!</definedName>
    <definedName name="____PPC140" localSheetId="24">#REF!</definedName>
    <definedName name="____PPC140" localSheetId="21">#REF!</definedName>
    <definedName name="____PPC140">#REF!</definedName>
    <definedName name="____PPC141" localSheetId="23">#REF!</definedName>
    <definedName name="____PPC141" localSheetId="28">#REF!</definedName>
    <definedName name="____PPC141" localSheetId="24">#REF!</definedName>
    <definedName name="____PPC141" localSheetId="21">#REF!</definedName>
    <definedName name="____PPC141">#REF!</definedName>
    <definedName name="____PPC142" localSheetId="23">#REF!</definedName>
    <definedName name="____PPC142" localSheetId="28">#REF!</definedName>
    <definedName name="____PPC142" localSheetId="24">#REF!</definedName>
    <definedName name="____PPC142" localSheetId="21">#REF!</definedName>
    <definedName name="____PPC142">#REF!</definedName>
    <definedName name="____PPC143" localSheetId="23">#REF!</definedName>
    <definedName name="____PPC143" localSheetId="28">#REF!</definedName>
    <definedName name="____PPC143" localSheetId="24">#REF!</definedName>
    <definedName name="____PPC143" localSheetId="21">#REF!</definedName>
    <definedName name="____PPC143">#REF!</definedName>
    <definedName name="____PPC144" localSheetId="23">#REF!</definedName>
    <definedName name="____PPC144" localSheetId="28">#REF!</definedName>
    <definedName name="____PPC144" localSheetId="24">#REF!</definedName>
    <definedName name="____PPC144" localSheetId="21">#REF!</definedName>
    <definedName name="____PPC144">#REF!</definedName>
    <definedName name="____PPC145" localSheetId="23">#REF!</definedName>
    <definedName name="____PPC145" localSheetId="28">#REF!</definedName>
    <definedName name="____PPC145" localSheetId="24">#REF!</definedName>
    <definedName name="____PPC145" localSheetId="21">#REF!</definedName>
    <definedName name="____PPC145">#REF!</definedName>
    <definedName name="____PPC146" localSheetId="23">#REF!</definedName>
    <definedName name="____PPC146" localSheetId="28">#REF!</definedName>
    <definedName name="____PPC146" localSheetId="24">#REF!</definedName>
    <definedName name="____PPC146" localSheetId="21">#REF!</definedName>
    <definedName name="____PPC146">#REF!</definedName>
    <definedName name="____PPC147" localSheetId="23">#REF!</definedName>
    <definedName name="____PPC147" localSheetId="28">#REF!</definedName>
    <definedName name="____PPC147" localSheetId="24">#REF!</definedName>
    <definedName name="____PPC147" localSheetId="21">#REF!</definedName>
    <definedName name="____PPC147">#REF!</definedName>
    <definedName name="____PPC148" localSheetId="23">#REF!</definedName>
    <definedName name="____PPC148" localSheetId="28">#REF!</definedName>
    <definedName name="____PPC148" localSheetId="24">#REF!</definedName>
    <definedName name="____PPC148" localSheetId="21">#REF!</definedName>
    <definedName name="____PPC148">#REF!</definedName>
    <definedName name="____PPC149" localSheetId="23">#REF!</definedName>
    <definedName name="____PPC149" localSheetId="28">#REF!</definedName>
    <definedName name="____PPC149" localSheetId="24">#REF!</definedName>
    <definedName name="____PPC149" localSheetId="21">#REF!</definedName>
    <definedName name="____PPC149">#REF!</definedName>
    <definedName name="____PPC15" localSheetId="23">#REF!</definedName>
    <definedName name="____PPC15" localSheetId="28">#REF!</definedName>
    <definedName name="____PPC15" localSheetId="24">#REF!</definedName>
    <definedName name="____PPC15" localSheetId="21">#REF!</definedName>
    <definedName name="____PPC15">#REF!</definedName>
    <definedName name="____PPC150" localSheetId="23">#REF!</definedName>
    <definedName name="____PPC150" localSheetId="28">#REF!</definedName>
    <definedName name="____PPC150" localSheetId="24">#REF!</definedName>
    <definedName name="____PPC150" localSheetId="21">#REF!</definedName>
    <definedName name="____PPC150">#REF!</definedName>
    <definedName name="____PPC151" localSheetId="23">#REF!</definedName>
    <definedName name="____PPC151" localSheetId="28">#REF!</definedName>
    <definedName name="____PPC151" localSheetId="24">#REF!</definedName>
    <definedName name="____PPC151" localSheetId="21">#REF!</definedName>
    <definedName name="____PPC151">#REF!</definedName>
    <definedName name="____PPC152" localSheetId="23">#REF!</definedName>
    <definedName name="____PPC152" localSheetId="28">#REF!</definedName>
    <definedName name="____PPC152" localSheetId="24">#REF!</definedName>
    <definedName name="____PPC152" localSheetId="21">#REF!</definedName>
    <definedName name="____PPC152">#REF!</definedName>
    <definedName name="____PPC153" localSheetId="23">#REF!</definedName>
    <definedName name="____PPC153" localSheetId="28">#REF!</definedName>
    <definedName name="____PPC153" localSheetId="24">#REF!</definedName>
    <definedName name="____PPC153" localSheetId="21">#REF!</definedName>
    <definedName name="____PPC153">#REF!</definedName>
    <definedName name="____PPC154" localSheetId="23">#REF!</definedName>
    <definedName name="____PPC154" localSheetId="28">#REF!</definedName>
    <definedName name="____PPC154" localSheetId="24">#REF!</definedName>
    <definedName name="____PPC154" localSheetId="21">#REF!</definedName>
    <definedName name="____PPC154">#REF!</definedName>
    <definedName name="____PPC155" localSheetId="23">#REF!</definedName>
    <definedName name="____PPC155" localSheetId="28">#REF!</definedName>
    <definedName name="____PPC155" localSheetId="24">#REF!</definedName>
    <definedName name="____PPC155" localSheetId="21">#REF!</definedName>
    <definedName name="____PPC155">#REF!</definedName>
    <definedName name="____PPC16" localSheetId="23">#REF!</definedName>
    <definedName name="____PPC16" localSheetId="28">#REF!</definedName>
    <definedName name="____PPC16" localSheetId="24">#REF!</definedName>
    <definedName name="____PPC16" localSheetId="21">#REF!</definedName>
    <definedName name="____PPC16">#REF!</definedName>
    <definedName name="____PPC17" localSheetId="23">#REF!</definedName>
    <definedName name="____PPC17" localSheetId="28">#REF!</definedName>
    <definedName name="____PPC17" localSheetId="24">#REF!</definedName>
    <definedName name="____PPC17" localSheetId="21">#REF!</definedName>
    <definedName name="____PPC17">#REF!</definedName>
    <definedName name="____PPC18" localSheetId="23">#REF!</definedName>
    <definedName name="____PPC18" localSheetId="28">#REF!</definedName>
    <definedName name="____PPC18" localSheetId="24">#REF!</definedName>
    <definedName name="____PPC18" localSheetId="21">#REF!</definedName>
    <definedName name="____PPC18">#REF!</definedName>
    <definedName name="____PPC19" localSheetId="23">#REF!</definedName>
    <definedName name="____PPC19" localSheetId="28">#REF!</definedName>
    <definedName name="____PPC19" localSheetId="24">#REF!</definedName>
    <definedName name="____PPC19" localSheetId="21">#REF!</definedName>
    <definedName name="____PPC19">#REF!</definedName>
    <definedName name="____PPC2" localSheetId="23">#REF!</definedName>
    <definedName name="____PPC2" localSheetId="28">#REF!</definedName>
    <definedName name="____PPC2" localSheetId="24">#REF!</definedName>
    <definedName name="____PPC2" localSheetId="21">#REF!</definedName>
    <definedName name="____PPC2">#REF!</definedName>
    <definedName name="____PPC20" localSheetId="23">#REF!</definedName>
    <definedName name="____PPC20" localSheetId="28">#REF!</definedName>
    <definedName name="____PPC20" localSheetId="24">#REF!</definedName>
    <definedName name="____PPC20" localSheetId="21">#REF!</definedName>
    <definedName name="____PPC20">#REF!</definedName>
    <definedName name="____PPC21" localSheetId="23">#REF!</definedName>
    <definedName name="____PPC21" localSheetId="28">#REF!</definedName>
    <definedName name="____PPC21" localSheetId="24">#REF!</definedName>
    <definedName name="____PPC21" localSheetId="21">#REF!</definedName>
    <definedName name="____PPC21">#REF!</definedName>
    <definedName name="____PPC22" localSheetId="23">#REF!</definedName>
    <definedName name="____PPC22" localSheetId="28">#REF!</definedName>
    <definedName name="____PPC22" localSheetId="24">#REF!</definedName>
    <definedName name="____PPC22" localSheetId="21">#REF!</definedName>
    <definedName name="____PPC22">#REF!</definedName>
    <definedName name="____PPC23" localSheetId="23">#REF!</definedName>
    <definedName name="____PPC23" localSheetId="28">#REF!</definedName>
    <definedName name="____PPC23" localSheetId="24">#REF!</definedName>
    <definedName name="____PPC23" localSheetId="21">#REF!</definedName>
    <definedName name="____PPC23">#REF!</definedName>
    <definedName name="____PPC24" localSheetId="23">#REF!</definedName>
    <definedName name="____PPC24" localSheetId="28">#REF!</definedName>
    <definedName name="____PPC24" localSheetId="24">#REF!</definedName>
    <definedName name="____PPC24" localSheetId="21">#REF!</definedName>
    <definedName name="____PPC24">#REF!</definedName>
    <definedName name="____PPC25" localSheetId="23">#REF!</definedName>
    <definedName name="____PPC25" localSheetId="28">#REF!</definedName>
    <definedName name="____PPC25" localSheetId="24">#REF!</definedName>
    <definedName name="____PPC25" localSheetId="21">#REF!</definedName>
    <definedName name="____PPC25">#REF!</definedName>
    <definedName name="____PPC26" localSheetId="23">#REF!</definedName>
    <definedName name="____PPC26" localSheetId="28">#REF!</definedName>
    <definedName name="____PPC26" localSheetId="24">#REF!</definedName>
    <definedName name="____PPC26" localSheetId="21">#REF!</definedName>
    <definedName name="____PPC26">#REF!</definedName>
    <definedName name="____PPC27" localSheetId="23">#REF!</definedName>
    <definedName name="____PPC27" localSheetId="28">#REF!</definedName>
    <definedName name="____PPC27" localSheetId="24">#REF!</definedName>
    <definedName name="____PPC27" localSheetId="21">#REF!</definedName>
    <definedName name="____PPC27">#REF!</definedName>
    <definedName name="____PPC28" localSheetId="23">#REF!</definedName>
    <definedName name="____PPC28" localSheetId="28">#REF!</definedName>
    <definedName name="____PPC28" localSheetId="24">#REF!</definedName>
    <definedName name="____PPC28" localSheetId="21">#REF!</definedName>
    <definedName name="____PPC28">#REF!</definedName>
    <definedName name="____PPC29" localSheetId="23">#REF!</definedName>
    <definedName name="____PPC29" localSheetId="28">#REF!</definedName>
    <definedName name="____PPC29" localSheetId="24">#REF!</definedName>
    <definedName name="____PPC29" localSheetId="21">#REF!</definedName>
    <definedName name="____PPC29">#REF!</definedName>
    <definedName name="____PPC3" localSheetId="23">#REF!</definedName>
    <definedName name="____PPC3" localSheetId="28">#REF!</definedName>
    <definedName name="____PPC3" localSheetId="24">#REF!</definedName>
    <definedName name="____PPC3" localSheetId="21">#REF!</definedName>
    <definedName name="____PPC3">#REF!</definedName>
    <definedName name="____PPC30" localSheetId="23">#REF!</definedName>
    <definedName name="____PPC30" localSheetId="28">#REF!</definedName>
    <definedName name="____PPC30" localSheetId="24">#REF!</definedName>
    <definedName name="____PPC30" localSheetId="21">#REF!</definedName>
    <definedName name="____PPC30">#REF!</definedName>
    <definedName name="____PPC31" localSheetId="23">#REF!</definedName>
    <definedName name="____PPC31" localSheetId="28">#REF!</definedName>
    <definedName name="____PPC31" localSheetId="24">#REF!</definedName>
    <definedName name="____PPC31" localSheetId="21">#REF!</definedName>
    <definedName name="____PPC31">#REF!</definedName>
    <definedName name="____PPC32" localSheetId="23">#REF!</definedName>
    <definedName name="____PPC32" localSheetId="28">#REF!</definedName>
    <definedName name="____PPC32" localSheetId="24">#REF!</definedName>
    <definedName name="____PPC32" localSheetId="21">#REF!</definedName>
    <definedName name="____PPC32">#REF!</definedName>
    <definedName name="____PPC33" localSheetId="23">#REF!</definedName>
    <definedName name="____PPC33" localSheetId="28">#REF!</definedName>
    <definedName name="____PPC33" localSheetId="24">#REF!</definedName>
    <definedName name="____PPC33" localSheetId="21">#REF!</definedName>
    <definedName name="____PPC33">#REF!</definedName>
    <definedName name="____PPC34" localSheetId="23">#REF!</definedName>
    <definedName name="____PPC34" localSheetId="28">#REF!</definedName>
    <definedName name="____PPC34" localSheetId="24">#REF!</definedName>
    <definedName name="____PPC34" localSheetId="21">#REF!</definedName>
    <definedName name="____PPC34">#REF!</definedName>
    <definedName name="____PPC35" localSheetId="23">#REF!</definedName>
    <definedName name="____PPC35" localSheetId="28">#REF!</definedName>
    <definedName name="____PPC35" localSheetId="24">#REF!</definedName>
    <definedName name="____PPC35" localSheetId="21">#REF!</definedName>
    <definedName name="____PPC35">#REF!</definedName>
    <definedName name="____PPC36" localSheetId="23">#REF!</definedName>
    <definedName name="____PPC36" localSheetId="28">#REF!</definedName>
    <definedName name="____PPC36" localSheetId="24">#REF!</definedName>
    <definedName name="____PPC36" localSheetId="21">#REF!</definedName>
    <definedName name="____PPC36">#REF!</definedName>
    <definedName name="____PPC37" localSheetId="23">#REF!</definedName>
    <definedName name="____PPC37" localSheetId="28">#REF!</definedName>
    <definedName name="____PPC37" localSheetId="24">#REF!</definedName>
    <definedName name="____PPC37" localSheetId="21">#REF!</definedName>
    <definedName name="____PPC37">#REF!</definedName>
    <definedName name="____PPC38" localSheetId="23">#REF!</definedName>
    <definedName name="____PPC38" localSheetId="28">#REF!</definedName>
    <definedName name="____PPC38" localSheetId="24">#REF!</definedName>
    <definedName name="____PPC38" localSheetId="21">#REF!</definedName>
    <definedName name="____PPC38">#REF!</definedName>
    <definedName name="____PPC39" localSheetId="23">#REF!</definedName>
    <definedName name="____PPC39" localSheetId="28">#REF!</definedName>
    <definedName name="____PPC39" localSheetId="24">#REF!</definedName>
    <definedName name="____PPC39" localSheetId="21">#REF!</definedName>
    <definedName name="____PPC39">#REF!</definedName>
    <definedName name="____PPC4" localSheetId="23">#REF!</definedName>
    <definedName name="____PPC4" localSheetId="28">#REF!</definedName>
    <definedName name="____PPC4" localSheetId="24">#REF!</definedName>
    <definedName name="____PPC4" localSheetId="21">#REF!</definedName>
    <definedName name="____PPC4">#REF!</definedName>
    <definedName name="____PPC40" localSheetId="23">#REF!</definedName>
    <definedName name="____PPC40" localSheetId="28">#REF!</definedName>
    <definedName name="____PPC40" localSheetId="24">#REF!</definedName>
    <definedName name="____PPC40" localSheetId="21">#REF!</definedName>
    <definedName name="____PPC40">#REF!</definedName>
    <definedName name="____PPC41" localSheetId="23">#REF!</definedName>
    <definedName name="____PPC41" localSheetId="28">#REF!</definedName>
    <definedName name="____PPC41" localSheetId="24">#REF!</definedName>
    <definedName name="____PPC41" localSheetId="21">#REF!</definedName>
    <definedName name="____PPC41">#REF!</definedName>
    <definedName name="____PPC42" localSheetId="23">#REF!</definedName>
    <definedName name="____PPC42" localSheetId="28">#REF!</definedName>
    <definedName name="____PPC42" localSheetId="24">#REF!</definedName>
    <definedName name="____PPC42" localSheetId="21">#REF!</definedName>
    <definedName name="____PPC42">#REF!</definedName>
    <definedName name="____PPC43" localSheetId="23">#REF!</definedName>
    <definedName name="____PPC43" localSheetId="28">#REF!</definedName>
    <definedName name="____PPC43" localSheetId="24">#REF!</definedName>
    <definedName name="____PPC43" localSheetId="21">#REF!</definedName>
    <definedName name="____PPC43">#REF!</definedName>
    <definedName name="____PPC44" localSheetId="23">#REF!</definedName>
    <definedName name="____PPC44" localSheetId="28">#REF!</definedName>
    <definedName name="____PPC44" localSheetId="24">#REF!</definedName>
    <definedName name="____PPC44" localSheetId="21">#REF!</definedName>
    <definedName name="____PPC44">#REF!</definedName>
    <definedName name="____PPC45" localSheetId="23">#REF!</definedName>
    <definedName name="____PPC45" localSheetId="28">#REF!</definedName>
    <definedName name="____PPC45" localSheetId="24">#REF!</definedName>
    <definedName name="____PPC45" localSheetId="21">#REF!</definedName>
    <definedName name="____PPC45">#REF!</definedName>
    <definedName name="____PPC46" localSheetId="23">#REF!</definedName>
    <definedName name="____PPC46" localSheetId="28">#REF!</definedName>
    <definedName name="____PPC46" localSheetId="24">#REF!</definedName>
    <definedName name="____PPC46" localSheetId="21">#REF!</definedName>
    <definedName name="____PPC46">#REF!</definedName>
    <definedName name="____PPC47" localSheetId="23">#REF!</definedName>
    <definedName name="____PPC47" localSheetId="28">#REF!</definedName>
    <definedName name="____PPC47" localSheetId="24">#REF!</definedName>
    <definedName name="____PPC47" localSheetId="21">#REF!</definedName>
    <definedName name="____PPC47">#REF!</definedName>
    <definedName name="____PPC48" localSheetId="23">#REF!</definedName>
    <definedName name="____PPC48" localSheetId="28">#REF!</definedName>
    <definedName name="____PPC48" localSheetId="24">#REF!</definedName>
    <definedName name="____PPC48" localSheetId="21">#REF!</definedName>
    <definedName name="____PPC48">#REF!</definedName>
    <definedName name="____PPC49" localSheetId="23">#REF!</definedName>
    <definedName name="____PPC49" localSheetId="28">#REF!</definedName>
    <definedName name="____PPC49" localSheetId="24">#REF!</definedName>
    <definedName name="____PPC49" localSheetId="21">#REF!</definedName>
    <definedName name="____PPC49">#REF!</definedName>
    <definedName name="____PPC5" localSheetId="23">#REF!</definedName>
    <definedName name="____PPC5" localSheetId="28">#REF!</definedName>
    <definedName name="____PPC5" localSheetId="24">#REF!</definedName>
    <definedName name="____PPC5" localSheetId="21">#REF!</definedName>
    <definedName name="____PPC5">#REF!</definedName>
    <definedName name="____PPC50" localSheetId="23">#REF!</definedName>
    <definedName name="____PPC50" localSheetId="28">#REF!</definedName>
    <definedName name="____PPC50" localSheetId="24">#REF!</definedName>
    <definedName name="____PPC50" localSheetId="21">#REF!</definedName>
    <definedName name="____PPC50">#REF!</definedName>
    <definedName name="____PPC51" localSheetId="23">#REF!</definedName>
    <definedName name="____PPC51" localSheetId="28">#REF!</definedName>
    <definedName name="____PPC51" localSheetId="24">#REF!</definedName>
    <definedName name="____PPC51" localSheetId="21">#REF!</definedName>
    <definedName name="____PPC51">#REF!</definedName>
    <definedName name="____PPC52" localSheetId="23">#REF!</definedName>
    <definedName name="____PPC52" localSheetId="28">#REF!</definedName>
    <definedName name="____PPC52" localSheetId="24">#REF!</definedName>
    <definedName name="____PPC52" localSheetId="21">#REF!</definedName>
    <definedName name="____PPC52">#REF!</definedName>
    <definedName name="____PPC53" localSheetId="23">#REF!</definedName>
    <definedName name="____PPC53" localSheetId="28">#REF!</definedName>
    <definedName name="____PPC53" localSheetId="24">#REF!</definedName>
    <definedName name="____PPC53" localSheetId="21">#REF!</definedName>
    <definedName name="____PPC53">#REF!</definedName>
    <definedName name="____PPC54" localSheetId="23">#REF!</definedName>
    <definedName name="____PPC54" localSheetId="28">#REF!</definedName>
    <definedName name="____PPC54" localSheetId="24">#REF!</definedName>
    <definedName name="____PPC54" localSheetId="21">#REF!</definedName>
    <definedName name="____PPC54">#REF!</definedName>
    <definedName name="____PPC55" localSheetId="23">#REF!</definedName>
    <definedName name="____PPC55" localSheetId="28">#REF!</definedName>
    <definedName name="____PPC55" localSheetId="24">#REF!</definedName>
    <definedName name="____PPC55" localSheetId="21">#REF!</definedName>
    <definedName name="____PPC55">#REF!</definedName>
    <definedName name="____PPC56" localSheetId="23">#REF!</definedName>
    <definedName name="____PPC56" localSheetId="28">#REF!</definedName>
    <definedName name="____PPC56" localSheetId="24">#REF!</definedName>
    <definedName name="____PPC56" localSheetId="21">#REF!</definedName>
    <definedName name="____PPC56">#REF!</definedName>
    <definedName name="____PPC57" localSheetId="23">#REF!</definedName>
    <definedName name="____PPC57" localSheetId="28">#REF!</definedName>
    <definedName name="____PPC57" localSheetId="24">#REF!</definedName>
    <definedName name="____PPC57" localSheetId="21">#REF!</definedName>
    <definedName name="____PPC57">#REF!</definedName>
    <definedName name="____PPC58" localSheetId="23">#REF!</definedName>
    <definedName name="____PPC58" localSheetId="28">#REF!</definedName>
    <definedName name="____PPC58" localSheetId="24">#REF!</definedName>
    <definedName name="____PPC58" localSheetId="21">#REF!</definedName>
    <definedName name="____PPC58">#REF!</definedName>
    <definedName name="____PPC59" localSheetId="23">#REF!</definedName>
    <definedName name="____PPC59" localSheetId="28">#REF!</definedName>
    <definedName name="____PPC59" localSheetId="24">#REF!</definedName>
    <definedName name="____PPC59" localSheetId="21">#REF!</definedName>
    <definedName name="____PPC59">#REF!</definedName>
    <definedName name="____PPC6" localSheetId="23">#REF!</definedName>
    <definedName name="____PPC6" localSheetId="28">#REF!</definedName>
    <definedName name="____PPC6" localSheetId="24">#REF!</definedName>
    <definedName name="____PPC6" localSheetId="21">#REF!</definedName>
    <definedName name="____PPC6">#REF!</definedName>
    <definedName name="____PPC60" localSheetId="23">#REF!</definedName>
    <definedName name="____PPC60" localSheetId="28">#REF!</definedName>
    <definedName name="____PPC60" localSheetId="24">#REF!</definedName>
    <definedName name="____PPC60" localSheetId="21">#REF!</definedName>
    <definedName name="____PPC60">#REF!</definedName>
    <definedName name="____PPC61" localSheetId="23">#REF!</definedName>
    <definedName name="____PPC61" localSheetId="28">#REF!</definedName>
    <definedName name="____PPC61" localSheetId="24">#REF!</definedName>
    <definedName name="____PPC61" localSheetId="21">#REF!</definedName>
    <definedName name="____PPC61">#REF!</definedName>
    <definedName name="____PPC62" localSheetId="23">#REF!</definedName>
    <definedName name="____PPC62" localSheetId="28">#REF!</definedName>
    <definedName name="____PPC62" localSheetId="24">#REF!</definedName>
    <definedName name="____PPC62" localSheetId="21">#REF!</definedName>
    <definedName name="____PPC62">#REF!</definedName>
    <definedName name="____PPC63" localSheetId="23">#REF!</definedName>
    <definedName name="____PPC63" localSheetId="28">#REF!</definedName>
    <definedName name="____PPC63" localSheetId="24">#REF!</definedName>
    <definedName name="____PPC63" localSheetId="21">#REF!</definedName>
    <definedName name="____PPC63">#REF!</definedName>
    <definedName name="____PPC64" localSheetId="23">#REF!</definedName>
    <definedName name="____PPC64" localSheetId="28">#REF!</definedName>
    <definedName name="____PPC64" localSheetId="24">#REF!</definedName>
    <definedName name="____PPC64" localSheetId="21">#REF!</definedName>
    <definedName name="____PPC64">#REF!</definedName>
    <definedName name="____PPC65" localSheetId="23">#REF!</definedName>
    <definedName name="____PPC65" localSheetId="28">#REF!</definedName>
    <definedName name="____PPC65" localSheetId="24">#REF!</definedName>
    <definedName name="____PPC65" localSheetId="21">#REF!</definedName>
    <definedName name="____PPC65">#REF!</definedName>
    <definedName name="____PPC66" localSheetId="23">#REF!</definedName>
    <definedName name="____PPC66" localSheetId="28">#REF!</definedName>
    <definedName name="____PPC66" localSheetId="24">#REF!</definedName>
    <definedName name="____PPC66" localSheetId="21">#REF!</definedName>
    <definedName name="____PPC66">#REF!</definedName>
    <definedName name="____PPC67" localSheetId="23">#REF!</definedName>
    <definedName name="____PPC67" localSheetId="28">#REF!</definedName>
    <definedName name="____PPC67" localSheetId="24">#REF!</definedName>
    <definedName name="____PPC67" localSheetId="21">#REF!</definedName>
    <definedName name="____PPC67">#REF!</definedName>
    <definedName name="____PPC68" localSheetId="23">#REF!</definedName>
    <definedName name="____PPC68" localSheetId="28">#REF!</definedName>
    <definedName name="____PPC68" localSheetId="24">#REF!</definedName>
    <definedName name="____PPC68" localSheetId="21">#REF!</definedName>
    <definedName name="____PPC68">#REF!</definedName>
    <definedName name="____PPC69" localSheetId="23">#REF!</definedName>
    <definedName name="____PPC69" localSheetId="28">#REF!</definedName>
    <definedName name="____PPC69" localSheetId="24">#REF!</definedName>
    <definedName name="____PPC69" localSheetId="21">#REF!</definedName>
    <definedName name="____PPC69">#REF!</definedName>
    <definedName name="____PPC7" localSheetId="23">#REF!</definedName>
    <definedName name="____PPC7" localSheetId="28">#REF!</definedName>
    <definedName name="____PPC7" localSheetId="24">#REF!</definedName>
    <definedName name="____PPC7" localSheetId="21">#REF!</definedName>
    <definedName name="____PPC7">#REF!</definedName>
    <definedName name="____PPC70" localSheetId="23">#REF!</definedName>
    <definedName name="____PPC70" localSheetId="28">#REF!</definedName>
    <definedName name="____PPC70" localSheetId="24">#REF!</definedName>
    <definedName name="____PPC70" localSheetId="21">#REF!</definedName>
    <definedName name="____PPC70">#REF!</definedName>
    <definedName name="____PPC71" localSheetId="23">#REF!</definedName>
    <definedName name="____PPC71" localSheetId="28">#REF!</definedName>
    <definedName name="____PPC71" localSheetId="24">#REF!</definedName>
    <definedName name="____PPC71" localSheetId="21">#REF!</definedName>
    <definedName name="____PPC71">#REF!</definedName>
    <definedName name="____PPC72" localSheetId="23">#REF!</definedName>
    <definedName name="____PPC72" localSheetId="28">#REF!</definedName>
    <definedName name="____PPC72" localSheetId="24">#REF!</definedName>
    <definedName name="____PPC72" localSheetId="21">#REF!</definedName>
    <definedName name="____PPC72">#REF!</definedName>
    <definedName name="____PPC73" localSheetId="23">#REF!</definedName>
    <definedName name="____PPC73" localSheetId="28">#REF!</definedName>
    <definedName name="____PPC73" localSheetId="24">#REF!</definedName>
    <definedName name="____PPC73" localSheetId="21">#REF!</definedName>
    <definedName name="____PPC73">#REF!</definedName>
    <definedName name="____PPC74" localSheetId="23">#REF!</definedName>
    <definedName name="____PPC74" localSheetId="28">#REF!</definedName>
    <definedName name="____PPC74" localSheetId="24">#REF!</definedName>
    <definedName name="____PPC74" localSheetId="21">#REF!</definedName>
    <definedName name="____PPC74">#REF!</definedName>
    <definedName name="____PPC75" localSheetId="23">#REF!</definedName>
    <definedName name="____PPC75" localSheetId="28">#REF!</definedName>
    <definedName name="____PPC75" localSheetId="24">#REF!</definedName>
    <definedName name="____PPC75" localSheetId="21">#REF!</definedName>
    <definedName name="____PPC75">#REF!</definedName>
    <definedName name="____PPC76" localSheetId="23">#REF!</definedName>
    <definedName name="____PPC76" localSheetId="28">#REF!</definedName>
    <definedName name="____PPC76" localSheetId="24">#REF!</definedName>
    <definedName name="____PPC76" localSheetId="21">#REF!</definedName>
    <definedName name="____PPC76">#REF!</definedName>
    <definedName name="____PPC77" localSheetId="23">#REF!</definedName>
    <definedName name="____PPC77" localSheetId="28">#REF!</definedName>
    <definedName name="____PPC77" localSheetId="24">#REF!</definedName>
    <definedName name="____PPC77" localSheetId="21">#REF!</definedName>
    <definedName name="____PPC77">#REF!</definedName>
    <definedName name="____PPC78" localSheetId="23">#REF!</definedName>
    <definedName name="____PPC78" localSheetId="28">#REF!</definedName>
    <definedName name="____PPC78" localSheetId="24">#REF!</definedName>
    <definedName name="____PPC78" localSheetId="21">#REF!</definedName>
    <definedName name="____PPC78">#REF!</definedName>
    <definedName name="____PPC79" localSheetId="23">#REF!</definedName>
    <definedName name="____PPC79" localSheetId="28">#REF!</definedName>
    <definedName name="____PPC79" localSheetId="24">#REF!</definedName>
    <definedName name="____PPC79" localSheetId="21">#REF!</definedName>
    <definedName name="____PPC79">#REF!</definedName>
    <definedName name="____PPC8" localSheetId="23">#REF!</definedName>
    <definedName name="____PPC8" localSheetId="28">#REF!</definedName>
    <definedName name="____PPC8" localSheetId="24">#REF!</definedName>
    <definedName name="____PPC8" localSheetId="21">#REF!</definedName>
    <definedName name="____PPC8">#REF!</definedName>
    <definedName name="____PPC80" localSheetId="23">#REF!</definedName>
    <definedName name="____PPC80" localSheetId="28">#REF!</definedName>
    <definedName name="____PPC80" localSheetId="24">#REF!</definedName>
    <definedName name="____PPC80" localSheetId="21">#REF!</definedName>
    <definedName name="____PPC80">#REF!</definedName>
    <definedName name="____PPC81" localSheetId="23">#REF!</definedName>
    <definedName name="____PPC81" localSheetId="28">#REF!</definedName>
    <definedName name="____PPC81" localSheetId="24">#REF!</definedName>
    <definedName name="____PPC81" localSheetId="21">#REF!</definedName>
    <definedName name="____PPC81">#REF!</definedName>
    <definedName name="____PPC82" localSheetId="23">#REF!</definedName>
    <definedName name="____PPC82" localSheetId="28">#REF!</definedName>
    <definedName name="____PPC82" localSheetId="24">#REF!</definedName>
    <definedName name="____PPC82" localSheetId="21">#REF!</definedName>
    <definedName name="____PPC82">#REF!</definedName>
    <definedName name="____PPC83" localSheetId="23">#REF!</definedName>
    <definedName name="____PPC83" localSheetId="28">#REF!</definedName>
    <definedName name="____PPC83" localSheetId="24">#REF!</definedName>
    <definedName name="____PPC83" localSheetId="21">#REF!</definedName>
    <definedName name="____PPC83">#REF!</definedName>
    <definedName name="____PPC84" localSheetId="23">#REF!</definedName>
    <definedName name="____PPC84" localSheetId="28">#REF!</definedName>
    <definedName name="____PPC84" localSheetId="24">#REF!</definedName>
    <definedName name="____PPC84" localSheetId="21">#REF!</definedName>
    <definedName name="____PPC84">#REF!</definedName>
    <definedName name="____PPC85" localSheetId="23">#REF!</definedName>
    <definedName name="____PPC85" localSheetId="28">#REF!</definedName>
    <definedName name="____PPC85" localSheetId="24">#REF!</definedName>
    <definedName name="____PPC85" localSheetId="21">#REF!</definedName>
    <definedName name="____PPC85">#REF!</definedName>
    <definedName name="____PPC86" localSheetId="23">#REF!</definedName>
    <definedName name="____PPC86" localSheetId="28">#REF!</definedName>
    <definedName name="____PPC86" localSheetId="24">#REF!</definedName>
    <definedName name="____PPC86" localSheetId="21">#REF!</definedName>
    <definedName name="____PPC86">#REF!</definedName>
    <definedName name="____PPC87" localSheetId="23">#REF!</definedName>
    <definedName name="____PPC87" localSheetId="28">#REF!</definedName>
    <definedName name="____PPC87" localSheetId="24">#REF!</definedName>
    <definedName name="____PPC87" localSheetId="21">#REF!</definedName>
    <definedName name="____PPC87">#REF!</definedName>
    <definedName name="____PPC88" localSheetId="23">#REF!</definedName>
    <definedName name="____PPC88" localSheetId="28">#REF!</definedName>
    <definedName name="____PPC88" localSheetId="24">#REF!</definedName>
    <definedName name="____PPC88" localSheetId="21">#REF!</definedName>
    <definedName name="____PPC88">#REF!</definedName>
    <definedName name="____PPC89" localSheetId="23">#REF!</definedName>
    <definedName name="____PPC89" localSheetId="28">#REF!</definedName>
    <definedName name="____PPC89" localSheetId="24">#REF!</definedName>
    <definedName name="____PPC89" localSheetId="21">#REF!</definedName>
    <definedName name="____PPC89">#REF!</definedName>
    <definedName name="____PPC9" localSheetId="23">#REF!</definedName>
    <definedName name="____PPC9" localSheetId="28">#REF!</definedName>
    <definedName name="____PPC9" localSheetId="24">#REF!</definedName>
    <definedName name="____PPC9" localSheetId="21">#REF!</definedName>
    <definedName name="____PPC9">#REF!</definedName>
    <definedName name="____PPC90" localSheetId="23">#REF!</definedName>
    <definedName name="____PPC90" localSheetId="28">#REF!</definedName>
    <definedName name="____PPC90" localSheetId="24">#REF!</definedName>
    <definedName name="____PPC90" localSheetId="21">#REF!</definedName>
    <definedName name="____PPC90">#REF!</definedName>
    <definedName name="____PPC91" localSheetId="23">#REF!</definedName>
    <definedName name="____PPC91" localSheetId="28">#REF!</definedName>
    <definedName name="____PPC91" localSheetId="24">#REF!</definedName>
    <definedName name="____PPC91" localSheetId="21">#REF!</definedName>
    <definedName name="____PPC91">#REF!</definedName>
    <definedName name="____PPC92" localSheetId="23">#REF!</definedName>
    <definedName name="____PPC92" localSheetId="28">#REF!</definedName>
    <definedName name="____PPC92" localSheetId="24">#REF!</definedName>
    <definedName name="____PPC92" localSheetId="21">#REF!</definedName>
    <definedName name="____PPC92">#REF!</definedName>
    <definedName name="____PPC93" localSheetId="23">#REF!</definedName>
    <definedName name="____PPC93" localSheetId="28">#REF!</definedName>
    <definedName name="____PPC93" localSheetId="24">#REF!</definedName>
    <definedName name="____PPC93" localSheetId="21">#REF!</definedName>
    <definedName name="____PPC93">#REF!</definedName>
    <definedName name="____PPC94" localSheetId="23">#REF!</definedName>
    <definedName name="____PPC94" localSheetId="28">#REF!</definedName>
    <definedName name="____PPC94" localSheetId="24">#REF!</definedName>
    <definedName name="____PPC94" localSheetId="21">#REF!</definedName>
    <definedName name="____PPC94">#REF!</definedName>
    <definedName name="____PPC95" localSheetId="23">#REF!</definedName>
    <definedName name="____PPC95" localSheetId="28">#REF!</definedName>
    <definedName name="____PPC95" localSheetId="24">#REF!</definedName>
    <definedName name="____PPC95" localSheetId="21">#REF!</definedName>
    <definedName name="____PPC95">#REF!</definedName>
    <definedName name="____PPD114" localSheetId="23">#REF!</definedName>
    <definedName name="____PPD114" localSheetId="28">#REF!</definedName>
    <definedName name="____PPD114" localSheetId="24">#REF!</definedName>
    <definedName name="____PPD114" localSheetId="21">#REF!</definedName>
    <definedName name="____PPD114">#REF!</definedName>
    <definedName name="____PPD89" localSheetId="23">#REF!</definedName>
    <definedName name="____PPD89" localSheetId="28">#REF!</definedName>
    <definedName name="____PPD89" localSheetId="24">#REF!</definedName>
    <definedName name="____PPD89" localSheetId="21">#REF!</definedName>
    <definedName name="____PPD89">#REF!</definedName>
    <definedName name="____QS25" localSheetId="26">#REF!</definedName>
    <definedName name="____QS25">[3]MRATES!$G$16</definedName>
    <definedName name="____QS40" localSheetId="26">#REF!</definedName>
    <definedName name="____QS40">[3]MRATES!$G$17</definedName>
    <definedName name="____RMR1">#N/A</definedName>
    <definedName name="____RS300" localSheetId="23">#REF!</definedName>
    <definedName name="____RS300" localSheetId="24">#REF!</definedName>
    <definedName name="____RS300" localSheetId="21">#REF!</definedName>
    <definedName name="____RS300">#REF!</definedName>
    <definedName name="____SD1" localSheetId="23">#REF!</definedName>
    <definedName name="____SD1" localSheetId="26">#REF!</definedName>
    <definedName name="____SD1" localSheetId="24">#REF!</definedName>
    <definedName name="____SD1" localSheetId="21">#REF!</definedName>
    <definedName name="____SD1">#REF!</definedName>
    <definedName name="____SD10" localSheetId="23">#REF!</definedName>
    <definedName name="____SD10" localSheetId="26">#REF!</definedName>
    <definedName name="____SD10" localSheetId="24">#REF!</definedName>
    <definedName name="____SD10" localSheetId="21">#REF!</definedName>
    <definedName name="____SD10">#REF!</definedName>
    <definedName name="____SD100" localSheetId="23">#REF!</definedName>
    <definedName name="____SD100" localSheetId="26">#REF!</definedName>
    <definedName name="____SD100" localSheetId="24">#REF!</definedName>
    <definedName name="____SD100" localSheetId="21">#REF!</definedName>
    <definedName name="____SD100">#REF!</definedName>
    <definedName name="____SD101" localSheetId="23">#REF!</definedName>
    <definedName name="____SD101" localSheetId="24">#REF!</definedName>
    <definedName name="____SD101" localSheetId="21">#REF!</definedName>
    <definedName name="____SD101">#REF!</definedName>
    <definedName name="____SD102" localSheetId="23">#REF!</definedName>
    <definedName name="____SD102" localSheetId="24">#REF!</definedName>
    <definedName name="____SD102" localSheetId="21">#REF!</definedName>
    <definedName name="____SD102">#REF!</definedName>
    <definedName name="____SD103" localSheetId="23">#REF!</definedName>
    <definedName name="____SD103" localSheetId="24">#REF!</definedName>
    <definedName name="____SD103" localSheetId="21">#REF!</definedName>
    <definedName name="____SD103">#REF!</definedName>
    <definedName name="____SD104" localSheetId="23">#REF!</definedName>
    <definedName name="____SD104" localSheetId="24">#REF!</definedName>
    <definedName name="____SD104" localSheetId="21">#REF!</definedName>
    <definedName name="____SD104">#REF!</definedName>
    <definedName name="____SD105" localSheetId="23">#REF!</definedName>
    <definedName name="____SD105" localSheetId="24">#REF!</definedName>
    <definedName name="____SD105" localSheetId="21">#REF!</definedName>
    <definedName name="____SD105">#REF!</definedName>
    <definedName name="____SD106" localSheetId="23">#REF!</definedName>
    <definedName name="____SD106" localSheetId="24">#REF!</definedName>
    <definedName name="____SD106" localSheetId="21">#REF!</definedName>
    <definedName name="____SD106">#REF!</definedName>
    <definedName name="____SD107" localSheetId="23">#REF!</definedName>
    <definedName name="____SD107" localSheetId="24">#REF!</definedName>
    <definedName name="____SD107" localSheetId="21">#REF!</definedName>
    <definedName name="____SD107">#REF!</definedName>
    <definedName name="____SD108" localSheetId="23">#REF!</definedName>
    <definedName name="____SD108" localSheetId="24">#REF!</definedName>
    <definedName name="____SD108" localSheetId="21">#REF!</definedName>
    <definedName name="____SD108">#REF!</definedName>
    <definedName name="____SD109" localSheetId="23">#REF!</definedName>
    <definedName name="____SD109" localSheetId="24">#REF!</definedName>
    <definedName name="____SD109" localSheetId="21">#REF!</definedName>
    <definedName name="____SD109">#REF!</definedName>
    <definedName name="____SD11" localSheetId="23">#REF!</definedName>
    <definedName name="____SD11" localSheetId="24">#REF!</definedName>
    <definedName name="____SD11" localSheetId="21">#REF!</definedName>
    <definedName name="____SD11">#REF!</definedName>
    <definedName name="____SD110" localSheetId="23">#REF!</definedName>
    <definedName name="____SD110" localSheetId="24">#REF!</definedName>
    <definedName name="____SD110" localSheetId="21">#REF!</definedName>
    <definedName name="____SD110">#REF!</definedName>
    <definedName name="____SD111" localSheetId="23">#REF!</definedName>
    <definedName name="____SD111" localSheetId="24">#REF!</definedName>
    <definedName name="____SD111" localSheetId="21">#REF!</definedName>
    <definedName name="____SD111">#REF!</definedName>
    <definedName name="____SD112" localSheetId="23">#REF!</definedName>
    <definedName name="____SD112" localSheetId="24">#REF!</definedName>
    <definedName name="____SD112" localSheetId="21">#REF!</definedName>
    <definedName name="____SD112">#REF!</definedName>
    <definedName name="____SD113" localSheetId="23">#REF!</definedName>
    <definedName name="____SD113" localSheetId="24">#REF!</definedName>
    <definedName name="____SD113" localSheetId="21">#REF!</definedName>
    <definedName name="____SD113">#REF!</definedName>
    <definedName name="____SD114" localSheetId="23">#REF!</definedName>
    <definedName name="____SD114" localSheetId="24">#REF!</definedName>
    <definedName name="____SD114" localSheetId="21">#REF!</definedName>
    <definedName name="____SD114">#REF!</definedName>
    <definedName name="____SD115" localSheetId="23">#REF!</definedName>
    <definedName name="____SD115" localSheetId="24">#REF!</definedName>
    <definedName name="____SD115" localSheetId="21">#REF!</definedName>
    <definedName name="____SD115">#REF!</definedName>
    <definedName name="____SD116" localSheetId="23">#REF!</definedName>
    <definedName name="____SD116" localSheetId="24">#REF!</definedName>
    <definedName name="____SD116" localSheetId="21">#REF!</definedName>
    <definedName name="____SD116">#REF!</definedName>
    <definedName name="____SD117" localSheetId="23">#REF!</definedName>
    <definedName name="____SD117" localSheetId="24">#REF!</definedName>
    <definedName name="____SD117" localSheetId="21">#REF!</definedName>
    <definedName name="____SD117">#REF!</definedName>
    <definedName name="____SD118" localSheetId="23">#REF!</definedName>
    <definedName name="____SD118" localSheetId="24">#REF!</definedName>
    <definedName name="____SD118" localSheetId="21">#REF!</definedName>
    <definedName name="____SD118">#REF!</definedName>
    <definedName name="____SD119" localSheetId="23">#REF!</definedName>
    <definedName name="____SD119" localSheetId="24">#REF!</definedName>
    <definedName name="____SD119" localSheetId="21">#REF!</definedName>
    <definedName name="____SD119">#REF!</definedName>
    <definedName name="____SD12" localSheetId="23">#REF!</definedName>
    <definedName name="____SD12" localSheetId="24">#REF!</definedName>
    <definedName name="____SD12" localSheetId="21">#REF!</definedName>
    <definedName name="____SD12">#REF!</definedName>
    <definedName name="____SD120" localSheetId="23">#REF!</definedName>
    <definedName name="____SD120" localSheetId="24">#REF!</definedName>
    <definedName name="____SD120" localSheetId="21">#REF!</definedName>
    <definedName name="____SD120">#REF!</definedName>
    <definedName name="____SD121" localSheetId="23">#REF!</definedName>
    <definedName name="____SD121" localSheetId="24">#REF!</definedName>
    <definedName name="____SD121" localSheetId="21">#REF!</definedName>
    <definedName name="____SD121">#REF!</definedName>
    <definedName name="____SD122" localSheetId="23">#REF!</definedName>
    <definedName name="____SD122" localSheetId="24">#REF!</definedName>
    <definedName name="____SD122" localSheetId="21">#REF!</definedName>
    <definedName name="____SD122">#REF!</definedName>
    <definedName name="____SD123" localSheetId="23">#REF!</definedName>
    <definedName name="____SD123" localSheetId="24">#REF!</definedName>
    <definedName name="____SD123" localSheetId="21">#REF!</definedName>
    <definedName name="____SD123">#REF!</definedName>
    <definedName name="____SD124" localSheetId="23">#REF!</definedName>
    <definedName name="____SD124" localSheetId="24">#REF!</definedName>
    <definedName name="____SD124" localSheetId="21">#REF!</definedName>
    <definedName name="____SD124">#REF!</definedName>
    <definedName name="____SD125" localSheetId="23">#REF!</definedName>
    <definedName name="____SD125" localSheetId="24">#REF!</definedName>
    <definedName name="____SD125" localSheetId="21">#REF!</definedName>
    <definedName name="____SD125">#REF!</definedName>
    <definedName name="____SD126" localSheetId="23">#REF!</definedName>
    <definedName name="____SD126" localSheetId="24">#REF!</definedName>
    <definedName name="____SD126" localSheetId="21">#REF!</definedName>
    <definedName name="____SD126">#REF!</definedName>
    <definedName name="____SD127" localSheetId="23">#REF!</definedName>
    <definedName name="____SD127" localSheetId="24">#REF!</definedName>
    <definedName name="____SD127" localSheetId="21">#REF!</definedName>
    <definedName name="____SD127">#REF!</definedName>
    <definedName name="____SD128" localSheetId="23">#REF!</definedName>
    <definedName name="____SD128" localSheetId="24">#REF!</definedName>
    <definedName name="____SD128" localSheetId="21">#REF!</definedName>
    <definedName name="____SD128">#REF!</definedName>
    <definedName name="____SD129" localSheetId="23">#REF!</definedName>
    <definedName name="____SD129" localSheetId="24">#REF!</definedName>
    <definedName name="____SD129" localSheetId="21">#REF!</definedName>
    <definedName name="____SD129">#REF!</definedName>
    <definedName name="____SD13" localSheetId="23">#REF!</definedName>
    <definedName name="____SD13" localSheetId="24">#REF!</definedName>
    <definedName name="____SD13" localSheetId="21">#REF!</definedName>
    <definedName name="____SD13">#REF!</definedName>
    <definedName name="____SD130" localSheetId="23">#REF!</definedName>
    <definedName name="____SD130" localSheetId="24">#REF!</definedName>
    <definedName name="____SD130" localSheetId="21">#REF!</definedName>
    <definedName name="____SD130">#REF!</definedName>
    <definedName name="____SD131" localSheetId="23">#REF!</definedName>
    <definedName name="____SD131" localSheetId="24">#REF!</definedName>
    <definedName name="____SD131" localSheetId="21">#REF!</definedName>
    <definedName name="____SD131">#REF!</definedName>
    <definedName name="____SD132" localSheetId="23">#REF!</definedName>
    <definedName name="____SD132" localSheetId="24">#REF!</definedName>
    <definedName name="____SD132" localSheetId="21">#REF!</definedName>
    <definedName name="____SD132">#REF!</definedName>
    <definedName name="____SD133" localSheetId="23">#REF!</definedName>
    <definedName name="____SD133" localSheetId="24">#REF!</definedName>
    <definedName name="____SD133" localSheetId="21">#REF!</definedName>
    <definedName name="____SD133">#REF!</definedName>
    <definedName name="____SD134" localSheetId="23">#REF!</definedName>
    <definedName name="____SD134" localSheetId="24">#REF!</definedName>
    <definedName name="____SD134" localSheetId="21">#REF!</definedName>
    <definedName name="____SD134">#REF!</definedName>
    <definedName name="____SD135" localSheetId="23">#REF!</definedName>
    <definedName name="____SD135" localSheetId="24">#REF!</definedName>
    <definedName name="____SD135" localSheetId="21">#REF!</definedName>
    <definedName name="____SD135">#REF!</definedName>
    <definedName name="____SD136" localSheetId="23">#REF!</definedName>
    <definedName name="____SD136" localSheetId="24">#REF!</definedName>
    <definedName name="____SD136" localSheetId="21">#REF!</definedName>
    <definedName name="____SD136">#REF!</definedName>
    <definedName name="____SD137" localSheetId="23">#REF!</definedName>
    <definedName name="____SD137" localSheetId="24">#REF!</definedName>
    <definedName name="____SD137" localSheetId="21">#REF!</definedName>
    <definedName name="____SD137">#REF!</definedName>
    <definedName name="____SD138" localSheetId="23">#REF!</definedName>
    <definedName name="____SD138" localSheetId="24">#REF!</definedName>
    <definedName name="____SD138" localSheetId="21">#REF!</definedName>
    <definedName name="____SD138">#REF!</definedName>
    <definedName name="____SD139" localSheetId="23">#REF!</definedName>
    <definedName name="____SD139" localSheetId="24">#REF!</definedName>
    <definedName name="____SD139" localSheetId="21">#REF!</definedName>
    <definedName name="____SD139">#REF!</definedName>
    <definedName name="____SD14" localSheetId="23">#REF!</definedName>
    <definedName name="____SD14" localSheetId="24">#REF!</definedName>
    <definedName name="____SD14" localSheetId="21">#REF!</definedName>
    <definedName name="____SD14">#REF!</definedName>
    <definedName name="____SD140" localSheetId="23">#REF!</definedName>
    <definedName name="____SD140" localSheetId="24">#REF!</definedName>
    <definedName name="____SD140" localSheetId="21">#REF!</definedName>
    <definedName name="____SD140">#REF!</definedName>
    <definedName name="____SD141" localSheetId="23">#REF!</definedName>
    <definedName name="____SD141" localSheetId="24">#REF!</definedName>
    <definedName name="____SD141" localSheetId="21">#REF!</definedName>
    <definedName name="____SD141">#REF!</definedName>
    <definedName name="____SD142" localSheetId="23">#REF!</definedName>
    <definedName name="____SD142" localSheetId="24">#REF!</definedName>
    <definedName name="____SD142" localSheetId="21">#REF!</definedName>
    <definedName name="____SD142">#REF!</definedName>
    <definedName name="____SD143" localSheetId="23">#REF!</definedName>
    <definedName name="____SD143" localSheetId="24">#REF!</definedName>
    <definedName name="____SD143" localSheetId="21">#REF!</definedName>
    <definedName name="____SD143">#REF!</definedName>
    <definedName name="____SD144" localSheetId="23">#REF!</definedName>
    <definedName name="____SD144" localSheetId="24">#REF!</definedName>
    <definedName name="____SD144" localSheetId="21">#REF!</definedName>
    <definedName name="____SD144">#REF!</definedName>
    <definedName name="____SD145" localSheetId="23">#REF!</definedName>
    <definedName name="____SD145" localSheetId="24">#REF!</definedName>
    <definedName name="____SD145" localSheetId="21">#REF!</definedName>
    <definedName name="____SD145">#REF!</definedName>
    <definedName name="____SD146" localSheetId="23">#REF!</definedName>
    <definedName name="____SD146" localSheetId="24">#REF!</definedName>
    <definedName name="____SD146" localSheetId="21">#REF!</definedName>
    <definedName name="____SD146">#REF!</definedName>
    <definedName name="____SD147" localSheetId="23">#REF!</definedName>
    <definedName name="____SD147" localSheetId="24">#REF!</definedName>
    <definedName name="____SD147" localSheetId="21">#REF!</definedName>
    <definedName name="____SD147">#REF!</definedName>
    <definedName name="____SD148" localSheetId="23">#REF!</definedName>
    <definedName name="____SD148" localSheetId="24">#REF!</definedName>
    <definedName name="____SD148" localSheetId="21">#REF!</definedName>
    <definedName name="____SD148">#REF!</definedName>
    <definedName name="____SD149" localSheetId="23">#REF!</definedName>
    <definedName name="____SD149" localSheetId="24">#REF!</definedName>
    <definedName name="____SD149" localSheetId="21">#REF!</definedName>
    <definedName name="____SD149">#REF!</definedName>
    <definedName name="____SD15" localSheetId="23">#REF!</definedName>
    <definedName name="____SD15" localSheetId="24">#REF!</definedName>
    <definedName name="____SD15" localSheetId="21">#REF!</definedName>
    <definedName name="____SD15">#REF!</definedName>
    <definedName name="____SD150" localSheetId="23">#REF!</definedName>
    <definedName name="____SD150" localSheetId="24">#REF!</definedName>
    <definedName name="____SD150" localSheetId="21">#REF!</definedName>
    <definedName name="____SD150">#REF!</definedName>
    <definedName name="____SD16" localSheetId="23">#REF!</definedName>
    <definedName name="____SD16" localSheetId="24">#REF!</definedName>
    <definedName name="____SD16" localSheetId="21">#REF!</definedName>
    <definedName name="____SD16">#REF!</definedName>
    <definedName name="____SD17" localSheetId="23">#REF!</definedName>
    <definedName name="____SD17" localSheetId="24">#REF!</definedName>
    <definedName name="____SD17" localSheetId="21">#REF!</definedName>
    <definedName name="____SD17">#REF!</definedName>
    <definedName name="____SD18" localSheetId="23">#REF!</definedName>
    <definedName name="____SD18" localSheetId="24">#REF!</definedName>
    <definedName name="____SD18" localSheetId="21">#REF!</definedName>
    <definedName name="____SD18">#REF!</definedName>
    <definedName name="____SD19" localSheetId="23">#REF!</definedName>
    <definedName name="____SD19" localSheetId="24">#REF!</definedName>
    <definedName name="____SD19" localSheetId="21">#REF!</definedName>
    <definedName name="____SD19">#REF!</definedName>
    <definedName name="____SD2" localSheetId="23">#REF!</definedName>
    <definedName name="____SD2" localSheetId="24">#REF!</definedName>
    <definedName name="____SD2" localSheetId="21">#REF!</definedName>
    <definedName name="____SD2">#REF!</definedName>
    <definedName name="____SD20" localSheetId="23">#REF!</definedName>
    <definedName name="____SD20" localSheetId="24">#REF!</definedName>
    <definedName name="____SD20" localSheetId="21">#REF!</definedName>
    <definedName name="____SD20">#REF!</definedName>
    <definedName name="____SD21" localSheetId="23">#REF!</definedName>
    <definedName name="____SD21" localSheetId="24">#REF!</definedName>
    <definedName name="____SD21" localSheetId="21">#REF!</definedName>
    <definedName name="____SD21">#REF!</definedName>
    <definedName name="____SD22" localSheetId="23">#REF!</definedName>
    <definedName name="____SD22" localSheetId="24">#REF!</definedName>
    <definedName name="____SD22" localSheetId="21">#REF!</definedName>
    <definedName name="____SD22">#REF!</definedName>
    <definedName name="____SD23" localSheetId="23">#REF!</definedName>
    <definedName name="____SD23" localSheetId="24">#REF!</definedName>
    <definedName name="____SD23" localSheetId="21">#REF!</definedName>
    <definedName name="____SD23">#REF!</definedName>
    <definedName name="____SD24" localSheetId="23">#REF!</definedName>
    <definedName name="____SD24" localSheetId="24">#REF!</definedName>
    <definedName name="____SD24" localSheetId="21">#REF!</definedName>
    <definedName name="____SD24">#REF!</definedName>
    <definedName name="____SD25" localSheetId="23">#REF!</definedName>
    <definedName name="____SD25" localSheetId="24">#REF!</definedName>
    <definedName name="____SD25" localSheetId="21">#REF!</definedName>
    <definedName name="____SD25">#REF!</definedName>
    <definedName name="____SD250" localSheetId="23">#REF!</definedName>
    <definedName name="____SD250" localSheetId="24">#REF!</definedName>
    <definedName name="____SD250" localSheetId="21">#REF!</definedName>
    <definedName name="____SD250">#REF!</definedName>
    <definedName name="____SD26" localSheetId="23">#REF!</definedName>
    <definedName name="____SD26" localSheetId="24">#REF!</definedName>
    <definedName name="____SD26" localSheetId="21">#REF!</definedName>
    <definedName name="____SD26">#REF!</definedName>
    <definedName name="____SD27" localSheetId="23">#REF!</definedName>
    <definedName name="____SD27" localSheetId="24">#REF!</definedName>
    <definedName name="____SD27" localSheetId="21">#REF!</definedName>
    <definedName name="____SD27">#REF!</definedName>
    <definedName name="____SD28" localSheetId="23">#REF!</definedName>
    <definedName name="____SD28" localSheetId="24">#REF!</definedName>
    <definedName name="____SD28" localSheetId="21">#REF!</definedName>
    <definedName name="____SD28">#REF!</definedName>
    <definedName name="____SD29" localSheetId="23">#REF!</definedName>
    <definedName name="____SD29" localSheetId="24">#REF!</definedName>
    <definedName name="____SD29" localSheetId="21">#REF!</definedName>
    <definedName name="____SD29">#REF!</definedName>
    <definedName name="____SD3" localSheetId="23">#REF!</definedName>
    <definedName name="____SD3" localSheetId="24">#REF!</definedName>
    <definedName name="____SD3" localSheetId="21">#REF!</definedName>
    <definedName name="____SD3">#REF!</definedName>
    <definedName name="____SD30" localSheetId="23">#REF!</definedName>
    <definedName name="____SD30" localSheetId="24">#REF!</definedName>
    <definedName name="____SD30" localSheetId="21">#REF!</definedName>
    <definedName name="____SD30">#REF!</definedName>
    <definedName name="____SD31" localSheetId="23">#REF!</definedName>
    <definedName name="____SD31" localSheetId="24">#REF!</definedName>
    <definedName name="____SD31" localSheetId="21">#REF!</definedName>
    <definedName name="____SD31">#REF!</definedName>
    <definedName name="____SD32" localSheetId="23">#REF!</definedName>
    <definedName name="____SD32" localSheetId="24">#REF!</definedName>
    <definedName name="____SD32" localSheetId="21">#REF!</definedName>
    <definedName name="____SD32">#REF!</definedName>
    <definedName name="____SD33" localSheetId="23">#REF!</definedName>
    <definedName name="____SD33" localSheetId="24">#REF!</definedName>
    <definedName name="____SD33" localSheetId="21">#REF!</definedName>
    <definedName name="____SD33">#REF!</definedName>
    <definedName name="____SD34" localSheetId="23">#REF!</definedName>
    <definedName name="____SD34" localSheetId="24">#REF!</definedName>
    <definedName name="____SD34" localSheetId="21">#REF!</definedName>
    <definedName name="____SD34">#REF!</definedName>
    <definedName name="____SD35" localSheetId="23">#REF!</definedName>
    <definedName name="____SD35" localSheetId="24">#REF!</definedName>
    <definedName name="____SD35" localSheetId="21">#REF!</definedName>
    <definedName name="____SD35">#REF!</definedName>
    <definedName name="____SD36" localSheetId="23">#REF!</definedName>
    <definedName name="____SD36" localSheetId="24">#REF!</definedName>
    <definedName name="____SD36" localSheetId="21">#REF!</definedName>
    <definedName name="____SD36">#REF!</definedName>
    <definedName name="____SD37" localSheetId="23">#REF!</definedName>
    <definedName name="____SD37" localSheetId="24">#REF!</definedName>
    <definedName name="____SD37" localSheetId="21">#REF!</definedName>
    <definedName name="____SD37">#REF!</definedName>
    <definedName name="____SD38" localSheetId="23">#REF!</definedName>
    <definedName name="____SD38" localSheetId="24">#REF!</definedName>
    <definedName name="____SD38" localSheetId="21">#REF!</definedName>
    <definedName name="____SD38">#REF!</definedName>
    <definedName name="____SD39" localSheetId="23">#REF!</definedName>
    <definedName name="____SD39" localSheetId="24">#REF!</definedName>
    <definedName name="____SD39" localSheetId="21">#REF!</definedName>
    <definedName name="____SD39">#REF!</definedName>
    <definedName name="____SD4" localSheetId="23">#REF!</definedName>
    <definedName name="____SD4" localSheetId="24">#REF!</definedName>
    <definedName name="____SD4" localSheetId="21">#REF!</definedName>
    <definedName name="____SD4">#REF!</definedName>
    <definedName name="____SD40" localSheetId="23">#REF!</definedName>
    <definedName name="____SD40" localSheetId="24">#REF!</definedName>
    <definedName name="____SD40" localSheetId="21">#REF!</definedName>
    <definedName name="____SD40">#REF!</definedName>
    <definedName name="____SD41" localSheetId="23">#REF!</definedName>
    <definedName name="____SD41" localSheetId="24">#REF!</definedName>
    <definedName name="____SD41" localSheetId="21">#REF!</definedName>
    <definedName name="____SD41">#REF!</definedName>
    <definedName name="____SD42" localSheetId="23">#REF!</definedName>
    <definedName name="____SD42" localSheetId="24">#REF!</definedName>
    <definedName name="____SD42" localSheetId="21">#REF!</definedName>
    <definedName name="____SD42">#REF!</definedName>
    <definedName name="____SD43" localSheetId="23">#REF!</definedName>
    <definedName name="____SD43" localSheetId="24">#REF!</definedName>
    <definedName name="____SD43" localSheetId="21">#REF!</definedName>
    <definedName name="____SD43">#REF!</definedName>
    <definedName name="____SD44" localSheetId="23">#REF!</definedName>
    <definedName name="____SD44" localSheetId="24">#REF!</definedName>
    <definedName name="____SD44" localSheetId="21">#REF!</definedName>
    <definedName name="____SD44">#REF!</definedName>
    <definedName name="____SD45" localSheetId="23">#REF!</definedName>
    <definedName name="____SD45" localSheetId="24">#REF!</definedName>
    <definedName name="____SD45" localSheetId="21">#REF!</definedName>
    <definedName name="____SD45">#REF!</definedName>
    <definedName name="____SD46" localSheetId="23">#REF!</definedName>
    <definedName name="____SD46" localSheetId="24">#REF!</definedName>
    <definedName name="____SD46" localSheetId="21">#REF!</definedName>
    <definedName name="____SD46">#REF!</definedName>
    <definedName name="____SD47" localSheetId="23">#REF!</definedName>
    <definedName name="____SD47" localSheetId="24">#REF!</definedName>
    <definedName name="____SD47" localSheetId="21">#REF!</definedName>
    <definedName name="____SD47">#REF!</definedName>
    <definedName name="____SD48" localSheetId="23">#REF!</definedName>
    <definedName name="____SD48" localSheetId="24">#REF!</definedName>
    <definedName name="____SD48" localSheetId="21">#REF!</definedName>
    <definedName name="____SD48">#REF!</definedName>
    <definedName name="____SD49" localSheetId="23">#REF!</definedName>
    <definedName name="____SD49" localSheetId="24">#REF!</definedName>
    <definedName name="____SD49" localSheetId="21">#REF!</definedName>
    <definedName name="____SD49">#REF!</definedName>
    <definedName name="____SD5" localSheetId="23">#REF!</definedName>
    <definedName name="____SD5" localSheetId="24">#REF!</definedName>
    <definedName name="____SD5" localSheetId="21">#REF!</definedName>
    <definedName name="____SD5">#REF!</definedName>
    <definedName name="____SD50" localSheetId="23">#REF!</definedName>
    <definedName name="____SD50" localSheetId="24">#REF!</definedName>
    <definedName name="____SD50" localSheetId="21">#REF!</definedName>
    <definedName name="____SD50">#REF!</definedName>
    <definedName name="____SD500" localSheetId="23">#REF!</definedName>
    <definedName name="____SD500" localSheetId="24">#REF!</definedName>
    <definedName name="____SD500" localSheetId="21">#REF!</definedName>
    <definedName name="____SD500">#REF!</definedName>
    <definedName name="____SD51" localSheetId="23">#REF!</definedName>
    <definedName name="____SD51" localSheetId="24">#REF!</definedName>
    <definedName name="____SD51" localSheetId="21">#REF!</definedName>
    <definedName name="____SD51">#REF!</definedName>
    <definedName name="____SD52" localSheetId="23">#REF!</definedName>
    <definedName name="____SD52" localSheetId="24">#REF!</definedName>
    <definedName name="____SD52" localSheetId="21">#REF!</definedName>
    <definedName name="____SD52">#REF!</definedName>
    <definedName name="____SD53" localSheetId="23">#REF!</definedName>
    <definedName name="____SD53" localSheetId="24">#REF!</definedName>
    <definedName name="____SD53" localSheetId="21">#REF!</definedName>
    <definedName name="____SD53">#REF!</definedName>
    <definedName name="____SD54" localSheetId="23">#REF!</definedName>
    <definedName name="____SD54" localSheetId="24">#REF!</definedName>
    <definedName name="____SD54" localSheetId="21">#REF!</definedName>
    <definedName name="____SD54">#REF!</definedName>
    <definedName name="____SD55" localSheetId="23">#REF!</definedName>
    <definedName name="____SD55" localSheetId="24">#REF!</definedName>
    <definedName name="____SD55" localSheetId="21">#REF!</definedName>
    <definedName name="____SD55">#REF!</definedName>
    <definedName name="____SD56" localSheetId="23">#REF!</definedName>
    <definedName name="____SD56" localSheetId="24">#REF!</definedName>
    <definedName name="____SD56" localSheetId="21">#REF!</definedName>
    <definedName name="____SD56">#REF!</definedName>
    <definedName name="____SD57" localSheetId="23">#REF!</definedName>
    <definedName name="____SD57" localSheetId="24">#REF!</definedName>
    <definedName name="____SD57" localSheetId="21">#REF!</definedName>
    <definedName name="____SD57">#REF!</definedName>
    <definedName name="____SD58" localSheetId="23">#REF!</definedName>
    <definedName name="____SD58" localSheetId="24">#REF!</definedName>
    <definedName name="____SD58" localSheetId="21">#REF!</definedName>
    <definedName name="____SD58">#REF!</definedName>
    <definedName name="____SD59" localSheetId="23">#REF!</definedName>
    <definedName name="____SD59" localSheetId="24">#REF!</definedName>
    <definedName name="____SD59" localSheetId="21">#REF!</definedName>
    <definedName name="____SD59">#REF!</definedName>
    <definedName name="____SD6" localSheetId="23">#REF!</definedName>
    <definedName name="____SD6" localSheetId="24">#REF!</definedName>
    <definedName name="____SD6" localSheetId="21">#REF!</definedName>
    <definedName name="____SD6">#REF!</definedName>
    <definedName name="____SD60" localSheetId="23">#REF!</definedName>
    <definedName name="____SD60" localSheetId="24">#REF!</definedName>
    <definedName name="____SD60" localSheetId="21">#REF!</definedName>
    <definedName name="____SD60">#REF!</definedName>
    <definedName name="____SD61" localSheetId="23">#REF!</definedName>
    <definedName name="____SD61" localSheetId="24">#REF!</definedName>
    <definedName name="____SD61" localSheetId="21">#REF!</definedName>
    <definedName name="____SD61">#REF!</definedName>
    <definedName name="____SD62" localSheetId="23">#REF!</definedName>
    <definedName name="____SD62" localSheetId="24">#REF!</definedName>
    <definedName name="____SD62" localSheetId="21">#REF!</definedName>
    <definedName name="____SD62">#REF!</definedName>
    <definedName name="____SD63" localSheetId="23">#REF!</definedName>
    <definedName name="____SD63" localSheetId="24">#REF!</definedName>
    <definedName name="____SD63" localSheetId="21">#REF!</definedName>
    <definedName name="____SD63">#REF!</definedName>
    <definedName name="____SD64" localSheetId="23">#REF!</definedName>
    <definedName name="____SD64" localSheetId="24">#REF!</definedName>
    <definedName name="____SD64" localSheetId="21">#REF!</definedName>
    <definedName name="____SD64">#REF!</definedName>
    <definedName name="____SD65" localSheetId="23">#REF!</definedName>
    <definedName name="____SD65" localSheetId="24">#REF!</definedName>
    <definedName name="____SD65" localSheetId="21">#REF!</definedName>
    <definedName name="____SD65">#REF!</definedName>
    <definedName name="____SD66" localSheetId="23">#REF!</definedName>
    <definedName name="____SD66" localSheetId="24">#REF!</definedName>
    <definedName name="____SD66" localSheetId="21">#REF!</definedName>
    <definedName name="____SD66">#REF!</definedName>
    <definedName name="____SD67" localSheetId="23">#REF!</definedName>
    <definedName name="____SD67" localSheetId="24">#REF!</definedName>
    <definedName name="____SD67" localSheetId="21">#REF!</definedName>
    <definedName name="____SD67">#REF!</definedName>
    <definedName name="____SD68" localSheetId="23">#REF!</definedName>
    <definedName name="____SD68" localSheetId="24">#REF!</definedName>
    <definedName name="____SD68" localSheetId="21">#REF!</definedName>
    <definedName name="____SD68">#REF!</definedName>
    <definedName name="____SD69" localSheetId="23">#REF!</definedName>
    <definedName name="____SD69" localSheetId="24">#REF!</definedName>
    <definedName name="____SD69" localSheetId="21">#REF!</definedName>
    <definedName name="____SD69">#REF!</definedName>
    <definedName name="____SD7" localSheetId="23">#REF!</definedName>
    <definedName name="____SD7" localSheetId="24">#REF!</definedName>
    <definedName name="____SD7" localSheetId="21">#REF!</definedName>
    <definedName name="____SD7">#REF!</definedName>
    <definedName name="____SD70" localSheetId="23">#REF!</definedName>
    <definedName name="____SD70" localSheetId="24">#REF!</definedName>
    <definedName name="____SD70" localSheetId="21">#REF!</definedName>
    <definedName name="____SD70">#REF!</definedName>
    <definedName name="____SD71" localSheetId="23">#REF!</definedName>
    <definedName name="____SD71" localSheetId="24">#REF!</definedName>
    <definedName name="____SD71" localSheetId="21">#REF!</definedName>
    <definedName name="____SD71">#REF!</definedName>
    <definedName name="____SD72" localSheetId="23">#REF!</definedName>
    <definedName name="____SD72" localSheetId="24">#REF!</definedName>
    <definedName name="____SD72" localSheetId="21">#REF!</definedName>
    <definedName name="____SD72">#REF!</definedName>
    <definedName name="____SD73" localSheetId="23">#REF!</definedName>
    <definedName name="____SD73" localSheetId="24">#REF!</definedName>
    <definedName name="____SD73" localSheetId="21">#REF!</definedName>
    <definedName name="____SD73">#REF!</definedName>
    <definedName name="____SD74" localSheetId="23">#REF!</definedName>
    <definedName name="____SD74" localSheetId="24">#REF!</definedName>
    <definedName name="____SD74" localSheetId="21">#REF!</definedName>
    <definedName name="____SD74">#REF!</definedName>
    <definedName name="____SD75" localSheetId="23">#REF!</definedName>
    <definedName name="____SD75" localSheetId="24">#REF!</definedName>
    <definedName name="____SD75" localSheetId="21">#REF!</definedName>
    <definedName name="____SD75">#REF!</definedName>
    <definedName name="____SD76" localSheetId="23">#REF!</definedName>
    <definedName name="____SD76" localSheetId="24">#REF!</definedName>
    <definedName name="____SD76" localSheetId="21">#REF!</definedName>
    <definedName name="____SD76">#REF!</definedName>
    <definedName name="____SD77" localSheetId="23">#REF!</definedName>
    <definedName name="____SD77" localSheetId="24">#REF!</definedName>
    <definedName name="____SD77" localSheetId="21">#REF!</definedName>
    <definedName name="____SD77">#REF!</definedName>
    <definedName name="____SD78" localSheetId="23">#REF!</definedName>
    <definedName name="____SD78" localSheetId="24">#REF!</definedName>
    <definedName name="____SD78" localSheetId="21">#REF!</definedName>
    <definedName name="____SD78">#REF!</definedName>
    <definedName name="____SD79" localSheetId="23">#REF!</definedName>
    <definedName name="____SD79" localSheetId="24">#REF!</definedName>
    <definedName name="____SD79" localSheetId="21">#REF!</definedName>
    <definedName name="____SD79">#REF!</definedName>
    <definedName name="____SD8" localSheetId="23">#REF!</definedName>
    <definedName name="____SD8" localSheetId="24">#REF!</definedName>
    <definedName name="____SD8" localSheetId="21">#REF!</definedName>
    <definedName name="____SD8">#REF!</definedName>
    <definedName name="____SD80" localSheetId="23">#REF!</definedName>
    <definedName name="____SD80" localSheetId="24">#REF!</definedName>
    <definedName name="____SD80" localSheetId="21">#REF!</definedName>
    <definedName name="____SD80">#REF!</definedName>
    <definedName name="____SD81" localSheetId="23">#REF!</definedName>
    <definedName name="____SD81" localSheetId="24">#REF!</definedName>
    <definedName name="____SD81" localSheetId="21">#REF!</definedName>
    <definedName name="____SD81">#REF!</definedName>
    <definedName name="____SD82" localSheetId="23">#REF!</definedName>
    <definedName name="____SD82" localSheetId="24">#REF!</definedName>
    <definedName name="____SD82" localSheetId="21">#REF!</definedName>
    <definedName name="____SD82">#REF!</definedName>
    <definedName name="____SD83" localSheetId="23">#REF!</definedName>
    <definedName name="____SD83" localSheetId="24">#REF!</definedName>
    <definedName name="____SD83" localSheetId="21">#REF!</definedName>
    <definedName name="____SD83">#REF!</definedName>
    <definedName name="____SD84" localSheetId="23">#REF!</definedName>
    <definedName name="____SD84" localSheetId="24">#REF!</definedName>
    <definedName name="____SD84" localSheetId="21">#REF!</definedName>
    <definedName name="____SD84">#REF!</definedName>
    <definedName name="____SD85" localSheetId="23">#REF!</definedName>
    <definedName name="____SD85" localSheetId="24">#REF!</definedName>
    <definedName name="____SD85" localSheetId="21">#REF!</definedName>
    <definedName name="____SD85">#REF!</definedName>
    <definedName name="____SD86" localSheetId="23">#REF!</definedName>
    <definedName name="____SD86" localSheetId="24">#REF!</definedName>
    <definedName name="____SD86" localSheetId="21">#REF!</definedName>
    <definedName name="____SD86">#REF!</definedName>
    <definedName name="____SD87" localSheetId="23">#REF!</definedName>
    <definedName name="____SD87" localSheetId="24">#REF!</definedName>
    <definedName name="____SD87" localSheetId="21">#REF!</definedName>
    <definedName name="____SD87">#REF!</definedName>
    <definedName name="____SD88" localSheetId="23">#REF!</definedName>
    <definedName name="____SD88" localSheetId="24">#REF!</definedName>
    <definedName name="____SD88" localSheetId="21">#REF!</definedName>
    <definedName name="____SD88">#REF!</definedName>
    <definedName name="____SD89" localSheetId="23">#REF!</definedName>
    <definedName name="____SD89" localSheetId="24">#REF!</definedName>
    <definedName name="____SD89" localSheetId="21">#REF!</definedName>
    <definedName name="____SD89">#REF!</definedName>
    <definedName name="____SD9" localSheetId="23">#REF!</definedName>
    <definedName name="____SD9" localSheetId="24">#REF!</definedName>
    <definedName name="____SD9" localSheetId="21">#REF!</definedName>
    <definedName name="____SD9">#REF!</definedName>
    <definedName name="____SD90" localSheetId="23">#REF!</definedName>
    <definedName name="____SD90" localSheetId="24">#REF!</definedName>
    <definedName name="____SD90" localSheetId="21">#REF!</definedName>
    <definedName name="____SD90">#REF!</definedName>
    <definedName name="____SD91" localSheetId="23">#REF!</definedName>
    <definedName name="____SD91" localSheetId="24">#REF!</definedName>
    <definedName name="____SD91" localSheetId="21">#REF!</definedName>
    <definedName name="____SD91">#REF!</definedName>
    <definedName name="____SD92" localSheetId="23">#REF!</definedName>
    <definedName name="____SD92" localSheetId="24">#REF!</definedName>
    <definedName name="____SD92" localSheetId="21">#REF!</definedName>
    <definedName name="____SD92">#REF!</definedName>
    <definedName name="____SD93" localSheetId="23">#REF!</definedName>
    <definedName name="____SD93" localSheetId="24">#REF!</definedName>
    <definedName name="____SD93" localSheetId="21">#REF!</definedName>
    <definedName name="____SD93">#REF!</definedName>
    <definedName name="____SD94" localSheetId="23">#REF!</definedName>
    <definedName name="____SD94" localSheetId="24">#REF!</definedName>
    <definedName name="____SD94" localSheetId="21">#REF!</definedName>
    <definedName name="____SD94">#REF!</definedName>
    <definedName name="____SD95" localSheetId="23">#REF!</definedName>
    <definedName name="____SD95" localSheetId="24">#REF!</definedName>
    <definedName name="____SD95" localSheetId="21">#REF!</definedName>
    <definedName name="____SD95">#REF!</definedName>
    <definedName name="____SD96" localSheetId="23">#REF!</definedName>
    <definedName name="____SD96" localSheetId="24">#REF!</definedName>
    <definedName name="____SD96" localSheetId="21">#REF!</definedName>
    <definedName name="____SD96">#REF!</definedName>
    <definedName name="____SD97" localSheetId="23">#REF!</definedName>
    <definedName name="____SD97" localSheetId="24">#REF!</definedName>
    <definedName name="____SD97" localSheetId="21">#REF!</definedName>
    <definedName name="____SD97">#REF!</definedName>
    <definedName name="____SD98" localSheetId="23">#REF!</definedName>
    <definedName name="____SD98" localSheetId="24">#REF!</definedName>
    <definedName name="____SD98" localSheetId="21">#REF!</definedName>
    <definedName name="____SD98">#REF!</definedName>
    <definedName name="____SD99" localSheetId="23">#REF!</definedName>
    <definedName name="____SD99" localSheetId="24">#REF!</definedName>
    <definedName name="____SD99" localSheetId="21">#REF!</definedName>
    <definedName name="____SD99">#REF!</definedName>
    <definedName name="____SO016" localSheetId="23">'[31]MRoad data'!#REF!</definedName>
    <definedName name="____SO016" localSheetId="26">#N/A</definedName>
    <definedName name="____SO016" localSheetId="24">'[31]MRoad data'!#REF!</definedName>
    <definedName name="____SO016" localSheetId="21">'[31]MRoad data'!#REF!</definedName>
    <definedName name="____SO016">'[31]MRoad data'!#REF!</definedName>
    <definedName name="____SP001" localSheetId="23">'[31]MRoad data'!#REF!</definedName>
    <definedName name="____SP001" localSheetId="26">#N/A</definedName>
    <definedName name="____SP001" localSheetId="24">'[31]MRoad data'!#REF!</definedName>
    <definedName name="____SP001" localSheetId="21">'[31]MRoad data'!#REF!</definedName>
    <definedName name="____SP001">'[31]MRoad data'!#REF!</definedName>
    <definedName name="____SP002" localSheetId="23">'[31]MRoad data'!#REF!</definedName>
    <definedName name="____SP002" localSheetId="26">#N/A</definedName>
    <definedName name="____SP002" localSheetId="24">'[31]MRoad data'!#REF!</definedName>
    <definedName name="____SP002">'[31]MRoad data'!#REF!</definedName>
    <definedName name="____SP003" localSheetId="23">'[31]MRoad data'!#REF!</definedName>
    <definedName name="____SP003" localSheetId="26">#N/A</definedName>
    <definedName name="____SP003" localSheetId="24">'[31]MRoad data'!#REF!</definedName>
    <definedName name="____SP003">'[31]MRoad data'!#REF!</definedName>
    <definedName name="____SP004" localSheetId="23">'[31]MRoad data'!#REF!</definedName>
    <definedName name="____SP004" localSheetId="26">#N/A</definedName>
    <definedName name="____SP004" localSheetId="24">'[31]MRoad data'!#REF!</definedName>
    <definedName name="____SP004">'[31]MRoad data'!#REF!</definedName>
    <definedName name="____SP005" localSheetId="23">'[15]MRMECADAMoad data'!#REF!</definedName>
    <definedName name="____SP005" localSheetId="26">'[32]FINAL DATA'!#REF!</definedName>
    <definedName name="____SP005" localSheetId="24">'[15]MRMECADAMoad data'!#REF!</definedName>
    <definedName name="____SP005">'[15]MRMECADAMoad data'!#REF!</definedName>
    <definedName name="____SP006" localSheetId="23">'[31]MRoad data'!#REF!</definedName>
    <definedName name="____SP006" localSheetId="26">#N/A</definedName>
    <definedName name="____SP006" localSheetId="24">'[31]MRoad data'!#REF!</definedName>
    <definedName name="____SP006">'[31]MRoad data'!#REF!</definedName>
    <definedName name="____SP007" localSheetId="23">'[31]MRoad data'!#REF!</definedName>
    <definedName name="____SP007" localSheetId="26">#N/A</definedName>
    <definedName name="____SP007" localSheetId="24">'[31]MRoad data'!#REF!</definedName>
    <definedName name="____SP007">'[31]MRoad data'!#REF!</definedName>
    <definedName name="____SP008" localSheetId="23">'[31]MRoad data'!#REF!</definedName>
    <definedName name="____SP008" localSheetId="26">#N/A</definedName>
    <definedName name="____SP008" localSheetId="24">'[31]MRoad data'!#REF!</definedName>
    <definedName name="____SP008">'[31]MRoad data'!#REF!</definedName>
    <definedName name="____SP009" localSheetId="23">'[31]MRoad data'!#REF!</definedName>
    <definedName name="____SP009" localSheetId="26">#N/A</definedName>
    <definedName name="____SP009" localSheetId="24">'[31]MRoad data'!#REF!</definedName>
    <definedName name="____SP009">'[31]MRoad data'!#REF!</definedName>
    <definedName name="____SP010" localSheetId="23">'[31]MRoad data'!#REF!</definedName>
    <definedName name="____SP010" localSheetId="26">#N/A</definedName>
    <definedName name="____SP010" localSheetId="24">'[31]MRoad data'!#REF!</definedName>
    <definedName name="____SP010">'[31]MRoad data'!#REF!</definedName>
    <definedName name="____SP011" localSheetId="23">'[31]MRoad data'!#REF!</definedName>
    <definedName name="____SP011" localSheetId="26">#N/A</definedName>
    <definedName name="____SP011" localSheetId="24">'[31]MRoad data'!#REF!</definedName>
    <definedName name="____SP011">'[31]MRoad data'!#REF!</definedName>
    <definedName name="____SP012" localSheetId="23">'[31]MRoad data'!#REF!</definedName>
    <definedName name="____SP012" localSheetId="26">#N/A</definedName>
    <definedName name="____SP012" localSheetId="24">'[31]MRoad data'!#REF!</definedName>
    <definedName name="____SP012">'[31]MRoad data'!#REF!</definedName>
    <definedName name="____SP013" localSheetId="23">'[31]MRoad data'!#REF!</definedName>
    <definedName name="____SP013" localSheetId="26">#N/A</definedName>
    <definedName name="____SP013" localSheetId="24">'[31]MRoad data'!#REF!</definedName>
    <definedName name="____SP013">'[31]MRoad data'!#REF!</definedName>
    <definedName name="____SP014" localSheetId="23">'[31]MRoad data'!#REF!</definedName>
    <definedName name="____SP014" localSheetId="26">#N/A</definedName>
    <definedName name="____SP014" localSheetId="24">'[31]MRoad data'!#REF!</definedName>
    <definedName name="____SP014">'[31]MRoad data'!#REF!</definedName>
    <definedName name="____SP015" localSheetId="23">'[31]MRoad data'!#REF!</definedName>
    <definedName name="____SP015" localSheetId="26">#N/A</definedName>
    <definedName name="____SP015" localSheetId="24">'[31]MRoad data'!#REF!</definedName>
    <definedName name="____SP015">'[31]MRoad data'!#REF!</definedName>
    <definedName name="____SP016" localSheetId="23">'[31]MRoad data'!#REF!</definedName>
    <definedName name="____SP016" localSheetId="26">#N/A</definedName>
    <definedName name="____SP016" localSheetId="24">'[31]MRoad data'!#REF!</definedName>
    <definedName name="____SP016">'[31]MRoad data'!#REF!</definedName>
    <definedName name="____SP017" localSheetId="23">'[31]MRoad data'!#REF!</definedName>
    <definedName name="____SP017" localSheetId="26">#N/A</definedName>
    <definedName name="____SP017" localSheetId="24">'[31]MRoad data'!#REF!</definedName>
    <definedName name="____SP017">'[31]MRoad data'!#REF!</definedName>
    <definedName name="____SP018" localSheetId="23">'[31]MRoad data'!#REF!</definedName>
    <definedName name="____SP018" localSheetId="26">#N/A</definedName>
    <definedName name="____SP018" localSheetId="24">'[31]MRoad data'!#REF!</definedName>
    <definedName name="____SP018">'[31]MRoad data'!#REF!</definedName>
    <definedName name="____SP019" localSheetId="23">'[31]MRoad data'!#REF!</definedName>
    <definedName name="____SP019" localSheetId="26">#N/A</definedName>
    <definedName name="____SP019" localSheetId="24">'[31]MRoad data'!#REF!</definedName>
    <definedName name="____SP019">'[31]MRoad data'!#REF!</definedName>
    <definedName name="____SP020" localSheetId="23">'[31]MRoad data'!#REF!</definedName>
    <definedName name="____SP020" localSheetId="26">#N/A</definedName>
    <definedName name="____SP020" localSheetId="24">'[31]MRoad data'!#REF!</definedName>
    <definedName name="____SP020">'[31]MRoad data'!#REF!</definedName>
    <definedName name="____SP021" localSheetId="23">'[31]MRoad data'!#REF!</definedName>
    <definedName name="____SP021" localSheetId="26">#N/A</definedName>
    <definedName name="____SP021" localSheetId="24">'[31]MRoad data'!#REF!</definedName>
    <definedName name="____SP021">'[31]MRoad data'!#REF!</definedName>
    <definedName name="____SP022" localSheetId="23">'[31]MRoad data'!#REF!</definedName>
    <definedName name="____SP022" localSheetId="26">#N/A</definedName>
    <definedName name="____SP022" localSheetId="24">'[31]MRoad data'!#REF!</definedName>
    <definedName name="____SP022">'[31]MRoad data'!#REF!</definedName>
    <definedName name="____SP023" localSheetId="23">'[31]MRoad data'!#REF!</definedName>
    <definedName name="____SP023" localSheetId="26">#N/A</definedName>
    <definedName name="____SP023" localSheetId="24">'[31]MRoad data'!#REF!</definedName>
    <definedName name="____SP023">'[31]MRoad data'!#REF!</definedName>
    <definedName name="____SP024" localSheetId="23">'[31]MRoad data'!#REF!</definedName>
    <definedName name="____SP024" localSheetId="26">#N/A</definedName>
    <definedName name="____SP024" localSheetId="24">'[31]MRoad data'!#REF!</definedName>
    <definedName name="____SP024">'[31]MRoad data'!#REF!</definedName>
    <definedName name="____SP025" localSheetId="23">'[31]MRoad data'!#REF!</definedName>
    <definedName name="____SP025" localSheetId="26">#N/A</definedName>
    <definedName name="____SP025" localSheetId="24">'[31]MRoad data'!#REF!</definedName>
    <definedName name="____SP025">'[31]MRoad data'!#REF!</definedName>
    <definedName name="____SP026" localSheetId="23">'[31]MRoad data'!#REF!</definedName>
    <definedName name="____SP026" localSheetId="26">#N/A</definedName>
    <definedName name="____SP026" localSheetId="24">'[31]MRoad data'!#REF!</definedName>
    <definedName name="____SP026">'[31]MRoad data'!#REF!</definedName>
    <definedName name="____SP027" localSheetId="23">'[31]MRoad data'!#REF!</definedName>
    <definedName name="____SP027" localSheetId="26">#N/A</definedName>
    <definedName name="____SP027" localSheetId="24">'[31]MRoad data'!#REF!</definedName>
    <definedName name="____SP027">'[31]MRoad data'!#REF!</definedName>
    <definedName name="____SP028" localSheetId="23">'[31]MRoad data'!#REF!</definedName>
    <definedName name="____SP028" localSheetId="26">#N/A</definedName>
    <definedName name="____SP028" localSheetId="24">'[31]MRoad data'!#REF!</definedName>
    <definedName name="____SP028">'[31]MRoad data'!#REF!</definedName>
    <definedName name="____SP029" localSheetId="23">'[31]MRoad data'!#REF!</definedName>
    <definedName name="____SP029" localSheetId="26">#N/A</definedName>
    <definedName name="____SP029" localSheetId="24">'[31]MRoad data'!#REF!</definedName>
    <definedName name="____SP029">'[31]MRoad data'!#REF!</definedName>
    <definedName name="____SP030" localSheetId="23">'[31]MRoad data'!#REF!</definedName>
    <definedName name="____SP030" localSheetId="26">#N/A</definedName>
    <definedName name="____SP030" localSheetId="24">'[31]MRoad data'!#REF!</definedName>
    <definedName name="____SP030">'[31]MRoad data'!#REF!</definedName>
    <definedName name="____SP031" localSheetId="23">'[31]MRoad data'!#REF!</definedName>
    <definedName name="____SP031" localSheetId="26">#N/A</definedName>
    <definedName name="____SP031" localSheetId="24">'[31]MRoad data'!#REF!</definedName>
    <definedName name="____SP031">'[31]MRoad data'!#REF!</definedName>
    <definedName name="____SP032" localSheetId="23">'[31]MRoad data'!#REF!</definedName>
    <definedName name="____SP032" localSheetId="26">#N/A</definedName>
    <definedName name="____SP032" localSheetId="24">'[31]MRoad data'!#REF!</definedName>
    <definedName name="____SP032">'[31]MRoad data'!#REF!</definedName>
    <definedName name="____SP033" localSheetId="23">'[31]MRoad data'!#REF!</definedName>
    <definedName name="____SP033" localSheetId="26">#N/A</definedName>
    <definedName name="____SP033" localSheetId="24">'[31]MRoad data'!#REF!</definedName>
    <definedName name="____SP033">'[31]MRoad data'!#REF!</definedName>
    <definedName name="____SP034" localSheetId="23">'[31]MRoad data'!#REF!</definedName>
    <definedName name="____SP034" localSheetId="26">#N/A</definedName>
    <definedName name="____SP034" localSheetId="24">'[31]MRoad data'!#REF!</definedName>
    <definedName name="____SP034">'[31]MRoad data'!#REF!</definedName>
    <definedName name="____SP035" localSheetId="23">'[31]MRoad data'!#REF!</definedName>
    <definedName name="____SP035" localSheetId="26">#N/A</definedName>
    <definedName name="____SP035" localSheetId="24">'[31]MRoad data'!#REF!</definedName>
    <definedName name="____SP035">'[31]MRoad data'!#REF!</definedName>
    <definedName name="____SP036" localSheetId="23">'[31]MRoad data'!#REF!</definedName>
    <definedName name="____SP036" localSheetId="26">#N/A</definedName>
    <definedName name="____SP036" localSheetId="24">'[31]MRoad data'!#REF!</definedName>
    <definedName name="____SP036">'[31]MRoad data'!#REF!</definedName>
    <definedName name="____SP037" localSheetId="23">'[31]MRoad data'!#REF!</definedName>
    <definedName name="____SP037" localSheetId="26">#N/A</definedName>
    <definedName name="____SP037" localSheetId="24">'[31]MRoad data'!#REF!</definedName>
    <definedName name="____SP037">'[31]MRoad data'!#REF!</definedName>
    <definedName name="____SP038" localSheetId="23">'[31]MRoad data'!#REF!</definedName>
    <definedName name="____SP038" localSheetId="26">#N/A</definedName>
    <definedName name="____SP038" localSheetId="24">'[31]MRoad data'!#REF!</definedName>
    <definedName name="____SP038">'[31]MRoad data'!#REF!</definedName>
    <definedName name="____SP039" localSheetId="23">'[31]MRoad data'!#REF!</definedName>
    <definedName name="____SP039" localSheetId="26">#N/A</definedName>
    <definedName name="____SP039" localSheetId="24">'[31]MRoad data'!#REF!</definedName>
    <definedName name="____SP039">'[31]MRoad data'!#REF!</definedName>
    <definedName name="____SP040" localSheetId="23">'[31]MRoad data'!#REF!</definedName>
    <definedName name="____SP040" localSheetId="26">#N/A</definedName>
    <definedName name="____SP040" localSheetId="24">'[31]MRoad data'!#REF!</definedName>
    <definedName name="____SP040">'[31]MRoad data'!#REF!</definedName>
    <definedName name="____SP041" localSheetId="23">'[31]MRoad data'!#REF!</definedName>
    <definedName name="____SP041" localSheetId="26">#N/A</definedName>
    <definedName name="____SP041" localSheetId="24">'[31]MRoad data'!#REF!</definedName>
    <definedName name="____SP041">'[31]MRoad data'!#REF!</definedName>
    <definedName name="____SP042" localSheetId="23">'[31]MRoad data'!#REF!</definedName>
    <definedName name="____SP042" localSheetId="26">#N/A</definedName>
    <definedName name="____SP042" localSheetId="24">'[31]MRoad data'!#REF!</definedName>
    <definedName name="____SP042">'[31]MRoad data'!#REF!</definedName>
    <definedName name="____SP043" localSheetId="23">'[31]MRoad data'!#REF!</definedName>
    <definedName name="____SP043" localSheetId="26">#N/A</definedName>
    <definedName name="____SP043" localSheetId="24">'[31]MRoad data'!#REF!</definedName>
    <definedName name="____SP043">'[31]MRoad data'!#REF!</definedName>
    <definedName name="____SP044" localSheetId="23">'[31]MRoad data'!#REF!</definedName>
    <definedName name="____SP044" localSheetId="26">#N/A</definedName>
    <definedName name="____SP044" localSheetId="24">'[31]MRoad data'!#REF!</definedName>
    <definedName name="____SP044">'[31]MRoad data'!#REF!</definedName>
    <definedName name="____SP045" localSheetId="23">'[31]MRoad data'!#REF!</definedName>
    <definedName name="____SP045" localSheetId="26">#N/A</definedName>
    <definedName name="____SP045" localSheetId="24">'[31]MRoad data'!#REF!</definedName>
    <definedName name="____SP045">'[31]MRoad data'!#REF!</definedName>
    <definedName name="____SP046" localSheetId="23">'[31]MRoad data'!#REF!</definedName>
    <definedName name="____SP046" localSheetId="26">#N/A</definedName>
    <definedName name="____SP046" localSheetId="24">'[31]MRoad data'!#REF!</definedName>
    <definedName name="____SP046">'[31]MRoad data'!#REF!</definedName>
    <definedName name="____SP047" localSheetId="23">'[31]MRoad data'!#REF!</definedName>
    <definedName name="____SP047" localSheetId="26">#N/A</definedName>
    <definedName name="____SP047" localSheetId="24">'[31]MRoad data'!#REF!</definedName>
    <definedName name="____SP047">'[31]MRoad data'!#REF!</definedName>
    <definedName name="____SP048" localSheetId="23">'[31]MRoad data'!#REF!</definedName>
    <definedName name="____SP048" localSheetId="26">#N/A</definedName>
    <definedName name="____SP048" localSheetId="24">'[31]MRoad data'!#REF!</definedName>
    <definedName name="____SP048">'[31]MRoad data'!#REF!</definedName>
    <definedName name="____SP049" localSheetId="23">'[31]MRoad data'!#REF!</definedName>
    <definedName name="____SP049" localSheetId="26">#N/A</definedName>
    <definedName name="____SP049" localSheetId="24">'[31]MRoad data'!#REF!</definedName>
    <definedName name="____SP049">'[31]MRoad data'!#REF!</definedName>
    <definedName name="____SP050" localSheetId="23">'[31]MRoad data'!#REF!</definedName>
    <definedName name="____SP050" localSheetId="26">#N/A</definedName>
    <definedName name="____SP050" localSheetId="24">'[31]MRoad data'!#REF!</definedName>
    <definedName name="____SP050">'[31]MRoad data'!#REF!</definedName>
    <definedName name="____SP051" localSheetId="23">'[31]MRoad data'!#REF!</definedName>
    <definedName name="____SP051" localSheetId="26">#N/A</definedName>
    <definedName name="____SP051" localSheetId="24">'[31]MRoad data'!#REF!</definedName>
    <definedName name="____SP051">'[31]MRoad data'!#REF!</definedName>
    <definedName name="____SP052" localSheetId="23">'[31]MRoad data'!#REF!</definedName>
    <definedName name="____SP052" localSheetId="26">#N/A</definedName>
    <definedName name="____SP052" localSheetId="24">'[31]MRoad data'!#REF!</definedName>
    <definedName name="____SP052">'[31]MRoad data'!#REF!</definedName>
    <definedName name="____SP053" localSheetId="23">'[31]MRoad data'!#REF!</definedName>
    <definedName name="____SP053" localSheetId="26">#N/A</definedName>
    <definedName name="____SP053" localSheetId="24">'[31]MRoad data'!#REF!</definedName>
    <definedName name="____SP053">'[31]MRoad data'!#REF!</definedName>
    <definedName name="____SP054" localSheetId="23">'[31]MRoad data'!#REF!</definedName>
    <definedName name="____SP054" localSheetId="26">#N/A</definedName>
    <definedName name="____SP054" localSheetId="24">'[31]MRoad data'!#REF!</definedName>
    <definedName name="____SP054">'[31]MRoad data'!#REF!</definedName>
    <definedName name="____SP055" localSheetId="23">'[31]MRoad data'!#REF!</definedName>
    <definedName name="____SP055" localSheetId="26">#N/A</definedName>
    <definedName name="____SP055" localSheetId="24">'[31]MRoad data'!#REF!</definedName>
    <definedName name="____SP055">'[31]MRoad data'!#REF!</definedName>
    <definedName name="____SP056" localSheetId="23">'[31]MRoad data'!#REF!</definedName>
    <definedName name="____SP056" localSheetId="26">#N/A</definedName>
    <definedName name="____SP056" localSheetId="24">'[31]MRoad data'!#REF!</definedName>
    <definedName name="____SP056">'[31]MRoad data'!#REF!</definedName>
    <definedName name="____SP057" localSheetId="23">'[31]MRoad data'!#REF!</definedName>
    <definedName name="____SP057" localSheetId="26">#N/A</definedName>
    <definedName name="____SP057" localSheetId="24">'[31]MRoad data'!#REF!</definedName>
    <definedName name="____SP057">'[31]MRoad data'!#REF!</definedName>
    <definedName name="____SP058" localSheetId="23">'[31]MRoad data'!#REF!</definedName>
    <definedName name="____SP058" localSheetId="26">#N/A</definedName>
    <definedName name="____SP058" localSheetId="24">'[31]MRoad data'!#REF!</definedName>
    <definedName name="____SP058">'[31]MRoad data'!#REF!</definedName>
    <definedName name="____SP059" localSheetId="23">'[31]MRoad data'!#REF!</definedName>
    <definedName name="____SP059" localSheetId="26">#N/A</definedName>
    <definedName name="____SP059" localSheetId="24">'[31]MRoad data'!#REF!</definedName>
    <definedName name="____SP059">'[31]MRoad data'!#REF!</definedName>
    <definedName name="____SP060" localSheetId="23">'[31]MRoad data'!#REF!</definedName>
    <definedName name="____SP060" localSheetId="26">#N/A</definedName>
    <definedName name="____SP060" localSheetId="24">'[31]MRoad data'!#REF!</definedName>
    <definedName name="____SP060">'[31]MRoad data'!#REF!</definedName>
    <definedName name="____SP061" localSheetId="23">'[31]MRoad data'!#REF!</definedName>
    <definedName name="____SP061" localSheetId="26">#N/A</definedName>
    <definedName name="____SP061" localSheetId="24">'[31]MRoad data'!#REF!</definedName>
    <definedName name="____SP061">'[31]MRoad data'!#REF!</definedName>
    <definedName name="____SP062" localSheetId="23">'[31]MRoad data'!#REF!</definedName>
    <definedName name="____SP062" localSheetId="26">#N/A</definedName>
    <definedName name="____SP062" localSheetId="24">'[31]MRoad data'!#REF!</definedName>
    <definedName name="____SP062">'[31]MRoad data'!#REF!</definedName>
    <definedName name="____SP063" localSheetId="23">'[31]MRoad data'!#REF!</definedName>
    <definedName name="____SP063" localSheetId="26">#N/A</definedName>
    <definedName name="____SP063" localSheetId="24">'[31]MRoad data'!#REF!</definedName>
    <definedName name="____SP063">'[31]MRoad data'!#REF!</definedName>
    <definedName name="____SP064" localSheetId="23">'[31]MRoad data'!#REF!</definedName>
    <definedName name="____SP064" localSheetId="26">#N/A</definedName>
    <definedName name="____SP064" localSheetId="24">'[31]MRoad data'!#REF!</definedName>
    <definedName name="____SP064">'[31]MRoad data'!#REF!</definedName>
    <definedName name="____SP065" localSheetId="23">'[31]MRoad data'!#REF!</definedName>
    <definedName name="____SP065" localSheetId="26">#N/A</definedName>
    <definedName name="____SP065" localSheetId="24">'[31]MRoad data'!#REF!</definedName>
    <definedName name="____SP065">'[31]MRoad data'!#REF!</definedName>
    <definedName name="____SP066" localSheetId="23">'[31]MRoad data'!#REF!</definedName>
    <definedName name="____SP066" localSheetId="26">#N/A</definedName>
    <definedName name="____SP066" localSheetId="24">'[31]MRoad data'!#REF!</definedName>
    <definedName name="____SP066">'[31]MRoad data'!#REF!</definedName>
    <definedName name="____SP067" localSheetId="23">'[31]MRoad data'!#REF!</definedName>
    <definedName name="____SP067" localSheetId="26">#N/A</definedName>
    <definedName name="____SP067" localSheetId="24">'[31]MRoad data'!#REF!</definedName>
    <definedName name="____SP067">'[31]MRoad data'!#REF!</definedName>
    <definedName name="____SP068" localSheetId="23">'[31]MRoad data'!#REF!</definedName>
    <definedName name="____SP068" localSheetId="26">#N/A</definedName>
    <definedName name="____SP068" localSheetId="24">'[31]MRoad data'!#REF!</definedName>
    <definedName name="____SP068">'[31]MRoad data'!#REF!</definedName>
    <definedName name="____SP069" localSheetId="23">'[31]MRoad data'!#REF!</definedName>
    <definedName name="____SP069" localSheetId="26">#N/A</definedName>
    <definedName name="____SP069" localSheetId="24">'[31]MRoad data'!#REF!</definedName>
    <definedName name="____SP069">'[31]MRoad data'!#REF!</definedName>
    <definedName name="____SP070" localSheetId="23">'[31]MRoad data'!#REF!</definedName>
    <definedName name="____SP070" localSheetId="26">#N/A</definedName>
    <definedName name="____SP070" localSheetId="24">'[31]MRoad data'!#REF!</definedName>
    <definedName name="____SP070">'[31]MRoad data'!#REF!</definedName>
    <definedName name="____sp071" localSheetId="23">'[31]MRoad data'!#REF!</definedName>
    <definedName name="____sp071" localSheetId="26">#N/A</definedName>
    <definedName name="____sp071" localSheetId="24">'[31]MRoad data'!#REF!</definedName>
    <definedName name="____sp071">'[31]MRoad data'!#REF!</definedName>
    <definedName name="____SP072" localSheetId="23">'[31]MRoad data'!#REF!</definedName>
    <definedName name="____SP072" localSheetId="26">#N/A</definedName>
    <definedName name="____SP072" localSheetId="24">'[31]MRoad data'!#REF!</definedName>
    <definedName name="____SP072">'[31]MRoad data'!#REF!</definedName>
    <definedName name="____SP073" localSheetId="23">'[31]MRoad data'!#REF!</definedName>
    <definedName name="____SP073" localSheetId="26">#N/A</definedName>
    <definedName name="____SP073" localSheetId="24">'[31]MRoad data'!#REF!</definedName>
    <definedName name="____SP073">'[31]MRoad data'!#REF!</definedName>
    <definedName name="____SP074" localSheetId="23">'[31]MRoad data'!#REF!</definedName>
    <definedName name="____SP074" localSheetId="26">#N/A</definedName>
    <definedName name="____SP074" localSheetId="24">'[31]MRoad data'!#REF!</definedName>
    <definedName name="____SP074">'[31]MRoad data'!#REF!</definedName>
    <definedName name="____SP075" localSheetId="23">'[31]MRoad data'!#REF!</definedName>
    <definedName name="____SP075" localSheetId="26">#N/A</definedName>
    <definedName name="____SP075" localSheetId="24">'[31]MRoad data'!#REF!</definedName>
    <definedName name="____SP075">'[31]MRoad data'!#REF!</definedName>
    <definedName name="____SP076" localSheetId="23">'[31]MRoad data'!#REF!</definedName>
    <definedName name="____SP076" localSheetId="26">#N/A</definedName>
    <definedName name="____SP076" localSheetId="24">'[31]MRoad data'!#REF!</definedName>
    <definedName name="____SP076">'[31]MRoad data'!#REF!</definedName>
    <definedName name="____SP077" localSheetId="23">'[31]MRoad data'!#REF!</definedName>
    <definedName name="____SP077" localSheetId="26">#N/A</definedName>
    <definedName name="____SP077" localSheetId="24">'[31]MRoad data'!#REF!</definedName>
    <definedName name="____SP077">'[31]MRoad data'!#REF!</definedName>
    <definedName name="____sp078" localSheetId="23">'[31]MRoad data'!#REF!</definedName>
    <definedName name="____sp078" localSheetId="26">#N/A</definedName>
    <definedName name="____sp078" localSheetId="24">'[31]MRoad data'!#REF!</definedName>
    <definedName name="____sp078">'[31]MRoad data'!#REF!</definedName>
    <definedName name="____sp21" localSheetId="25">#REF!</definedName>
    <definedName name="____sp21" localSheetId="22">#REF!</definedName>
    <definedName name="____sp21" localSheetId="23">#REF!</definedName>
    <definedName name="____sp21" localSheetId="24">#REF!</definedName>
    <definedName name="____sp21" localSheetId="21">#REF!</definedName>
    <definedName name="____sp21">#REF!</definedName>
    <definedName name="____spb1" localSheetId="23">#REF!</definedName>
    <definedName name="____spb1" localSheetId="26">#REF!</definedName>
    <definedName name="____spb1" localSheetId="28">#REF!</definedName>
    <definedName name="____spb1" localSheetId="24">#REF!</definedName>
    <definedName name="____spb1" localSheetId="21">#REF!</definedName>
    <definedName name="____spb1">#REF!</definedName>
    <definedName name="____spb2" localSheetId="23">#REF!</definedName>
    <definedName name="____spb2" localSheetId="26">#REF!</definedName>
    <definedName name="____spb2" localSheetId="28">#REF!</definedName>
    <definedName name="____spb2" localSheetId="24">#REF!</definedName>
    <definedName name="____spb2" localSheetId="21">#REF!</definedName>
    <definedName name="____spb2">#REF!</definedName>
    <definedName name="____SPO79" localSheetId="23">'[31]MRoad data'!#REF!</definedName>
    <definedName name="____SPO79" localSheetId="26">#N/A</definedName>
    <definedName name="____SPO79" localSheetId="24">'[31]MRoad data'!#REF!</definedName>
    <definedName name="____SPO79" localSheetId="21">'[31]MRoad data'!#REF!</definedName>
    <definedName name="____SPO79">'[31]MRoad data'!#REF!</definedName>
    <definedName name="____SS10" localSheetId="26">[28]MRATES!$C$9</definedName>
    <definedName name="____SS10" localSheetId="28">[29]MRATES!$C$9</definedName>
    <definedName name="____SS10">[30]MRATES!$C$9</definedName>
    <definedName name="____SS12" localSheetId="26">[28]MRATES!$C$10</definedName>
    <definedName name="____SS12" localSheetId="28">[29]MRATES!$C$10</definedName>
    <definedName name="____SS12">[30]MRATES!$C$10</definedName>
    <definedName name="____SS150" localSheetId="26">[28]MRATES!$I$18</definedName>
    <definedName name="____SS150" localSheetId="28">[29]MRATES!$I$18</definedName>
    <definedName name="____SS150">[30]MRATES!$I$18</definedName>
    <definedName name="____SS20" localSheetId="26">[28]MRATES!$C$11</definedName>
    <definedName name="____SS20" localSheetId="28">[29]MRATES!$C$11</definedName>
    <definedName name="____SS20">[30]MRATES!$C$11</definedName>
    <definedName name="____SS225" localSheetId="26">[12]MRATES!$I$19</definedName>
    <definedName name="____SS225">[3]MRATES!$G$14</definedName>
    <definedName name="____SS25" localSheetId="26">[28]MRATES!$C$12</definedName>
    <definedName name="____SS25" localSheetId="28">[29]MRATES!$C$12</definedName>
    <definedName name="____SS25">[30]MRATES!$C$12</definedName>
    <definedName name="____SS300" localSheetId="26">[28]MRATES!$I$20</definedName>
    <definedName name="____SS300" localSheetId="28">[29]MRATES!$I$20</definedName>
    <definedName name="____SS300">[30]MRATES!$I$20</definedName>
    <definedName name="____SS40" localSheetId="26">[28]MRATES!$C$13</definedName>
    <definedName name="____SS40" localSheetId="28">[29]MRATES!$C$13</definedName>
    <definedName name="____SS40">[30]MRATES!$C$13</definedName>
    <definedName name="____SS50" localSheetId="25">#REF!</definedName>
    <definedName name="____SS50" localSheetId="22">#REF!</definedName>
    <definedName name="____SS50" localSheetId="23">#REF!</definedName>
    <definedName name="____SS50" localSheetId="26">#REF!</definedName>
    <definedName name="____SS50" localSheetId="24">#REF!</definedName>
    <definedName name="____SS50" localSheetId="21">#REF!</definedName>
    <definedName name="____SS50">#REF!</definedName>
    <definedName name="____SS6" localSheetId="26">[28]MRATES!$C$8</definedName>
    <definedName name="____SS6" localSheetId="28">[29]MRATES!$C$8</definedName>
    <definedName name="____SS6">[30]MRATES!$C$8</definedName>
    <definedName name="____SS60" localSheetId="25">#REF!</definedName>
    <definedName name="____SS60" localSheetId="22">#REF!</definedName>
    <definedName name="____SS60" localSheetId="23">#REF!</definedName>
    <definedName name="____SS60" localSheetId="26">#REF!</definedName>
    <definedName name="____SS60" localSheetId="24">#REF!</definedName>
    <definedName name="____SS60" localSheetId="21">#REF!</definedName>
    <definedName name="____SS60">#REF!</definedName>
    <definedName name="____SS65" localSheetId="23">#REF!</definedName>
    <definedName name="____SS65" localSheetId="26">#REF!</definedName>
    <definedName name="____SS65" localSheetId="24">#REF!</definedName>
    <definedName name="____SS65" localSheetId="21">#REF!</definedName>
    <definedName name="____SS65">#REF!</definedName>
    <definedName name="____SS75" localSheetId="23">#REF!</definedName>
    <definedName name="____SS75" localSheetId="26">#REF!</definedName>
    <definedName name="____SS75" localSheetId="24">#REF!</definedName>
    <definedName name="____SS75" localSheetId="21">#REF!</definedName>
    <definedName name="____SS75">#REF!</definedName>
    <definedName name="____we2" localSheetId="23">'[26]Road data'!#REF!</definedName>
    <definedName name="____we2" localSheetId="24">'[26]Road data'!#REF!</definedName>
    <definedName name="____we2" localSheetId="21">'[26]Road data'!#REF!</definedName>
    <definedName name="____we2">'[26]Road data'!#REF!</definedName>
    <definedName name="___BIL3" localSheetId="23">[27]Data!#REF!</definedName>
    <definedName name="___BIL3" localSheetId="24">[27]Data!#REF!</definedName>
    <definedName name="___BIL3" localSheetId="21">[27]Data!#REF!</definedName>
    <definedName name="___BIL3">[27]Data!#REF!</definedName>
    <definedName name="___IRC12" localSheetId="26">[28]MRATES!$F$11</definedName>
    <definedName name="___IRC12" localSheetId="28">[29]MRATES!$F$11</definedName>
    <definedName name="___IRC12">[30]MRATES!$F$11</definedName>
    <definedName name="___IRC19" localSheetId="26">[28]MRATES!$F$12</definedName>
    <definedName name="___IRC19" localSheetId="28">[29]MRATES!$F$12</definedName>
    <definedName name="___IRC19">[30]MRATES!$F$12</definedName>
    <definedName name="___IRC25" localSheetId="26">[28]MRATES!$F$13</definedName>
    <definedName name="___IRC25" localSheetId="28">[29]MRATES!$F$13</definedName>
    <definedName name="___IRC25">[30]MRATES!$F$13</definedName>
    <definedName name="___IRC40" localSheetId="26">[28]MRATES!$F$14</definedName>
    <definedName name="___IRC40" localSheetId="28">[29]MRATES!$F$14</definedName>
    <definedName name="___IRC40">[30]MRATES!$F$14</definedName>
    <definedName name="___IRC5" localSheetId="26">[28]MRATES!$F$9</definedName>
    <definedName name="___IRC5" localSheetId="28">[29]MRATES!$F$9</definedName>
    <definedName name="___IRC5">[30]MRATES!$F$9</definedName>
    <definedName name="___IRC50" localSheetId="26">[28]MRATES!$F$15</definedName>
    <definedName name="___IRC50" localSheetId="28">[29]MRATES!$F$15</definedName>
    <definedName name="___IRC50">[30]MRATES!$F$15</definedName>
    <definedName name="___IRC60" localSheetId="26">[28]MRATES!$F$16</definedName>
    <definedName name="___IRC60" localSheetId="28">[29]MRATES!$F$16</definedName>
    <definedName name="___IRC60">[30]MRATES!$F$16</definedName>
    <definedName name="___IRC65" localSheetId="25">#REF!</definedName>
    <definedName name="___IRC65" localSheetId="22">#REF!</definedName>
    <definedName name="___IRC65" localSheetId="23">#REF!</definedName>
    <definedName name="___IRC65" localSheetId="26">#REF!</definedName>
    <definedName name="___IRC65" localSheetId="24">#REF!</definedName>
    <definedName name="___IRC65" localSheetId="21">#REF!</definedName>
    <definedName name="___IRC65">#REF!</definedName>
    <definedName name="___IRC75" localSheetId="23">#REF!</definedName>
    <definedName name="___IRC75" localSheetId="26">#REF!</definedName>
    <definedName name="___IRC75" localSheetId="24">#REF!</definedName>
    <definedName name="___IRC75" localSheetId="21">#REF!</definedName>
    <definedName name="___IRC75">#REF!</definedName>
    <definedName name="___IRC9" localSheetId="26">[28]MRATES!$F$10</definedName>
    <definedName name="___IRC9" localSheetId="28">[29]MRATES!$F$10</definedName>
    <definedName name="___IRC9">[30]MRATES!$F$10</definedName>
    <definedName name="___MS6" localSheetId="26">#N/A</definedName>
    <definedName name="___MS6">[10]MRATES!$P$50</definedName>
    <definedName name="___MT1" localSheetId="25">#REF!</definedName>
    <definedName name="___MT1" localSheetId="22">#REF!</definedName>
    <definedName name="___MT1" localSheetId="23">#REF!</definedName>
    <definedName name="___MT1" localSheetId="26">#REF!</definedName>
    <definedName name="___MT1" localSheetId="28">#REF!</definedName>
    <definedName name="___MT1" localSheetId="24">#REF!</definedName>
    <definedName name="___MT1" localSheetId="21">#REF!</definedName>
    <definedName name="___MT1">#REF!</definedName>
    <definedName name="___MT10" localSheetId="23">#REF!</definedName>
    <definedName name="___MT10" localSheetId="26">#REF!</definedName>
    <definedName name="___MT10" localSheetId="28">#REF!</definedName>
    <definedName name="___MT10" localSheetId="24">#REF!</definedName>
    <definedName name="___MT10" localSheetId="21">#REF!</definedName>
    <definedName name="___MT10">#REF!</definedName>
    <definedName name="___MT100" localSheetId="23">#REF!</definedName>
    <definedName name="___MT100" localSheetId="26">#REF!</definedName>
    <definedName name="___MT100" localSheetId="28">#REF!</definedName>
    <definedName name="___MT100" localSheetId="24">#REF!</definedName>
    <definedName name="___MT100" localSheetId="21">#REF!</definedName>
    <definedName name="___MT100">#REF!</definedName>
    <definedName name="___MT101" localSheetId="23">#REF!</definedName>
    <definedName name="___MT101" localSheetId="28">#REF!</definedName>
    <definedName name="___MT101" localSheetId="24">#REF!</definedName>
    <definedName name="___MT101" localSheetId="21">#REF!</definedName>
    <definedName name="___MT101">#REF!</definedName>
    <definedName name="___MT102" localSheetId="23">#REF!</definedName>
    <definedName name="___MT102" localSheetId="28">#REF!</definedName>
    <definedName name="___MT102" localSheetId="24">#REF!</definedName>
    <definedName name="___MT102" localSheetId="21">#REF!</definedName>
    <definedName name="___MT102">#REF!</definedName>
    <definedName name="___MT103" localSheetId="23">#REF!</definedName>
    <definedName name="___MT103" localSheetId="28">#REF!</definedName>
    <definedName name="___MT103" localSheetId="24">#REF!</definedName>
    <definedName name="___MT103" localSheetId="21">#REF!</definedName>
    <definedName name="___MT103">#REF!</definedName>
    <definedName name="___MT104" localSheetId="23">#REF!</definedName>
    <definedName name="___MT104" localSheetId="28">#REF!</definedName>
    <definedName name="___MT104" localSheetId="24">#REF!</definedName>
    <definedName name="___MT104" localSheetId="21">#REF!</definedName>
    <definedName name="___MT104">#REF!</definedName>
    <definedName name="___MT105" localSheetId="23">#REF!</definedName>
    <definedName name="___MT105" localSheetId="28">#REF!</definedName>
    <definedName name="___MT105" localSheetId="24">#REF!</definedName>
    <definedName name="___MT105" localSheetId="21">#REF!</definedName>
    <definedName name="___MT105">#REF!</definedName>
    <definedName name="___MT106" localSheetId="23">#REF!</definedName>
    <definedName name="___MT106" localSheetId="28">#REF!</definedName>
    <definedName name="___MT106" localSheetId="24">#REF!</definedName>
    <definedName name="___MT106" localSheetId="21">#REF!</definedName>
    <definedName name="___MT106">#REF!</definedName>
    <definedName name="___MT107" localSheetId="23">#REF!</definedName>
    <definedName name="___MT107" localSheetId="28">#REF!</definedName>
    <definedName name="___MT107" localSheetId="24">#REF!</definedName>
    <definedName name="___MT107" localSheetId="21">#REF!</definedName>
    <definedName name="___MT107">#REF!</definedName>
    <definedName name="___MT108" localSheetId="23">#REF!</definedName>
    <definedName name="___MT108" localSheetId="28">#REF!</definedName>
    <definedName name="___MT108" localSheetId="24">#REF!</definedName>
    <definedName name="___MT108" localSheetId="21">#REF!</definedName>
    <definedName name="___MT108">#REF!</definedName>
    <definedName name="___MT109" localSheetId="23">#REF!</definedName>
    <definedName name="___MT109" localSheetId="28">#REF!</definedName>
    <definedName name="___MT109" localSheetId="24">#REF!</definedName>
    <definedName name="___MT109" localSheetId="21">#REF!</definedName>
    <definedName name="___MT109">#REF!</definedName>
    <definedName name="___MT11" localSheetId="23">#REF!</definedName>
    <definedName name="___MT11" localSheetId="28">#REF!</definedName>
    <definedName name="___MT11" localSheetId="24">#REF!</definedName>
    <definedName name="___MT11" localSheetId="21">#REF!</definedName>
    <definedName name="___MT11">#REF!</definedName>
    <definedName name="___MT110" localSheetId="23">#REF!</definedName>
    <definedName name="___MT110" localSheetId="28">#REF!</definedName>
    <definedName name="___MT110" localSheetId="24">#REF!</definedName>
    <definedName name="___MT110" localSheetId="21">#REF!</definedName>
    <definedName name="___MT110">#REF!</definedName>
    <definedName name="___MT111" localSheetId="23">#REF!</definedName>
    <definedName name="___MT111" localSheetId="28">#REF!</definedName>
    <definedName name="___MT111" localSheetId="24">#REF!</definedName>
    <definedName name="___MT111" localSheetId="21">#REF!</definedName>
    <definedName name="___MT111">#REF!</definedName>
    <definedName name="___MT112" localSheetId="23">#REF!</definedName>
    <definedName name="___MT112" localSheetId="28">#REF!</definedName>
    <definedName name="___MT112" localSheetId="24">#REF!</definedName>
    <definedName name="___MT112" localSheetId="21">#REF!</definedName>
    <definedName name="___MT112">#REF!</definedName>
    <definedName name="___MT113" localSheetId="23">#REF!</definedName>
    <definedName name="___MT113" localSheetId="28">#REF!</definedName>
    <definedName name="___MT113" localSheetId="24">#REF!</definedName>
    <definedName name="___MT113" localSheetId="21">#REF!</definedName>
    <definedName name="___MT113">#REF!</definedName>
    <definedName name="___MT114" localSheetId="23">#REF!</definedName>
    <definedName name="___MT114" localSheetId="28">#REF!</definedName>
    <definedName name="___MT114" localSheetId="24">#REF!</definedName>
    <definedName name="___MT114" localSheetId="21">#REF!</definedName>
    <definedName name="___MT114">#REF!</definedName>
    <definedName name="___MT115" localSheetId="23">#REF!</definedName>
    <definedName name="___MT115" localSheetId="28">#REF!</definedName>
    <definedName name="___MT115" localSheetId="24">#REF!</definedName>
    <definedName name="___MT115" localSheetId="21">#REF!</definedName>
    <definedName name="___MT115">#REF!</definedName>
    <definedName name="___MT116" localSheetId="23">#REF!</definedName>
    <definedName name="___MT116" localSheetId="28">#REF!</definedName>
    <definedName name="___MT116" localSheetId="24">#REF!</definedName>
    <definedName name="___MT116" localSheetId="21">#REF!</definedName>
    <definedName name="___MT116">#REF!</definedName>
    <definedName name="___MT117" localSheetId="23">#REF!</definedName>
    <definedName name="___MT117" localSheetId="28">#REF!</definedName>
    <definedName name="___MT117" localSheetId="24">#REF!</definedName>
    <definedName name="___MT117" localSheetId="21">#REF!</definedName>
    <definedName name="___MT117">#REF!</definedName>
    <definedName name="___MT118" localSheetId="23">#REF!</definedName>
    <definedName name="___MT118" localSheetId="28">#REF!</definedName>
    <definedName name="___MT118" localSheetId="24">#REF!</definedName>
    <definedName name="___MT118" localSheetId="21">#REF!</definedName>
    <definedName name="___MT118">#REF!</definedName>
    <definedName name="___MT119" localSheetId="23">#REF!</definedName>
    <definedName name="___MT119" localSheetId="28">#REF!</definedName>
    <definedName name="___MT119" localSheetId="24">#REF!</definedName>
    <definedName name="___MT119" localSheetId="21">#REF!</definedName>
    <definedName name="___MT119">#REF!</definedName>
    <definedName name="___MT12" localSheetId="23">#REF!</definedName>
    <definedName name="___MT12" localSheetId="28">#REF!</definedName>
    <definedName name="___MT12" localSheetId="24">#REF!</definedName>
    <definedName name="___MT12" localSheetId="21">#REF!</definedName>
    <definedName name="___MT12">#REF!</definedName>
    <definedName name="___MT120" localSheetId="23">#REF!</definedName>
    <definedName name="___MT120" localSheetId="28">#REF!</definedName>
    <definedName name="___MT120" localSheetId="24">#REF!</definedName>
    <definedName name="___MT120" localSheetId="21">#REF!</definedName>
    <definedName name="___MT120">#REF!</definedName>
    <definedName name="___MT121" localSheetId="23">#REF!</definedName>
    <definedName name="___MT121" localSheetId="28">#REF!</definedName>
    <definedName name="___MT121" localSheetId="24">#REF!</definedName>
    <definedName name="___MT121" localSheetId="21">#REF!</definedName>
    <definedName name="___MT121">#REF!</definedName>
    <definedName name="___MT122" localSheetId="23">#REF!</definedName>
    <definedName name="___MT122" localSheetId="28">#REF!</definedName>
    <definedName name="___MT122" localSheetId="24">#REF!</definedName>
    <definedName name="___MT122" localSheetId="21">#REF!</definedName>
    <definedName name="___MT122">#REF!</definedName>
    <definedName name="___MT123" localSheetId="23">#REF!</definedName>
    <definedName name="___MT123" localSheetId="28">#REF!</definedName>
    <definedName name="___MT123" localSheetId="24">#REF!</definedName>
    <definedName name="___MT123" localSheetId="21">#REF!</definedName>
    <definedName name="___MT123">#REF!</definedName>
    <definedName name="___MT124" localSheetId="23">#REF!</definedName>
    <definedName name="___MT124" localSheetId="28">#REF!</definedName>
    <definedName name="___MT124" localSheetId="24">#REF!</definedName>
    <definedName name="___MT124" localSheetId="21">#REF!</definedName>
    <definedName name="___MT124">#REF!</definedName>
    <definedName name="___MT125" localSheetId="23">#REF!</definedName>
    <definedName name="___MT125" localSheetId="28">#REF!</definedName>
    <definedName name="___MT125" localSheetId="24">#REF!</definedName>
    <definedName name="___MT125" localSheetId="21">#REF!</definedName>
    <definedName name="___MT125">#REF!</definedName>
    <definedName name="___MT126" localSheetId="23">#REF!</definedName>
    <definedName name="___MT126" localSheetId="28">#REF!</definedName>
    <definedName name="___MT126" localSheetId="24">#REF!</definedName>
    <definedName name="___MT126" localSheetId="21">#REF!</definedName>
    <definedName name="___MT126">#REF!</definedName>
    <definedName name="___MT127" localSheetId="23">#REF!</definedName>
    <definedName name="___MT127" localSheetId="28">#REF!</definedName>
    <definedName name="___MT127" localSheetId="24">#REF!</definedName>
    <definedName name="___MT127" localSheetId="21">#REF!</definedName>
    <definedName name="___MT127">#REF!</definedName>
    <definedName name="___MT128" localSheetId="23">#REF!</definedName>
    <definedName name="___MT128" localSheetId="28">#REF!</definedName>
    <definedName name="___MT128" localSheetId="24">#REF!</definedName>
    <definedName name="___MT128" localSheetId="21">#REF!</definedName>
    <definedName name="___MT128">#REF!</definedName>
    <definedName name="___MT129" localSheetId="23">#REF!</definedName>
    <definedName name="___MT129" localSheetId="28">#REF!</definedName>
    <definedName name="___MT129" localSheetId="24">#REF!</definedName>
    <definedName name="___MT129" localSheetId="21">#REF!</definedName>
    <definedName name="___MT129">#REF!</definedName>
    <definedName name="___MT13" localSheetId="23">#REF!</definedName>
    <definedName name="___MT13" localSheetId="28">#REF!</definedName>
    <definedName name="___MT13" localSheetId="24">#REF!</definedName>
    <definedName name="___MT13" localSheetId="21">#REF!</definedName>
    <definedName name="___MT13">#REF!</definedName>
    <definedName name="___MT130" localSheetId="23">#REF!</definedName>
    <definedName name="___MT130" localSheetId="28">#REF!</definedName>
    <definedName name="___MT130" localSheetId="24">#REF!</definedName>
    <definedName name="___MT130" localSheetId="21">#REF!</definedName>
    <definedName name="___MT130">#REF!</definedName>
    <definedName name="___MT131" localSheetId="23">#REF!</definedName>
    <definedName name="___MT131" localSheetId="28">#REF!</definedName>
    <definedName name="___MT131" localSheetId="24">#REF!</definedName>
    <definedName name="___MT131" localSheetId="21">#REF!</definedName>
    <definedName name="___MT131">#REF!</definedName>
    <definedName name="___MT132" localSheetId="23">#REF!</definedName>
    <definedName name="___MT132" localSheetId="28">#REF!</definedName>
    <definedName name="___MT132" localSheetId="24">#REF!</definedName>
    <definedName name="___MT132" localSheetId="21">#REF!</definedName>
    <definedName name="___MT132">#REF!</definedName>
    <definedName name="___MT133" localSheetId="23">#REF!</definedName>
    <definedName name="___MT133" localSheetId="28">#REF!</definedName>
    <definedName name="___MT133" localSheetId="24">#REF!</definedName>
    <definedName name="___MT133" localSheetId="21">#REF!</definedName>
    <definedName name="___MT133">#REF!</definedName>
    <definedName name="___MT134" localSheetId="23">#REF!</definedName>
    <definedName name="___MT134" localSheetId="28">#REF!</definedName>
    <definedName name="___MT134" localSheetId="24">#REF!</definedName>
    <definedName name="___MT134" localSheetId="21">#REF!</definedName>
    <definedName name="___MT134">#REF!</definedName>
    <definedName name="___MT135" localSheetId="23">#REF!</definedName>
    <definedName name="___MT135" localSheetId="28">#REF!</definedName>
    <definedName name="___MT135" localSheetId="24">#REF!</definedName>
    <definedName name="___MT135" localSheetId="21">#REF!</definedName>
    <definedName name="___MT135">#REF!</definedName>
    <definedName name="___MT136" localSheetId="23">#REF!</definedName>
    <definedName name="___MT136" localSheetId="28">#REF!</definedName>
    <definedName name="___MT136" localSheetId="24">#REF!</definedName>
    <definedName name="___MT136" localSheetId="21">#REF!</definedName>
    <definedName name="___MT136">#REF!</definedName>
    <definedName name="___MT137" localSheetId="23">#REF!</definedName>
    <definedName name="___MT137" localSheetId="28">#REF!</definedName>
    <definedName name="___MT137" localSheetId="24">#REF!</definedName>
    <definedName name="___MT137" localSheetId="21">#REF!</definedName>
    <definedName name="___MT137">#REF!</definedName>
    <definedName name="___MT138" localSheetId="23">#REF!</definedName>
    <definedName name="___MT138" localSheetId="28">#REF!</definedName>
    <definedName name="___MT138" localSheetId="24">#REF!</definedName>
    <definedName name="___MT138" localSheetId="21">#REF!</definedName>
    <definedName name="___MT138">#REF!</definedName>
    <definedName name="___MT139" localSheetId="23">#REF!</definedName>
    <definedName name="___MT139" localSheetId="28">#REF!</definedName>
    <definedName name="___MT139" localSheetId="24">#REF!</definedName>
    <definedName name="___MT139" localSheetId="21">#REF!</definedName>
    <definedName name="___MT139">#REF!</definedName>
    <definedName name="___MT14" localSheetId="23">#REF!</definedName>
    <definedName name="___MT14" localSheetId="28">#REF!</definedName>
    <definedName name="___MT14" localSheetId="24">#REF!</definedName>
    <definedName name="___MT14" localSheetId="21">#REF!</definedName>
    <definedName name="___MT14">#REF!</definedName>
    <definedName name="___MT140" localSheetId="23">#REF!</definedName>
    <definedName name="___MT140" localSheetId="28">#REF!</definedName>
    <definedName name="___MT140" localSheetId="24">#REF!</definedName>
    <definedName name="___MT140" localSheetId="21">#REF!</definedName>
    <definedName name="___MT140">#REF!</definedName>
    <definedName name="___MT141" localSheetId="23">#REF!</definedName>
    <definedName name="___MT141" localSheetId="28">#REF!</definedName>
    <definedName name="___MT141" localSheetId="24">#REF!</definedName>
    <definedName name="___MT141" localSheetId="21">#REF!</definedName>
    <definedName name="___MT141">#REF!</definedName>
    <definedName name="___MT142" localSheetId="23">#REF!</definedName>
    <definedName name="___MT142" localSheetId="28">#REF!</definedName>
    <definedName name="___MT142" localSheetId="24">#REF!</definedName>
    <definedName name="___MT142" localSheetId="21">#REF!</definedName>
    <definedName name="___MT142">#REF!</definedName>
    <definedName name="___MT143" localSheetId="23">#REF!</definedName>
    <definedName name="___MT143" localSheetId="28">#REF!</definedName>
    <definedName name="___MT143" localSheetId="24">#REF!</definedName>
    <definedName name="___MT143" localSheetId="21">#REF!</definedName>
    <definedName name="___MT143">#REF!</definedName>
    <definedName name="___MT144" localSheetId="23">#REF!</definedName>
    <definedName name="___MT144" localSheetId="28">#REF!</definedName>
    <definedName name="___MT144" localSheetId="24">#REF!</definedName>
    <definedName name="___MT144" localSheetId="21">#REF!</definedName>
    <definedName name="___MT144">#REF!</definedName>
    <definedName name="___MT145" localSheetId="23">#REF!</definedName>
    <definedName name="___MT145" localSheetId="28">#REF!</definedName>
    <definedName name="___MT145" localSheetId="24">#REF!</definedName>
    <definedName name="___MT145" localSheetId="21">#REF!</definedName>
    <definedName name="___MT145">#REF!</definedName>
    <definedName name="___MT146" localSheetId="23">#REF!</definedName>
    <definedName name="___MT146" localSheetId="28">#REF!</definedName>
    <definedName name="___MT146" localSheetId="24">#REF!</definedName>
    <definedName name="___MT146" localSheetId="21">#REF!</definedName>
    <definedName name="___MT146">#REF!</definedName>
    <definedName name="___MT147" localSheetId="23">#REF!</definedName>
    <definedName name="___MT147" localSheetId="28">#REF!</definedName>
    <definedName name="___MT147" localSheetId="24">#REF!</definedName>
    <definedName name="___MT147" localSheetId="21">#REF!</definedName>
    <definedName name="___MT147">#REF!</definedName>
    <definedName name="___MT148" localSheetId="23">#REF!</definedName>
    <definedName name="___MT148" localSheetId="28">#REF!</definedName>
    <definedName name="___MT148" localSheetId="24">#REF!</definedName>
    <definedName name="___MT148" localSheetId="21">#REF!</definedName>
    <definedName name="___MT148">#REF!</definedName>
    <definedName name="___MT149" localSheetId="23">#REF!</definedName>
    <definedName name="___MT149" localSheetId="28">#REF!</definedName>
    <definedName name="___MT149" localSheetId="24">#REF!</definedName>
    <definedName name="___MT149" localSheetId="21">#REF!</definedName>
    <definedName name="___MT149">#REF!</definedName>
    <definedName name="___MT15" localSheetId="23">#REF!</definedName>
    <definedName name="___MT15" localSheetId="28">#REF!</definedName>
    <definedName name="___MT15" localSheetId="24">#REF!</definedName>
    <definedName name="___MT15" localSheetId="21">#REF!</definedName>
    <definedName name="___MT15">#REF!</definedName>
    <definedName name="___MT150" localSheetId="23">#REF!</definedName>
    <definedName name="___MT150" localSheetId="28">#REF!</definedName>
    <definedName name="___MT150" localSheetId="24">#REF!</definedName>
    <definedName name="___MT150" localSheetId="21">#REF!</definedName>
    <definedName name="___MT150">#REF!</definedName>
    <definedName name="___MT16" localSheetId="23">#REF!</definedName>
    <definedName name="___MT16" localSheetId="28">#REF!</definedName>
    <definedName name="___MT16" localSheetId="24">#REF!</definedName>
    <definedName name="___MT16" localSheetId="21">#REF!</definedName>
    <definedName name="___MT16">#REF!</definedName>
    <definedName name="___MT17" localSheetId="23">#REF!</definedName>
    <definedName name="___MT17" localSheetId="28">#REF!</definedName>
    <definedName name="___MT17" localSheetId="24">#REF!</definedName>
    <definedName name="___MT17" localSheetId="21">#REF!</definedName>
    <definedName name="___MT17">#REF!</definedName>
    <definedName name="___MT18" localSheetId="23">#REF!</definedName>
    <definedName name="___MT18" localSheetId="28">#REF!</definedName>
    <definedName name="___MT18" localSheetId="24">#REF!</definedName>
    <definedName name="___MT18" localSheetId="21">#REF!</definedName>
    <definedName name="___MT18">#REF!</definedName>
    <definedName name="___MT19" localSheetId="23">#REF!</definedName>
    <definedName name="___MT19" localSheetId="28">#REF!</definedName>
    <definedName name="___MT19" localSheetId="24">#REF!</definedName>
    <definedName name="___MT19" localSheetId="21">#REF!</definedName>
    <definedName name="___MT19">#REF!</definedName>
    <definedName name="___MT2" localSheetId="23">#REF!</definedName>
    <definedName name="___MT2" localSheetId="28">#REF!</definedName>
    <definedName name="___MT2" localSheetId="24">#REF!</definedName>
    <definedName name="___MT2" localSheetId="21">#REF!</definedName>
    <definedName name="___MT2">#REF!</definedName>
    <definedName name="___MT20" localSheetId="23">#REF!</definedName>
    <definedName name="___MT20" localSheetId="28">#REF!</definedName>
    <definedName name="___MT20" localSheetId="24">#REF!</definedName>
    <definedName name="___MT20" localSheetId="21">#REF!</definedName>
    <definedName name="___MT20">#REF!</definedName>
    <definedName name="___MT21" localSheetId="23">#REF!</definedName>
    <definedName name="___MT21" localSheetId="28">#REF!</definedName>
    <definedName name="___MT21" localSheetId="24">#REF!</definedName>
    <definedName name="___MT21" localSheetId="21">#REF!</definedName>
    <definedName name="___MT21">#REF!</definedName>
    <definedName name="___MT22" localSheetId="23">#REF!</definedName>
    <definedName name="___MT22" localSheetId="28">#REF!</definedName>
    <definedName name="___MT22" localSheetId="24">#REF!</definedName>
    <definedName name="___MT22" localSheetId="21">#REF!</definedName>
    <definedName name="___MT22">#REF!</definedName>
    <definedName name="___MT23" localSheetId="23">#REF!</definedName>
    <definedName name="___MT23" localSheetId="28">#REF!</definedName>
    <definedName name="___MT23" localSheetId="24">#REF!</definedName>
    <definedName name="___MT23" localSheetId="21">#REF!</definedName>
    <definedName name="___MT23">#REF!</definedName>
    <definedName name="___MT24" localSheetId="23">#REF!</definedName>
    <definedName name="___MT24" localSheetId="28">#REF!</definedName>
    <definedName name="___MT24" localSheetId="24">#REF!</definedName>
    <definedName name="___MT24" localSheetId="21">#REF!</definedName>
    <definedName name="___MT24">#REF!</definedName>
    <definedName name="___MT25" localSheetId="23">#REF!</definedName>
    <definedName name="___MT25" localSheetId="28">#REF!</definedName>
    <definedName name="___MT25" localSheetId="24">#REF!</definedName>
    <definedName name="___MT25" localSheetId="21">#REF!</definedName>
    <definedName name="___MT25">#REF!</definedName>
    <definedName name="___MT26" localSheetId="23">#REF!</definedName>
    <definedName name="___MT26" localSheetId="28">#REF!</definedName>
    <definedName name="___MT26" localSheetId="24">#REF!</definedName>
    <definedName name="___MT26" localSheetId="21">#REF!</definedName>
    <definedName name="___MT26">#REF!</definedName>
    <definedName name="___MT27" localSheetId="23">#REF!</definedName>
    <definedName name="___MT27" localSheetId="28">#REF!</definedName>
    <definedName name="___MT27" localSheetId="24">#REF!</definedName>
    <definedName name="___MT27" localSheetId="21">#REF!</definedName>
    <definedName name="___MT27">#REF!</definedName>
    <definedName name="___MT28" localSheetId="23">#REF!</definedName>
    <definedName name="___MT28" localSheetId="28">#REF!</definedName>
    <definedName name="___MT28" localSheetId="24">#REF!</definedName>
    <definedName name="___MT28" localSheetId="21">#REF!</definedName>
    <definedName name="___MT28">#REF!</definedName>
    <definedName name="___MT29" localSheetId="23">#REF!</definedName>
    <definedName name="___MT29" localSheetId="28">#REF!</definedName>
    <definedName name="___MT29" localSheetId="24">#REF!</definedName>
    <definedName name="___MT29" localSheetId="21">#REF!</definedName>
    <definedName name="___MT29">#REF!</definedName>
    <definedName name="___MT3" localSheetId="23">#REF!</definedName>
    <definedName name="___MT3" localSheetId="28">#REF!</definedName>
    <definedName name="___MT3" localSheetId="24">#REF!</definedName>
    <definedName name="___MT3" localSheetId="21">#REF!</definedName>
    <definedName name="___MT3">#REF!</definedName>
    <definedName name="___MT30" localSheetId="23">#REF!</definedName>
    <definedName name="___MT30" localSheetId="28">#REF!</definedName>
    <definedName name="___MT30" localSheetId="24">#REF!</definedName>
    <definedName name="___MT30" localSheetId="21">#REF!</definedName>
    <definedName name="___MT30">#REF!</definedName>
    <definedName name="___MT31" localSheetId="23">#REF!</definedName>
    <definedName name="___MT31" localSheetId="28">#REF!</definedName>
    <definedName name="___MT31" localSheetId="24">#REF!</definedName>
    <definedName name="___MT31" localSheetId="21">#REF!</definedName>
    <definedName name="___MT31">#REF!</definedName>
    <definedName name="___MT32" localSheetId="23">#REF!</definedName>
    <definedName name="___MT32" localSheetId="28">#REF!</definedName>
    <definedName name="___MT32" localSheetId="24">#REF!</definedName>
    <definedName name="___MT32" localSheetId="21">#REF!</definedName>
    <definedName name="___MT32">#REF!</definedName>
    <definedName name="___MT33" localSheetId="23">#REF!</definedName>
    <definedName name="___MT33" localSheetId="28">#REF!</definedName>
    <definedName name="___MT33" localSheetId="24">#REF!</definedName>
    <definedName name="___MT33" localSheetId="21">#REF!</definedName>
    <definedName name="___MT33">#REF!</definedName>
    <definedName name="___MT34" localSheetId="23">#REF!</definedName>
    <definedName name="___MT34" localSheetId="28">#REF!</definedName>
    <definedName name="___MT34" localSheetId="24">#REF!</definedName>
    <definedName name="___MT34" localSheetId="21">#REF!</definedName>
    <definedName name="___MT34">#REF!</definedName>
    <definedName name="___MT35" localSheetId="23">#REF!</definedName>
    <definedName name="___MT35" localSheetId="28">#REF!</definedName>
    <definedName name="___MT35" localSheetId="24">#REF!</definedName>
    <definedName name="___MT35" localSheetId="21">#REF!</definedName>
    <definedName name="___MT35">#REF!</definedName>
    <definedName name="___MT36" localSheetId="23">#REF!</definedName>
    <definedName name="___MT36" localSheetId="28">#REF!</definedName>
    <definedName name="___MT36" localSheetId="24">#REF!</definedName>
    <definedName name="___MT36" localSheetId="21">#REF!</definedName>
    <definedName name="___MT36">#REF!</definedName>
    <definedName name="___MT37" localSheetId="23">#REF!</definedName>
    <definedName name="___MT37" localSheetId="28">#REF!</definedName>
    <definedName name="___MT37" localSheetId="24">#REF!</definedName>
    <definedName name="___MT37" localSheetId="21">#REF!</definedName>
    <definedName name="___MT37">#REF!</definedName>
    <definedName name="___MT38" localSheetId="23">#REF!</definedName>
    <definedName name="___MT38" localSheetId="28">#REF!</definedName>
    <definedName name="___MT38" localSheetId="24">#REF!</definedName>
    <definedName name="___MT38" localSheetId="21">#REF!</definedName>
    <definedName name="___MT38">#REF!</definedName>
    <definedName name="___MT39" localSheetId="23">#REF!</definedName>
    <definedName name="___MT39" localSheetId="28">#REF!</definedName>
    <definedName name="___MT39" localSheetId="24">#REF!</definedName>
    <definedName name="___MT39" localSheetId="21">#REF!</definedName>
    <definedName name="___MT39">#REF!</definedName>
    <definedName name="___MT4" localSheetId="23">#REF!</definedName>
    <definedName name="___MT4" localSheetId="28">#REF!</definedName>
    <definedName name="___MT4" localSheetId="24">#REF!</definedName>
    <definedName name="___MT4" localSheetId="21">#REF!</definedName>
    <definedName name="___MT4">#REF!</definedName>
    <definedName name="___MT40" localSheetId="23">#REF!</definedName>
    <definedName name="___MT40" localSheetId="28">#REF!</definedName>
    <definedName name="___MT40" localSheetId="24">#REF!</definedName>
    <definedName name="___MT40" localSheetId="21">#REF!</definedName>
    <definedName name="___MT40">#REF!</definedName>
    <definedName name="___MT41" localSheetId="23">#REF!</definedName>
    <definedName name="___MT41" localSheetId="28">#REF!</definedName>
    <definedName name="___MT41" localSheetId="24">#REF!</definedName>
    <definedName name="___MT41" localSheetId="21">#REF!</definedName>
    <definedName name="___MT41">#REF!</definedName>
    <definedName name="___MT42" localSheetId="23">#REF!</definedName>
    <definedName name="___MT42" localSheetId="28">#REF!</definedName>
    <definedName name="___MT42" localSheetId="24">#REF!</definedName>
    <definedName name="___MT42" localSheetId="21">#REF!</definedName>
    <definedName name="___MT42">#REF!</definedName>
    <definedName name="___MT43" localSheetId="23">#REF!</definedName>
    <definedName name="___MT43" localSheetId="28">#REF!</definedName>
    <definedName name="___MT43" localSheetId="24">#REF!</definedName>
    <definedName name="___MT43" localSheetId="21">#REF!</definedName>
    <definedName name="___MT43">#REF!</definedName>
    <definedName name="___MT44" localSheetId="23">#REF!</definedName>
    <definedName name="___MT44" localSheetId="28">#REF!</definedName>
    <definedName name="___MT44" localSheetId="24">#REF!</definedName>
    <definedName name="___MT44" localSheetId="21">#REF!</definedName>
    <definedName name="___MT44">#REF!</definedName>
    <definedName name="___MT45" localSheetId="23">#REF!</definedName>
    <definedName name="___MT45" localSheetId="28">#REF!</definedName>
    <definedName name="___MT45" localSheetId="24">#REF!</definedName>
    <definedName name="___MT45" localSheetId="21">#REF!</definedName>
    <definedName name="___MT45">#REF!</definedName>
    <definedName name="___MT46" localSheetId="23">#REF!</definedName>
    <definedName name="___MT46" localSheetId="28">#REF!</definedName>
    <definedName name="___MT46" localSheetId="24">#REF!</definedName>
    <definedName name="___MT46" localSheetId="21">#REF!</definedName>
    <definedName name="___MT46">#REF!</definedName>
    <definedName name="___MT47" localSheetId="23">#REF!</definedName>
    <definedName name="___MT47" localSheetId="28">#REF!</definedName>
    <definedName name="___MT47" localSheetId="24">#REF!</definedName>
    <definedName name="___MT47" localSheetId="21">#REF!</definedName>
    <definedName name="___MT47">#REF!</definedName>
    <definedName name="___MT48" localSheetId="23">#REF!</definedName>
    <definedName name="___MT48" localSheetId="28">#REF!</definedName>
    <definedName name="___MT48" localSheetId="24">#REF!</definedName>
    <definedName name="___MT48" localSheetId="21">#REF!</definedName>
    <definedName name="___MT48">#REF!</definedName>
    <definedName name="___MT49" localSheetId="23">#REF!</definedName>
    <definedName name="___MT49" localSheetId="28">#REF!</definedName>
    <definedName name="___MT49" localSheetId="24">#REF!</definedName>
    <definedName name="___MT49" localSheetId="21">#REF!</definedName>
    <definedName name="___MT49">#REF!</definedName>
    <definedName name="___MT5" localSheetId="23">#REF!</definedName>
    <definedName name="___MT5" localSheetId="28">#REF!</definedName>
    <definedName name="___MT5" localSheetId="24">#REF!</definedName>
    <definedName name="___MT5" localSheetId="21">#REF!</definedName>
    <definedName name="___MT5">#REF!</definedName>
    <definedName name="___MT50" localSheetId="23">#REF!</definedName>
    <definedName name="___MT50" localSheetId="28">#REF!</definedName>
    <definedName name="___MT50" localSheetId="24">#REF!</definedName>
    <definedName name="___MT50" localSheetId="21">#REF!</definedName>
    <definedName name="___MT50">#REF!</definedName>
    <definedName name="___MT500" localSheetId="23">#REF!</definedName>
    <definedName name="___MT500" localSheetId="28">#REF!</definedName>
    <definedName name="___MT500" localSheetId="24">#REF!</definedName>
    <definedName name="___MT500" localSheetId="21">#REF!</definedName>
    <definedName name="___MT500">#REF!</definedName>
    <definedName name="___MT51" localSheetId="23">#REF!</definedName>
    <definedName name="___MT51" localSheetId="28">#REF!</definedName>
    <definedName name="___MT51" localSheetId="24">#REF!</definedName>
    <definedName name="___MT51" localSheetId="21">#REF!</definedName>
    <definedName name="___MT51">#REF!</definedName>
    <definedName name="___MT52" localSheetId="23">#REF!</definedName>
    <definedName name="___MT52" localSheetId="28">#REF!</definedName>
    <definedName name="___MT52" localSheetId="24">#REF!</definedName>
    <definedName name="___MT52" localSheetId="21">#REF!</definedName>
    <definedName name="___MT52">#REF!</definedName>
    <definedName name="___MT53" localSheetId="23">#REF!</definedName>
    <definedName name="___MT53" localSheetId="28">#REF!</definedName>
    <definedName name="___MT53" localSheetId="24">#REF!</definedName>
    <definedName name="___MT53" localSheetId="21">#REF!</definedName>
    <definedName name="___MT53">#REF!</definedName>
    <definedName name="___MT54" localSheetId="23">#REF!</definedName>
    <definedName name="___MT54" localSheetId="28">#REF!</definedName>
    <definedName name="___MT54" localSheetId="24">#REF!</definedName>
    <definedName name="___MT54" localSheetId="21">#REF!</definedName>
    <definedName name="___MT54">#REF!</definedName>
    <definedName name="___MT55" localSheetId="23">#REF!</definedName>
    <definedName name="___MT55" localSheetId="28">#REF!</definedName>
    <definedName name="___MT55" localSheetId="24">#REF!</definedName>
    <definedName name="___MT55" localSheetId="21">#REF!</definedName>
    <definedName name="___MT55">#REF!</definedName>
    <definedName name="___MT56" localSheetId="23">#REF!</definedName>
    <definedName name="___MT56" localSheetId="28">#REF!</definedName>
    <definedName name="___MT56" localSheetId="24">#REF!</definedName>
    <definedName name="___MT56" localSheetId="21">#REF!</definedName>
    <definedName name="___MT56">#REF!</definedName>
    <definedName name="___MT57" localSheetId="23">#REF!</definedName>
    <definedName name="___MT57" localSheetId="28">#REF!</definedName>
    <definedName name="___MT57" localSheetId="24">#REF!</definedName>
    <definedName name="___MT57" localSheetId="21">#REF!</definedName>
    <definedName name="___MT57">#REF!</definedName>
    <definedName name="___MT58" localSheetId="23">#REF!</definedName>
    <definedName name="___MT58" localSheetId="28">#REF!</definedName>
    <definedName name="___MT58" localSheetId="24">#REF!</definedName>
    <definedName name="___MT58" localSheetId="21">#REF!</definedName>
    <definedName name="___MT58">#REF!</definedName>
    <definedName name="___MT59" localSheetId="23">#REF!</definedName>
    <definedName name="___MT59" localSheetId="28">#REF!</definedName>
    <definedName name="___MT59" localSheetId="24">#REF!</definedName>
    <definedName name="___MT59" localSheetId="21">#REF!</definedName>
    <definedName name="___MT59">#REF!</definedName>
    <definedName name="___MT6" localSheetId="23">#REF!</definedName>
    <definedName name="___MT6" localSheetId="28">#REF!</definedName>
    <definedName name="___MT6" localSheetId="24">#REF!</definedName>
    <definedName name="___MT6" localSheetId="21">#REF!</definedName>
    <definedName name="___MT6">#REF!</definedName>
    <definedName name="___MT60" localSheetId="23">#REF!</definedName>
    <definedName name="___MT60" localSheetId="28">#REF!</definedName>
    <definedName name="___MT60" localSheetId="24">#REF!</definedName>
    <definedName name="___MT60" localSheetId="21">#REF!</definedName>
    <definedName name="___MT60">#REF!</definedName>
    <definedName name="___MT61" localSheetId="23">#REF!</definedName>
    <definedName name="___MT61" localSheetId="28">#REF!</definedName>
    <definedName name="___MT61" localSheetId="24">#REF!</definedName>
    <definedName name="___MT61" localSheetId="21">#REF!</definedName>
    <definedName name="___MT61">#REF!</definedName>
    <definedName name="___MT62" localSheetId="23">#REF!</definedName>
    <definedName name="___MT62" localSheetId="28">#REF!</definedName>
    <definedName name="___MT62" localSheetId="24">#REF!</definedName>
    <definedName name="___MT62" localSheetId="21">#REF!</definedName>
    <definedName name="___MT62">#REF!</definedName>
    <definedName name="___MT63" localSheetId="23">#REF!</definedName>
    <definedName name="___MT63" localSheetId="28">#REF!</definedName>
    <definedName name="___MT63" localSheetId="24">#REF!</definedName>
    <definedName name="___MT63" localSheetId="21">#REF!</definedName>
    <definedName name="___MT63">#REF!</definedName>
    <definedName name="___MT64" localSheetId="23">#REF!</definedName>
    <definedName name="___MT64" localSheetId="28">#REF!</definedName>
    <definedName name="___MT64" localSheetId="24">#REF!</definedName>
    <definedName name="___MT64" localSheetId="21">#REF!</definedName>
    <definedName name="___MT64">#REF!</definedName>
    <definedName name="___MT65" localSheetId="23">#REF!</definedName>
    <definedName name="___MT65" localSheetId="28">#REF!</definedName>
    <definedName name="___MT65" localSheetId="24">#REF!</definedName>
    <definedName name="___MT65" localSheetId="21">#REF!</definedName>
    <definedName name="___MT65">#REF!</definedName>
    <definedName name="___MT66" localSheetId="23">#REF!</definedName>
    <definedName name="___MT66" localSheetId="28">#REF!</definedName>
    <definedName name="___MT66" localSheetId="24">#REF!</definedName>
    <definedName name="___MT66" localSheetId="21">#REF!</definedName>
    <definedName name="___MT66">#REF!</definedName>
    <definedName name="___MT67" localSheetId="23">#REF!</definedName>
    <definedName name="___MT67" localSheetId="28">#REF!</definedName>
    <definedName name="___MT67" localSheetId="24">#REF!</definedName>
    <definedName name="___MT67" localSheetId="21">#REF!</definedName>
    <definedName name="___MT67">#REF!</definedName>
    <definedName name="___MT68" localSheetId="23">#REF!</definedName>
    <definedName name="___MT68" localSheetId="28">#REF!</definedName>
    <definedName name="___MT68" localSheetId="24">#REF!</definedName>
    <definedName name="___MT68" localSheetId="21">#REF!</definedName>
    <definedName name="___MT68">#REF!</definedName>
    <definedName name="___MT69" localSheetId="23">#REF!</definedName>
    <definedName name="___MT69" localSheetId="28">#REF!</definedName>
    <definedName name="___MT69" localSheetId="24">#REF!</definedName>
    <definedName name="___MT69" localSheetId="21">#REF!</definedName>
    <definedName name="___MT69">#REF!</definedName>
    <definedName name="___MT7" localSheetId="23">#REF!</definedName>
    <definedName name="___MT7" localSheetId="28">#REF!</definedName>
    <definedName name="___MT7" localSheetId="24">#REF!</definedName>
    <definedName name="___MT7" localSheetId="21">#REF!</definedName>
    <definedName name="___MT7">#REF!</definedName>
    <definedName name="___MT70" localSheetId="23">#REF!</definedName>
    <definedName name="___MT70" localSheetId="28">#REF!</definedName>
    <definedName name="___MT70" localSheetId="24">#REF!</definedName>
    <definedName name="___MT70" localSheetId="21">#REF!</definedName>
    <definedName name="___MT70">#REF!</definedName>
    <definedName name="___MT71" localSheetId="23">#REF!</definedName>
    <definedName name="___MT71" localSheetId="28">#REF!</definedName>
    <definedName name="___MT71" localSheetId="24">#REF!</definedName>
    <definedName name="___MT71" localSheetId="21">#REF!</definedName>
    <definedName name="___MT71">#REF!</definedName>
    <definedName name="___MT72" localSheetId="23">#REF!</definedName>
    <definedName name="___MT72" localSheetId="28">#REF!</definedName>
    <definedName name="___MT72" localSheetId="24">#REF!</definedName>
    <definedName name="___MT72" localSheetId="21">#REF!</definedName>
    <definedName name="___MT72">#REF!</definedName>
    <definedName name="___MT73" localSheetId="23">#REF!</definedName>
    <definedName name="___MT73" localSheetId="28">#REF!</definedName>
    <definedName name="___MT73" localSheetId="24">#REF!</definedName>
    <definedName name="___MT73" localSheetId="21">#REF!</definedName>
    <definedName name="___MT73">#REF!</definedName>
    <definedName name="___MT74" localSheetId="23">#REF!</definedName>
    <definedName name="___MT74" localSheetId="28">#REF!</definedName>
    <definedName name="___MT74" localSheetId="24">#REF!</definedName>
    <definedName name="___MT74" localSheetId="21">#REF!</definedName>
    <definedName name="___MT74">#REF!</definedName>
    <definedName name="___MT75" localSheetId="23">#REF!</definedName>
    <definedName name="___MT75" localSheetId="28">#REF!</definedName>
    <definedName name="___MT75" localSheetId="24">#REF!</definedName>
    <definedName name="___MT75" localSheetId="21">#REF!</definedName>
    <definedName name="___MT75">#REF!</definedName>
    <definedName name="___MT76" localSheetId="23">#REF!</definedName>
    <definedName name="___MT76" localSheetId="28">#REF!</definedName>
    <definedName name="___MT76" localSheetId="24">#REF!</definedName>
    <definedName name="___MT76" localSheetId="21">#REF!</definedName>
    <definedName name="___MT76">#REF!</definedName>
    <definedName name="___MT77" localSheetId="23">#REF!</definedName>
    <definedName name="___MT77" localSheetId="28">#REF!</definedName>
    <definedName name="___MT77" localSheetId="24">#REF!</definedName>
    <definedName name="___MT77" localSheetId="21">#REF!</definedName>
    <definedName name="___MT77">#REF!</definedName>
    <definedName name="___MT78" localSheetId="23">#REF!</definedName>
    <definedName name="___MT78" localSheetId="28">#REF!</definedName>
    <definedName name="___MT78" localSheetId="24">#REF!</definedName>
    <definedName name="___MT78" localSheetId="21">#REF!</definedName>
    <definedName name="___MT78">#REF!</definedName>
    <definedName name="___MT79" localSheetId="23">#REF!</definedName>
    <definedName name="___MT79" localSheetId="28">#REF!</definedName>
    <definedName name="___MT79" localSheetId="24">#REF!</definedName>
    <definedName name="___MT79" localSheetId="21">#REF!</definedName>
    <definedName name="___MT79">#REF!</definedName>
    <definedName name="___MT8" localSheetId="23">#REF!</definedName>
    <definedName name="___MT8" localSheetId="28">#REF!</definedName>
    <definedName name="___MT8" localSheetId="24">#REF!</definedName>
    <definedName name="___MT8" localSheetId="21">#REF!</definedName>
    <definedName name="___MT8">#REF!</definedName>
    <definedName name="___MT80" localSheetId="23">#REF!</definedName>
    <definedName name="___MT80" localSheetId="28">#REF!</definedName>
    <definedName name="___MT80" localSheetId="24">#REF!</definedName>
    <definedName name="___MT80" localSheetId="21">#REF!</definedName>
    <definedName name="___MT80">#REF!</definedName>
    <definedName name="___MT81" localSheetId="23">#REF!</definedName>
    <definedName name="___MT81" localSheetId="28">#REF!</definedName>
    <definedName name="___MT81" localSheetId="24">#REF!</definedName>
    <definedName name="___MT81" localSheetId="21">#REF!</definedName>
    <definedName name="___MT81">#REF!</definedName>
    <definedName name="___MT82" localSheetId="23">#REF!</definedName>
    <definedName name="___MT82" localSheetId="28">#REF!</definedName>
    <definedName name="___MT82" localSheetId="24">#REF!</definedName>
    <definedName name="___MT82" localSheetId="21">#REF!</definedName>
    <definedName name="___MT82">#REF!</definedName>
    <definedName name="___MT83" localSheetId="23">#REF!</definedName>
    <definedName name="___MT83" localSheetId="28">#REF!</definedName>
    <definedName name="___MT83" localSheetId="24">#REF!</definedName>
    <definedName name="___MT83" localSheetId="21">#REF!</definedName>
    <definedName name="___MT83">#REF!</definedName>
    <definedName name="___MT84" localSheetId="23">#REF!</definedName>
    <definedName name="___MT84" localSheetId="28">#REF!</definedName>
    <definedName name="___MT84" localSheetId="24">#REF!</definedName>
    <definedName name="___MT84" localSheetId="21">#REF!</definedName>
    <definedName name="___MT84">#REF!</definedName>
    <definedName name="___MT85" localSheetId="23">#REF!</definedName>
    <definedName name="___MT85" localSheetId="28">#REF!</definedName>
    <definedName name="___MT85" localSheetId="24">#REF!</definedName>
    <definedName name="___MT85" localSheetId="21">#REF!</definedName>
    <definedName name="___MT85">#REF!</definedName>
    <definedName name="___MT86" localSheetId="23">#REF!</definedName>
    <definedName name="___MT86" localSheetId="28">#REF!</definedName>
    <definedName name="___MT86" localSheetId="24">#REF!</definedName>
    <definedName name="___MT86" localSheetId="21">#REF!</definedName>
    <definedName name="___MT86">#REF!</definedName>
    <definedName name="___MT87" localSheetId="23">#REF!</definedName>
    <definedName name="___MT87" localSheetId="28">#REF!</definedName>
    <definedName name="___MT87" localSheetId="24">#REF!</definedName>
    <definedName name="___MT87" localSheetId="21">#REF!</definedName>
    <definedName name="___MT87">#REF!</definedName>
    <definedName name="___MT88" localSheetId="23">#REF!</definedName>
    <definedName name="___MT88" localSheetId="28">#REF!</definedName>
    <definedName name="___MT88" localSheetId="24">#REF!</definedName>
    <definedName name="___MT88" localSheetId="21">#REF!</definedName>
    <definedName name="___MT88">#REF!</definedName>
    <definedName name="___MT89" localSheetId="23">#REF!</definedName>
    <definedName name="___MT89" localSheetId="28">#REF!</definedName>
    <definedName name="___MT89" localSheetId="24">#REF!</definedName>
    <definedName name="___MT89" localSheetId="21">#REF!</definedName>
    <definedName name="___MT89">#REF!</definedName>
    <definedName name="___MT9" localSheetId="23">#REF!</definedName>
    <definedName name="___MT9" localSheetId="28">#REF!</definedName>
    <definedName name="___MT9" localSheetId="24">#REF!</definedName>
    <definedName name="___MT9" localSheetId="21">#REF!</definedName>
    <definedName name="___MT9">#REF!</definedName>
    <definedName name="___MT90" localSheetId="23">#REF!</definedName>
    <definedName name="___MT90" localSheetId="28">#REF!</definedName>
    <definedName name="___MT90" localSheetId="24">#REF!</definedName>
    <definedName name="___MT90" localSheetId="21">#REF!</definedName>
    <definedName name="___MT90">#REF!</definedName>
    <definedName name="___MT91" localSheetId="23">#REF!</definedName>
    <definedName name="___MT91" localSheetId="28">#REF!</definedName>
    <definedName name="___MT91" localSheetId="24">#REF!</definedName>
    <definedName name="___MT91" localSheetId="21">#REF!</definedName>
    <definedName name="___MT91">#REF!</definedName>
    <definedName name="___MT92" localSheetId="23">#REF!</definedName>
    <definedName name="___MT92" localSheetId="28">#REF!</definedName>
    <definedName name="___MT92" localSheetId="24">#REF!</definedName>
    <definedName name="___MT92" localSheetId="21">#REF!</definedName>
    <definedName name="___MT92">#REF!</definedName>
    <definedName name="___MT93" localSheetId="23">#REF!</definedName>
    <definedName name="___MT93" localSheetId="28">#REF!</definedName>
    <definedName name="___MT93" localSheetId="24">#REF!</definedName>
    <definedName name="___MT93" localSheetId="21">#REF!</definedName>
    <definedName name="___MT93">#REF!</definedName>
    <definedName name="___MT94" localSheetId="23">#REF!</definedName>
    <definedName name="___MT94" localSheetId="28">#REF!</definedName>
    <definedName name="___MT94" localSheetId="24">#REF!</definedName>
    <definedName name="___MT94" localSheetId="21">#REF!</definedName>
    <definedName name="___MT94">#REF!</definedName>
    <definedName name="___MT95" localSheetId="23">#REF!</definedName>
    <definedName name="___MT95" localSheetId="28">#REF!</definedName>
    <definedName name="___MT95" localSheetId="24">#REF!</definedName>
    <definedName name="___MT95" localSheetId="21">#REF!</definedName>
    <definedName name="___MT95">#REF!</definedName>
    <definedName name="___MT96" localSheetId="23">#REF!</definedName>
    <definedName name="___MT96" localSheetId="28">#REF!</definedName>
    <definedName name="___MT96" localSheetId="24">#REF!</definedName>
    <definedName name="___MT96" localSheetId="21">#REF!</definedName>
    <definedName name="___MT96">#REF!</definedName>
    <definedName name="___MT97" localSheetId="23">#REF!</definedName>
    <definedName name="___MT97" localSheetId="28">#REF!</definedName>
    <definedName name="___MT97" localSheetId="24">#REF!</definedName>
    <definedName name="___MT97" localSheetId="21">#REF!</definedName>
    <definedName name="___MT97">#REF!</definedName>
    <definedName name="___MT98" localSheetId="23">#REF!</definedName>
    <definedName name="___MT98" localSheetId="28">#REF!</definedName>
    <definedName name="___MT98" localSheetId="24">#REF!</definedName>
    <definedName name="___MT98" localSheetId="21">#REF!</definedName>
    <definedName name="___MT98">#REF!</definedName>
    <definedName name="___MT99" localSheetId="23">#REF!</definedName>
    <definedName name="___MT99" localSheetId="28">#REF!</definedName>
    <definedName name="___MT99" localSheetId="24">#REF!</definedName>
    <definedName name="___MT99" localSheetId="21">#REF!</definedName>
    <definedName name="___MT99">#REF!</definedName>
    <definedName name="___OH1" localSheetId="26">#N/A</definedName>
    <definedName name="___OH1">[10]MRATES!$C$35</definedName>
    <definedName name="___PPA14" localSheetId="25">#REF!</definedName>
    <definedName name="___PPA14" localSheetId="22">#REF!</definedName>
    <definedName name="___PPA14" localSheetId="23">#REF!</definedName>
    <definedName name="___PPA14" localSheetId="26">#REF!</definedName>
    <definedName name="___PPA14" localSheetId="28">#REF!</definedName>
    <definedName name="___PPA14" localSheetId="24">#REF!</definedName>
    <definedName name="___PPA14" localSheetId="21">#REF!</definedName>
    <definedName name="___PPA14">#REF!</definedName>
    <definedName name="___PPB154" localSheetId="23">#REF!</definedName>
    <definedName name="___PPB154" localSheetId="26">#REF!</definedName>
    <definedName name="___PPB154" localSheetId="28">#REF!</definedName>
    <definedName name="___PPB154" localSheetId="24">#REF!</definedName>
    <definedName name="___PPB154" localSheetId="21">#REF!</definedName>
    <definedName name="___PPB154">#REF!</definedName>
    <definedName name="___PPB155" localSheetId="23">#REF!</definedName>
    <definedName name="___PPB155" localSheetId="26">#REF!</definedName>
    <definedName name="___PPB155" localSheetId="28">#REF!</definedName>
    <definedName name="___PPB155" localSheetId="24">#REF!</definedName>
    <definedName name="___PPB155" localSheetId="21">#REF!</definedName>
    <definedName name="___PPB155">#REF!</definedName>
    <definedName name="___PPB16" localSheetId="23">#REF!</definedName>
    <definedName name="___PPB16" localSheetId="28">#REF!</definedName>
    <definedName name="___PPB16" localSheetId="24">#REF!</definedName>
    <definedName name="___PPB16" localSheetId="21">#REF!</definedName>
    <definedName name="___PPB16">#REF!</definedName>
    <definedName name="___PPB17" localSheetId="23">#REF!</definedName>
    <definedName name="___PPB17" localSheetId="28">#REF!</definedName>
    <definedName name="___PPB17" localSheetId="24">#REF!</definedName>
    <definedName name="___PPB17" localSheetId="21">#REF!</definedName>
    <definedName name="___PPB17">#REF!</definedName>
    <definedName name="___PPB18" localSheetId="23">#REF!</definedName>
    <definedName name="___PPB18" localSheetId="28">#REF!</definedName>
    <definedName name="___PPB18" localSheetId="24">#REF!</definedName>
    <definedName name="___PPB18" localSheetId="21">#REF!</definedName>
    <definedName name="___PPB18">#REF!</definedName>
    <definedName name="___PPB19" localSheetId="23">#REF!</definedName>
    <definedName name="___PPB19" localSheetId="28">#REF!</definedName>
    <definedName name="___PPB19" localSheetId="24">#REF!</definedName>
    <definedName name="___PPB19" localSheetId="21">#REF!</definedName>
    <definedName name="___PPB19">#REF!</definedName>
    <definedName name="___PPB2" localSheetId="23">#REF!</definedName>
    <definedName name="___PPB2" localSheetId="28">#REF!</definedName>
    <definedName name="___PPB2" localSheetId="24">#REF!</definedName>
    <definedName name="___PPB2" localSheetId="21">#REF!</definedName>
    <definedName name="___PPB2">#REF!</definedName>
    <definedName name="___PPB20" localSheetId="23">#REF!</definedName>
    <definedName name="___PPB20" localSheetId="28">#REF!</definedName>
    <definedName name="___PPB20" localSheetId="24">#REF!</definedName>
    <definedName name="___PPB20" localSheetId="21">#REF!</definedName>
    <definedName name="___PPB20">#REF!</definedName>
    <definedName name="___PPB21" localSheetId="23">#REF!</definedName>
    <definedName name="___PPB21" localSheetId="28">#REF!</definedName>
    <definedName name="___PPB21" localSheetId="24">#REF!</definedName>
    <definedName name="___PPB21" localSheetId="21">#REF!</definedName>
    <definedName name="___PPB21">#REF!</definedName>
    <definedName name="___PPB22" localSheetId="23">#REF!</definedName>
    <definedName name="___PPB22" localSheetId="28">#REF!</definedName>
    <definedName name="___PPB22" localSheetId="24">#REF!</definedName>
    <definedName name="___PPB22" localSheetId="21">#REF!</definedName>
    <definedName name="___PPB22">#REF!</definedName>
    <definedName name="___PPB23" localSheetId="23">#REF!</definedName>
    <definedName name="___PPB23" localSheetId="28">#REF!</definedName>
    <definedName name="___PPB23" localSheetId="24">#REF!</definedName>
    <definedName name="___PPB23" localSheetId="21">#REF!</definedName>
    <definedName name="___PPB23">#REF!</definedName>
    <definedName name="___PPB24" localSheetId="23">#REF!</definedName>
    <definedName name="___PPB24" localSheetId="28">#REF!</definedName>
    <definedName name="___PPB24" localSheetId="24">#REF!</definedName>
    <definedName name="___PPB24" localSheetId="21">#REF!</definedName>
    <definedName name="___PPB24">#REF!</definedName>
    <definedName name="___PPB25" localSheetId="23">#REF!</definedName>
    <definedName name="___PPB25" localSheetId="28">#REF!</definedName>
    <definedName name="___PPB25" localSheetId="24">#REF!</definedName>
    <definedName name="___PPB25" localSheetId="21">#REF!</definedName>
    <definedName name="___PPB25">#REF!</definedName>
    <definedName name="___PPB26" localSheetId="23">#REF!</definedName>
    <definedName name="___PPB26" localSheetId="28">#REF!</definedName>
    <definedName name="___PPB26" localSheetId="24">#REF!</definedName>
    <definedName name="___PPB26" localSheetId="21">#REF!</definedName>
    <definedName name="___PPB26">#REF!</definedName>
    <definedName name="___PPB27" localSheetId="23">#REF!</definedName>
    <definedName name="___PPB27" localSheetId="28">#REF!</definedName>
    <definedName name="___PPB27" localSheetId="24">#REF!</definedName>
    <definedName name="___PPB27" localSheetId="21">#REF!</definedName>
    <definedName name="___PPB27">#REF!</definedName>
    <definedName name="___PPB28" localSheetId="23">#REF!</definedName>
    <definedName name="___PPB28" localSheetId="28">#REF!</definedName>
    <definedName name="___PPB28" localSheetId="24">#REF!</definedName>
    <definedName name="___PPB28" localSheetId="21">#REF!</definedName>
    <definedName name="___PPB28">#REF!</definedName>
    <definedName name="___PPB29" localSheetId="23">#REF!</definedName>
    <definedName name="___PPB29" localSheetId="28">#REF!</definedName>
    <definedName name="___PPB29" localSheetId="24">#REF!</definedName>
    <definedName name="___PPB29" localSheetId="21">#REF!</definedName>
    <definedName name="___PPB29">#REF!</definedName>
    <definedName name="___PPB3" localSheetId="23">#REF!</definedName>
    <definedName name="___PPB3" localSheetId="28">#REF!</definedName>
    <definedName name="___PPB3" localSheetId="24">#REF!</definedName>
    <definedName name="___PPB3" localSheetId="21">#REF!</definedName>
    <definedName name="___PPB3">#REF!</definedName>
    <definedName name="___PPB30" localSheetId="23">#REF!</definedName>
    <definedName name="___PPB30" localSheetId="28">#REF!</definedName>
    <definedName name="___PPB30" localSheetId="24">#REF!</definedName>
    <definedName name="___PPB30" localSheetId="21">#REF!</definedName>
    <definedName name="___PPB30">#REF!</definedName>
    <definedName name="___PPB31" localSheetId="23">#REF!</definedName>
    <definedName name="___PPB31" localSheetId="28">#REF!</definedName>
    <definedName name="___PPB31" localSheetId="24">#REF!</definedName>
    <definedName name="___PPB31" localSheetId="21">#REF!</definedName>
    <definedName name="___PPB31">#REF!</definedName>
    <definedName name="___PPB32" localSheetId="23">#REF!</definedName>
    <definedName name="___PPB32" localSheetId="28">#REF!</definedName>
    <definedName name="___PPB32" localSheetId="24">#REF!</definedName>
    <definedName name="___PPB32" localSheetId="21">#REF!</definedName>
    <definedName name="___PPB32">#REF!</definedName>
    <definedName name="___PPB33" localSheetId="23">#REF!</definedName>
    <definedName name="___PPB33" localSheetId="28">#REF!</definedName>
    <definedName name="___PPB33" localSheetId="24">#REF!</definedName>
    <definedName name="___PPB33" localSheetId="21">#REF!</definedName>
    <definedName name="___PPB33">#REF!</definedName>
    <definedName name="___PPB34" localSheetId="23">#REF!</definedName>
    <definedName name="___PPB34" localSheetId="28">#REF!</definedName>
    <definedName name="___PPB34" localSheetId="24">#REF!</definedName>
    <definedName name="___PPB34" localSheetId="21">#REF!</definedName>
    <definedName name="___PPB34">#REF!</definedName>
    <definedName name="___PPB35" localSheetId="23">#REF!</definedName>
    <definedName name="___PPB35" localSheetId="28">#REF!</definedName>
    <definedName name="___PPB35" localSheetId="24">#REF!</definedName>
    <definedName name="___PPB35" localSheetId="21">#REF!</definedName>
    <definedName name="___PPB35">#REF!</definedName>
    <definedName name="___PPB36" localSheetId="23">#REF!</definedName>
    <definedName name="___PPB36" localSheetId="28">#REF!</definedName>
    <definedName name="___PPB36" localSheetId="24">#REF!</definedName>
    <definedName name="___PPB36" localSheetId="21">#REF!</definedName>
    <definedName name="___PPB36">#REF!</definedName>
    <definedName name="___PPB37" localSheetId="23">#REF!</definedName>
    <definedName name="___PPB37" localSheetId="28">#REF!</definedName>
    <definedName name="___PPB37" localSheetId="24">#REF!</definedName>
    <definedName name="___PPB37" localSheetId="21">#REF!</definedName>
    <definedName name="___PPB37">#REF!</definedName>
    <definedName name="___PPB38" localSheetId="23">#REF!</definedName>
    <definedName name="___PPB38" localSheetId="28">#REF!</definedName>
    <definedName name="___PPB38" localSheetId="24">#REF!</definedName>
    <definedName name="___PPB38" localSheetId="21">#REF!</definedName>
    <definedName name="___PPB38">#REF!</definedName>
    <definedName name="___PPB39" localSheetId="23">#REF!</definedName>
    <definedName name="___PPB39" localSheetId="28">#REF!</definedName>
    <definedName name="___PPB39" localSheetId="24">#REF!</definedName>
    <definedName name="___PPB39" localSheetId="21">#REF!</definedName>
    <definedName name="___PPB39">#REF!</definedName>
    <definedName name="___PPB4" localSheetId="23">#REF!</definedName>
    <definedName name="___PPB4" localSheetId="28">#REF!</definedName>
    <definedName name="___PPB4" localSheetId="24">#REF!</definedName>
    <definedName name="___PPB4" localSheetId="21">#REF!</definedName>
    <definedName name="___PPB4">#REF!</definedName>
    <definedName name="___PPB40" localSheetId="23">#REF!</definedName>
    <definedName name="___PPB40" localSheetId="28">#REF!</definedName>
    <definedName name="___PPB40" localSheetId="24">#REF!</definedName>
    <definedName name="___PPB40" localSheetId="21">#REF!</definedName>
    <definedName name="___PPB40">#REF!</definedName>
    <definedName name="___PPB41" localSheetId="23">#REF!</definedName>
    <definedName name="___PPB41" localSheetId="28">#REF!</definedName>
    <definedName name="___PPB41" localSheetId="24">#REF!</definedName>
    <definedName name="___PPB41" localSheetId="21">#REF!</definedName>
    <definedName name="___PPB41">#REF!</definedName>
    <definedName name="___PPB42" localSheetId="23">#REF!</definedName>
    <definedName name="___PPB42" localSheetId="28">#REF!</definedName>
    <definedName name="___PPB42" localSheetId="24">#REF!</definedName>
    <definedName name="___PPB42" localSheetId="21">#REF!</definedName>
    <definedName name="___PPB42">#REF!</definedName>
    <definedName name="___PPB43" localSheetId="23">#REF!</definedName>
    <definedName name="___PPB43" localSheetId="28">#REF!</definedName>
    <definedName name="___PPB43" localSheetId="24">#REF!</definedName>
    <definedName name="___PPB43" localSheetId="21">#REF!</definedName>
    <definedName name="___PPB43">#REF!</definedName>
    <definedName name="___PPB44" localSheetId="23">#REF!</definedName>
    <definedName name="___PPB44" localSheetId="28">#REF!</definedName>
    <definedName name="___PPB44" localSheetId="24">#REF!</definedName>
    <definedName name="___PPB44" localSheetId="21">#REF!</definedName>
    <definedName name="___PPB44">#REF!</definedName>
    <definedName name="___PPB45" localSheetId="23">#REF!</definedName>
    <definedName name="___PPB45" localSheetId="28">#REF!</definedName>
    <definedName name="___PPB45" localSheetId="24">#REF!</definedName>
    <definedName name="___PPB45" localSheetId="21">#REF!</definedName>
    <definedName name="___PPB45">#REF!</definedName>
    <definedName name="___PPB46" localSheetId="23">#REF!</definedName>
    <definedName name="___PPB46" localSheetId="28">#REF!</definedName>
    <definedName name="___PPB46" localSheetId="24">#REF!</definedName>
    <definedName name="___PPB46" localSheetId="21">#REF!</definedName>
    <definedName name="___PPB46">#REF!</definedName>
    <definedName name="___PPB47" localSheetId="23">#REF!</definedName>
    <definedName name="___PPB47" localSheetId="28">#REF!</definedName>
    <definedName name="___PPB47" localSheetId="24">#REF!</definedName>
    <definedName name="___PPB47" localSheetId="21">#REF!</definedName>
    <definedName name="___PPB47">#REF!</definedName>
    <definedName name="___PPB48" localSheetId="23">#REF!</definedName>
    <definedName name="___PPB48" localSheetId="28">#REF!</definedName>
    <definedName name="___PPB48" localSheetId="24">#REF!</definedName>
    <definedName name="___PPB48" localSheetId="21">#REF!</definedName>
    <definedName name="___PPB48">#REF!</definedName>
    <definedName name="___PPB49" localSheetId="23">#REF!</definedName>
    <definedName name="___PPB49" localSheetId="28">#REF!</definedName>
    <definedName name="___PPB49" localSheetId="24">#REF!</definedName>
    <definedName name="___PPB49" localSheetId="21">#REF!</definedName>
    <definedName name="___PPB49">#REF!</definedName>
    <definedName name="___PPB5" localSheetId="23">#REF!</definedName>
    <definedName name="___PPB5" localSheetId="28">#REF!</definedName>
    <definedName name="___PPB5" localSheetId="24">#REF!</definedName>
    <definedName name="___PPB5" localSheetId="21">#REF!</definedName>
    <definedName name="___PPB5">#REF!</definedName>
    <definedName name="___PPB50" localSheetId="23">#REF!</definedName>
    <definedName name="___PPB50" localSheetId="28">#REF!</definedName>
    <definedName name="___PPB50" localSheetId="24">#REF!</definedName>
    <definedName name="___PPB50" localSheetId="21">#REF!</definedName>
    <definedName name="___PPB50">#REF!</definedName>
    <definedName name="___PPB51" localSheetId="23">#REF!</definedName>
    <definedName name="___PPB51" localSheetId="28">#REF!</definedName>
    <definedName name="___PPB51" localSheetId="24">#REF!</definedName>
    <definedName name="___PPB51" localSheetId="21">#REF!</definedName>
    <definedName name="___PPB51">#REF!</definedName>
    <definedName name="___PPB52" localSheetId="23">#REF!</definedName>
    <definedName name="___PPB52" localSheetId="28">#REF!</definedName>
    <definedName name="___PPB52" localSheetId="24">#REF!</definedName>
    <definedName name="___PPB52" localSheetId="21">#REF!</definedName>
    <definedName name="___PPB52">#REF!</definedName>
    <definedName name="___PPB53" localSheetId="23">#REF!</definedName>
    <definedName name="___PPB53" localSheetId="28">#REF!</definedName>
    <definedName name="___PPB53" localSheetId="24">#REF!</definedName>
    <definedName name="___PPB53" localSheetId="21">#REF!</definedName>
    <definedName name="___PPB53">#REF!</definedName>
    <definedName name="___PPB54" localSheetId="23">#REF!</definedName>
    <definedName name="___PPB54" localSheetId="28">#REF!</definedName>
    <definedName name="___PPB54" localSheetId="24">#REF!</definedName>
    <definedName name="___PPB54" localSheetId="21">#REF!</definedName>
    <definedName name="___PPB54">#REF!</definedName>
    <definedName name="___PPB55" localSheetId="23">#REF!</definedName>
    <definedName name="___PPB55" localSheetId="28">#REF!</definedName>
    <definedName name="___PPB55" localSheetId="24">#REF!</definedName>
    <definedName name="___PPB55" localSheetId="21">#REF!</definedName>
    <definedName name="___PPB55">#REF!</definedName>
    <definedName name="___PPB56" localSheetId="23">#REF!</definedName>
    <definedName name="___PPB56" localSheetId="28">#REF!</definedName>
    <definedName name="___PPB56" localSheetId="24">#REF!</definedName>
    <definedName name="___PPB56" localSheetId="21">#REF!</definedName>
    <definedName name="___PPB56">#REF!</definedName>
    <definedName name="___PPB57" localSheetId="23">#REF!</definedName>
    <definedName name="___PPB57" localSheetId="28">#REF!</definedName>
    <definedName name="___PPB57" localSheetId="24">#REF!</definedName>
    <definedName name="___PPB57" localSheetId="21">#REF!</definedName>
    <definedName name="___PPB57">#REF!</definedName>
    <definedName name="___PPB58" localSheetId="23">#REF!</definedName>
    <definedName name="___PPB58" localSheetId="28">#REF!</definedName>
    <definedName name="___PPB58" localSheetId="24">#REF!</definedName>
    <definedName name="___PPB58" localSheetId="21">#REF!</definedName>
    <definedName name="___PPB58">#REF!</definedName>
    <definedName name="___PPB59" localSheetId="23">#REF!</definedName>
    <definedName name="___PPB59" localSheetId="28">#REF!</definedName>
    <definedName name="___PPB59" localSheetId="24">#REF!</definedName>
    <definedName name="___PPB59" localSheetId="21">#REF!</definedName>
    <definedName name="___PPB59">#REF!</definedName>
    <definedName name="___PPB6" localSheetId="23">#REF!</definedName>
    <definedName name="___PPB6" localSheetId="28">#REF!</definedName>
    <definedName name="___PPB6" localSheetId="24">#REF!</definedName>
    <definedName name="___PPB6" localSheetId="21">#REF!</definedName>
    <definedName name="___PPB6">#REF!</definedName>
    <definedName name="___PPB60" localSheetId="23">#REF!</definedName>
    <definedName name="___PPB60" localSheetId="28">#REF!</definedName>
    <definedName name="___PPB60" localSheetId="24">#REF!</definedName>
    <definedName name="___PPB60" localSheetId="21">#REF!</definedName>
    <definedName name="___PPB60">#REF!</definedName>
    <definedName name="___PPB61" localSheetId="23">#REF!</definedName>
    <definedName name="___PPB61" localSheetId="28">#REF!</definedName>
    <definedName name="___PPB61" localSheetId="24">#REF!</definedName>
    <definedName name="___PPB61" localSheetId="21">#REF!</definedName>
    <definedName name="___PPB61">#REF!</definedName>
    <definedName name="___PPB62" localSheetId="23">#REF!</definedName>
    <definedName name="___PPB62" localSheetId="28">#REF!</definedName>
    <definedName name="___PPB62" localSheetId="24">#REF!</definedName>
    <definedName name="___PPB62" localSheetId="21">#REF!</definedName>
    <definedName name="___PPB62">#REF!</definedName>
    <definedName name="___PPB63" localSheetId="23">#REF!</definedName>
    <definedName name="___PPB63" localSheetId="28">#REF!</definedName>
    <definedName name="___PPB63" localSheetId="24">#REF!</definedName>
    <definedName name="___PPB63" localSheetId="21">#REF!</definedName>
    <definedName name="___PPB63">#REF!</definedName>
    <definedName name="___PPB64" localSheetId="23">#REF!</definedName>
    <definedName name="___PPB64" localSheetId="28">#REF!</definedName>
    <definedName name="___PPB64" localSheetId="24">#REF!</definedName>
    <definedName name="___PPB64" localSheetId="21">#REF!</definedName>
    <definedName name="___PPB64">#REF!</definedName>
    <definedName name="___PPB65" localSheetId="23">#REF!</definedName>
    <definedName name="___PPB65" localSheetId="28">#REF!</definedName>
    <definedName name="___PPB65" localSheetId="24">#REF!</definedName>
    <definedName name="___PPB65" localSheetId="21">#REF!</definedName>
    <definedName name="___PPB65">#REF!</definedName>
    <definedName name="___PPB66" localSheetId="23">#REF!</definedName>
    <definedName name="___PPB66" localSheetId="28">#REF!</definedName>
    <definedName name="___PPB66" localSheetId="24">#REF!</definedName>
    <definedName name="___PPB66" localSheetId="21">#REF!</definedName>
    <definedName name="___PPB66">#REF!</definedName>
    <definedName name="___PPB67" localSheetId="23">#REF!</definedName>
    <definedName name="___PPB67" localSheetId="28">#REF!</definedName>
    <definedName name="___PPB67" localSheetId="24">#REF!</definedName>
    <definedName name="___PPB67" localSheetId="21">#REF!</definedName>
    <definedName name="___PPB67">#REF!</definedName>
    <definedName name="___PPB68" localSheetId="23">#REF!</definedName>
    <definedName name="___PPB68" localSheetId="28">#REF!</definedName>
    <definedName name="___PPB68" localSheetId="24">#REF!</definedName>
    <definedName name="___PPB68" localSheetId="21">#REF!</definedName>
    <definedName name="___PPB68">#REF!</definedName>
    <definedName name="___PPB69" localSheetId="23">#REF!</definedName>
    <definedName name="___PPB69" localSheetId="28">#REF!</definedName>
    <definedName name="___PPB69" localSheetId="24">#REF!</definedName>
    <definedName name="___PPB69" localSheetId="21">#REF!</definedName>
    <definedName name="___PPB69">#REF!</definedName>
    <definedName name="___PPB7" localSheetId="23">#REF!</definedName>
    <definedName name="___PPB7" localSheetId="28">#REF!</definedName>
    <definedName name="___PPB7" localSheetId="24">#REF!</definedName>
    <definedName name="___PPB7" localSheetId="21">#REF!</definedName>
    <definedName name="___PPB7">#REF!</definedName>
    <definedName name="___PPB70" localSheetId="23">#REF!</definedName>
    <definedName name="___PPB70" localSheetId="28">#REF!</definedName>
    <definedName name="___PPB70" localSheetId="24">#REF!</definedName>
    <definedName name="___PPB70" localSheetId="21">#REF!</definedName>
    <definedName name="___PPB70">#REF!</definedName>
    <definedName name="___PPB71" localSheetId="23">#REF!</definedName>
    <definedName name="___PPB71" localSheetId="28">#REF!</definedName>
    <definedName name="___PPB71" localSheetId="24">#REF!</definedName>
    <definedName name="___PPB71" localSheetId="21">#REF!</definedName>
    <definedName name="___PPB71">#REF!</definedName>
    <definedName name="___PPB72" localSheetId="23">#REF!</definedName>
    <definedName name="___PPB72" localSheetId="28">#REF!</definedName>
    <definedName name="___PPB72" localSheetId="24">#REF!</definedName>
    <definedName name="___PPB72" localSheetId="21">#REF!</definedName>
    <definedName name="___PPB72">#REF!</definedName>
    <definedName name="___PPB73" localSheetId="23">#REF!</definedName>
    <definedName name="___PPB73" localSheetId="28">#REF!</definedName>
    <definedName name="___PPB73" localSheetId="24">#REF!</definedName>
    <definedName name="___PPB73" localSheetId="21">#REF!</definedName>
    <definedName name="___PPB73">#REF!</definedName>
    <definedName name="___PPB74" localSheetId="23">#REF!</definedName>
    <definedName name="___PPB74" localSheetId="28">#REF!</definedName>
    <definedName name="___PPB74" localSheetId="24">#REF!</definedName>
    <definedName name="___PPB74" localSheetId="21">#REF!</definedName>
    <definedName name="___PPB74">#REF!</definedName>
    <definedName name="___PPB75" localSheetId="23">#REF!</definedName>
    <definedName name="___PPB75" localSheetId="28">#REF!</definedName>
    <definedName name="___PPB75" localSheetId="24">#REF!</definedName>
    <definedName name="___PPB75" localSheetId="21">#REF!</definedName>
    <definedName name="___PPB75">#REF!</definedName>
    <definedName name="___PPB76" localSheetId="23">#REF!</definedName>
    <definedName name="___PPB76" localSheetId="28">#REF!</definedName>
    <definedName name="___PPB76" localSheetId="24">#REF!</definedName>
    <definedName name="___PPB76" localSheetId="21">#REF!</definedName>
    <definedName name="___PPB76">#REF!</definedName>
    <definedName name="___PPB77" localSheetId="23">#REF!</definedName>
    <definedName name="___PPB77" localSheetId="28">#REF!</definedName>
    <definedName name="___PPB77" localSheetId="24">#REF!</definedName>
    <definedName name="___PPB77" localSheetId="21">#REF!</definedName>
    <definedName name="___PPB77">#REF!</definedName>
    <definedName name="___PPB78" localSheetId="23">#REF!</definedName>
    <definedName name="___PPB78" localSheetId="28">#REF!</definedName>
    <definedName name="___PPB78" localSheetId="24">#REF!</definedName>
    <definedName name="___PPB78" localSheetId="21">#REF!</definedName>
    <definedName name="___PPB78">#REF!</definedName>
    <definedName name="___PPB79" localSheetId="23">#REF!</definedName>
    <definedName name="___PPB79" localSheetId="28">#REF!</definedName>
    <definedName name="___PPB79" localSheetId="24">#REF!</definedName>
    <definedName name="___PPB79" localSheetId="21">#REF!</definedName>
    <definedName name="___PPB79">#REF!</definedName>
    <definedName name="___PPB8" localSheetId="23">#REF!</definedName>
    <definedName name="___PPB8" localSheetId="28">#REF!</definedName>
    <definedName name="___PPB8" localSheetId="24">#REF!</definedName>
    <definedName name="___PPB8" localSheetId="21">#REF!</definedName>
    <definedName name="___PPB8">#REF!</definedName>
    <definedName name="___PPB80" localSheetId="23">#REF!</definedName>
    <definedName name="___PPB80" localSheetId="28">#REF!</definedName>
    <definedName name="___PPB80" localSheetId="24">#REF!</definedName>
    <definedName name="___PPB80" localSheetId="21">#REF!</definedName>
    <definedName name="___PPB80">#REF!</definedName>
    <definedName name="___PPB81" localSheetId="23">#REF!</definedName>
    <definedName name="___PPB81" localSheetId="28">#REF!</definedName>
    <definedName name="___PPB81" localSheetId="24">#REF!</definedName>
    <definedName name="___PPB81" localSheetId="21">#REF!</definedName>
    <definedName name="___PPB81">#REF!</definedName>
    <definedName name="___PPB82" localSheetId="23">#REF!</definedName>
    <definedName name="___PPB82" localSheetId="28">#REF!</definedName>
    <definedName name="___PPB82" localSheetId="24">#REF!</definedName>
    <definedName name="___PPB82" localSheetId="21">#REF!</definedName>
    <definedName name="___PPB82">#REF!</definedName>
    <definedName name="___PPB83" localSheetId="23">#REF!</definedName>
    <definedName name="___PPB83" localSheetId="28">#REF!</definedName>
    <definedName name="___PPB83" localSheetId="24">#REF!</definedName>
    <definedName name="___PPB83" localSheetId="21">#REF!</definedName>
    <definedName name="___PPB83">#REF!</definedName>
    <definedName name="___PPB84" localSheetId="23">#REF!</definedName>
    <definedName name="___PPB84" localSheetId="28">#REF!</definedName>
    <definedName name="___PPB84" localSheetId="24">#REF!</definedName>
    <definedName name="___PPB84" localSheetId="21">#REF!</definedName>
    <definedName name="___PPB84">#REF!</definedName>
    <definedName name="___PPB85" localSheetId="23">#REF!</definedName>
    <definedName name="___PPB85" localSheetId="28">#REF!</definedName>
    <definedName name="___PPB85" localSheetId="24">#REF!</definedName>
    <definedName name="___PPB85" localSheetId="21">#REF!</definedName>
    <definedName name="___PPB85">#REF!</definedName>
    <definedName name="___PPB86" localSheetId="23">#REF!</definedName>
    <definedName name="___PPB86" localSheetId="28">#REF!</definedName>
    <definedName name="___PPB86" localSheetId="24">#REF!</definedName>
    <definedName name="___PPB86" localSheetId="21">#REF!</definedName>
    <definedName name="___PPB86">#REF!</definedName>
    <definedName name="___PPB87" localSheetId="23">#REF!</definedName>
    <definedName name="___PPB87" localSheetId="28">#REF!</definedName>
    <definedName name="___PPB87" localSheetId="24">#REF!</definedName>
    <definedName name="___PPB87" localSheetId="21">#REF!</definedName>
    <definedName name="___PPB87">#REF!</definedName>
    <definedName name="___PPB88" localSheetId="23">#REF!</definedName>
    <definedName name="___PPB88" localSheetId="28">#REF!</definedName>
    <definedName name="___PPB88" localSheetId="24">#REF!</definedName>
    <definedName name="___PPB88" localSheetId="21">#REF!</definedName>
    <definedName name="___PPB88">#REF!</definedName>
    <definedName name="___PPB89" localSheetId="23">#REF!</definedName>
    <definedName name="___PPB89" localSheetId="28">#REF!</definedName>
    <definedName name="___PPB89" localSheetId="24">#REF!</definedName>
    <definedName name="___PPB89" localSheetId="21">#REF!</definedName>
    <definedName name="___PPB89">#REF!</definedName>
    <definedName name="___PPB9" localSheetId="23">#REF!</definedName>
    <definedName name="___PPB9" localSheetId="28">#REF!</definedName>
    <definedName name="___PPB9" localSheetId="24">#REF!</definedName>
    <definedName name="___PPB9" localSheetId="21">#REF!</definedName>
    <definedName name="___PPB9">#REF!</definedName>
    <definedName name="___PPB90" localSheetId="23">#REF!</definedName>
    <definedName name="___PPB90" localSheetId="28">#REF!</definedName>
    <definedName name="___PPB90" localSheetId="24">#REF!</definedName>
    <definedName name="___PPB90" localSheetId="21">#REF!</definedName>
    <definedName name="___PPB90">#REF!</definedName>
    <definedName name="___PPB91" localSheetId="23">#REF!</definedName>
    <definedName name="___PPB91" localSheetId="28">#REF!</definedName>
    <definedName name="___PPB91" localSheetId="24">#REF!</definedName>
    <definedName name="___PPB91" localSheetId="21">#REF!</definedName>
    <definedName name="___PPB91">#REF!</definedName>
    <definedName name="___PPB92" localSheetId="23">#REF!</definedName>
    <definedName name="___PPB92" localSheetId="28">#REF!</definedName>
    <definedName name="___PPB92" localSheetId="24">#REF!</definedName>
    <definedName name="___PPB92" localSheetId="21">#REF!</definedName>
    <definedName name="___PPB92">#REF!</definedName>
    <definedName name="___PPB93" localSheetId="23">#REF!</definedName>
    <definedName name="___PPB93" localSheetId="28">#REF!</definedName>
    <definedName name="___PPB93" localSheetId="24">#REF!</definedName>
    <definedName name="___PPB93" localSheetId="21">#REF!</definedName>
    <definedName name="___PPB93">#REF!</definedName>
    <definedName name="___PPB94" localSheetId="23">#REF!</definedName>
    <definedName name="___PPB94" localSheetId="28">#REF!</definedName>
    <definedName name="___PPB94" localSheetId="24">#REF!</definedName>
    <definedName name="___PPB94" localSheetId="21">#REF!</definedName>
    <definedName name="___PPB94">#REF!</definedName>
    <definedName name="___PPB95" localSheetId="23">#REF!</definedName>
    <definedName name="___PPB95" localSheetId="28">#REF!</definedName>
    <definedName name="___PPB95" localSheetId="24">#REF!</definedName>
    <definedName name="___PPB95" localSheetId="21">#REF!</definedName>
    <definedName name="___PPB95">#REF!</definedName>
    <definedName name="___PPB96" localSheetId="23">#REF!</definedName>
    <definedName name="___PPB96" localSheetId="28">#REF!</definedName>
    <definedName name="___PPB96" localSheetId="24">#REF!</definedName>
    <definedName name="___PPB96" localSheetId="21">#REF!</definedName>
    <definedName name="___PPB96">#REF!</definedName>
    <definedName name="___PPB97" localSheetId="23">#REF!</definedName>
    <definedName name="___PPB97" localSheetId="28">#REF!</definedName>
    <definedName name="___PPB97" localSheetId="24">#REF!</definedName>
    <definedName name="___PPB97" localSheetId="21">#REF!</definedName>
    <definedName name="___PPB97">#REF!</definedName>
    <definedName name="___PPB98" localSheetId="23">#REF!</definedName>
    <definedName name="___PPB98" localSheetId="28">#REF!</definedName>
    <definedName name="___PPB98" localSheetId="24">#REF!</definedName>
    <definedName name="___PPB98" localSheetId="21">#REF!</definedName>
    <definedName name="___PPB98">#REF!</definedName>
    <definedName name="___PPB99" localSheetId="23">#REF!</definedName>
    <definedName name="___PPB99" localSheetId="28">#REF!</definedName>
    <definedName name="___PPB99" localSheetId="24">#REF!</definedName>
    <definedName name="___PPB99" localSheetId="21">#REF!</definedName>
    <definedName name="___PPB99">#REF!</definedName>
    <definedName name="___PPC1" localSheetId="23">#REF!</definedName>
    <definedName name="___PPC1" localSheetId="28">#REF!</definedName>
    <definedName name="___PPC1" localSheetId="24">#REF!</definedName>
    <definedName name="___PPC1" localSheetId="21">#REF!</definedName>
    <definedName name="___PPC1">#REF!</definedName>
    <definedName name="___PPC10" localSheetId="23">#REF!</definedName>
    <definedName name="___PPC10" localSheetId="28">#REF!</definedName>
    <definedName name="___PPC10" localSheetId="24">#REF!</definedName>
    <definedName name="___PPC10" localSheetId="21">#REF!</definedName>
    <definedName name="___PPC10">#REF!</definedName>
    <definedName name="___PPC100" localSheetId="23">#REF!</definedName>
    <definedName name="___PPC100" localSheetId="28">#REF!</definedName>
    <definedName name="___PPC100" localSheetId="24">#REF!</definedName>
    <definedName name="___PPC100" localSheetId="21">#REF!</definedName>
    <definedName name="___PPC100">#REF!</definedName>
    <definedName name="___PPC101" localSheetId="23">#REF!</definedName>
    <definedName name="___PPC101" localSheetId="28">#REF!</definedName>
    <definedName name="___PPC101" localSheetId="24">#REF!</definedName>
    <definedName name="___PPC101" localSheetId="21">#REF!</definedName>
    <definedName name="___PPC101">#REF!</definedName>
    <definedName name="___PPC102" localSheetId="23">#REF!</definedName>
    <definedName name="___PPC102" localSheetId="28">#REF!</definedName>
    <definedName name="___PPC102" localSheetId="24">#REF!</definedName>
    <definedName name="___PPC102" localSheetId="21">#REF!</definedName>
    <definedName name="___PPC102">#REF!</definedName>
    <definedName name="___PPC103" localSheetId="23">#REF!</definedName>
    <definedName name="___PPC103" localSheetId="28">#REF!</definedName>
    <definedName name="___PPC103" localSheetId="24">#REF!</definedName>
    <definedName name="___PPC103" localSheetId="21">#REF!</definedName>
    <definedName name="___PPC103">#REF!</definedName>
    <definedName name="___PPC104" localSheetId="23">#REF!</definedName>
    <definedName name="___PPC104" localSheetId="28">#REF!</definedName>
    <definedName name="___PPC104" localSheetId="24">#REF!</definedName>
    <definedName name="___PPC104" localSheetId="21">#REF!</definedName>
    <definedName name="___PPC104">#REF!</definedName>
    <definedName name="___PPC105" localSheetId="23">#REF!</definedName>
    <definedName name="___PPC105" localSheetId="28">#REF!</definedName>
    <definedName name="___PPC105" localSheetId="24">#REF!</definedName>
    <definedName name="___PPC105" localSheetId="21">#REF!</definedName>
    <definedName name="___PPC105">#REF!</definedName>
    <definedName name="___PPC106" localSheetId="23">#REF!</definedName>
    <definedName name="___PPC106" localSheetId="28">#REF!</definedName>
    <definedName name="___PPC106" localSheetId="24">#REF!</definedName>
    <definedName name="___PPC106" localSheetId="21">#REF!</definedName>
    <definedName name="___PPC106">#REF!</definedName>
    <definedName name="___PPC107" localSheetId="23">#REF!</definedName>
    <definedName name="___PPC107" localSheetId="28">#REF!</definedName>
    <definedName name="___PPC107" localSheetId="24">#REF!</definedName>
    <definedName name="___PPC107" localSheetId="21">#REF!</definedName>
    <definedName name="___PPC107">#REF!</definedName>
    <definedName name="___PPC108" localSheetId="23">#REF!</definedName>
    <definedName name="___PPC108" localSheetId="28">#REF!</definedName>
    <definedName name="___PPC108" localSheetId="24">#REF!</definedName>
    <definedName name="___PPC108" localSheetId="21">#REF!</definedName>
    <definedName name="___PPC108">#REF!</definedName>
    <definedName name="___PPC109" localSheetId="23">#REF!</definedName>
    <definedName name="___PPC109" localSheetId="28">#REF!</definedName>
    <definedName name="___PPC109" localSheetId="24">#REF!</definedName>
    <definedName name="___PPC109" localSheetId="21">#REF!</definedName>
    <definedName name="___PPC109">#REF!</definedName>
    <definedName name="___PPC11" localSheetId="23">#REF!</definedName>
    <definedName name="___PPC11" localSheetId="28">#REF!</definedName>
    <definedName name="___PPC11" localSheetId="24">#REF!</definedName>
    <definedName name="___PPC11" localSheetId="21">#REF!</definedName>
    <definedName name="___PPC11">#REF!</definedName>
    <definedName name="___PPC110" localSheetId="23">#REF!</definedName>
    <definedName name="___PPC110" localSheetId="28">#REF!</definedName>
    <definedName name="___PPC110" localSheetId="24">#REF!</definedName>
    <definedName name="___PPC110" localSheetId="21">#REF!</definedName>
    <definedName name="___PPC110">#REF!</definedName>
    <definedName name="___PPC111" localSheetId="23">#REF!</definedName>
    <definedName name="___PPC111" localSheetId="28">#REF!</definedName>
    <definedName name="___PPC111" localSheetId="24">#REF!</definedName>
    <definedName name="___PPC111" localSheetId="21">#REF!</definedName>
    <definedName name="___PPC111">#REF!</definedName>
    <definedName name="___PPC112" localSheetId="23">#REF!</definedName>
    <definedName name="___PPC112" localSheetId="28">#REF!</definedName>
    <definedName name="___PPC112" localSheetId="24">#REF!</definedName>
    <definedName name="___PPC112" localSheetId="21">#REF!</definedName>
    <definedName name="___PPC112">#REF!</definedName>
    <definedName name="___PPC113" localSheetId="23">#REF!</definedName>
    <definedName name="___PPC113" localSheetId="28">#REF!</definedName>
    <definedName name="___PPC113" localSheetId="24">#REF!</definedName>
    <definedName name="___PPC113" localSheetId="21">#REF!</definedName>
    <definedName name="___PPC113">#REF!</definedName>
    <definedName name="___PPC114" localSheetId="23">#REF!</definedName>
    <definedName name="___PPC114" localSheetId="28">#REF!</definedName>
    <definedName name="___PPC114" localSheetId="24">#REF!</definedName>
    <definedName name="___PPC114" localSheetId="21">#REF!</definedName>
    <definedName name="___PPC114">#REF!</definedName>
    <definedName name="___PPC115" localSheetId="23">#REF!</definedName>
    <definedName name="___PPC115" localSheetId="28">#REF!</definedName>
    <definedName name="___PPC115" localSheetId="24">#REF!</definedName>
    <definedName name="___PPC115" localSheetId="21">#REF!</definedName>
    <definedName name="___PPC115">#REF!</definedName>
    <definedName name="___PPC116" localSheetId="23">#REF!</definedName>
    <definedName name="___PPC116" localSheetId="28">#REF!</definedName>
    <definedName name="___PPC116" localSheetId="24">#REF!</definedName>
    <definedName name="___PPC116" localSheetId="21">#REF!</definedName>
    <definedName name="___PPC116">#REF!</definedName>
    <definedName name="___PPC117" localSheetId="23">#REF!</definedName>
    <definedName name="___PPC117" localSheetId="28">#REF!</definedName>
    <definedName name="___PPC117" localSheetId="24">#REF!</definedName>
    <definedName name="___PPC117" localSheetId="21">#REF!</definedName>
    <definedName name="___PPC117">#REF!</definedName>
    <definedName name="___PPC118" localSheetId="23">#REF!</definedName>
    <definedName name="___PPC118" localSheetId="28">#REF!</definedName>
    <definedName name="___PPC118" localSheetId="24">#REF!</definedName>
    <definedName name="___PPC118" localSheetId="21">#REF!</definedName>
    <definedName name="___PPC118">#REF!</definedName>
    <definedName name="___PPC119" localSheetId="23">#REF!</definedName>
    <definedName name="___PPC119" localSheetId="28">#REF!</definedName>
    <definedName name="___PPC119" localSheetId="24">#REF!</definedName>
    <definedName name="___PPC119" localSheetId="21">#REF!</definedName>
    <definedName name="___PPC119">#REF!</definedName>
    <definedName name="___PPC12" localSheetId="23">#REF!</definedName>
    <definedName name="___PPC12" localSheetId="28">#REF!</definedName>
    <definedName name="___PPC12" localSheetId="24">#REF!</definedName>
    <definedName name="___PPC12" localSheetId="21">#REF!</definedName>
    <definedName name="___PPC12">#REF!</definedName>
    <definedName name="___PPC120" localSheetId="23">#REF!</definedName>
    <definedName name="___PPC120" localSheetId="28">#REF!</definedName>
    <definedName name="___PPC120" localSheetId="24">#REF!</definedName>
    <definedName name="___PPC120" localSheetId="21">#REF!</definedName>
    <definedName name="___PPC120">#REF!</definedName>
    <definedName name="___PPC121" localSheetId="23">#REF!</definedName>
    <definedName name="___PPC121" localSheetId="28">#REF!</definedName>
    <definedName name="___PPC121" localSheetId="24">#REF!</definedName>
    <definedName name="___PPC121" localSheetId="21">#REF!</definedName>
    <definedName name="___PPC121">#REF!</definedName>
    <definedName name="___PPC122" localSheetId="23">#REF!</definedName>
    <definedName name="___PPC122" localSheetId="28">#REF!</definedName>
    <definedName name="___PPC122" localSheetId="24">#REF!</definedName>
    <definedName name="___PPC122" localSheetId="21">#REF!</definedName>
    <definedName name="___PPC122">#REF!</definedName>
    <definedName name="___PPC123" localSheetId="23">#REF!</definedName>
    <definedName name="___PPC123" localSheetId="28">#REF!</definedName>
    <definedName name="___PPC123" localSheetId="24">#REF!</definedName>
    <definedName name="___PPC123" localSheetId="21">#REF!</definedName>
    <definedName name="___PPC123">#REF!</definedName>
    <definedName name="___PPC124" localSheetId="23">#REF!</definedName>
    <definedName name="___PPC124" localSheetId="28">#REF!</definedName>
    <definedName name="___PPC124" localSheetId="24">#REF!</definedName>
    <definedName name="___PPC124" localSheetId="21">#REF!</definedName>
    <definedName name="___PPC124">#REF!</definedName>
    <definedName name="___PPC125" localSheetId="23">#REF!</definedName>
    <definedName name="___PPC125" localSheetId="28">#REF!</definedName>
    <definedName name="___PPC125" localSheetId="24">#REF!</definedName>
    <definedName name="___PPC125" localSheetId="21">#REF!</definedName>
    <definedName name="___PPC125">#REF!</definedName>
    <definedName name="___PPC126" localSheetId="23">#REF!</definedName>
    <definedName name="___PPC126" localSheetId="28">#REF!</definedName>
    <definedName name="___PPC126" localSheetId="24">#REF!</definedName>
    <definedName name="___PPC126" localSheetId="21">#REF!</definedName>
    <definedName name="___PPC126">#REF!</definedName>
    <definedName name="___PPC127" localSheetId="23">#REF!</definedName>
    <definedName name="___PPC127" localSheetId="28">#REF!</definedName>
    <definedName name="___PPC127" localSheetId="24">#REF!</definedName>
    <definedName name="___PPC127" localSheetId="21">#REF!</definedName>
    <definedName name="___PPC127">#REF!</definedName>
    <definedName name="___PPC128" localSheetId="23">#REF!</definedName>
    <definedName name="___PPC128" localSheetId="28">#REF!</definedName>
    <definedName name="___PPC128" localSheetId="24">#REF!</definedName>
    <definedName name="___PPC128" localSheetId="21">#REF!</definedName>
    <definedName name="___PPC128">#REF!</definedName>
    <definedName name="___PPC129" localSheetId="23">#REF!</definedName>
    <definedName name="___PPC129" localSheetId="28">#REF!</definedName>
    <definedName name="___PPC129" localSheetId="24">#REF!</definedName>
    <definedName name="___PPC129" localSheetId="21">#REF!</definedName>
    <definedName name="___PPC129">#REF!</definedName>
    <definedName name="___PPC13" localSheetId="23">#REF!</definedName>
    <definedName name="___PPC13" localSheetId="28">#REF!</definedName>
    <definedName name="___PPC13" localSheetId="24">#REF!</definedName>
    <definedName name="___PPC13" localSheetId="21">#REF!</definedName>
    <definedName name="___PPC13">#REF!</definedName>
    <definedName name="___PPC130" localSheetId="23">#REF!</definedName>
    <definedName name="___PPC130" localSheetId="28">#REF!</definedName>
    <definedName name="___PPC130" localSheetId="24">#REF!</definedName>
    <definedName name="___PPC130" localSheetId="21">#REF!</definedName>
    <definedName name="___PPC130">#REF!</definedName>
    <definedName name="___PPC131" localSheetId="23">#REF!</definedName>
    <definedName name="___PPC131" localSheetId="28">#REF!</definedName>
    <definedName name="___PPC131" localSheetId="24">#REF!</definedName>
    <definedName name="___PPC131" localSheetId="21">#REF!</definedName>
    <definedName name="___PPC131">#REF!</definedName>
    <definedName name="___PPC132" localSheetId="23">#REF!</definedName>
    <definedName name="___PPC132" localSheetId="28">#REF!</definedName>
    <definedName name="___PPC132" localSheetId="24">#REF!</definedName>
    <definedName name="___PPC132" localSheetId="21">#REF!</definedName>
    <definedName name="___PPC132">#REF!</definedName>
    <definedName name="___PPC133" localSheetId="23">#REF!</definedName>
    <definedName name="___PPC133" localSheetId="28">#REF!</definedName>
    <definedName name="___PPC133" localSheetId="24">#REF!</definedName>
    <definedName name="___PPC133" localSheetId="21">#REF!</definedName>
    <definedName name="___PPC133">#REF!</definedName>
    <definedName name="___PPC134" localSheetId="23">#REF!</definedName>
    <definedName name="___PPC134" localSheetId="28">#REF!</definedName>
    <definedName name="___PPC134" localSheetId="24">#REF!</definedName>
    <definedName name="___PPC134" localSheetId="21">#REF!</definedName>
    <definedName name="___PPC134">#REF!</definedName>
    <definedName name="___PPC135" localSheetId="23">#REF!</definedName>
    <definedName name="___PPC135" localSheetId="28">#REF!</definedName>
    <definedName name="___PPC135" localSheetId="24">#REF!</definedName>
    <definedName name="___PPC135" localSheetId="21">#REF!</definedName>
    <definedName name="___PPC135">#REF!</definedName>
    <definedName name="___PPC136" localSheetId="23">#REF!</definedName>
    <definedName name="___PPC136" localSheetId="28">#REF!</definedName>
    <definedName name="___PPC136" localSheetId="24">#REF!</definedName>
    <definedName name="___PPC136" localSheetId="21">#REF!</definedName>
    <definedName name="___PPC136">#REF!</definedName>
    <definedName name="___PPC137" localSheetId="23">#REF!</definedName>
    <definedName name="___PPC137" localSheetId="28">#REF!</definedName>
    <definedName name="___PPC137" localSheetId="24">#REF!</definedName>
    <definedName name="___PPC137" localSheetId="21">#REF!</definedName>
    <definedName name="___PPC137">#REF!</definedName>
    <definedName name="___PPC138" localSheetId="23">#REF!</definedName>
    <definedName name="___PPC138" localSheetId="28">#REF!</definedName>
    <definedName name="___PPC138" localSheetId="24">#REF!</definedName>
    <definedName name="___PPC138" localSheetId="21">#REF!</definedName>
    <definedName name="___PPC138">#REF!</definedName>
    <definedName name="___PPC139" localSheetId="23">#REF!</definedName>
    <definedName name="___PPC139" localSheetId="28">#REF!</definedName>
    <definedName name="___PPC139" localSheetId="24">#REF!</definedName>
    <definedName name="___PPC139" localSheetId="21">#REF!</definedName>
    <definedName name="___PPC139">#REF!</definedName>
    <definedName name="___PPC14" localSheetId="23">#REF!</definedName>
    <definedName name="___PPC14" localSheetId="28">#REF!</definedName>
    <definedName name="___PPC14" localSheetId="24">#REF!</definedName>
    <definedName name="___PPC14" localSheetId="21">#REF!</definedName>
    <definedName name="___PPC14">#REF!</definedName>
    <definedName name="___PPC140" localSheetId="23">#REF!</definedName>
    <definedName name="___PPC140" localSheetId="28">#REF!</definedName>
    <definedName name="___PPC140" localSheetId="24">#REF!</definedName>
    <definedName name="___PPC140" localSheetId="21">#REF!</definedName>
    <definedName name="___PPC140">#REF!</definedName>
    <definedName name="___PPC141" localSheetId="23">#REF!</definedName>
    <definedName name="___PPC141" localSheetId="28">#REF!</definedName>
    <definedName name="___PPC141" localSheetId="24">#REF!</definedName>
    <definedName name="___PPC141" localSheetId="21">#REF!</definedName>
    <definedName name="___PPC141">#REF!</definedName>
    <definedName name="___PPC142" localSheetId="23">#REF!</definedName>
    <definedName name="___PPC142" localSheetId="28">#REF!</definedName>
    <definedName name="___PPC142" localSheetId="24">#REF!</definedName>
    <definedName name="___PPC142" localSheetId="21">#REF!</definedName>
    <definedName name="___PPC142">#REF!</definedName>
    <definedName name="___PPC143" localSheetId="23">#REF!</definedName>
    <definedName name="___PPC143" localSheetId="28">#REF!</definedName>
    <definedName name="___PPC143" localSheetId="24">#REF!</definedName>
    <definedName name="___PPC143" localSheetId="21">#REF!</definedName>
    <definedName name="___PPC143">#REF!</definedName>
    <definedName name="___PPC144" localSheetId="23">#REF!</definedName>
    <definedName name="___PPC144" localSheetId="28">#REF!</definedName>
    <definedName name="___PPC144" localSheetId="24">#REF!</definedName>
    <definedName name="___PPC144" localSheetId="21">#REF!</definedName>
    <definedName name="___PPC144">#REF!</definedName>
    <definedName name="___PPC145" localSheetId="23">#REF!</definedName>
    <definedName name="___PPC145" localSheetId="28">#REF!</definedName>
    <definedName name="___PPC145" localSheetId="24">#REF!</definedName>
    <definedName name="___PPC145" localSheetId="21">#REF!</definedName>
    <definedName name="___PPC145">#REF!</definedName>
    <definedName name="___PPC146" localSheetId="23">#REF!</definedName>
    <definedName name="___PPC146" localSheetId="28">#REF!</definedName>
    <definedName name="___PPC146" localSheetId="24">#REF!</definedName>
    <definedName name="___PPC146" localSheetId="21">#REF!</definedName>
    <definedName name="___PPC146">#REF!</definedName>
    <definedName name="___PPC147" localSheetId="23">#REF!</definedName>
    <definedName name="___PPC147" localSheetId="28">#REF!</definedName>
    <definedName name="___PPC147" localSheetId="24">#REF!</definedName>
    <definedName name="___PPC147" localSheetId="21">#REF!</definedName>
    <definedName name="___PPC147">#REF!</definedName>
    <definedName name="___PPC148" localSheetId="23">#REF!</definedName>
    <definedName name="___PPC148" localSheetId="28">#REF!</definedName>
    <definedName name="___PPC148" localSheetId="24">#REF!</definedName>
    <definedName name="___PPC148" localSheetId="21">#REF!</definedName>
    <definedName name="___PPC148">#REF!</definedName>
    <definedName name="___PPC149" localSheetId="23">#REF!</definedName>
    <definedName name="___PPC149" localSheetId="28">#REF!</definedName>
    <definedName name="___PPC149" localSheetId="24">#REF!</definedName>
    <definedName name="___PPC149" localSheetId="21">#REF!</definedName>
    <definedName name="___PPC149">#REF!</definedName>
    <definedName name="___PPC15" localSheetId="23">#REF!</definedName>
    <definedName name="___PPC15" localSheetId="28">#REF!</definedName>
    <definedName name="___PPC15" localSheetId="24">#REF!</definedName>
    <definedName name="___PPC15" localSheetId="21">#REF!</definedName>
    <definedName name="___PPC15">#REF!</definedName>
    <definedName name="___PPC150" localSheetId="23">#REF!</definedName>
    <definedName name="___PPC150" localSheetId="28">#REF!</definedName>
    <definedName name="___PPC150" localSheetId="24">#REF!</definedName>
    <definedName name="___PPC150" localSheetId="21">#REF!</definedName>
    <definedName name="___PPC150">#REF!</definedName>
    <definedName name="___PPC151" localSheetId="23">#REF!</definedName>
    <definedName name="___PPC151" localSheetId="28">#REF!</definedName>
    <definedName name="___PPC151" localSheetId="24">#REF!</definedName>
    <definedName name="___PPC151" localSheetId="21">#REF!</definedName>
    <definedName name="___PPC151">#REF!</definedName>
    <definedName name="___PPC152" localSheetId="23">#REF!</definedName>
    <definedName name="___PPC152" localSheetId="28">#REF!</definedName>
    <definedName name="___PPC152" localSheetId="24">#REF!</definedName>
    <definedName name="___PPC152" localSheetId="21">#REF!</definedName>
    <definedName name="___PPC152">#REF!</definedName>
    <definedName name="___PPC153" localSheetId="23">#REF!</definedName>
    <definedName name="___PPC153" localSheetId="28">#REF!</definedName>
    <definedName name="___PPC153" localSheetId="24">#REF!</definedName>
    <definedName name="___PPC153" localSheetId="21">#REF!</definedName>
    <definedName name="___PPC153">#REF!</definedName>
    <definedName name="___PPC154" localSheetId="23">#REF!</definedName>
    <definedName name="___PPC154" localSheetId="28">#REF!</definedName>
    <definedName name="___PPC154" localSheetId="24">#REF!</definedName>
    <definedName name="___PPC154" localSheetId="21">#REF!</definedName>
    <definedName name="___PPC154">#REF!</definedName>
    <definedName name="___PPC155" localSheetId="23">#REF!</definedName>
    <definedName name="___PPC155" localSheetId="28">#REF!</definedName>
    <definedName name="___PPC155" localSheetId="24">#REF!</definedName>
    <definedName name="___PPC155" localSheetId="21">#REF!</definedName>
    <definedName name="___PPC155">#REF!</definedName>
    <definedName name="___PPC16" localSheetId="23">#REF!</definedName>
    <definedName name="___PPC16" localSheetId="28">#REF!</definedName>
    <definedName name="___PPC16" localSheetId="24">#REF!</definedName>
    <definedName name="___PPC16" localSheetId="21">#REF!</definedName>
    <definedName name="___PPC16">#REF!</definedName>
    <definedName name="___PPC17" localSheetId="23">#REF!</definedName>
    <definedName name="___PPC17" localSheetId="28">#REF!</definedName>
    <definedName name="___PPC17" localSheetId="24">#REF!</definedName>
    <definedName name="___PPC17" localSheetId="21">#REF!</definedName>
    <definedName name="___PPC17">#REF!</definedName>
    <definedName name="___PPC18" localSheetId="23">#REF!</definedName>
    <definedName name="___PPC18" localSheetId="28">#REF!</definedName>
    <definedName name="___PPC18" localSheetId="24">#REF!</definedName>
    <definedName name="___PPC18" localSheetId="21">#REF!</definedName>
    <definedName name="___PPC18">#REF!</definedName>
    <definedName name="___PPC19" localSheetId="23">#REF!</definedName>
    <definedName name="___PPC19" localSheetId="28">#REF!</definedName>
    <definedName name="___PPC19" localSheetId="24">#REF!</definedName>
    <definedName name="___PPC19" localSheetId="21">#REF!</definedName>
    <definedName name="___PPC19">#REF!</definedName>
    <definedName name="___PPC2" localSheetId="23">#REF!</definedName>
    <definedName name="___PPC2" localSheetId="28">#REF!</definedName>
    <definedName name="___PPC2" localSheetId="24">#REF!</definedName>
    <definedName name="___PPC2" localSheetId="21">#REF!</definedName>
    <definedName name="___PPC2">#REF!</definedName>
    <definedName name="___PPC20" localSheetId="23">#REF!</definedName>
    <definedName name="___PPC20" localSheetId="28">#REF!</definedName>
    <definedName name="___PPC20" localSheetId="24">#REF!</definedName>
    <definedName name="___PPC20" localSheetId="21">#REF!</definedName>
    <definedName name="___PPC20">#REF!</definedName>
    <definedName name="___PPC21" localSheetId="23">#REF!</definedName>
    <definedName name="___PPC21" localSheetId="28">#REF!</definedName>
    <definedName name="___PPC21" localSheetId="24">#REF!</definedName>
    <definedName name="___PPC21" localSheetId="21">#REF!</definedName>
    <definedName name="___PPC21">#REF!</definedName>
    <definedName name="___PPC22" localSheetId="23">#REF!</definedName>
    <definedName name="___PPC22" localSheetId="28">#REF!</definedName>
    <definedName name="___PPC22" localSheetId="24">#REF!</definedName>
    <definedName name="___PPC22" localSheetId="21">#REF!</definedName>
    <definedName name="___PPC22">#REF!</definedName>
    <definedName name="___PPC23" localSheetId="23">#REF!</definedName>
    <definedName name="___PPC23" localSheetId="28">#REF!</definedName>
    <definedName name="___PPC23" localSheetId="24">#REF!</definedName>
    <definedName name="___PPC23" localSheetId="21">#REF!</definedName>
    <definedName name="___PPC23">#REF!</definedName>
    <definedName name="___PPC24" localSheetId="23">#REF!</definedName>
    <definedName name="___PPC24" localSheetId="28">#REF!</definedName>
    <definedName name="___PPC24" localSheetId="24">#REF!</definedName>
    <definedName name="___PPC24" localSheetId="21">#REF!</definedName>
    <definedName name="___PPC24">#REF!</definedName>
    <definedName name="___PPC25" localSheetId="23">#REF!</definedName>
    <definedName name="___PPC25" localSheetId="28">#REF!</definedName>
    <definedName name="___PPC25" localSheetId="24">#REF!</definedName>
    <definedName name="___PPC25" localSheetId="21">#REF!</definedName>
    <definedName name="___PPC25">#REF!</definedName>
    <definedName name="___PPC26" localSheetId="23">#REF!</definedName>
    <definedName name="___PPC26" localSheetId="28">#REF!</definedName>
    <definedName name="___PPC26" localSheetId="24">#REF!</definedName>
    <definedName name="___PPC26" localSheetId="21">#REF!</definedName>
    <definedName name="___PPC26">#REF!</definedName>
    <definedName name="___PPC27" localSheetId="23">#REF!</definedName>
    <definedName name="___PPC27" localSheetId="28">#REF!</definedName>
    <definedName name="___PPC27" localSheetId="24">#REF!</definedName>
    <definedName name="___PPC27" localSheetId="21">#REF!</definedName>
    <definedName name="___PPC27">#REF!</definedName>
    <definedName name="___PPC28" localSheetId="23">#REF!</definedName>
    <definedName name="___PPC28" localSheetId="28">#REF!</definedName>
    <definedName name="___PPC28" localSheetId="24">#REF!</definedName>
    <definedName name="___PPC28" localSheetId="21">#REF!</definedName>
    <definedName name="___PPC28">#REF!</definedName>
    <definedName name="___PPC29" localSheetId="23">#REF!</definedName>
    <definedName name="___PPC29" localSheetId="28">#REF!</definedName>
    <definedName name="___PPC29" localSheetId="24">#REF!</definedName>
    <definedName name="___PPC29" localSheetId="21">#REF!</definedName>
    <definedName name="___PPC29">#REF!</definedName>
    <definedName name="___PPC3" localSheetId="23">#REF!</definedName>
    <definedName name="___PPC3" localSheetId="28">#REF!</definedName>
    <definedName name="___PPC3" localSheetId="24">#REF!</definedName>
    <definedName name="___PPC3" localSheetId="21">#REF!</definedName>
    <definedName name="___PPC3">#REF!</definedName>
    <definedName name="___PPC30" localSheetId="23">#REF!</definedName>
    <definedName name="___PPC30" localSheetId="28">#REF!</definedName>
    <definedName name="___PPC30" localSheetId="24">#REF!</definedName>
    <definedName name="___PPC30" localSheetId="21">#REF!</definedName>
    <definedName name="___PPC30">#REF!</definedName>
    <definedName name="___PPC31" localSheetId="23">#REF!</definedName>
    <definedName name="___PPC31" localSheetId="28">#REF!</definedName>
    <definedName name="___PPC31" localSheetId="24">#REF!</definedName>
    <definedName name="___PPC31" localSheetId="21">#REF!</definedName>
    <definedName name="___PPC31">#REF!</definedName>
    <definedName name="___PPC32" localSheetId="23">#REF!</definedName>
    <definedName name="___PPC32" localSheetId="28">#REF!</definedName>
    <definedName name="___PPC32" localSheetId="24">#REF!</definedName>
    <definedName name="___PPC32" localSheetId="21">#REF!</definedName>
    <definedName name="___PPC32">#REF!</definedName>
    <definedName name="___PPC33" localSheetId="23">#REF!</definedName>
    <definedName name="___PPC33" localSheetId="28">#REF!</definedName>
    <definedName name="___PPC33" localSheetId="24">#REF!</definedName>
    <definedName name="___PPC33" localSheetId="21">#REF!</definedName>
    <definedName name="___PPC33">#REF!</definedName>
    <definedName name="___PPC34" localSheetId="23">#REF!</definedName>
    <definedName name="___PPC34" localSheetId="28">#REF!</definedName>
    <definedName name="___PPC34" localSheetId="24">#REF!</definedName>
    <definedName name="___PPC34" localSheetId="21">#REF!</definedName>
    <definedName name="___PPC34">#REF!</definedName>
    <definedName name="___PPC35" localSheetId="23">#REF!</definedName>
    <definedName name="___PPC35" localSheetId="28">#REF!</definedName>
    <definedName name="___PPC35" localSheetId="24">#REF!</definedName>
    <definedName name="___PPC35" localSheetId="21">#REF!</definedName>
    <definedName name="___PPC35">#REF!</definedName>
    <definedName name="___PPC36" localSheetId="23">#REF!</definedName>
    <definedName name="___PPC36" localSheetId="28">#REF!</definedName>
    <definedName name="___PPC36" localSheetId="24">#REF!</definedName>
    <definedName name="___PPC36" localSheetId="21">#REF!</definedName>
    <definedName name="___PPC36">#REF!</definedName>
    <definedName name="___PPC37" localSheetId="23">#REF!</definedName>
    <definedName name="___PPC37" localSheetId="28">#REF!</definedName>
    <definedName name="___PPC37" localSheetId="24">#REF!</definedName>
    <definedName name="___PPC37" localSheetId="21">#REF!</definedName>
    <definedName name="___PPC37">#REF!</definedName>
    <definedName name="___PPC38" localSheetId="23">#REF!</definedName>
    <definedName name="___PPC38" localSheetId="28">#REF!</definedName>
    <definedName name="___PPC38" localSheetId="24">#REF!</definedName>
    <definedName name="___PPC38" localSheetId="21">#REF!</definedName>
    <definedName name="___PPC38">#REF!</definedName>
    <definedName name="___PPC39" localSheetId="23">#REF!</definedName>
    <definedName name="___PPC39" localSheetId="28">#REF!</definedName>
    <definedName name="___PPC39" localSheetId="24">#REF!</definedName>
    <definedName name="___PPC39" localSheetId="21">#REF!</definedName>
    <definedName name="___PPC39">#REF!</definedName>
    <definedName name="___PPC4" localSheetId="23">#REF!</definedName>
    <definedName name="___PPC4" localSheetId="28">#REF!</definedName>
    <definedName name="___PPC4" localSheetId="24">#REF!</definedName>
    <definedName name="___PPC4" localSheetId="21">#REF!</definedName>
    <definedName name="___PPC4">#REF!</definedName>
    <definedName name="___PPC40" localSheetId="23">#REF!</definedName>
    <definedName name="___PPC40" localSheetId="28">#REF!</definedName>
    <definedName name="___PPC40" localSheetId="24">#REF!</definedName>
    <definedName name="___PPC40" localSheetId="21">#REF!</definedName>
    <definedName name="___PPC40">#REF!</definedName>
    <definedName name="___PPC41" localSheetId="23">#REF!</definedName>
    <definedName name="___PPC41" localSheetId="28">#REF!</definedName>
    <definedName name="___PPC41" localSheetId="24">#REF!</definedName>
    <definedName name="___PPC41" localSheetId="21">#REF!</definedName>
    <definedName name="___PPC41">#REF!</definedName>
    <definedName name="___PPC42" localSheetId="23">#REF!</definedName>
    <definedName name="___PPC42" localSheetId="28">#REF!</definedName>
    <definedName name="___PPC42" localSheetId="24">#REF!</definedName>
    <definedName name="___PPC42" localSheetId="21">#REF!</definedName>
    <definedName name="___PPC42">#REF!</definedName>
    <definedName name="___PPC43" localSheetId="23">#REF!</definedName>
    <definedName name="___PPC43" localSheetId="28">#REF!</definedName>
    <definedName name="___PPC43" localSheetId="24">#REF!</definedName>
    <definedName name="___PPC43" localSheetId="21">#REF!</definedName>
    <definedName name="___PPC43">#REF!</definedName>
    <definedName name="___PPC44" localSheetId="23">#REF!</definedName>
    <definedName name="___PPC44" localSheetId="28">#REF!</definedName>
    <definedName name="___PPC44" localSheetId="24">#REF!</definedName>
    <definedName name="___PPC44" localSheetId="21">#REF!</definedName>
    <definedName name="___PPC44">#REF!</definedName>
    <definedName name="___PPC45" localSheetId="23">#REF!</definedName>
    <definedName name="___PPC45" localSheetId="28">#REF!</definedName>
    <definedName name="___PPC45" localSheetId="24">#REF!</definedName>
    <definedName name="___PPC45" localSheetId="21">#REF!</definedName>
    <definedName name="___PPC45">#REF!</definedName>
    <definedName name="___PPC46" localSheetId="23">#REF!</definedName>
    <definedName name="___PPC46" localSheetId="28">#REF!</definedName>
    <definedName name="___PPC46" localSheetId="24">#REF!</definedName>
    <definedName name="___PPC46" localSheetId="21">#REF!</definedName>
    <definedName name="___PPC46">#REF!</definedName>
    <definedName name="___PPC47" localSheetId="23">#REF!</definedName>
    <definedName name="___PPC47" localSheetId="28">#REF!</definedName>
    <definedName name="___PPC47" localSheetId="24">#REF!</definedName>
    <definedName name="___PPC47" localSheetId="21">#REF!</definedName>
    <definedName name="___PPC47">#REF!</definedName>
    <definedName name="___PPC48" localSheetId="23">#REF!</definedName>
    <definedName name="___PPC48" localSheetId="28">#REF!</definedName>
    <definedName name="___PPC48" localSheetId="24">#REF!</definedName>
    <definedName name="___PPC48" localSheetId="21">#REF!</definedName>
    <definedName name="___PPC48">#REF!</definedName>
    <definedName name="___PPC49" localSheetId="23">#REF!</definedName>
    <definedName name="___PPC49" localSheetId="28">#REF!</definedName>
    <definedName name="___PPC49" localSheetId="24">#REF!</definedName>
    <definedName name="___PPC49" localSheetId="21">#REF!</definedName>
    <definedName name="___PPC49">#REF!</definedName>
    <definedName name="___PPC5" localSheetId="23">#REF!</definedName>
    <definedName name="___PPC5" localSheetId="28">#REF!</definedName>
    <definedName name="___PPC5" localSheetId="24">#REF!</definedName>
    <definedName name="___PPC5" localSheetId="21">#REF!</definedName>
    <definedName name="___PPC5">#REF!</definedName>
    <definedName name="___PPC50" localSheetId="23">#REF!</definedName>
    <definedName name="___PPC50" localSheetId="28">#REF!</definedName>
    <definedName name="___PPC50" localSheetId="24">#REF!</definedName>
    <definedName name="___PPC50" localSheetId="21">#REF!</definedName>
    <definedName name="___PPC50">#REF!</definedName>
    <definedName name="___PPC51" localSheetId="23">#REF!</definedName>
    <definedName name="___PPC51" localSheetId="28">#REF!</definedName>
    <definedName name="___PPC51" localSheetId="24">#REF!</definedName>
    <definedName name="___PPC51" localSheetId="21">#REF!</definedName>
    <definedName name="___PPC51">#REF!</definedName>
    <definedName name="___PPC52" localSheetId="23">#REF!</definedName>
    <definedName name="___PPC52" localSheetId="28">#REF!</definedName>
    <definedName name="___PPC52" localSheetId="24">#REF!</definedName>
    <definedName name="___PPC52" localSheetId="21">#REF!</definedName>
    <definedName name="___PPC52">#REF!</definedName>
    <definedName name="___PPC53" localSheetId="23">#REF!</definedName>
    <definedName name="___PPC53" localSheetId="28">#REF!</definedName>
    <definedName name="___PPC53" localSheetId="24">#REF!</definedName>
    <definedName name="___PPC53" localSheetId="21">#REF!</definedName>
    <definedName name="___PPC53">#REF!</definedName>
    <definedName name="___PPC54" localSheetId="23">#REF!</definedName>
    <definedName name="___PPC54" localSheetId="28">#REF!</definedName>
    <definedName name="___PPC54" localSheetId="24">#REF!</definedName>
    <definedName name="___PPC54" localSheetId="21">#REF!</definedName>
    <definedName name="___PPC54">#REF!</definedName>
    <definedName name="___PPC55" localSheetId="23">#REF!</definedName>
    <definedName name="___PPC55" localSheetId="28">#REF!</definedName>
    <definedName name="___PPC55" localSheetId="24">#REF!</definedName>
    <definedName name="___PPC55" localSheetId="21">#REF!</definedName>
    <definedName name="___PPC55">#REF!</definedName>
    <definedName name="___PPC56" localSheetId="23">#REF!</definedName>
    <definedName name="___PPC56" localSheetId="28">#REF!</definedName>
    <definedName name="___PPC56" localSheetId="24">#REF!</definedName>
    <definedName name="___PPC56" localSheetId="21">#REF!</definedName>
    <definedName name="___PPC56">#REF!</definedName>
    <definedName name="___PPC57" localSheetId="23">#REF!</definedName>
    <definedName name="___PPC57" localSheetId="28">#REF!</definedName>
    <definedName name="___PPC57" localSheetId="24">#REF!</definedName>
    <definedName name="___PPC57" localSheetId="21">#REF!</definedName>
    <definedName name="___PPC57">#REF!</definedName>
    <definedName name="___PPC58" localSheetId="23">#REF!</definedName>
    <definedName name="___PPC58" localSheetId="28">#REF!</definedName>
    <definedName name="___PPC58" localSheetId="24">#REF!</definedName>
    <definedName name="___PPC58" localSheetId="21">#REF!</definedName>
    <definedName name="___PPC58">#REF!</definedName>
    <definedName name="___PPC59" localSheetId="23">#REF!</definedName>
    <definedName name="___PPC59" localSheetId="28">#REF!</definedName>
    <definedName name="___PPC59" localSheetId="24">#REF!</definedName>
    <definedName name="___PPC59" localSheetId="21">#REF!</definedName>
    <definedName name="___PPC59">#REF!</definedName>
    <definedName name="___PPC6" localSheetId="23">#REF!</definedName>
    <definedName name="___PPC6" localSheetId="28">#REF!</definedName>
    <definedName name="___PPC6" localSheetId="24">#REF!</definedName>
    <definedName name="___PPC6" localSheetId="21">#REF!</definedName>
    <definedName name="___PPC6">#REF!</definedName>
    <definedName name="___PPC60" localSheetId="23">#REF!</definedName>
    <definedName name="___PPC60" localSheetId="28">#REF!</definedName>
    <definedName name="___PPC60" localSheetId="24">#REF!</definedName>
    <definedName name="___PPC60" localSheetId="21">#REF!</definedName>
    <definedName name="___PPC60">#REF!</definedName>
    <definedName name="___PPC61" localSheetId="23">#REF!</definedName>
    <definedName name="___PPC61" localSheetId="28">#REF!</definedName>
    <definedName name="___PPC61" localSheetId="24">#REF!</definedName>
    <definedName name="___PPC61" localSheetId="21">#REF!</definedName>
    <definedName name="___PPC61">#REF!</definedName>
    <definedName name="___PPC62" localSheetId="23">#REF!</definedName>
    <definedName name="___PPC62" localSheetId="28">#REF!</definedName>
    <definedName name="___PPC62" localSheetId="24">#REF!</definedName>
    <definedName name="___PPC62" localSheetId="21">#REF!</definedName>
    <definedName name="___PPC62">#REF!</definedName>
    <definedName name="___PPC63" localSheetId="23">#REF!</definedName>
    <definedName name="___PPC63" localSheetId="28">#REF!</definedName>
    <definedName name="___PPC63" localSheetId="24">#REF!</definedName>
    <definedName name="___PPC63" localSheetId="21">#REF!</definedName>
    <definedName name="___PPC63">#REF!</definedName>
    <definedName name="___PPC64" localSheetId="23">#REF!</definedName>
    <definedName name="___PPC64" localSheetId="28">#REF!</definedName>
    <definedName name="___PPC64" localSheetId="24">#REF!</definedName>
    <definedName name="___PPC64" localSheetId="21">#REF!</definedName>
    <definedName name="___PPC64">#REF!</definedName>
    <definedName name="___PPC65" localSheetId="23">#REF!</definedName>
    <definedName name="___PPC65" localSheetId="28">#REF!</definedName>
    <definedName name="___PPC65" localSheetId="24">#REF!</definedName>
    <definedName name="___PPC65" localSheetId="21">#REF!</definedName>
    <definedName name="___PPC65">#REF!</definedName>
    <definedName name="___PPC66" localSheetId="23">#REF!</definedName>
    <definedName name="___PPC66" localSheetId="28">#REF!</definedName>
    <definedName name="___PPC66" localSheetId="24">#REF!</definedName>
    <definedName name="___PPC66" localSheetId="21">#REF!</definedName>
    <definedName name="___PPC66">#REF!</definedName>
    <definedName name="___PPC67" localSheetId="23">#REF!</definedName>
    <definedName name="___PPC67" localSheetId="28">#REF!</definedName>
    <definedName name="___PPC67" localSheetId="24">#REF!</definedName>
    <definedName name="___PPC67" localSheetId="21">#REF!</definedName>
    <definedName name="___PPC67">#REF!</definedName>
    <definedName name="___PPC68" localSheetId="23">#REF!</definedName>
    <definedName name="___PPC68" localSheetId="28">#REF!</definedName>
    <definedName name="___PPC68" localSheetId="24">#REF!</definedName>
    <definedName name="___PPC68" localSheetId="21">#REF!</definedName>
    <definedName name="___PPC68">#REF!</definedName>
    <definedName name="___PPC69" localSheetId="23">#REF!</definedName>
    <definedName name="___PPC69" localSheetId="28">#REF!</definedName>
    <definedName name="___PPC69" localSheetId="24">#REF!</definedName>
    <definedName name="___PPC69" localSheetId="21">#REF!</definedName>
    <definedName name="___PPC69">#REF!</definedName>
    <definedName name="___PPC7" localSheetId="23">#REF!</definedName>
    <definedName name="___PPC7" localSheetId="28">#REF!</definedName>
    <definedName name="___PPC7" localSheetId="24">#REF!</definedName>
    <definedName name="___PPC7" localSheetId="21">#REF!</definedName>
    <definedName name="___PPC7">#REF!</definedName>
    <definedName name="___PPC70" localSheetId="23">#REF!</definedName>
    <definedName name="___PPC70" localSheetId="28">#REF!</definedName>
    <definedName name="___PPC70" localSheetId="24">#REF!</definedName>
    <definedName name="___PPC70" localSheetId="21">#REF!</definedName>
    <definedName name="___PPC70">#REF!</definedName>
    <definedName name="___PPC71" localSheetId="23">#REF!</definedName>
    <definedName name="___PPC71" localSheetId="28">#REF!</definedName>
    <definedName name="___PPC71" localSheetId="24">#REF!</definedName>
    <definedName name="___PPC71" localSheetId="21">#REF!</definedName>
    <definedName name="___PPC71">#REF!</definedName>
    <definedName name="___PPC72" localSheetId="23">#REF!</definedName>
    <definedName name="___PPC72" localSheetId="28">#REF!</definedName>
    <definedName name="___PPC72" localSheetId="24">#REF!</definedName>
    <definedName name="___PPC72" localSheetId="21">#REF!</definedName>
    <definedName name="___PPC72">#REF!</definedName>
    <definedName name="___PPC73" localSheetId="23">#REF!</definedName>
    <definedName name="___PPC73" localSheetId="28">#REF!</definedName>
    <definedName name="___PPC73" localSheetId="24">#REF!</definedName>
    <definedName name="___PPC73" localSheetId="21">#REF!</definedName>
    <definedName name="___PPC73">#REF!</definedName>
    <definedName name="___PPC74" localSheetId="23">#REF!</definedName>
    <definedName name="___PPC74" localSheetId="28">#REF!</definedName>
    <definedName name="___PPC74" localSheetId="24">#REF!</definedName>
    <definedName name="___PPC74" localSheetId="21">#REF!</definedName>
    <definedName name="___PPC74">#REF!</definedName>
    <definedName name="___PPC75" localSheetId="23">#REF!</definedName>
    <definedName name="___PPC75" localSheetId="28">#REF!</definedName>
    <definedName name="___PPC75" localSheetId="24">#REF!</definedName>
    <definedName name="___PPC75" localSheetId="21">#REF!</definedName>
    <definedName name="___PPC75">#REF!</definedName>
    <definedName name="___PPC76" localSheetId="23">#REF!</definedName>
    <definedName name="___PPC76" localSheetId="28">#REF!</definedName>
    <definedName name="___PPC76" localSheetId="24">#REF!</definedName>
    <definedName name="___PPC76" localSheetId="21">#REF!</definedName>
    <definedName name="___PPC76">#REF!</definedName>
    <definedName name="___PPC77" localSheetId="23">#REF!</definedName>
    <definedName name="___PPC77" localSheetId="28">#REF!</definedName>
    <definedName name="___PPC77" localSheetId="24">#REF!</definedName>
    <definedName name="___PPC77" localSheetId="21">#REF!</definedName>
    <definedName name="___PPC77">#REF!</definedName>
    <definedName name="___PPC78" localSheetId="23">#REF!</definedName>
    <definedName name="___PPC78" localSheetId="28">#REF!</definedName>
    <definedName name="___PPC78" localSheetId="24">#REF!</definedName>
    <definedName name="___PPC78" localSheetId="21">#REF!</definedName>
    <definedName name="___PPC78">#REF!</definedName>
    <definedName name="___PPC79" localSheetId="23">#REF!</definedName>
    <definedName name="___PPC79" localSheetId="28">#REF!</definedName>
    <definedName name="___PPC79" localSheetId="24">#REF!</definedName>
    <definedName name="___PPC79" localSheetId="21">#REF!</definedName>
    <definedName name="___PPC79">#REF!</definedName>
    <definedName name="___PPC8" localSheetId="23">#REF!</definedName>
    <definedName name="___PPC8" localSheetId="28">#REF!</definedName>
    <definedName name="___PPC8" localSheetId="24">#REF!</definedName>
    <definedName name="___PPC8" localSheetId="21">#REF!</definedName>
    <definedName name="___PPC8">#REF!</definedName>
    <definedName name="___PPC80" localSheetId="23">#REF!</definedName>
    <definedName name="___PPC80" localSheetId="28">#REF!</definedName>
    <definedName name="___PPC80" localSheetId="24">#REF!</definedName>
    <definedName name="___PPC80" localSheetId="21">#REF!</definedName>
    <definedName name="___PPC80">#REF!</definedName>
    <definedName name="___PPC81" localSheetId="23">#REF!</definedName>
    <definedName name="___PPC81" localSheetId="28">#REF!</definedName>
    <definedName name="___PPC81" localSheetId="24">#REF!</definedName>
    <definedName name="___PPC81" localSheetId="21">#REF!</definedName>
    <definedName name="___PPC81">#REF!</definedName>
    <definedName name="___PPC82" localSheetId="23">#REF!</definedName>
    <definedName name="___PPC82" localSheetId="28">#REF!</definedName>
    <definedName name="___PPC82" localSheetId="24">#REF!</definedName>
    <definedName name="___PPC82" localSheetId="21">#REF!</definedName>
    <definedName name="___PPC82">#REF!</definedName>
    <definedName name="___PPC83" localSheetId="23">#REF!</definedName>
    <definedName name="___PPC83" localSheetId="28">#REF!</definedName>
    <definedName name="___PPC83" localSheetId="24">#REF!</definedName>
    <definedName name="___PPC83" localSheetId="21">#REF!</definedName>
    <definedName name="___PPC83">#REF!</definedName>
    <definedName name="___PPC84" localSheetId="23">#REF!</definedName>
    <definedName name="___PPC84" localSheetId="28">#REF!</definedName>
    <definedName name="___PPC84" localSheetId="24">#REF!</definedName>
    <definedName name="___PPC84" localSheetId="21">#REF!</definedName>
    <definedName name="___PPC84">#REF!</definedName>
    <definedName name="___PPC85" localSheetId="23">#REF!</definedName>
    <definedName name="___PPC85" localSheetId="28">#REF!</definedName>
    <definedName name="___PPC85" localSheetId="24">#REF!</definedName>
    <definedName name="___PPC85" localSheetId="21">#REF!</definedName>
    <definedName name="___PPC85">#REF!</definedName>
    <definedName name="___PPC86" localSheetId="23">#REF!</definedName>
    <definedName name="___PPC86" localSheetId="28">#REF!</definedName>
    <definedName name="___PPC86" localSheetId="24">#REF!</definedName>
    <definedName name="___PPC86" localSheetId="21">#REF!</definedName>
    <definedName name="___PPC86">#REF!</definedName>
    <definedName name="___PPC87" localSheetId="23">#REF!</definedName>
    <definedName name="___PPC87" localSheetId="28">#REF!</definedName>
    <definedName name="___PPC87" localSheetId="24">#REF!</definedName>
    <definedName name="___PPC87" localSheetId="21">#REF!</definedName>
    <definedName name="___PPC87">#REF!</definedName>
    <definedName name="___PPC88" localSheetId="23">#REF!</definedName>
    <definedName name="___PPC88" localSheetId="28">#REF!</definedName>
    <definedName name="___PPC88" localSheetId="24">#REF!</definedName>
    <definedName name="___PPC88" localSheetId="21">#REF!</definedName>
    <definedName name="___PPC88">#REF!</definedName>
    <definedName name="___PPC89" localSheetId="23">#REF!</definedName>
    <definedName name="___PPC89" localSheetId="28">#REF!</definedName>
    <definedName name="___PPC89" localSheetId="24">#REF!</definedName>
    <definedName name="___PPC89" localSheetId="21">#REF!</definedName>
    <definedName name="___PPC89">#REF!</definedName>
    <definedName name="___PPC9" localSheetId="23">#REF!</definedName>
    <definedName name="___PPC9" localSheetId="28">#REF!</definedName>
    <definedName name="___PPC9" localSheetId="24">#REF!</definedName>
    <definedName name="___PPC9" localSheetId="21">#REF!</definedName>
    <definedName name="___PPC9">#REF!</definedName>
    <definedName name="___PPC90" localSheetId="23">#REF!</definedName>
    <definedName name="___PPC90" localSheetId="28">#REF!</definedName>
    <definedName name="___PPC90" localSheetId="24">#REF!</definedName>
    <definedName name="___PPC90" localSheetId="21">#REF!</definedName>
    <definedName name="___PPC90">#REF!</definedName>
    <definedName name="___PPC91" localSheetId="23">#REF!</definedName>
    <definedName name="___PPC91" localSheetId="28">#REF!</definedName>
    <definedName name="___PPC91" localSheetId="24">#REF!</definedName>
    <definedName name="___PPC91" localSheetId="21">#REF!</definedName>
    <definedName name="___PPC91">#REF!</definedName>
    <definedName name="___PPC92" localSheetId="23">#REF!</definedName>
    <definedName name="___PPC92" localSheetId="28">#REF!</definedName>
    <definedName name="___PPC92" localSheetId="24">#REF!</definedName>
    <definedName name="___PPC92" localSheetId="21">#REF!</definedName>
    <definedName name="___PPC92">#REF!</definedName>
    <definedName name="___PPC93" localSheetId="23">#REF!</definedName>
    <definedName name="___PPC93" localSheetId="28">#REF!</definedName>
    <definedName name="___PPC93" localSheetId="24">#REF!</definedName>
    <definedName name="___PPC93" localSheetId="21">#REF!</definedName>
    <definedName name="___PPC93">#REF!</definedName>
    <definedName name="___PPC94" localSheetId="23">#REF!</definedName>
    <definedName name="___PPC94" localSheetId="28">#REF!</definedName>
    <definedName name="___PPC94" localSheetId="24">#REF!</definedName>
    <definedName name="___PPC94" localSheetId="21">#REF!</definedName>
    <definedName name="___PPC94">#REF!</definedName>
    <definedName name="___PPC95" localSheetId="23">#REF!</definedName>
    <definedName name="___PPC95" localSheetId="28">#REF!</definedName>
    <definedName name="___PPC95" localSheetId="24">#REF!</definedName>
    <definedName name="___PPC95" localSheetId="21">#REF!</definedName>
    <definedName name="___PPC95">#REF!</definedName>
    <definedName name="___PPD114" localSheetId="23">#REF!</definedName>
    <definedName name="___PPD114" localSheetId="28">#REF!</definedName>
    <definedName name="___PPD114" localSheetId="24">#REF!</definedName>
    <definedName name="___PPD114" localSheetId="21">#REF!</definedName>
    <definedName name="___PPD114">#REF!</definedName>
    <definedName name="___PPD89" localSheetId="23">#REF!</definedName>
    <definedName name="___PPD89" localSheetId="28">#REF!</definedName>
    <definedName name="___PPD89" localSheetId="24">#REF!</definedName>
    <definedName name="___PPD89" localSheetId="21">#REF!</definedName>
    <definedName name="___PPD89">#REF!</definedName>
    <definedName name="___QS25" localSheetId="26">[24]MRATES!$G$16</definedName>
    <definedName name="___QS25">[10]MRATES!$G$16</definedName>
    <definedName name="___QS40" localSheetId="26">[24]MRATES!$G$17</definedName>
    <definedName name="___QS40">[10]MRATES!$G$17</definedName>
    <definedName name="___REP3" localSheetId="25">'[33]Road data'!#REF!</definedName>
    <definedName name="___REP3" localSheetId="22">'[33]Road data'!#REF!</definedName>
    <definedName name="___REP3" localSheetId="23">'[33]Road data'!#REF!</definedName>
    <definedName name="___REP3" localSheetId="26">'[33]Road data'!#REF!</definedName>
    <definedName name="___REP3" localSheetId="24">'[33]Road data'!#REF!</definedName>
    <definedName name="___REP3">'[33]Road data'!#REF!</definedName>
    <definedName name="___RMR1">#N/A</definedName>
    <definedName name="___RS300" localSheetId="25">#REF!</definedName>
    <definedName name="___RS300" localSheetId="22">#REF!</definedName>
    <definedName name="___RS300" localSheetId="23">#REF!</definedName>
    <definedName name="___RS300" localSheetId="24">#REF!</definedName>
    <definedName name="___RS300" localSheetId="21">#REF!</definedName>
    <definedName name="___RS300">#REF!</definedName>
    <definedName name="___SD1" localSheetId="23">#REF!</definedName>
    <definedName name="___SD1" localSheetId="26">#REF!</definedName>
    <definedName name="___SD1" localSheetId="28">#REF!</definedName>
    <definedName name="___SD1" localSheetId="24">#REF!</definedName>
    <definedName name="___SD1" localSheetId="21">#REF!</definedName>
    <definedName name="___SD1">#REF!</definedName>
    <definedName name="___SD10" localSheetId="23">#REF!</definedName>
    <definedName name="___SD10" localSheetId="26">#REF!</definedName>
    <definedName name="___SD10" localSheetId="28">#REF!</definedName>
    <definedName name="___SD10" localSheetId="24">#REF!</definedName>
    <definedName name="___SD10" localSheetId="21">#REF!</definedName>
    <definedName name="___SD10">#REF!</definedName>
    <definedName name="___SD100" localSheetId="23">#REF!</definedName>
    <definedName name="___SD100" localSheetId="26">#REF!</definedName>
    <definedName name="___SD100" localSheetId="28">#REF!</definedName>
    <definedName name="___SD100" localSheetId="24">#REF!</definedName>
    <definedName name="___SD100" localSheetId="21">#REF!</definedName>
    <definedName name="___SD100">#REF!</definedName>
    <definedName name="___SD101" localSheetId="23">#REF!</definedName>
    <definedName name="___SD101" localSheetId="28">#REF!</definedName>
    <definedName name="___SD101" localSheetId="24">#REF!</definedName>
    <definedName name="___SD101" localSheetId="21">#REF!</definedName>
    <definedName name="___SD101">#REF!</definedName>
    <definedName name="___SD102" localSheetId="23">#REF!</definedName>
    <definedName name="___SD102" localSheetId="28">#REF!</definedName>
    <definedName name="___SD102" localSheetId="24">#REF!</definedName>
    <definedName name="___SD102" localSheetId="21">#REF!</definedName>
    <definedName name="___SD102">#REF!</definedName>
    <definedName name="___SD103" localSheetId="23">#REF!</definedName>
    <definedName name="___SD103" localSheetId="28">#REF!</definedName>
    <definedName name="___SD103" localSheetId="24">#REF!</definedName>
    <definedName name="___SD103" localSheetId="21">#REF!</definedName>
    <definedName name="___SD103">#REF!</definedName>
    <definedName name="___SD104" localSheetId="23">#REF!</definedName>
    <definedName name="___SD104" localSheetId="28">#REF!</definedName>
    <definedName name="___SD104" localSheetId="24">#REF!</definedName>
    <definedName name="___SD104" localSheetId="21">#REF!</definedName>
    <definedName name="___SD104">#REF!</definedName>
    <definedName name="___SD105" localSheetId="23">#REF!</definedName>
    <definedName name="___SD105" localSheetId="28">#REF!</definedName>
    <definedName name="___SD105" localSheetId="24">#REF!</definedName>
    <definedName name="___SD105" localSheetId="21">#REF!</definedName>
    <definedName name="___SD105">#REF!</definedName>
    <definedName name="___SD106" localSheetId="23">#REF!</definedName>
    <definedName name="___SD106" localSheetId="28">#REF!</definedName>
    <definedName name="___SD106" localSheetId="24">#REF!</definedName>
    <definedName name="___SD106" localSheetId="21">#REF!</definedName>
    <definedName name="___SD106">#REF!</definedName>
    <definedName name="___SD107" localSheetId="23">#REF!</definedName>
    <definedName name="___SD107" localSheetId="28">#REF!</definedName>
    <definedName name="___SD107" localSheetId="24">#REF!</definedName>
    <definedName name="___SD107" localSheetId="21">#REF!</definedName>
    <definedName name="___SD107">#REF!</definedName>
    <definedName name="___SD108" localSheetId="23">#REF!</definedName>
    <definedName name="___SD108" localSheetId="28">#REF!</definedName>
    <definedName name="___SD108" localSheetId="24">#REF!</definedName>
    <definedName name="___SD108" localSheetId="21">#REF!</definedName>
    <definedName name="___SD108">#REF!</definedName>
    <definedName name="___SD109" localSheetId="23">#REF!</definedName>
    <definedName name="___SD109" localSheetId="28">#REF!</definedName>
    <definedName name="___SD109" localSheetId="24">#REF!</definedName>
    <definedName name="___SD109" localSheetId="21">#REF!</definedName>
    <definedName name="___SD109">#REF!</definedName>
    <definedName name="___SD11" localSheetId="23">#REF!</definedName>
    <definedName name="___SD11" localSheetId="28">#REF!</definedName>
    <definedName name="___SD11" localSheetId="24">#REF!</definedName>
    <definedName name="___SD11" localSheetId="21">#REF!</definedName>
    <definedName name="___SD11">#REF!</definedName>
    <definedName name="___SD110" localSheetId="23">#REF!</definedName>
    <definedName name="___SD110" localSheetId="28">#REF!</definedName>
    <definedName name="___SD110" localSheetId="24">#REF!</definedName>
    <definedName name="___SD110" localSheetId="21">#REF!</definedName>
    <definedName name="___SD110">#REF!</definedName>
    <definedName name="___SD111" localSheetId="23">#REF!</definedName>
    <definedName name="___SD111" localSheetId="28">#REF!</definedName>
    <definedName name="___SD111" localSheetId="24">#REF!</definedName>
    <definedName name="___SD111" localSheetId="21">#REF!</definedName>
    <definedName name="___SD111">#REF!</definedName>
    <definedName name="___SD112" localSheetId="23">#REF!</definedName>
    <definedName name="___SD112" localSheetId="28">#REF!</definedName>
    <definedName name="___SD112" localSheetId="24">#REF!</definedName>
    <definedName name="___SD112" localSheetId="21">#REF!</definedName>
    <definedName name="___SD112">#REF!</definedName>
    <definedName name="___SD113" localSheetId="23">#REF!</definedName>
    <definedName name="___SD113" localSheetId="28">#REF!</definedName>
    <definedName name="___SD113" localSheetId="24">#REF!</definedName>
    <definedName name="___SD113" localSheetId="21">#REF!</definedName>
    <definedName name="___SD113">#REF!</definedName>
    <definedName name="___SD114" localSheetId="23">#REF!</definedName>
    <definedName name="___SD114" localSheetId="28">#REF!</definedName>
    <definedName name="___SD114" localSheetId="24">#REF!</definedName>
    <definedName name="___SD114" localSheetId="21">#REF!</definedName>
    <definedName name="___SD114">#REF!</definedName>
    <definedName name="___SD115" localSheetId="23">#REF!</definedName>
    <definedName name="___SD115" localSheetId="28">#REF!</definedName>
    <definedName name="___SD115" localSheetId="24">#REF!</definedName>
    <definedName name="___SD115" localSheetId="21">#REF!</definedName>
    <definedName name="___SD115">#REF!</definedName>
    <definedName name="___SD116" localSheetId="23">#REF!</definedName>
    <definedName name="___SD116" localSheetId="28">#REF!</definedName>
    <definedName name="___SD116" localSheetId="24">#REF!</definedName>
    <definedName name="___SD116" localSheetId="21">#REF!</definedName>
    <definedName name="___SD116">#REF!</definedName>
    <definedName name="___SD117" localSheetId="23">#REF!</definedName>
    <definedName name="___SD117" localSheetId="28">#REF!</definedName>
    <definedName name="___SD117" localSheetId="24">#REF!</definedName>
    <definedName name="___SD117" localSheetId="21">#REF!</definedName>
    <definedName name="___SD117">#REF!</definedName>
    <definedName name="___SD118" localSheetId="23">#REF!</definedName>
    <definedName name="___SD118" localSheetId="28">#REF!</definedName>
    <definedName name="___SD118" localSheetId="24">#REF!</definedName>
    <definedName name="___SD118" localSheetId="21">#REF!</definedName>
    <definedName name="___SD118">#REF!</definedName>
    <definedName name="___SD119" localSheetId="23">#REF!</definedName>
    <definedName name="___SD119" localSheetId="28">#REF!</definedName>
    <definedName name="___SD119" localSheetId="24">#REF!</definedName>
    <definedName name="___SD119" localSheetId="21">#REF!</definedName>
    <definedName name="___SD119">#REF!</definedName>
    <definedName name="___SD12" localSheetId="23">#REF!</definedName>
    <definedName name="___SD12" localSheetId="28">#REF!</definedName>
    <definedName name="___SD12" localSheetId="24">#REF!</definedName>
    <definedName name="___SD12" localSheetId="21">#REF!</definedName>
    <definedName name="___SD12">#REF!</definedName>
    <definedName name="___SD120" localSheetId="23">#REF!</definedName>
    <definedName name="___SD120" localSheetId="28">#REF!</definedName>
    <definedName name="___SD120" localSheetId="24">#REF!</definedName>
    <definedName name="___SD120" localSheetId="21">#REF!</definedName>
    <definedName name="___SD120">#REF!</definedName>
    <definedName name="___SD121" localSheetId="23">#REF!</definedName>
    <definedName name="___SD121" localSheetId="28">#REF!</definedName>
    <definedName name="___SD121" localSheetId="24">#REF!</definedName>
    <definedName name="___SD121" localSheetId="21">#REF!</definedName>
    <definedName name="___SD121">#REF!</definedName>
    <definedName name="___SD122" localSheetId="23">#REF!</definedName>
    <definedName name="___SD122" localSheetId="28">#REF!</definedName>
    <definedName name="___SD122" localSheetId="24">#REF!</definedName>
    <definedName name="___SD122" localSheetId="21">#REF!</definedName>
    <definedName name="___SD122">#REF!</definedName>
    <definedName name="___SD123" localSheetId="23">#REF!</definedName>
    <definedName name="___SD123" localSheetId="28">#REF!</definedName>
    <definedName name="___SD123" localSheetId="24">#REF!</definedName>
    <definedName name="___SD123" localSheetId="21">#REF!</definedName>
    <definedName name="___SD123">#REF!</definedName>
    <definedName name="___SD124" localSheetId="23">#REF!</definedName>
    <definedName name="___SD124" localSheetId="28">#REF!</definedName>
    <definedName name="___SD124" localSheetId="24">#REF!</definedName>
    <definedName name="___SD124" localSheetId="21">#REF!</definedName>
    <definedName name="___SD124">#REF!</definedName>
    <definedName name="___SD125" localSheetId="23">#REF!</definedName>
    <definedName name="___SD125" localSheetId="28">#REF!</definedName>
    <definedName name="___SD125" localSheetId="24">#REF!</definedName>
    <definedName name="___SD125" localSheetId="21">#REF!</definedName>
    <definedName name="___SD125">#REF!</definedName>
    <definedName name="___SD126" localSheetId="23">#REF!</definedName>
    <definedName name="___SD126" localSheetId="28">#REF!</definedName>
    <definedName name="___SD126" localSheetId="24">#REF!</definedName>
    <definedName name="___SD126" localSheetId="21">#REF!</definedName>
    <definedName name="___SD126">#REF!</definedName>
    <definedName name="___SD127" localSheetId="23">#REF!</definedName>
    <definedName name="___SD127" localSheetId="28">#REF!</definedName>
    <definedName name="___SD127" localSheetId="24">#REF!</definedName>
    <definedName name="___SD127" localSheetId="21">#REF!</definedName>
    <definedName name="___SD127">#REF!</definedName>
    <definedName name="___SD128" localSheetId="23">#REF!</definedName>
    <definedName name="___SD128" localSheetId="28">#REF!</definedName>
    <definedName name="___SD128" localSheetId="24">#REF!</definedName>
    <definedName name="___SD128" localSheetId="21">#REF!</definedName>
    <definedName name="___SD128">#REF!</definedName>
    <definedName name="___SD129" localSheetId="23">#REF!</definedName>
    <definedName name="___SD129" localSheetId="28">#REF!</definedName>
    <definedName name="___SD129" localSheetId="24">#REF!</definedName>
    <definedName name="___SD129" localSheetId="21">#REF!</definedName>
    <definedName name="___SD129">#REF!</definedName>
    <definedName name="___SD13" localSheetId="23">#REF!</definedName>
    <definedName name="___SD13" localSheetId="28">#REF!</definedName>
    <definedName name="___SD13" localSheetId="24">#REF!</definedName>
    <definedName name="___SD13" localSheetId="21">#REF!</definedName>
    <definedName name="___SD13">#REF!</definedName>
    <definedName name="___SD130" localSheetId="23">#REF!</definedName>
    <definedName name="___SD130" localSheetId="28">#REF!</definedName>
    <definedName name="___SD130" localSheetId="24">#REF!</definedName>
    <definedName name="___SD130" localSheetId="21">#REF!</definedName>
    <definedName name="___SD130">#REF!</definedName>
    <definedName name="___SD131" localSheetId="23">#REF!</definedName>
    <definedName name="___SD131" localSheetId="28">#REF!</definedName>
    <definedName name="___SD131" localSheetId="24">#REF!</definedName>
    <definedName name="___SD131" localSheetId="21">#REF!</definedName>
    <definedName name="___SD131">#REF!</definedName>
    <definedName name="___SD132" localSheetId="23">#REF!</definedName>
    <definedName name="___SD132" localSheetId="28">#REF!</definedName>
    <definedName name="___SD132" localSheetId="24">#REF!</definedName>
    <definedName name="___SD132" localSheetId="21">#REF!</definedName>
    <definedName name="___SD132">#REF!</definedName>
    <definedName name="___SD133" localSheetId="23">#REF!</definedName>
    <definedName name="___SD133" localSheetId="28">#REF!</definedName>
    <definedName name="___SD133" localSheetId="24">#REF!</definedName>
    <definedName name="___SD133" localSheetId="21">#REF!</definedName>
    <definedName name="___SD133">#REF!</definedName>
    <definedName name="___SD134" localSheetId="23">#REF!</definedName>
    <definedName name="___SD134" localSheetId="28">#REF!</definedName>
    <definedName name="___SD134" localSheetId="24">#REF!</definedName>
    <definedName name="___SD134" localSheetId="21">#REF!</definedName>
    <definedName name="___SD134">#REF!</definedName>
    <definedName name="___SD135" localSheetId="23">#REF!</definedName>
    <definedName name="___SD135" localSheetId="28">#REF!</definedName>
    <definedName name="___SD135" localSheetId="24">#REF!</definedName>
    <definedName name="___SD135" localSheetId="21">#REF!</definedName>
    <definedName name="___SD135">#REF!</definedName>
    <definedName name="___SD136" localSheetId="23">#REF!</definedName>
    <definedName name="___SD136" localSheetId="28">#REF!</definedName>
    <definedName name="___SD136" localSheetId="24">#REF!</definedName>
    <definedName name="___SD136" localSheetId="21">#REF!</definedName>
    <definedName name="___SD136">#REF!</definedName>
    <definedName name="___SD137" localSheetId="23">#REF!</definedName>
    <definedName name="___SD137" localSheetId="28">#REF!</definedName>
    <definedName name="___SD137" localSheetId="24">#REF!</definedName>
    <definedName name="___SD137" localSheetId="21">#REF!</definedName>
    <definedName name="___SD137">#REF!</definedName>
    <definedName name="___SD138" localSheetId="23">#REF!</definedName>
    <definedName name="___SD138" localSheetId="28">#REF!</definedName>
    <definedName name="___SD138" localSheetId="24">#REF!</definedName>
    <definedName name="___SD138" localSheetId="21">#REF!</definedName>
    <definedName name="___SD138">#REF!</definedName>
    <definedName name="___SD139" localSheetId="23">#REF!</definedName>
    <definedName name="___SD139" localSheetId="28">#REF!</definedName>
    <definedName name="___SD139" localSheetId="24">#REF!</definedName>
    <definedName name="___SD139" localSheetId="21">#REF!</definedName>
    <definedName name="___SD139">#REF!</definedName>
    <definedName name="___SD14" localSheetId="23">#REF!</definedName>
    <definedName name="___SD14" localSheetId="28">#REF!</definedName>
    <definedName name="___SD14" localSheetId="24">#REF!</definedName>
    <definedName name="___SD14" localSheetId="21">#REF!</definedName>
    <definedName name="___SD14">#REF!</definedName>
    <definedName name="___SD140" localSheetId="23">#REF!</definedName>
    <definedName name="___SD140" localSheetId="28">#REF!</definedName>
    <definedName name="___SD140" localSheetId="24">#REF!</definedName>
    <definedName name="___SD140" localSheetId="21">#REF!</definedName>
    <definedName name="___SD140">#REF!</definedName>
    <definedName name="___SD141" localSheetId="23">#REF!</definedName>
    <definedName name="___SD141" localSheetId="28">#REF!</definedName>
    <definedName name="___SD141" localSheetId="24">#REF!</definedName>
    <definedName name="___SD141" localSheetId="21">#REF!</definedName>
    <definedName name="___SD141">#REF!</definedName>
    <definedName name="___SD142" localSheetId="23">#REF!</definedName>
    <definedName name="___SD142" localSheetId="28">#REF!</definedName>
    <definedName name="___SD142" localSheetId="24">#REF!</definedName>
    <definedName name="___SD142" localSheetId="21">#REF!</definedName>
    <definedName name="___SD142">#REF!</definedName>
    <definedName name="___SD143" localSheetId="23">#REF!</definedName>
    <definedName name="___SD143" localSheetId="28">#REF!</definedName>
    <definedName name="___SD143" localSheetId="24">#REF!</definedName>
    <definedName name="___SD143" localSheetId="21">#REF!</definedName>
    <definedName name="___SD143">#REF!</definedName>
    <definedName name="___SD144" localSheetId="23">#REF!</definedName>
    <definedName name="___SD144" localSheetId="28">#REF!</definedName>
    <definedName name="___SD144" localSheetId="24">#REF!</definedName>
    <definedName name="___SD144" localSheetId="21">#REF!</definedName>
    <definedName name="___SD144">#REF!</definedName>
    <definedName name="___SD145" localSheetId="23">#REF!</definedName>
    <definedName name="___SD145" localSheetId="28">#REF!</definedName>
    <definedName name="___SD145" localSheetId="24">#REF!</definedName>
    <definedName name="___SD145" localSheetId="21">#REF!</definedName>
    <definedName name="___SD145">#REF!</definedName>
    <definedName name="___SD146" localSheetId="23">#REF!</definedName>
    <definedName name="___SD146" localSheetId="28">#REF!</definedName>
    <definedName name="___SD146" localSheetId="24">#REF!</definedName>
    <definedName name="___SD146" localSheetId="21">#REF!</definedName>
    <definedName name="___SD146">#REF!</definedName>
    <definedName name="___SD147" localSheetId="23">#REF!</definedName>
    <definedName name="___SD147" localSheetId="28">#REF!</definedName>
    <definedName name="___SD147" localSheetId="24">#REF!</definedName>
    <definedName name="___SD147" localSheetId="21">#REF!</definedName>
    <definedName name="___SD147">#REF!</definedName>
    <definedName name="___SD148" localSheetId="23">#REF!</definedName>
    <definedName name="___SD148" localSheetId="28">#REF!</definedName>
    <definedName name="___SD148" localSheetId="24">#REF!</definedName>
    <definedName name="___SD148" localSheetId="21">#REF!</definedName>
    <definedName name="___SD148">#REF!</definedName>
    <definedName name="___SD149" localSheetId="23">#REF!</definedName>
    <definedName name="___SD149" localSheetId="28">#REF!</definedName>
    <definedName name="___SD149" localSheetId="24">#REF!</definedName>
    <definedName name="___SD149" localSheetId="21">#REF!</definedName>
    <definedName name="___SD149">#REF!</definedName>
    <definedName name="___SD15" localSheetId="23">#REF!</definedName>
    <definedName name="___SD15" localSheetId="28">#REF!</definedName>
    <definedName name="___SD15" localSheetId="24">#REF!</definedName>
    <definedName name="___SD15" localSheetId="21">#REF!</definedName>
    <definedName name="___SD15">#REF!</definedName>
    <definedName name="___SD150" localSheetId="23">#REF!</definedName>
    <definedName name="___SD150" localSheetId="28">#REF!</definedName>
    <definedName name="___SD150" localSheetId="24">#REF!</definedName>
    <definedName name="___SD150" localSheetId="21">#REF!</definedName>
    <definedName name="___SD150">#REF!</definedName>
    <definedName name="___SD16" localSheetId="23">#REF!</definedName>
    <definedName name="___SD16" localSheetId="28">#REF!</definedName>
    <definedName name="___SD16" localSheetId="24">#REF!</definedName>
    <definedName name="___SD16" localSheetId="21">#REF!</definedName>
    <definedName name="___SD16">#REF!</definedName>
    <definedName name="___SD17" localSheetId="23">#REF!</definedName>
    <definedName name="___SD17" localSheetId="28">#REF!</definedName>
    <definedName name="___SD17" localSheetId="24">#REF!</definedName>
    <definedName name="___SD17" localSheetId="21">#REF!</definedName>
    <definedName name="___SD17">#REF!</definedName>
    <definedName name="___SD18" localSheetId="23">#REF!</definedName>
    <definedName name="___SD18" localSheetId="28">#REF!</definedName>
    <definedName name="___SD18" localSheetId="24">#REF!</definedName>
    <definedName name="___SD18" localSheetId="21">#REF!</definedName>
    <definedName name="___SD18">#REF!</definedName>
    <definedName name="___SD19" localSheetId="23">#REF!</definedName>
    <definedName name="___SD19" localSheetId="28">#REF!</definedName>
    <definedName name="___SD19" localSheetId="24">#REF!</definedName>
    <definedName name="___SD19" localSheetId="21">#REF!</definedName>
    <definedName name="___SD19">#REF!</definedName>
    <definedName name="___SD2" localSheetId="23">#REF!</definedName>
    <definedName name="___SD2" localSheetId="28">#REF!</definedName>
    <definedName name="___SD2" localSheetId="24">#REF!</definedName>
    <definedName name="___SD2" localSheetId="21">#REF!</definedName>
    <definedName name="___SD2">#REF!</definedName>
    <definedName name="___SD20" localSheetId="23">#REF!</definedName>
    <definedName name="___SD20" localSheetId="28">#REF!</definedName>
    <definedName name="___SD20" localSheetId="24">#REF!</definedName>
    <definedName name="___SD20" localSheetId="21">#REF!</definedName>
    <definedName name="___SD20">#REF!</definedName>
    <definedName name="___SD21" localSheetId="23">#REF!</definedName>
    <definedName name="___SD21" localSheetId="28">#REF!</definedName>
    <definedName name="___SD21" localSheetId="24">#REF!</definedName>
    <definedName name="___SD21" localSheetId="21">#REF!</definedName>
    <definedName name="___SD21">#REF!</definedName>
    <definedName name="___SD22" localSheetId="23">#REF!</definedName>
    <definedName name="___SD22" localSheetId="28">#REF!</definedName>
    <definedName name="___SD22" localSheetId="24">#REF!</definedName>
    <definedName name="___SD22" localSheetId="21">#REF!</definedName>
    <definedName name="___SD22">#REF!</definedName>
    <definedName name="___SD23" localSheetId="23">#REF!</definedName>
    <definedName name="___SD23" localSheetId="28">#REF!</definedName>
    <definedName name="___SD23" localSheetId="24">#REF!</definedName>
    <definedName name="___SD23" localSheetId="21">#REF!</definedName>
    <definedName name="___SD23">#REF!</definedName>
    <definedName name="___SD24" localSheetId="23">#REF!</definedName>
    <definedName name="___SD24" localSheetId="28">#REF!</definedName>
    <definedName name="___SD24" localSheetId="24">#REF!</definedName>
    <definedName name="___SD24" localSheetId="21">#REF!</definedName>
    <definedName name="___SD24">#REF!</definedName>
    <definedName name="___SD25" localSheetId="23">#REF!</definedName>
    <definedName name="___SD25" localSheetId="28">#REF!</definedName>
    <definedName name="___SD25" localSheetId="24">#REF!</definedName>
    <definedName name="___SD25" localSheetId="21">#REF!</definedName>
    <definedName name="___SD25">#REF!</definedName>
    <definedName name="___SD250" localSheetId="23">#REF!</definedName>
    <definedName name="___SD250" localSheetId="28">#REF!</definedName>
    <definedName name="___SD250" localSheetId="24">#REF!</definedName>
    <definedName name="___SD250" localSheetId="21">#REF!</definedName>
    <definedName name="___SD250">#REF!</definedName>
    <definedName name="___SD26" localSheetId="23">#REF!</definedName>
    <definedName name="___SD26" localSheetId="28">#REF!</definedName>
    <definedName name="___SD26" localSheetId="24">#REF!</definedName>
    <definedName name="___SD26" localSheetId="21">#REF!</definedName>
    <definedName name="___SD26">#REF!</definedName>
    <definedName name="___SD27" localSheetId="23">#REF!</definedName>
    <definedName name="___SD27" localSheetId="28">#REF!</definedName>
    <definedName name="___SD27" localSheetId="24">#REF!</definedName>
    <definedName name="___SD27" localSheetId="21">#REF!</definedName>
    <definedName name="___SD27">#REF!</definedName>
    <definedName name="___SD28" localSheetId="23">#REF!</definedName>
    <definedName name="___SD28" localSheetId="28">#REF!</definedName>
    <definedName name="___SD28" localSheetId="24">#REF!</definedName>
    <definedName name="___SD28" localSheetId="21">#REF!</definedName>
    <definedName name="___SD28">#REF!</definedName>
    <definedName name="___SD29" localSheetId="23">#REF!</definedName>
    <definedName name="___SD29" localSheetId="28">#REF!</definedName>
    <definedName name="___SD29" localSheetId="24">#REF!</definedName>
    <definedName name="___SD29" localSheetId="21">#REF!</definedName>
    <definedName name="___SD29">#REF!</definedName>
    <definedName name="___SD3" localSheetId="23">#REF!</definedName>
    <definedName name="___SD3" localSheetId="28">#REF!</definedName>
    <definedName name="___SD3" localSheetId="24">#REF!</definedName>
    <definedName name="___SD3" localSheetId="21">#REF!</definedName>
    <definedName name="___SD3">#REF!</definedName>
    <definedName name="___SD30" localSheetId="23">#REF!</definedName>
    <definedName name="___SD30" localSheetId="28">#REF!</definedName>
    <definedName name="___SD30" localSheetId="24">#REF!</definedName>
    <definedName name="___SD30" localSheetId="21">#REF!</definedName>
    <definedName name="___SD30">#REF!</definedName>
    <definedName name="___SD31" localSheetId="23">#REF!</definedName>
    <definedName name="___SD31" localSheetId="28">#REF!</definedName>
    <definedName name="___SD31" localSheetId="24">#REF!</definedName>
    <definedName name="___SD31" localSheetId="21">#REF!</definedName>
    <definedName name="___SD31">#REF!</definedName>
    <definedName name="___SD32" localSheetId="23">#REF!</definedName>
    <definedName name="___SD32" localSheetId="28">#REF!</definedName>
    <definedName name="___SD32" localSheetId="24">#REF!</definedName>
    <definedName name="___SD32" localSheetId="21">#REF!</definedName>
    <definedName name="___SD32">#REF!</definedName>
    <definedName name="___SD33" localSheetId="23">#REF!</definedName>
    <definedName name="___SD33" localSheetId="28">#REF!</definedName>
    <definedName name="___SD33" localSheetId="24">#REF!</definedName>
    <definedName name="___SD33" localSheetId="21">#REF!</definedName>
    <definedName name="___SD33">#REF!</definedName>
    <definedName name="___SD34" localSheetId="23">#REF!</definedName>
    <definedName name="___SD34" localSheetId="28">#REF!</definedName>
    <definedName name="___SD34" localSheetId="24">#REF!</definedName>
    <definedName name="___SD34" localSheetId="21">#REF!</definedName>
    <definedName name="___SD34">#REF!</definedName>
    <definedName name="___SD35" localSheetId="23">#REF!</definedName>
    <definedName name="___SD35" localSheetId="28">#REF!</definedName>
    <definedName name="___SD35" localSheetId="24">#REF!</definedName>
    <definedName name="___SD35" localSheetId="21">#REF!</definedName>
    <definedName name="___SD35">#REF!</definedName>
    <definedName name="___SD36" localSheetId="23">#REF!</definedName>
    <definedName name="___SD36" localSheetId="28">#REF!</definedName>
    <definedName name="___SD36" localSheetId="24">#REF!</definedName>
    <definedName name="___SD36" localSheetId="21">#REF!</definedName>
    <definedName name="___SD36">#REF!</definedName>
    <definedName name="___SD37" localSheetId="23">#REF!</definedName>
    <definedName name="___SD37" localSheetId="28">#REF!</definedName>
    <definedName name="___SD37" localSheetId="24">#REF!</definedName>
    <definedName name="___SD37" localSheetId="21">#REF!</definedName>
    <definedName name="___SD37">#REF!</definedName>
    <definedName name="___SD38" localSheetId="23">#REF!</definedName>
    <definedName name="___SD38" localSheetId="28">#REF!</definedName>
    <definedName name="___SD38" localSheetId="24">#REF!</definedName>
    <definedName name="___SD38" localSheetId="21">#REF!</definedName>
    <definedName name="___SD38">#REF!</definedName>
    <definedName name="___SD39" localSheetId="23">#REF!</definedName>
    <definedName name="___SD39" localSheetId="28">#REF!</definedName>
    <definedName name="___SD39" localSheetId="24">#REF!</definedName>
    <definedName name="___SD39" localSheetId="21">#REF!</definedName>
    <definedName name="___SD39">#REF!</definedName>
    <definedName name="___SD4" localSheetId="23">#REF!</definedName>
    <definedName name="___SD4" localSheetId="28">#REF!</definedName>
    <definedName name="___SD4" localSheetId="24">#REF!</definedName>
    <definedName name="___SD4" localSheetId="21">#REF!</definedName>
    <definedName name="___SD4">#REF!</definedName>
    <definedName name="___SD40" localSheetId="23">#REF!</definedName>
    <definedName name="___SD40" localSheetId="28">#REF!</definedName>
    <definedName name="___SD40" localSheetId="24">#REF!</definedName>
    <definedName name="___SD40" localSheetId="21">#REF!</definedName>
    <definedName name="___SD40">#REF!</definedName>
    <definedName name="___SD41" localSheetId="23">#REF!</definedName>
    <definedName name="___SD41" localSheetId="28">#REF!</definedName>
    <definedName name="___SD41" localSheetId="24">#REF!</definedName>
    <definedName name="___SD41" localSheetId="21">#REF!</definedName>
    <definedName name="___SD41">#REF!</definedName>
    <definedName name="___SD42" localSheetId="23">#REF!</definedName>
    <definedName name="___SD42" localSheetId="28">#REF!</definedName>
    <definedName name="___SD42" localSheetId="24">#REF!</definedName>
    <definedName name="___SD42" localSheetId="21">#REF!</definedName>
    <definedName name="___SD42">#REF!</definedName>
    <definedName name="___SD43" localSheetId="23">#REF!</definedName>
    <definedName name="___SD43" localSheetId="28">#REF!</definedName>
    <definedName name="___SD43" localSheetId="24">#REF!</definedName>
    <definedName name="___SD43" localSheetId="21">#REF!</definedName>
    <definedName name="___SD43">#REF!</definedName>
    <definedName name="___SD44" localSheetId="23">#REF!</definedName>
    <definedName name="___SD44" localSheetId="28">#REF!</definedName>
    <definedName name="___SD44" localSheetId="24">#REF!</definedName>
    <definedName name="___SD44" localSheetId="21">#REF!</definedName>
    <definedName name="___SD44">#REF!</definedName>
    <definedName name="___SD45" localSheetId="23">#REF!</definedName>
    <definedName name="___SD45" localSheetId="28">#REF!</definedName>
    <definedName name="___SD45" localSheetId="24">#REF!</definedName>
    <definedName name="___SD45" localSheetId="21">#REF!</definedName>
    <definedName name="___SD45">#REF!</definedName>
    <definedName name="___SD46" localSheetId="23">#REF!</definedName>
    <definedName name="___SD46" localSheetId="28">#REF!</definedName>
    <definedName name="___SD46" localSheetId="24">#REF!</definedName>
    <definedName name="___SD46" localSheetId="21">#REF!</definedName>
    <definedName name="___SD46">#REF!</definedName>
    <definedName name="___SD47" localSheetId="23">#REF!</definedName>
    <definedName name="___SD47" localSheetId="28">#REF!</definedName>
    <definedName name="___SD47" localSheetId="24">#REF!</definedName>
    <definedName name="___SD47" localSheetId="21">#REF!</definedName>
    <definedName name="___SD47">#REF!</definedName>
    <definedName name="___SD48" localSheetId="23">#REF!</definedName>
    <definedName name="___SD48" localSheetId="28">#REF!</definedName>
    <definedName name="___SD48" localSheetId="24">#REF!</definedName>
    <definedName name="___SD48" localSheetId="21">#REF!</definedName>
    <definedName name="___SD48">#REF!</definedName>
    <definedName name="___SD49" localSheetId="23">#REF!</definedName>
    <definedName name="___SD49" localSheetId="28">#REF!</definedName>
    <definedName name="___SD49" localSheetId="24">#REF!</definedName>
    <definedName name="___SD49" localSheetId="21">#REF!</definedName>
    <definedName name="___SD49">#REF!</definedName>
    <definedName name="___SD5" localSheetId="23">#REF!</definedName>
    <definedName name="___SD5" localSheetId="28">#REF!</definedName>
    <definedName name="___SD5" localSheetId="24">#REF!</definedName>
    <definedName name="___SD5" localSheetId="21">#REF!</definedName>
    <definedName name="___SD5">#REF!</definedName>
    <definedName name="___SD50" localSheetId="23">#REF!</definedName>
    <definedName name="___SD50" localSheetId="28">#REF!</definedName>
    <definedName name="___SD50" localSheetId="24">#REF!</definedName>
    <definedName name="___SD50" localSheetId="21">#REF!</definedName>
    <definedName name="___SD50">#REF!</definedName>
    <definedName name="___SD500" localSheetId="23">#REF!</definedName>
    <definedName name="___SD500" localSheetId="28">#REF!</definedName>
    <definedName name="___SD500" localSheetId="24">#REF!</definedName>
    <definedName name="___SD500" localSheetId="21">#REF!</definedName>
    <definedName name="___SD500">#REF!</definedName>
    <definedName name="___SD51" localSheetId="23">#REF!</definedName>
    <definedName name="___SD51" localSheetId="28">#REF!</definedName>
    <definedName name="___SD51" localSheetId="24">#REF!</definedName>
    <definedName name="___SD51" localSheetId="21">#REF!</definedName>
    <definedName name="___SD51">#REF!</definedName>
    <definedName name="___SD52" localSheetId="23">#REF!</definedName>
    <definedName name="___SD52" localSheetId="28">#REF!</definedName>
    <definedName name="___SD52" localSheetId="24">#REF!</definedName>
    <definedName name="___SD52" localSheetId="21">#REF!</definedName>
    <definedName name="___SD52">#REF!</definedName>
    <definedName name="___SD53" localSheetId="23">#REF!</definedName>
    <definedName name="___SD53" localSheetId="28">#REF!</definedName>
    <definedName name="___SD53" localSheetId="24">#REF!</definedName>
    <definedName name="___SD53" localSheetId="21">#REF!</definedName>
    <definedName name="___SD53">#REF!</definedName>
    <definedName name="___SD54" localSheetId="23">#REF!</definedName>
    <definedName name="___SD54" localSheetId="28">#REF!</definedName>
    <definedName name="___SD54" localSheetId="24">#REF!</definedName>
    <definedName name="___SD54" localSheetId="21">#REF!</definedName>
    <definedName name="___SD54">#REF!</definedName>
    <definedName name="___SD55" localSheetId="23">#REF!</definedName>
    <definedName name="___SD55" localSheetId="28">#REF!</definedName>
    <definedName name="___SD55" localSheetId="24">#REF!</definedName>
    <definedName name="___SD55" localSheetId="21">#REF!</definedName>
    <definedName name="___SD55">#REF!</definedName>
    <definedName name="___SD56" localSheetId="23">#REF!</definedName>
    <definedName name="___SD56" localSheetId="28">#REF!</definedName>
    <definedName name="___SD56" localSheetId="24">#REF!</definedName>
    <definedName name="___SD56" localSheetId="21">#REF!</definedName>
    <definedName name="___SD56">#REF!</definedName>
    <definedName name="___SD57" localSheetId="23">#REF!</definedName>
    <definedName name="___SD57" localSheetId="28">#REF!</definedName>
    <definedName name="___SD57" localSheetId="24">#REF!</definedName>
    <definedName name="___SD57" localSheetId="21">#REF!</definedName>
    <definedName name="___SD57">#REF!</definedName>
    <definedName name="___SD58" localSheetId="23">#REF!</definedName>
    <definedName name="___SD58" localSheetId="28">#REF!</definedName>
    <definedName name="___SD58" localSheetId="24">#REF!</definedName>
    <definedName name="___SD58" localSheetId="21">#REF!</definedName>
    <definedName name="___SD58">#REF!</definedName>
    <definedName name="___SD59" localSheetId="23">#REF!</definedName>
    <definedName name="___SD59" localSheetId="28">#REF!</definedName>
    <definedName name="___SD59" localSheetId="24">#REF!</definedName>
    <definedName name="___SD59" localSheetId="21">#REF!</definedName>
    <definedName name="___SD59">#REF!</definedName>
    <definedName name="___SD6" localSheetId="23">#REF!</definedName>
    <definedName name="___SD6" localSheetId="28">#REF!</definedName>
    <definedName name="___SD6" localSheetId="24">#REF!</definedName>
    <definedName name="___SD6" localSheetId="21">#REF!</definedName>
    <definedName name="___SD6">#REF!</definedName>
    <definedName name="___SD60" localSheetId="23">#REF!</definedName>
    <definedName name="___SD60" localSheetId="28">#REF!</definedName>
    <definedName name="___SD60" localSheetId="24">#REF!</definedName>
    <definedName name="___SD60" localSheetId="21">#REF!</definedName>
    <definedName name="___SD60">#REF!</definedName>
    <definedName name="___SD61" localSheetId="23">#REF!</definedName>
    <definedName name="___SD61" localSheetId="28">#REF!</definedName>
    <definedName name="___SD61" localSheetId="24">#REF!</definedName>
    <definedName name="___SD61" localSheetId="21">#REF!</definedName>
    <definedName name="___SD61">#REF!</definedName>
    <definedName name="___SD62" localSheetId="23">#REF!</definedName>
    <definedName name="___SD62" localSheetId="28">#REF!</definedName>
    <definedName name="___SD62" localSheetId="24">#REF!</definedName>
    <definedName name="___SD62" localSheetId="21">#REF!</definedName>
    <definedName name="___SD62">#REF!</definedName>
    <definedName name="___SD63" localSheetId="23">#REF!</definedName>
    <definedName name="___SD63" localSheetId="28">#REF!</definedName>
    <definedName name="___SD63" localSheetId="24">#REF!</definedName>
    <definedName name="___SD63" localSheetId="21">#REF!</definedName>
    <definedName name="___SD63">#REF!</definedName>
    <definedName name="___SD64" localSheetId="23">#REF!</definedName>
    <definedName name="___SD64" localSheetId="28">#REF!</definedName>
    <definedName name="___SD64" localSheetId="24">#REF!</definedName>
    <definedName name="___SD64" localSheetId="21">#REF!</definedName>
    <definedName name="___SD64">#REF!</definedName>
    <definedName name="___SD65" localSheetId="23">#REF!</definedName>
    <definedName name="___SD65" localSheetId="28">#REF!</definedName>
    <definedName name="___SD65" localSheetId="24">#REF!</definedName>
    <definedName name="___SD65" localSheetId="21">#REF!</definedName>
    <definedName name="___SD65">#REF!</definedName>
    <definedName name="___SD66" localSheetId="23">#REF!</definedName>
    <definedName name="___SD66" localSheetId="28">#REF!</definedName>
    <definedName name="___SD66" localSheetId="24">#REF!</definedName>
    <definedName name="___SD66" localSheetId="21">#REF!</definedName>
    <definedName name="___SD66">#REF!</definedName>
    <definedName name="___SD67" localSheetId="23">#REF!</definedName>
    <definedName name="___SD67" localSheetId="28">#REF!</definedName>
    <definedName name="___SD67" localSheetId="24">#REF!</definedName>
    <definedName name="___SD67" localSheetId="21">#REF!</definedName>
    <definedName name="___SD67">#REF!</definedName>
    <definedName name="___SD68" localSheetId="23">#REF!</definedName>
    <definedName name="___SD68" localSheetId="28">#REF!</definedName>
    <definedName name="___SD68" localSheetId="24">#REF!</definedName>
    <definedName name="___SD68" localSheetId="21">#REF!</definedName>
    <definedName name="___SD68">#REF!</definedName>
    <definedName name="___SD69" localSheetId="23">#REF!</definedName>
    <definedName name="___SD69" localSheetId="28">#REF!</definedName>
    <definedName name="___SD69" localSheetId="24">#REF!</definedName>
    <definedName name="___SD69" localSheetId="21">#REF!</definedName>
    <definedName name="___SD69">#REF!</definedName>
    <definedName name="___SD7" localSheetId="23">#REF!</definedName>
    <definedName name="___SD7" localSheetId="28">#REF!</definedName>
    <definedName name="___SD7" localSheetId="24">#REF!</definedName>
    <definedName name="___SD7" localSheetId="21">#REF!</definedName>
    <definedName name="___SD7">#REF!</definedName>
    <definedName name="___SD70" localSheetId="23">#REF!</definedName>
    <definedName name="___SD70" localSheetId="28">#REF!</definedName>
    <definedName name="___SD70" localSheetId="24">#REF!</definedName>
    <definedName name="___SD70" localSheetId="21">#REF!</definedName>
    <definedName name="___SD70">#REF!</definedName>
    <definedName name="___SD71" localSheetId="23">#REF!</definedName>
    <definedName name="___SD71" localSheetId="28">#REF!</definedName>
    <definedName name="___SD71" localSheetId="24">#REF!</definedName>
    <definedName name="___SD71" localSheetId="21">#REF!</definedName>
    <definedName name="___SD71">#REF!</definedName>
    <definedName name="___SD72" localSheetId="23">#REF!</definedName>
    <definedName name="___SD72" localSheetId="28">#REF!</definedName>
    <definedName name="___SD72" localSheetId="24">#REF!</definedName>
    <definedName name="___SD72" localSheetId="21">#REF!</definedName>
    <definedName name="___SD72">#REF!</definedName>
    <definedName name="___SD73" localSheetId="23">#REF!</definedName>
    <definedName name="___SD73" localSheetId="28">#REF!</definedName>
    <definedName name="___SD73" localSheetId="24">#REF!</definedName>
    <definedName name="___SD73" localSheetId="21">#REF!</definedName>
    <definedName name="___SD73">#REF!</definedName>
    <definedName name="___SD74" localSheetId="23">#REF!</definedName>
    <definedName name="___SD74" localSheetId="28">#REF!</definedName>
    <definedName name="___SD74" localSheetId="24">#REF!</definedName>
    <definedName name="___SD74" localSheetId="21">#REF!</definedName>
    <definedName name="___SD74">#REF!</definedName>
    <definedName name="___SD75" localSheetId="23">#REF!</definedName>
    <definedName name="___SD75" localSheetId="28">#REF!</definedName>
    <definedName name="___SD75" localSheetId="24">#REF!</definedName>
    <definedName name="___SD75" localSheetId="21">#REF!</definedName>
    <definedName name="___SD75">#REF!</definedName>
    <definedName name="___SD76" localSheetId="23">#REF!</definedName>
    <definedName name="___SD76" localSheetId="28">#REF!</definedName>
    <definedName name="___SD76" localSheetId="24">#REF!</definedName>
    <definedName name="___SD76" localSheetId="21">#REF!</definedName>
    <definedName name="___SD76">#REF!</definedName>
    <definedName name="___SD77" localSheetId="23">#REF!</definedName>
    <definedName name="___SD77" localSheetId="28">#REF!</definedName>
    <definedName name="___SD77" localSheetId="24">#REF!</definedName>
    <definedName name="___SD77" localSheetId="21">#REF!</definedName>
    <definedName name="___SD77">#REF!</definedName>
    <definedName name="___SD78" localSheetId="23">#REF!</definedName>
    <definedName name="___SD78" localSheetId="28">#REF!</definedName>
    <definedName name="___SD78" localSheetId="24">#REF!</definedName>
    <definedName name="___SD78" localSheetId="21">#REF!</definedName>
    <definedName name="___SD78">#REF!</definedName>
    <definedName name="___SD79" localSheetId="23">#REF!</definedName>
    <definedName name="___SD79" localSheetId="28">#REF!</definedName>
    <definedName name="___SD79" localSheetId="24">#REF!</definedName>
    <definedName name="___SD79" localSheetId="21">#REF!</definedName>
    <definedName name="___SD79">#REF!</definedName>
    <definedName name="___SD8" localSheetId="23">#REF!</definedName>
    <definedName name="___SD8" localSheetId="28">#REF!</definedName>
    <definedName name="___SD8" localSheetId="24">#REF!</definedName>
    <definedName name="___SD8" localSheetId="21">#REF!</definedName>
    <definedName name="___SD8">#REF!</definedName>
    <definedName name="___SD80" localSheetId="23">#REF!</definedName>
    <definedName name="___SD80" localSheetId="28">#REF!</definedName>
    <definedName name="___SD80" localSheetId="24">#REF!</definedName>
    <definedName name="___SD80" localSheetId="21">#REF!</definedName>
    <definedName name="___SD80">#REF!</definedName>
    <definedName name="___SD81" localSheetId="23">#REF!</definedName>
    <definedName name="___SD81" localSheetId="28">#REF!</definedName>
    <definedName name="___SD81" localSheetId="24">#REF!</definedName>
    <definedName name="___SD81" localSheetId="21">#REF!</definedName>
    <definedName name="___SD81">#REF!</definedName>
    <definedName name="___SD82" localSheetId="23">#REF!</definedName>
    <definedName name="___SD82" localSheetId="28">#REF!</definedName>
    <definedName name="___SD82" localSheetId="24">#REF!</definedName>
    <definedName name="___SD82" localSheetId="21">#REF!</definedName>
    <definedName name="___SD82">#REF!</definedName>
    <definedName name="___SD83" localSheetId="23">#REF!</definedName>
    <definedName name="___SD83" localSheetId="28">#REF!</definedName>
    <definedName name="___SD83" localSheetId="24">#REF!</definedName>
    <definedName name="___SD83" localSheetId="21">#REF!</definedName>
    <definedName name="___SD83">#REF!</definedName>
    <definedName name="___SD84" localSheetId="23">#REF!</definedName>
    <definedName name="___SD84" localSheetId="28">#REF!</definedName>
    <definedName name="___SD84" localSheetId="24">#REF!</definedName>
    <definedName name="___SD84" localSheetId="21">#REF!</definedName>
    <definedName name="___SD84">#REF!</definedName>
    <definedName name="___SD85" localSheetId="23">#REF!</definedName>
    <definedName name="___SD85" localSheetId="28">#REF!</definedName>
    <definedName name="___SD85" localSheetId="24">#REF!</definedName>
    <definedName name="___SD85" localSheetId="21">#REF!</definedName>
    <definedName name="___SD85">#REF!</definedName>
    <definedName name="___SD86" localSheetId="23">#REF!</definedName>
    <definedName name="___SD86" localSheetId="28">#REF!</definedName>
    <definedName name="___SD86" localSheetId="24">#REF!</definedName>
    <definedName name="___SD86" localSheetId="21">#REF!</definedName>
    <definedName name="___SD86">#REF!</definedName>
    <definedName name="___SD87" localSheetId="23">#REF!</definedName>
    <definedName name="___SD87" localSheetId="28">#REF!</definedName>
    <definedName name="___SD87" localSheetId="24">#REF!</definedName>
    <definedName name="___SD87" localSheetId="21">#REF!</definedName>
    <definedName name="___SD87">#REF!</definedName>
    <definedName name="___SD88" localSheetId="23">#REF!</definedName>
    <definedName name="___SD88" localSheetId="28">#REF!</definedName>
    <definedName name="___SD88" localSheetId="24">#REF!</definedName>
    <definedName name="___SD88" localSheetId="21">#REF!</definedName>
    <definedName name="___SD88">#REF!</definedName>
    <definedName name="___SD89" localSheetId="23">#REF!</definedName>
    <definedName name="___SD89" localSheetId="28">#REF!</definedName>
    <definedName name="___SD89" localSheetId="24">#REF!</definedName>
    <definedName name="___SD89" localSheetId="21">#REF!</definedName>
    <definedName name="___SD89">#REF!</definedName>
    <definedName name="___SD9" localSheetId="23">#REF!</definedName>
    <definedName name="___SD9" localSheetId="28">#REF!</definedName>
    <definedName name="___SD9" localSheetId="24">#REF!</definedName>
    <definedName name="___SD9" localSheetId="21">#REF!</definedName>
    <definedName name="___SD9">#REF!</definedName>
    <definedName name="___SD90" localSheetId="23">#REF!</definedName>
    <definedName name="___SD90" localSheetId="28">#REF!</definedName>
    <definedName name="___SD90" localSheetId="24">#REF!</definedName>
    <definedName name="___SD90" localSheetId="21">#REF!</definedName>
    <definedName name="___SD90">#REF!</definedName>
    <definedName name="___SD91" localSheetId="23">#REF!</definedName>
    <definedName name="___SD91" localSheetId="28">#REF!</definedName>
    <definedName name="___SD91" localSheetId="24">#REF!</definedName>
    <definedName name="___SD91" localSheetId="21">#REF!</definedName>
    <definedName name="___SD91">#REF!</definedName>
    <definedName name="___SD92" localSheetId="23">#REF!</definedName>
    <definedName name="___SD92" localSheetId="28">#REF!</definedName>
    <definedName name="___SD92" localSheetId="24">#REF!</definedName>
    <definedName name="___SD92" localSheetId="21">#REF!</definedName>
    <definedName name="___SD92">#REF!</definedName>
    <definedName name="___SD93" localSheetId="23">#REF!</definedName>
    <definedName name="___SD93" localSheetId="28">#REF!</definedName>
    <definedName name="___SD93" localSheetId="24">#REF!</definedName>
    <definedName name="___SD93" localSheetId="21">#REF!</definedName>
    <definedName name="___SD93">#REF!</definedName>
    <definedName name="___SD94" localSheetId="23">#REF!</definedName>
    <definedName name="___SD94" localSheetId="28">#REF!</definedName>
    <definedName name="___SD94" localSheetId="24">#REF!</definedName>
    <definedName name="___SD94" localSheetId="21">#REF!</definedName>
    <definedName name="___SD94">#REF!</definedName>
    <definedName name="___SD95" localSheetId="23">#REF!</definedName>
    <definedName name="___SD95" localSheetId="28">#REF!</definedName>
    <definedName name="___SD95" localSheetId="24">#REF!</definedName>
    <definedName name="___SD95" localSheetId="21">#REF!</definedName>
    <definedName name="___SD95">#REF!</definedName>
    <definedName name="___SD96" localSheetId="23">#REF!</definedName>
    <definedName name="___SD96" localSheetId="28">#REF!</definedName>
    <definedName name="___SD96" localSheetId="24">#REF!</definedName>
    <definedName name="___SD96" localSheetId="21">#REF!</definedName>
    <definedName name="___SD96">#REF!</definedName>
    <definedName name="___SD97" localSheetId="23">#REF!</definedName>
    <definedName name="___SD97" localSheetId="28">#REF!</definedName>
    <definedName name="___SD97" localSheetId="24">#REF!</definedName>
    <definedName name="___SD97" localSheetId="21">#REF!</definedName>
    <definedName name="___SD97">#REF!</definedName>
    <definedName name="___SD98" localSheetId="23">#REF!</definedName>
    <definedName name="___SD98" localSheetId="28">#REF!</definedName>
    <definedName name="___SD98" localSheetId="24">#REF!</definedName>
    <definedName name="___SD98" localSheetId="21">#REF!</definedName>
    <definedName name="___SD98">#REF!</definedName>
    <definedName name="___SD99" localSheetId="23">#REF!</definedName>
    <definedName name="___SD99" localSheetId="28">#REF!</definedName>
    <definedName name="___SD99" localSheetId="24">#REF!</definedName>
    <definedName name="___SD99" localSheetId="21">#REF!</definedName>
    <definedName name="___SD99">#REF!</definedName>
    <definedName name="___SO016" localSheetId="25">'[25]Road data'!#REF!</definedName>
    <definedName name="___SO016" localSheetId="22">'[25]Road data'!#REF!</definedName>
    <definedName name="___SO016" localSheetId="23">'[25]Road data'!#REF!</definedName>
    <definedName name="___SO016" localSheetId="26">'[25]Road data'!#REF!</definedName>
    <definedName name="___SO016" localSheetId="24">'[25]Road data'!#REF!</definedName>
    <definedName name="___SO016" localSheetId="21">'[25]Road data'!#REF!</definedName>
    <definedName name="___SO016">'[25]Road data'!#REF!</definedName>
    <definedName name="___SP001" localSheetId="25">'[25]Road data'!#REF!</definedName>
    <definedName name="___SP001" localSheetId="22">'[25]Road data'!#REF!</definedName>
    <definedName name="___SP001" localSheetId="23">'[25]Road data'!#REF!</definedName>
    <definedName name="___SP001" localSheetId="26">'[25]Road data'!#REF!</definedName>
    <definedName name="___SP001" localSheetId="24">'[25]Road data'!#REF!</definedName>
    <definedName name="___SP001">'[25]Road data'!#REF!</definedName>
    <definedName name="___SP002" localSheetId="23">'[25]Road data'!#REF!</definedName>
    <definedName name="___SP002" localSheetId="26">'[25]Road data'!#REF!</definedName>
    <definedName name="___SP002" localSheetId="24">'[25]Road data'!#REF!</definedName>
    <definedName name="___SP002">'[25]Road data'!#REF!</definedName>
    <definedName name="___SP003" localSheetId="23">'[25]Road data'!#REF!</definedName>
    <definedName name="___SP003" localSheetId="26">'[25]Road data'!#REF!</definedName>
    <definedName name="___SP003" localSheetId="24">'[25]Road data'!#REF!</definedName>
    <definedName name="___SP003">'[25]Road data'!#REF!</definedName>
    <definedName name="___SP004" localSheetId="23">'[25]Road data'!#REF!</definedName>
    <definedName name="___SP004" localSheetId="24">'[25]Road data'!#REF!</definedName>
    <definedName name="___SP004">'[25]Road data'!#REF!</definedName>
    <definedName name="___SP005" localSheetId="23">'[15]MRMECADAMoad data'!#REF!</definedName>
    <definedName name="___SP005" localSheetId="26">'[32]FINAL DATA'!#REF!</definedName>
    <definedName name="___SP005" localSheetId="24">'[15]MRMECADAMoad data'!#REF!</definedName>
    <definedName name="___SP005">'[15]MRMECADAMoad data'!#REF!</definedName>
    <definedName name="___SP006" localSheetId="23">'[25]Road data'!#REF!</definedName>
    <definedName name="___SP006" localSheetId="24">'[25]Road data'!#REF!</definedName>
    <definedName name="___SP006">'[25]Road data'!#REF!</definedName>
    <definedName name="___SP007" localSheetId="23">'[25]Road data'!#REF!</definedName>
    <definedName name="___SP007" localSheetId="24">'[25]Road data'!#REF!</definedName>
    <definedName name="___SP007">'[25]Road data'!#REF!</definedName>
    <definedName name="___SP008" localSheetId="23">'[25]Road data'!#REF!</definedName>
    <definedName name="___SP008" localSheetId="24">'[25]Road data'!#REF!</definedName>
    <definedName name="___SP008">'[25]Road data'!#REF!</definedName>
    <definedName name="___SP009" localSheetId="23">'[25]Road data'!#REF!</definedName>
    <definedName name="___SP009" localSheetId="24">'[25]Road data'!#REF!</definedName>
    <definedName name="___SP009">'[25]Road data'!#REF!</definedName>
    <definedName name="___SP010" localSheetId="23">'[25]Road data'!#REF!</definedName>
    <definedName name="___SP010" localSheetId="24">'[25]Road data'!#REF!</definedName>
    <definedName name="___SP010">'[25]Road data'!#REF!</definedName>
    <definedName name="___SP011" localSheetId="23">'[25]Road data'!#REF!</definedName>
    <definedName name="___SP011" localSheetId="24">'[25]Road data'!#REF!</definedName>
    <definedName name="___SP011">'[25]Road data'!#REF!</definedName>
    <definedName name="___SP012" localSheetId="23">'[25]Road data'!#REF!</definedName>
    <definedName name="___SP012" localSheetId="24">'[25]Road data'!#REF!</definedName>
    <definedName name="___SP012">'[25]Road data'!#REF!</definedName>
    <definedName name="___SP013" localSheetId="23">'[25]Road data'!#REF!</definedName>
    <definedName name="___SP013" localSheetId="24">'[25]Road data'!#REF!</definedName>
    <definedName name="___SP013">'[25]Road data'!#REF!</definedName>
    <definedName name="___SP014" localSheetId="23">'[25]Road data'!#REF!</definedName>
    <definedName name="___SP014" localSheetId="24">'[25]Road data'!#REF!</definedName>
    <definedName name="___SP014">'[25]Road data'!#REF!</definedName>
    <definedName name="___SP015" localSheetId="23">'[25]Road data'!#REF!</definedName>
    <definedName name="___SP015" localSheetId="24">'[25]Road data'!#REF!</definedName>
    <definedName name="___SP015">'[25]Road data'!#REF!</definedName>
    <definedName name="___SP016" localSheetId="23">'[25]Road data'!#REF!</definedName>
    <definedName name="___SP016" localSheetId="24">'[25]Road data'!#REF!</definedName>
    <definedName name="___SP016">'[25]Road data'!#REF!</definedName>
    <definedName name="___SP017" localSheetId="23">'[25]Road data'!#REF!</definedName>
    <definedName name="___SP017" localSheetId="24">'[25]Road data'!#REF!</definedName>
    <definedName name="___SP017">'[25]Road data'!#REF!</definedName>
    <definedName name="___SP018" localSheetId="23">'[25]Road data'!#REF!</definedName>
    <definedName name="___SP018" localSheetId="24">'[25]Road data'!#REF!</definedName>
    <definedName name="___SP018">'[25]Road data'!#REF!</definedName>
    <definedName name="___SP019" localSheetId="24">'[34]MRMECADAMoad data'!#REF!</definedName>
    <definedName name="___SP019" localSheetId="21">'[34]MRMECADAMoad data'!#REF!</definedName>
    <definedName name="___SP019">'[18]MRMECADAMoad data'!#REF!</definedName>
    <definedName name="___SP020" localSheetId="23">'[25]Road data'!#REF!</definedName>
    <definedName name="___SP020" localSheetId="24">'[25]Road data'!#REF!</definedName>
    <definedName name="___SP020">'[25]Road data'!#REF!</definedName>
    <definedName name="___SP021" localSheetId="23">'[25]Road data'!#REF!</definedName>
    <definedName name="___SP021" localSheetId="24">'[25]Road data'!#REF!</definedName>
    <definedName name="___SP021">'[25]Road data'!#REF!</definedName>
    <definedName name="___SP022" localSheetId="23">'[25]Road data'!#REF!</definedName>
    <definedName name="___SP022" localSheetId="24">'[25]Road data'!#REF!</definedName>
    <definedName name="___SP022">'[25]Road data'!#REF!</definedName>
    <definedName name="___SP023" localSheetId="23">'[25]Road data'!#REF!</definedName>
    <definedName name="___SP023" localSheetId="24">'[25]Road data'!#REF!</definedName>
    <definedName name="___SP023">'[25]Road data'!#REF!</definedName>
    <definedName name="___SP024" localSheetId="23">'[25]Road data'!#REF!</definedName>
    <definedName name="___SP024" localSheetId="24">'[25]Road data'!#REF!</definedName>
    <definedName name="___SP024">'[25]Road data'!#REF!</definedName>
    <definedName name="___SP025" localSheetId="23">'[25]Road data'!#REF!</definedName>
    <definedName name="___SP025" localSheetId="24">'[25]Road data'!#REF!</definedName>
    <definedName name="___SP025">'[25]Road data'!#REF!</definedName>
    <definedName name="___SP026" localSheetId="23">'[25]Road data'!#REF!</definedName>
    <definedName name="___SP026" localSheetId="24">'[25]Road data'!#REF!</definedName>
    <definedName name="___SP026">'[25]Road data'!#REF!</definedName>
    <definedName name="___SP027" localSheetId="23">'[25]Road data'!#REF!</definedName>
    <definedName name="___SP027" localSheetId="24">'[25]Road data'!#REF!</definedName>
    <definedName name="___SP027">'[25]Road data'!#REF!</definedName>
    <definedName name="___SP028" localSheetId="23">'[25]Road data'!#REF!</definedName>
    <definedName name="___SP028" localSheetId="24">'[25]Road data'!#REF!</definedName>
    <definedName name="___SP028">'[25]Road data'!#REF!</definedName>
    <definedName name="___SP029" localSheetId="23">'[25]Road data'!#REF!</definedName>
    <definedName name="___SP029" localSheetId="24">'[25]Road data'!#REF!</definedName>
    <definedName name="___SP029">'[25]Road data'!#REF!</definedName>
    <definedName name="___SP030" localSheetId="23">'[25]Road data'!#REF!</definedName>
    <definedName name="___SP030" localSheetId="24">'[25]Road data'!#REF!</definedName>
    <definedName name="___SP030">'[25]Road data'!#REF!</definedName>
    <definedName name="___SP031" localSheetId="23">'[25]Road data'!#REF!</definedName>
    <definedName name="___SP031" localSheetId="24">'[25]Road data'!#REF!</definedName>
    <definedName name="___SP031">'[25]Road data'!#REF!</definedName>
    <definedName name="___SP032" localSheetId="23">'[25]Road data'!#REF!</definedName>
    <definedName name="___SP032" localSheetId="24">'[25]Road data'!#REF!</definedName>
    <definedName name="___SP032">'[25]Road data'!#REF!</definedName>
    <definedName name="___SP033" localSheetId="23">'[25]Road data'!#REF!</definedName>
    <definedName name="___SP033" localSheetId="24">'[25]Road data'!#REF!</definedName>
    <definedName name="___SP033">'[25]Road data'!#REF!</definedName>
    <definedName name="___SP034" localSheetId="23">'[25]Road data'!#REF!</definedName>
    <definedName name="___SP034" localSheetId="24">'[25]Road data'!#REF!</definedName>
    <definedName name="___SP034">'[25]Road data'!#REF!</definedName>
    <definedName name="___SP035" localSheetId="23">'[25]Road data'!#REF!</definedName>
    <definedName name="___SP035" localSheetId="24">'[25]Road data'!#REF!</definedName>
    <definedName name="___SP035">'[25]Road data'!#REF!</definedName>
    <definedName name="___SP036" localSheetId="23">'[25]Road data'!#REF!</definedName>
    <definedName name="___SP036" localSheetId="24">'[25]Road data'!#REF!</definedName>
    <definedName name="___SP036">'[25]Road data'!#REF!</definedName>
    <definedName name="___SP037" localSheetId="23">'[25]Road data'!#REF!</definedName>
    <definedName name="___SP037" localSheetId="24">'[25]Road data'!#REF!</definedName>
    <definedName name="___SP037">'[25]Road data'!#REF!</definedName>
    <definedName name="___SP038" localSheetId="23">'[25]Road data'!#REF!</definedName>
    <definedName name="___SP038" localSheetId="24">'[25]Road data'!#REF!</definedName>
    <definedName name="___SP038">'[25]Road data'!#REF!</definedName>
    <definedName name="___SP039" localSheetId="23">'[25]Road data'!#REF!</definedName>
    <definedName name="___SP039" localSheetId="24">'[25]Road data'!#REF!</definedName>
    <definedName name="___SP039">'[25]Road data'!#REF!</definedName>
    <definedName name="___SP040" localSheetId="23">'[25]Road data'!#REF!</definedName>
    <definedName name="___SP040" localSheetId="24">'[25]Road data'!#REF!</definedName>
    <definedName name="___SP040">'[25]Road data'!#REF!</definedName>
    <definedName name="___SP041" localSheetId="23">'[25]Road data'!#REF!</definedName>
    <definedName name="___SP041" localSheetId="24">'[25]Road data'!#REF!</definedName>
    <definedName name="___SP041">'[25]Road data'!#REF!</definedName>
    <definedName name="___SP042" localSheetId="23">'[25]Road data'!#REF!</definedName>
    <definedName name="___SP042" localSheetId="24">'[25]Road data'!#REF!</definedName>
    <definedName name="___SP042">'[25]Road data'!#REF!</definedName>
    <definedName name="___SP043" localSheetId="23">'[25]Road data'!#REF!</definedName>
    <definedName name="___SP043" localSheetId="24">'[25]Road data'!#REF!</definedName>
    <definedName name="___SP043">'[25]Road data'!#REF!</definedName>
    <definedName name="___SP044" localSheetId="23">'[25]Road data'!#REF!</definedName>
    <definedName name="___SP044" localSheetId="24">'[25]Road data'!#REF!</definedName>
    <definedName name="___SP044">'[25]Road data'!#REF!</definedName>
    <definedName name="___SP045" localSheetId="23">'[25]Road data'!#REF!</definedName>
    <definedName name="___SP045" localSheetId="24">'[25]Road data'!#REF!</definedName>
    <definedName name="___SP045">'[25]Road data'!#REF!</definedName>
    <definedName name="___SP046" localSheetId="23">'[25]Road data'!#REF!</definedName>
    <definedName name="___SP046" localSheetId="24">'[25]Road data'!#REF!</definedName>
    <definedName name="___SP046">'[25]Road data'!#REF!</definedName>
    <definedName name="___SP047" localSheetId="23">'[25]Road data'!#REF!</definedName>
    <definedName name="___SP047" localSheetId="24">'[25]Road data'!#REF!</definedName>
    <definedName name="___SP047">'[25]Road data'!#REF!</definedName>
    <definedName name="___SP048" localSheetId="23">'[25]Road data'!#REF!</definedName>
    <definedName name="___SP048" localSheetId="24">'[25]Road data'!#REF!</definedName>
    <definedName name="___SP048">'[25]Road data'!#REF!</definedName>
    <definedName name="___SP049" localSheetId="23">'[25]Road data'!#REF!</definedName>
    <definedName name="___SP049" localSheetId="24">'[25]Road data'!#REF!</definedName>
    <definedName name="___SP049">'[25]Road data'!#REF!</definedName>
    <definedName name="___SP050" localSheetId="23">'[25]Road data'!#REF!</definedName>
    <definedName name="___SP050" localSheetId="24">'[25]Road data'!#REF!</definedName>
    <definedName name="___SP050">'[25]Road data'!#REF!</definedName>
    <definedName name="___SP051" localSheetId="23">'[25]Road data'!#REF!</definedName>
    <definedName name="___SP051" localSheetId="24">'[25]Road data'!#REF!</definedName>
    <definedName name="___SP051">'[25]Road data'!#REF!</definedName>
    <definedName name="___SP052" localSheetId="23">'[25]Road data'!#REF!</definedName>
    <definedName name="___SP052" localSheetId="24">'[25]Road data'!#REF!</definedName>
    <definedName name="___SP052">'[25]Road data'!#REF!</definedName>
    <definedName name="___SP053" localSheetId="23">'[25]Road data'!#REF!</definedName>
    <definedName name="___SP053" localSheetId="24">'[25]Road data'!#REF!</definedName>
    <definedName name="___SP053">'[25]Road data'!#REF!</definedName>
    <definedName name="___SP054" localSheetId="23">'[25]Road data'!#REF!</definedName>
    <definedName name="___SP054" localSheetId="24">'[25]Road data'!#REF!</definedName>
    <definedName name="___SP054">'[25]Road data'!#REF!</definedName>
    <definedName name="___SP055" localSheetId="23">'[25]Road data'!#REF!</definedName>
    <definedName name="___SP055" localSheetId="24">'[25]Road data'!#REF!</definedName>
    <definedName name="___SP055">'[25]Road data'!#REF!</definedName>
    <definedName name="___SP056" localSheetId="23">'[25]Road data'!#REF!</definedName>
    <definedName name="___SP056" localSheetId="24">'[25]Road data'!#REF!</definedName>
    <definedName name="___SP056">'[25]Road data'!#REF!</definedName>
    <definedName name="___SP057" localSheetId="23">'[25]Road data'!#REF!</definedName>
    <definedName name="___SP057" localSheetId="24">'[25]Road data'!#REF!</definedName>
    <definedName name="___SP057">'[25]Road data'!#REF!</definedName>
    <definedName name="___SP058" localSheetId="23">'[25]Road data'!#REF!</definedName>
    <definedName name="___SP058" localSheetId="24">'[25]Road data'!#REF!</definedName>
    <definedName name="___SP058">'[25]Road data'!#REF!</definedName>
    <definedName name="___SP059" localSheetId="23">'[25]Road data'!#REF!</definedName>
    <definedName name="___SP059" localSheetId="24">'[25]Road data'!#REF!</definedName>
    <definedName name="___SP059">'[25]Road data'!#REF!</definedName>
    <definedName name="___SP060" localSheetId="23">'[25]Road data'!#REF!</definedName>
    <definedName name="___SP060" localSheetId="24">'[25]Road data'!#REF!</definedName>
    <definedName name="___SP060">'[25]Road data'!#REF!</definedName>
    <definedName name="___SP061" localSheetId="23">'[25]Road data'!#REF!</definedName>
    <definedName name="___SP061" localSheetId="24">'[25]Road data'!#REF!</definedName>
    <definedName name="___SP061">'[25]Road data'!#REF!</definedName>
    <definedName name="___SP062" localSheetId="23">'[25]Road data'!#REF!</definedName>
    <definedName name="___SP062" localSheetId="24">'[25]Road data'!#REF!</definedName>
    <definedName name="___SP062">'[25]Road data'!#REF!</definedName>
    <definedName name="___SP063" localSheetId="23">'[25]Road data'!#REF!</definedName>
    <definedName name="___SP063" localSheetId="24">'[25]Road data'!#REF!</definedName>
    <definedName name="___SP063">'[25]Road data'!#REF!</definedName>
    <definedName name="___SP064" localSheetId="23">'[25]Road data'!#REF!</definedName>
    <definedName name="___SP064" localSheetId="24">'[25]Road data'!#REF!</definedName>
    <definedName name="___SP064">'[25]Road data'!#REF!</definedName>
    <definedName name="___SP065" localSheetId="23">'[25]Road data'!#REF!</definedName>
    <definedName name="___SP065" localSheetId="24">'[25]Road data'!#REF!</definedName>
    <definedName name="___SP065">'[25]Road data'!#REF!</definedName>
    <definedName name="___SP066" localSheetId="23">'[25]Road data'!#REF!</definedName>
    <definedName name="___SP066" localSheetId="24">'[25]Road data'!#REF!</definedName>
    <definedName name="___SP066">'[25]Road data'!#REF!</definedName>
    <definedName name="___SP067" localSheetId="23">'[25]Road data'!#REF!</definedName>
    <definedName name="___SP067" localSheetId="24">'[25]Road data'!#REF!</definedName>
    <definedName name="___SP067">'[25]Road data'!#REF!</definedName>
    <definedName name="___SP068" localSheetId="23">'[25]Road data'!#REF!</definedName>
    <definedName name="___SP068" localSheetId="24">'[25]Road data'!#REF!</definedName>
    <definedName name="___SP068">'[25]Road data'!#REF!</definedName>
    <definedName name="___SP069" localSheetId="23">'[25]Road data'!#REF!</definedName>
    <definedName name="___SP069" localSheetId="24">'[25]Road data'!#REF!</definedName>
    <definedName name="___SP069">'[25]Road data'!#REF!</definedName>
    <definedName name="___SP070" localSheetId="23">'[25]Road data'!#REF!</definedName>
    <definedName name="___SP070" localSheetId="24">'[25]Road data'!#REF!</definedName>
    <definedName name="___SP070">'[25]Road data'!#REF!</definedName>
    <definedName name="___sp071" localSheetId="23">'[25]Road data'!#REF!</definedName>
    <definedName name="___sp071" localSheetId="24">'[25]Road data'!#REF!</definedName>
    <definedName name="___sp071">'[25]Road data'!#REF!</definedName>
    <definedName name="___SP072" localSheetId="23">'[25]Road data'!#REF!</definedName>
    <definedName name="___SP072" localSheetId="24">'[25]Road data'!#REF!</definedName>
    <definedName name="___SP072">'[25]Road data'!#REF!</definedName>
    <definedName name="___SP073" localSheetId="23">'[25]Road data'!#REF!</definedName>
    <definedName name="___SP073" localSheetId="24">'[25]Road data'!#REF!</definedName>
    <definedName name="___SP073">'[25]Road data'!#REF!</definedName>
    <definedName name="___SP074" localSheetId="23">'[25]Road data'!#REF!</definedName>
    <definedName name="___SP074" localSheetId="24">'[25]Road data'!#REF!</definedName>
    <definedName name="___SP074">'[25]Road data'!#REF!</definedName>
    <definedName name="___SP075" localSheetId="23">'[25]Road data'!#REF!</definedName>
    <definedName name="___SP075" localSheetId="24">'[25]Road data'!#REF!</definedName>
    <definedName name="___SP075">'[25]Road data'!#REF!</definedName>
    <definedName name="___SP076" localSheetId="23">'[25]Road data'!#REF!</definedName>
    <definedName name="___SP076" localSheetId="24">'[25]Road data'!#REF!</definedName>
    <definedName name="___SP076">'[25]Road data'!#REF!</definedName>
    <definedName name="___SP077" localSheetId="23">'[25]Road data'!#REF!</definedName>
    <definedName name="___SP077" localSheetId="24">'[25]Road data'!#REF!</definedName>
    <definedName name="___SP077">'[25]Road data'!#REF!</definedName>
    <definedName name="___sp078" localSheetId="23">'[25]Road data'!#REF!</definedName>
    <definedName name="___sp078" localSheetId="24">'[25]Road data'!#REF!</definedName>
    <definedName name="___sp078">'[25]Road data'!#REF!</definedName>
    <definedName name="___sp21" localSheetId="25">#REF!</definedName>
    <definedName name="___sp21" localSheetId="22">#REF!</definedName>
    <definedName name="___sp21" localSheetId="23">#REF!</definedName>
    <definedName name="___sp21" localSheetId="24">#REF!</definedName>
    <definedName name="___sp21" localSheetId="21">#REF!</definedName>
    <definedName name="___sp21">#REF!</definedName>
    <definedName name="___spb1" localSheetId="23">#REF!</definedName>
    <definedName name="___spb1" localSheetId="26">#REF!</definedName>
    <definedName name="___spb1" localSheetId="28">#REF!</definedName>
    <definedName name="___spb1" localSheetId="24">#REF!</definedName>
    <definedName name="___spb1" localSheetId="21">#REF!</definedName>
    <definedName name="___spb1">#REF!</definedName>
    <definedName name="___spb2" localSheetId="23">#REF!</definedName>
    <definedName name="___spb2" localSheetId="26">#REF!</definedName>
    <definedName name="___spb2" localSheetId="28">#REF!</definedName>
    <definedName name="___spb2" localSheetId="24">#REF!</definedName>
    <definedName name="___spb2" localSheetId="21">#REF!</definedName>
    <definedName name="___spb2">#REF!</definedName>
    <definedName name="___SPO79" localSheetId="25">'[25]Road data'!#REF!</definedName>
    <definedName name="___SPO79" localSheetId="22">'[25]Road data'!#REF!</definedName>
    <definedName name="___SPO79" localSheetId="23">'[25]Road data'!#REF!</definedName>
    <definedName name="___SPO79" localSheetId="26">'[25]Road data'!#REF!</definedName>
    <definedName name="___SPO79" localSheetId="24">'[25]Road data'!#REF!</definedName>
    <definedName name="___SPO79" localSheetId="21">'[25]Road data'!#REF!</definedName>
    <definedName name="___SPO79">'[25]Road data'!#REF!</definedName>
    <definedName name="___SS10" localSheetId="26">[28]MRATES!$C$9</definedName>
    <definedName name="___SS10" localSheetId="28">[29]MRATES!$C$9</definedName>
    <definedName name="___SS10">[30]MRATES!$C$9</definedName>
    <definedName name="___SS12" localSheetId="26">[28]MRATES!$C$10</definedName>
    <definedName name="___SS12" localSheetId="28">[29]MRATES!$C$10</definedName>
    <definedName name="___SS12">[30]MRATES!$C$10</definedName>
    <definedName name="___SS150" localSheetId="26">[28]MRATES!$I$18</definedName>
    <definedName name="___SS150" localSheetId="28">[29]MRATES!$I$18</definedName>
    <definedName name="___SS150">[30]MRATES!$I$18</definedName>
    <definedName name="___SS20" localSheetId="26">[28]MRATES!$C$11</definedName>
    <definedName name="___SS20" localSheetId="28">[29]MRATES!$C$11</definedName>
    <definedName name="___SS20">[30]MRATES!$C$11</definedName>
    <definedName name="___SS225" localSheetId="26">[12]MRATES!$I$19</definedName>
    <definedName name="___SS225">[10]MRATES!$G$14</definedName>
    <definedName name="___SS25" localSheetId="26">[28]MRATES!$C$12</definedName>
    <definedName name="___SS25" localSheetId="28">[29]MRATES!$C$12</definedName>
    <definedName name="___SS25">[30]MRATES!$C$12</definedName>
    <definedName name="___SS300" localSheetId="26">[28]MRATES!$I$20</definedName>
    <definedName name="___SS300" localSheetId="28">[29]MRATES!$I$20</definedName>
    <definedName name="___SS300">[30]MRATES!$I$20</definedName>
    <definedName name="___SS40" localSheetId="26">[28]MRATES!$C$13</definedName>
    <definedName name="___SS40" localSheetId="28">[29]MRATES!$C$13</definedName>
    <definedName name="___SS40">[30]MRATES!$C$13</definedName>
    <definedName name="___SS50" localSheetId="25">#REF!</definedName>
    <definedName name="___SS50" localSheetId="22">#REF!</definedName>
    <definedName name="___SS50" localSheetId="23">#REF!</definedName>
    <definedName name="___SS50" localSheetId="26">#REF!</definedName>
    <definedName name="___SS50" localSheetId="24">#REF!</definedName>
    <definedName name="___SS50" localSheetId="21">#REF!</definedName>
    <definedName name="___SS50">#REF!</definedName>
    <definedName name="___SS6" localSheetId="26">[28]MRATES!$C$8</definedName>
    <definedName name="___SS6" localSheetId="28">[29]MRATES!$C$8</definedName>
    <definedName name="___SS6">[30]MRATES!$C$8</definedName>
    <definedName name="___SS60" localSheetId="25">#REF!</definedName>
    <definedName name="___SS60" localSheetId="22">#REF!</definedName>
    <definedName name="___SS60" localSheetId="23">#REF!</definedName>
    <definedName name="___SS60" localSheetId="26">#REF!</definedName>
    <definedName name="___SS60" localSheetId="24">#REF!</definedName>
    <definedName name="___SS60" localSheetId="21">#REF!</definedName>
    <definedName name="___SS60">#REF!</definedName>
    <definedName name="___SS65" localSheetId="23">#REF!</definedName>
    <definedName name="___SS65" localSheetId="26">#REF!</definedName>
    <definedName name="___SS65" localSheetId="24">#REF!</definedName>
    <definedName name="___SS65" localSheetId="21">#REF!</definedName>
    <definedName name="___SS65">#REF!</definedName>
    <definedName name="___SS75" localSheetId="23">#REF!</definedName>
    <definedName name="___SS75" localSheetId="26">#REF!</definedName>
    <definedName name="___SS75" localSheetId="24">#REF!</definedName>
    <definedName name="___SS75" localSheetId="21">#REF!</definedName>
    <definedName name="___SS75">#REF!</definedName>
    <definedName name="___we2" localSheetId="23">'[26]Road data'!#REF!</definedName>
    <definedName name="___we2" localSheetId="24">'[26]Road data'!#REF!</definedName>
    <definedName name="___we2" localSheetId="21">'[26]Road data'!#REF!</definedName>
    <definedName name="___we2">'[26]Road data'!#REF!</definedName>
    <definedName name="__BIL3" localSheetId="23">[27]Data!#REF!</definedName>
    <definedName name="__BIL3" localSheetId="24">[27]Data!#REF!</definedName>
    <definedName name="__BIL3" localSheetId="21">[27]Data!#REF!</definedName>
    <definedName name="__BIL3">[27]Data!#REF!</definedName>
    <definedName name="__IRC12" localSheetId="26">[35]MRATES!$F$11</definedName>
    <definedName name="__IRC12" localSheetId="28">[36]MRATES!$F$11</definedName>
    <definedName name="__IRC12">[37]MRATES!$F$11</definedName>
    <definedName name="__IRC19" localSheetId="26">[35]MRATES!$F$12</definedName>
    <definedName name="__IRC19" localSheetId="28">[36]MRATES!$F$12</definedName>
    <definedName name="__IRC19">[37]MRATES!$F$12</definedName>
    <definedName name="__IRC25" localSheetId="26">[35]MRATES!$F$13</definedName>
    <definedName name="__IRC25" localSheetId="28">[36]MRATES!$F$13</definedName>
    <definedName name="__IRC25">[37]MRATES!$F$13</definedName>
    <definedName name="__IRC40" localSheetId="26">[35]MRATES!$F$14</definedName>
    <definedName name="__IRC40" localSheetId="28">[36]MRATES!$F$14</definedName>
    <definedName name="__IRC40">[37]MRATES!$F$14</definedName>
    <definedName name="__IRC5" localSheetId="26">[35]MRATES!$F$9</definedName>
    <definedName name="__IRC5" localSheetId="28">[36]MRATES!$F$9</definedName>
    <definedName name="__IRC5">[37]MRATES!$F$9</definedName>
    <definedName name="__IRC50" localSheetId="26">[35]MRATES!$F$15</definedName>
    <definedName name="__IRC50" localSheetId="28">[36]MRATES!$F$15</definedName>
    <definedName name="__IRC50">[37]MRATES!$F$15</definedName>
    <definedName name="__IRC60" localSheetId="26">[35]MRATES!$F$16</definedName>
    <definedName name="__IRC60" localSheetId="28">[36]MRATES!$F$16</definedName>
    <definedName name="__IRC60">[37]MRATES!$F$16</definedName>
    <definedName name="__IRC65" localSheetId="25">#REF!</definedName>
    <definedName name="__IRC65" localSheetId="22">#REF!</definedName>
    <definedName name="__IRC65" localSheetId="23">#REF!</definedName>
    <definedName name="__IRC65" localSheetId="26">#REF!</definedName>
    <definedName name="__IRC65" localSheetId="24">#REF!</definedName>
    <definedName name="__IRC65" localSheetId="21">#REF!</definedName>
    <definedName name="__IRC65">#REF!</definedName>
    <definedName name="__IRC75" localSheetId="23">#REF!</definedName>
    <definedName name="__IRC75" localSheetId="26">#REF!</definedName>
    <definedName name="__IRC75" localSheetId="24">#REF!</definedName>
    <definedName name="__IRC75" localSheetId="21">#REF!</definedName>
    <definedName name="__IRC75">#REF!</definedName>
    <definedName name="__IRC9" localSheetId="26">[35]MRATES!$F$10</definedName>
    <definedName name="__IRC9" localSheetId="28">[36]MRATES!$F$10</definedName>
    <definedName name="__IRC9">[37]MRATES!$F$10</definedName>
    <definedName name="__MS6" localSheetId="26">#REF!</definedName>
    <definedName name="__MS6">[10]MRATES!$P$50</definedName>
    <definedName name="__MT1" localSheetId="25">#REF!</definedName>
    <definedName name="__MT1" localSheetId="22">#REF!</definedName>
    <definedName name="__MT1" localSheetId="23">#REF!</definedName>
    <definedName name="__MT1" localSheetId="26">#REF!</definedName>
    <definedName name="__MT1" localSheetId="28">#REF!</definedName>
    <definedName name="__MT1" localSheetId="24">#REF!</definedName>
    <definedName name="__MT1" localSheetId="21">#REF!</definedName>
    <definedName name="__MT1">#REF!</definedName>
    <definedName name="__MT10" localSheetId="23">#REF!</definedName>
    <definedName name="__MT10" localSheetId="26">#REF!</definedName>
    <definedName name="__MT10" localSheetId="28">#REF!</definedName>
    <definedName name="__MT10" localSheetId="24">#REF!</definedName>
    <definedName name="__MT10" localSheetId="21">#REF!</definedName>
    <definedName name="__MT10">#REF!</definedName>
    <definedName name="__MT100" localSheetId="23">#REF!</definedName>
    <definedName name="__MT100" localSheetId="28">#REF!</definedName>
    <definedName name="__MT100" localSheetId="24">#REF!</definedName>
    <definedName name="__MT100" localSheetId="21">#REF!</definedName>
    <definedName name="__MT100">#REF!</definedName>
    <definedName name="__MT101" localSheetId="23">#REF!</definedName>
    <definedName name="__MT101" localSheetId="28">#REF!</definedName>
    <definedName name="__MT101" localSheetId="24">#REF!</definedName>
    <definedName name="__MT101" localSheetId="21">#REF!</definedName>
    <definedName name="__MT101">#REF!</definedName>
    <definedName name="__MT102" localSheetId="23">#REF!</definedName>
    <definedName name="__MT102" localSheetId="28">#REF!</definedName>
    <definedName name="__MT102" localSheetId="24">#REF!</definedName>
    <definedName name="__MT102" localSheetId="21">#REF!</definedName>
    <definedName name="__MT102">#REF!</definedName>
    <definedName name="__MT103" localSheetId="23">#REF!</definedName>
    <definedName name="__MT103" localSheetId="28">#REF!</definedName>
    <definedName name="__MT103" localSheetId="24">#REF!</definedName>
    <definedName name="__MT103" localSheetId="21">#REF!</definedName>
    <definedName name="__MT103">#REF!</definedName>
    <definedName name="__MT104" localSheetId="23">#REF!</definedName>
    <definedName name="__MT104" localSheetId="28">#REF!</definedName>
    <definedName name="__MT104" localSheetId="24">#REF!</definedName>
    <definedName name="__MT104" localSheetId="21">#REF!</definedName>
    <definedName name="__MT104">#REF!</definedName>
    <definedName name="__MT105" localSheetId="23">#REF!</definedName>
    <definedName name="__MT105" localSheetId="28">#REF!</definedName>
    <definedName name="__MT105" localSheetId="24">#REF!</definedName>
    <definedName name="__MT105" localSheetId="21">#REF!</definedName>
    <definedName name="__MT105">#REF!</definedName>
    <definedName name="__MT106" localSheetId="23">#REF!</definedName>
    <definedName name="__MT106" localSheetId="28">#REF!</definedName>
    <definedName name="__MT106" localSheetId="24">#REF!</definedName>
    <definedName name="__MT106" localSheetId="21">#REF!</definedName>
    <definedName name="__MT106">#REF!</definedName>
    <definedName name="__MT107" localSheetId="23">#REF!</definedName>
    <definedName name="__MT107" localSheetId="28">#REF!</definedName>
    <definedName name="__MT107" localSheetId="24">#REF!</definedName>
    <definedName name="__MT107" localSheetId="21">#REF!</definedName>
    <definedName name="__MT107">#REF!</definedName>
    <definedName name="__MT108" localSheetId="23">#REF!</definedName>
    <definedName name="__MT108" localSheetId="28">#REF!</definedName>
    <definedName name="__MT108" localSheetId="24">#REF!</definedName>
    <definedName name="__MT108" localSheetId="21">#REF!</definedName>
    <definedName name="__MT108">#REF!</definedName>
    <definedName name="__MT109" localSheetId="23">#REF!</definedName>
    <definedName name="__MT109" localSheetId="28">#REF!</definedName>
    <definedName name="__MT109" localSheetId="24">#REF!</definedName>
    <definedName name="__MT109" localSheetId="21">#REF!</definedName>
    <definedName name="__MT109">#REF!</definedName>
    <definedName name="__MT11" localSheetId="23">#REF!</definedName>
    <definedName name="__MT11" localSheetId="28">#REF!</definedName>
    <definedName name="__MT11" localSheetId="24">#REF!</definedName>
    <definedName name="__MT11" localSheetId="21">#REF!</definedName>
    <definedName name="__MT11">#REF!</definedName>
    <definedName name="__MT110" localSheetId="23">#REF!</definedName>
    <definedName name="__MT110" localSheetId="28">#REF!</definedName>
    <definedName name="__MT110" localSheetId="24">#REF!</definedName>
    <definedName name="__MT110" localSheetId="21">#REF!</definedName>
    <definedName name="__MT110">#REF!</definedName>
    <definedName name="__MT111" localSheetId="23">#REF!</definedName>
    <definedName name="__MT111" localSheetId="28">#REF!</definedName>
    <definedName name="__MT111" localSheetId="24">#REF!</definedName>
    <definedName name="__MT111" localSheetId="21">#REF!</definedName>
    <definedName name="__MT111">#REF!</definedName>
    <definedName name="__MT112" localSheetId="23">#REF!</definedName>
    <definedName name="__MT112" localSheetId="28">#REF!</definedName>
    <definedName name="__MT112" localSheetId="24">#REF!</definedName>
    <definedName name="__MT112" localSheetId="21">#REF!</definedName>
    <definedName name="__MT112">#REF!</definedName>
    <definedName name="__MT113" localSheetId="23">#REF!</definedName>
    <definedName name="__MT113" localSheetId="28">#REF!</definedName>
    <definedName name="__MT113" localSheetId="24">#REF!</definedName>
    <definedName name="__MT113" localSheetId="21">#REF!</definedName>
    <definedName name="__MT113">#REF!</definedName>
    <definedName name="__MT114" localSheetId="23">#REF!</definedName>
    <definedName name="__MT114" localSheetId="28">#REF!</definedName>
    <definedName name="__MT114" localSheetId="24">#REF!</definedName>
    <definedName name="__MT114" localSheetId="21">#REF!</definedName>
    <definedName name="__MT114">#REF!</definedName>
    <definedName name="__MT115" localSheetId="23">#REF!</definedName>
    <definedName name="__MT115" localSheetId="28">#REF!</definedName>
    <definedName name="__MT115" localSheetId="24">#REF!</definedName>
    <definedName name="__MT115" localSheetId="21">#REF!</definedName>
    <definedName name="__MT115">#REF!</definedName>
    <definedName name="__MT116" localSheetId="23">#REF!</definedName>
    <definedName name="__MT116" localSheetId="28">#REF!</definedName>
    <definedName name="__MT116" localSheetId="24">#REF!</definedName>
    <definedName name="__MT116" localSheetId="21">#REF!</definedName>
    <definedName name="__MT116">#REF!</definedName>
    <definedName name="__MT117" localSheetId="23">#REF!</definedName>
    <definedName name="__MT117" localSheetId="28">#REF!</definedName>
    <definedName name="__MT117" localSheetId="24">#REF!</definedName>
    <definedName name="__MT117" localSheetId="21">#REF!</definedName>
    <definedName name="__MT117">#REF!</definedName>
    <definedName name="__MT118" localSheetId="23">#REF!</definedName>
    <definedName name="__MT118" localSheetId="28">#REF!</definedName>
    <definedName name="__MT118" localSheetId="24">#REF!</definedName>
    <definedName name="__MT118" localSheetId="21">#REF!</definedName>
    <definedName name="__MT118">#REF!</definedName>
    <definedName name="__MT119" localSheetId="23">#REF!</definedName>
    <definedName name="__MT119" localSheetId="28">#REF!</definedName>
    <definedName name="__MT119" localSheetId="24">#REF!</definedName>
    <definedName name="__MT119" localSheetId="21">#REF!</definedName>
    <definedName name="__MT119">#REF!</definedName>
    <definedName name="__MT12" localSheetId="23">#REF!</definedName>
    <definedName name="__MT12" localSheetId="28">#REF!</definedName>
    <definedName name="__MT12" localSheetId="24">#REF!</definedName>
    <definedName name="__MT12" localSheetId="21">#REF!</definedName>
    <definedName name="__MT12">#REF!</definedName>
    <definedName name="__MT120" localSheetId="23">#REF!</definedName>
    <definedName name="__MT120" localSheetId="28">#REF!</definedName>
    <definedName name="__MT120" localSheetId="24">#REF!</definedName>
    <definedName name="__MT120" localSheetId="21">#REF!</definedName>
    <definedName name="__MT120">#REF!</definedName>
    <definedName name="__MT121" localSheetId="23">#REF!</definedName>
    <definedName name="__MT121" localSheetId="28">#REF!</definedName>
    <definedName name="__MT121" localSheetId="24">#REF!</definedName>
    <definedName name="__MT121" localSheetId="21">#REF!</definedName>
    <definedName name="__MT121">#REF!</definedName>
    <definedName name="__MT122" localSheetId="23">#REF!</definedName>
    <definedName name="__MT122" localSheetId="28">#REF!</definedName>
    <definedName name="__MT122" localSheetId="24">#REF!</definedName>
    <definedName name="__MT122" localSheetId="21">#REF!</definedName>
    <definedName name="__MT122">#REF!</definedName>
    <definedName name="__MT123" localSheetId="23">#REF!</definedName>
    <definedName name="__MT123" localSheetId="28">#REF!</definedName>
    <definedName name="__MT123" localSheetId="24">#REF!</definedName>
    <definedName name="__MT123" localSheetId="21">#REF!</definedName>
    <definedName name="__MT123">#REF!</definedName>
    <definedName name="__MT124" localSheetId="23">#REF!</definedName>
    <definedName name="__MT124" localSheetId="28">#REF!</definedName>
    <definedName name="__MT124" localSheetId="24">#REF!</definedName>
    <definedName name="__MT124" localSheetId="21">#REF!</definedName>
    <definedName name="__MT124">#REF!</definedName>
    <definedName name="__MT125" localSheetId="23">#REF!</definedName>
    <definedName name="__MT125" localSheetId="28">#REF!</definedName>
    <definedName name="__MT125" localSheetId="24">#REF!</definedName>
    <definedName name="__MT125" localSheetId="21">#REF!</definedName>
    <definedName name="__MT125">#REF!</definedName>
    <definedName name="__MT126" localSheetId="23">#REF!</definedName>
    <definedName name="__MT126" localSheetId="28">#REF!</definedName>
    <definedName name="__MT126" localSheetId="24">#REF!</definedName>
    <definedName name="__MT126" localSheetId="21">#REF!</definedName>
    <definedName name="__MT126">#REF!</definedName>
    <definedName name="__MT127" localSheetId="23">#REF!</definedName>
    <definedName name="__MT127" localSheetId="28">#REF!</definedName>
    <definedName name="__MT127" localSheetId="24">#REF!</definedName>
    <definedName name="__MT127" localSheetId="21">#REF!</definedName>
    <definedName name="__MT127">#REF!</definedName>
    <definedName name="__MT128" localSheetId="23">#REF!</definedName>
    <definedName name="__MT128" localSheetId="28">#REF!</definedName>
    <definedName name="__MT128" localSheetId="24">#REF!</definedName>
    <definedName name="__MT128" localSheetId="21">#REF!</definedName>
    <definedName name="__MT128">#REF!</definedName>
    <definedName name="__MT129" localSheetId="23">#REF!</definedName>
    <definedName name="__MT129" localSheetId="28">#REF!</definedName>
    <definedName name="__MT129" localSheetId="24">#REF!</definedName>
    <definedName name="__MT129" localSheetId="21">#REF!</definedName>
    <definedName name="__MT129">#REF!</definedName>
    <definedName name="__MT13" localSheetId="23">#REF!</definedName>
    <definedName name="__MT13" localSheetId="28">#REF!</definedName>
    <definedName name="__MT13" localSheetId="24">#REF!</definedName>
    <definedName name="__MT13" localSheetId="21">#REF!</definedName>
    <definedName name="__MT13">#REF!</definedName>
    <definedName name="__MT130" localSheetId="23">#REF!</definedName>
    <definedName name="__MT130" localSheetId="28">#REF!</definedName>
    <definedName name="__MT130" localSheetId="24">#REF!</definedName>
    <definedName name="__MT130" localSheetId="21">#REF!</definedName>
    <definedName name="__MT130">#REF!</definedName>
    <definedName name="__MT131" localSheetId="23">#REF!</definedName>
    <definedName name="__MT131" localSheetId="28">#REF!</definedName>
    <definedName name="__MT131" localSheetId="24">#REF!</definedName>
    <definedName name="__MT131" localSheetId="21">#REF!</definedName>
    <definedName name="__MT131">#REF!</definedName>
    <definedName name="__MT132" localSheetId="23">#REF!</definedName>
    <definedName name="__MT132" localSheetId="28">#REF!</definedName>
    <definedName name="__MT132" localSheetId="24">#REF!</definedName>
    <definedName name="__MT132" localSheetId="21">#REF!</definedName>
    <definedName name="__MT132">#REF!</definedName>
    <definedName name="__MT133" localSheetId="23">#REF!</definedName>
    <definedName name="__MT133" localSheetId="28">#REF!</definedName>
    <definedName name="__MT133" localSheetId="24">#REF!</definedName>
    <definedName name="__MT133" localSheetId="21">#REF!</definedName>
    <definedName name="__MT133">#REF!</definedName>
    <definedName name="__MT134" localSheetId="23">#REF!</definedName>
    <definedName name="__MT134" localSheetId="28">#REF!</definedName>
    <definedName name="__MT134" localSheetId="24">#REF!</definedName>
    <definedName name="__MT134" localSheetId="21">#REF!</definedName>
    <definedName name="__MT134">#REF!</definedName>
    <definedName name="__MT135" localSheetId="23">#REF!</definedName>
    <definedName name="__MT135" localSheetId="28">#REF!</definedName>
    <definedName name="__MT135" localSheetId="24">#REF!</definedName>
    <definedName name="__MT135" localSheetId="21">#REF!</definedName>
    <definedName name="__MT135">#REF!</definedName>
    <definedName name="__MT136" localSheetId="23">#REF!</definedName>
    <definedName name="__MT136" localSheetId="28">#REF!</definedName>
    <definedName name="__MT136" localSheetId="24">#REF!</definedName>
    <definedName name="__MT136" localSheetId="21">#REF!</definedName>
    <definedName name="__MT136">#REF!</definedName>
    <definedName name="__MT137" localSheetId="23">#REF!</definedName>
    <definedName name="__MT137" localSheetId="28">#REF!</definedName>
    <definedName name="__MT137" localSheetId="24">#REF!</definedName>
    <definedName name="__MT137" localSheetId="21">#REF!</definedName>
    <definedName name="__MT137">#REF!</definedName>
    <definedName name="__MT138" localSheetId="23">#REF!</definedName>
    <definedName name="__MT138" localSheetId="28">#REF!</definedName>
    <definedName name="__MT138" localSheetId="24">#REF!</definedName>
    <definedName name="__MT138" localSheetId="21">#REF!</definedName>
    <definedName name="__MT138">#REF!</definedName>
    <definedName name="__MT139" localSheetId="23">#REF!</definedName>
    <definedName name="__MT139" localSheetId="28">#REF!</definedName>
    <definedName name="__MT139" localSheetId="24">#REF!</definedName>
    <definedName name="__MT139" localSheetId="21">#REF!</definedName>
    <definedName name="__MT139">#REF!</definedName>
    <definedName name="__MT14" localSheetId="23">#REF!</definedName>
    <definedName name="__MT14" localSheetId="28">#REF!</definedName>
    <definedName name="__MT14" localSheetId="24">#REF!</definedName>
    <definedName name="__MT14" localSheetId="21">#REF!</definedName>
    <definedName name="__MT14">#REF!</definedName>
    <definedName name="__MT140" localSheetId="23">#REF!</definedName>
    <definedName name="__MT140" localSheetId="28">#REF!</definedName>
    <definedName name="__MT140" localSheetId="24">#REF!</definedName>
    <definedName name="__MT140" localSheetId="21">#REF!</definedName>
    <definedName name="__MT140">#REF!</definedName>
    <definedName name="__MT141" localSheetId="23">#REF!</definedName>
    <definedName name="__MT141" localSheetId="28">#REF!</definedName>
    <definedName name="__MT141" localSheetId="24">#REF!</definedName>
    <definedName name="__MT141" localSheetId="21">#REF!</definedName>
    <definedName name="__MT141">#REF!</definedName>
    <definedName name="__MT142" localSheetId="23">#REF!</definedName>
    <definedName name="__MT142" localSheetId="28">#REF!</definedName>
    <definedName name="__MT142" localSheetId="24">#REF!</definedName>
    <definedName name="__MT142" localSheetId="21">#REF!</definedName>
    <definedName name="__MT142">#REF!</definedName>
    <definedName name="__MT143" localSheetId="23">#REF!</definedName>
    <definedName name="__MT143" localSheetId="28">#REF!</definedName>
    <definedName name="__MT143" localSheetId="24">#REF!</definedName>
    <definedName name="__MT143" localSheetId="21">#REF!</definedName>
    <definedName name="__MT143">#REF!</definedName>
    <definedName name="__MT144" localSheetId="23">#REF!</definedName>
    <definedName name="__MT144" localSheetId="28">#REF!</definedName>
    <definedName name="__MT144" localSheetId="24">#REF!</definedName>
    <definedName name="__MT144" localSheetId="21">#REF!</definedName>
    <definedName name="__MT144">#REF!</definedName>
    <definedName name="__MT145" localSheetId="23">#REF!</definedName>
    <definedName name="__MT145" localSheetId="28">#REF!</definedName>
    <definedName name="__MT145" localSheetId="24">#REF!</definedName>
    <definedName name="__MT145" localSheetId="21">#REF!</definedName>
    <definedName name="__MT145">#REF!</definedName>
    <definedName name="__MT146" localSheetId="23">#REF!</definedName>
    <definedName name="__MT146" localSheetId="28">#REF!</definedName>
    <definedName name="__MT146" localSheetId="24">#REF!</definedName>
    <definedName name="__MT146" localSheetId="21">#REF!</definedName>
    <definedName name="__MT146">#REF!</definedName>
    <definedName name="__MT147" localSheetId="23">#REF!</definedName>
    <definedName name="__MT147" localSheetId="28">#REF!</definedName>
    <definedName name="__MT147" localSheetId="24">#REF!</definedName>
    <definedName name="__MT147" localSheetId="21">#REF!</definedName>
    <definedName name="__MT147">#REF!</definedName>
    <definedName name="__MT148" localSheetId="23">#REF!</definedName>
    <definedName name="__MT148" localSheetId="28">#REF!</definedName>
    <definedName name="__MT148" localSheetId="24">#REF!</definedName>
    <definedName name="__MT148" localSheetId="21">#REF!</definedName>
    <definedName name="__MT148">#REF!</definedName>
    <definedName name="__MT149" localSheetId="23">#REF!</definedName>
    <definedName name="__MT149" localSheetId="28">#REF!</definedName>
    <definedName name="__MT149" localSheetId="24">#REF!</definedName>
    <definedName name="__MT149" localSheetId="21">#REF!</definedName>
    <definedName name="__MT149">#REF!</definedName>
    <definedName name="__MT15" localSheetId="23">#REF!</definedName>
    <definedName name="__MT15" localSheetId="28">#REF!</definedName>
    <definedName name="__MT15" localSheetId="24">#REF!</definedName>
    <definedName name="__MT15" localSheetId="21">#REF!</definedName>
    <definedName name="__MT15">#REF!</definedName>
    <definedName name="__MT150" localSheetId="23">#REF!</definedName>
    <definedName name="__MT150" localSheetId="28">#REF!</definedName>
    <definedName name="__MT150" localSheetId="24">#REF!</definedName>
    <definedName name="__MT150" localSheetId="21">#REF!</definedName>
    <definedName name="__MT150">#REF!</definedName>
    <definedName name="__MT16" localSheetId="23">#REF!</definedName>
    <definedName name="__MT16" localSheetId="28">#REF!</definedName>
    <definedName name="__MT16" localSheetId="24">#REF!</definedName>
    <definedName name="__MT16" localSheetId="21">#REF!</definedName>
    <definedName name="__MT16">#REF!</definedName>
    <definedName name="__MT17" localSheetId="23">#REF!</definedName>
    <definedName name="__MT17" localSheetId="28">#REF!</definedName>
    <definedName name="__MT17" localSheetId="24">#REF!</definedName>
    <definedName name="__MT17" localSheetId="21">#REF!</definedName>
    <definedName name="__MT17">#REF!</definedName>
    <definedName name="__MT18" localSheetId="23">#REF!</definedName>
    <definedName name="__MT18" localSheetId="28">#REF!</definedName>
    <definedName name="__MT18" localSheetId="24">#REF!</definedName>
    <definedName name="__MT18" localSheetId="21">#REF!</definedName>
    <definedName name="__MT18">#REF!</definedName>
    <definedName name="__MT19" localSheetId="23">#REF!</definedName>
    <definedName name="__MT19" localSheetId="28">#REF!</definedName>
    <definedName name="__MT19" localSheetId="24">#REF!</definedName>
    <definedName name="__MT19" localSheetId="21">#REF!</definedName>
    <definedName name="__MT19">#REF!</definedName>
    <definedName name="__MT2" localSheetId="23">#REF!</definedName>
    <definedName name="__MT2" localSheetId="28">#REF!</definedName>
    <definedName name="__MT2" localSheetId="24">#REF!</definedName>
    <definedName name="__MT2" localSheetId="21">#REF!</definedName>
    <definedName name="__MT2">#REF!</definedName>
    <definedName name="__MT20" localSheetId="23">#REF!</definedName>
    <definedName name="__MT20" localSheetId="28">#REF!</definedName>
    <definedName name="__MT20" localSheetId="24">#REF!</definedName>
    <definedName name="__MT20" localSheetId="21">#REF!</definedName>
    <definedName name="__MT20">#REF!</definedName>
    <definedName name="__MT21" localSheetId="23">#REF!</definedName>
    <definedName name="__MT21" localSheetId="28">#REF!</definedName>
    <definedName name="__MT21" localSheetId="24">#REF!</definedName>
    <definedName name="__MT21" localSheetId="21">#REF!</definedName>
    <definedName name="__MT21">#REF!</definedName>
    <definedName name="__MT22" localSheetId="23">#REF!</definedName>
    <definedName name="__MT22" localSheetId="28">#REF!</definedName>
    <definedName name="__MT22" localSheetId="24">#REF!</definedName>
    <definedName name="__MT22" localSheetId="21">#REF!</definedName>
    <definedName name="__MT22">#REF!</definedName>
    <definedName name="__MT23" localSheetId="23">#REF!</definedName>
    <definedName name="__MT23" localSheetId="28">#REF!</definedName>
    <definedName name="__MT23" localSheetId="24">#REF!</definedName>
    <definedName name="__MT23" localSheetId="21">#REF!</definedName>
    <definedName name="__MT23">#REF!</definedName>
    <definedName name="__MT24" localSheetId="23">#REF!</definedName>
    <definedName name="__MT24" localSheetId="28">#REF!</definedName>
    <definedName name="__MT24" localSheetId="24">#REF!</definedName>
    <definedName name="__MT24" localSheetId="21">#REF!</definedName>
    <definedName name="__MT24">#REF!</definedName>
    <definedName name="__MT25" localSheetId="23">#REF!</definedName>
    <definedName name="__MT25" localSheetId="28">#REF!</definedName>
    <definedName name="__MT25" localSheetId="24">#REF!</definedName>
    <definedName name="__MT25" localSheetId="21">#REF!</definedName>
    <definedName name="__MT25">#REF!</definedName>
    <definedName name="__MT26" localSheetId="23">#REF!</definedName>
    <definedName name="__MT26" localSheetId="28">#REF!</definedName>
    <definedName name="__MT26" localSheetId="24">#REF!</definedName>
    <definedName name="__MT26" localSheetId="21">#REF!</definedName>
    <definedName name="__MT26">#REF!</definedName>
    <definedName name="__MT27" localSheetId="23">#REF!</definedName>
    <definedName name="__MT27" localSheetId="28">#REF!</definedName>
    <definedName name="__MT27" localSheetId="24">#REF!</definedName>
    <definedName name="__MT27" localSheetId="21">#REF!</definedName>
    <definedName name="__MT27">#REF!</definedName>
    <definedName name="__MT28" localSheetId="23">#REF!</definedName>
    <definedName name="__MT28" localSheetId="28">#REF!</definedName>
    <definedName name="__MT28" localSheetId="24">#REF!</definedName>
    <definedName name="__MT28" localSheetId="21">#REF!</definedName>
    <definedName name="__MT28">#REF!</definedName>
    <definedName name="__MT29" localSheetId="23">#REF!</definedName>
    <definedName name="__MT29" localSheetId="28">#REF!</definedName>
    <definedName name="__MT29" localSheetId="24">#REF!</definedName>
    <definedName name="__MT29" localSheetId="21">#REF!</definedName>
    <definedName name="__MT29">#REF!</definedName>
    <definedName name="__MT3" localSheetId="23">#REF!</definedName>
    <definedName name="__MT3" localSheetId="28">#REF!</definedName>
    <definedName name="__MT3" localSheetId="24">#REF!</definedName>
    <definedName name="__MT3" localSheetId="21">#REF!</definedName>
    <definedName name="__MT3">#REF!</definedName>
    <definedName name="__MT30" localSheetId="23">#REF!</definedName>
    <definedName name="__MT30" localSheetId="28">#REF!</definedName>
    <definedName name="__MT30" localSheetId="24">#REF!</definedName>
    <definedName name="__MT30" localSheetId="21">#REF!</definedName>
    <definedName name="__MT30">#REF!</definedName>
    <definedName name="__MT31" localSheetId="23">#REF!</definedName>
    <definedName name="__MT31" localSheetId="28">#REF!</definedName>
    <definedName name="__MT31" localSheetId="24">#REF!</definedName>
    <definedName name="__MT31" localSheetId="21">#REF!</definedName>
    <definedName name="__MT31">#REF!</definedName>
    <definedName name="__MT32" localSheetId="23">#REF!</definedName>
    <definedName name="__MT32" localSheetId="28">#REF!</definedName>
    <definedName name="__MT32" localSheetId="24">#REF!</definedName>
    <definedName name="__MT32" localSheetId="21">#REF!</definedName>
    <definedName name="__MT32">#REF!</definedName>
    <definedName name="__MT33" localSheetId="23">#REF!</definedName>
    <definedName name="__MT33" localSheetId="28">#REF!</definedName>
    <definedName name="__MT33" localSheetId="24">#REF!</definedName>
    <definedName name="__MT33" localSheetId="21">#REF!</definedName>
    <definedName name="__MT33">#REF!</definedName>
    <definedName name="__MT34" localSheetId="23">#REF!</definedName>
    <definedName name="__MT34" localSheetId="28">#REF!</definedName>
    <definedName name="__MT34" localSheetId="24">#REF!</definedName>
    <definedName name="__MT34" localSheetId="21">#REF!</definedName>
    <definedName name="__MT34">#REF!</definedName>
    <definedName name="__MT35" localSheetId="23">#REF!</definedName>
    <definedName name="__MT35" localSheetId="28">#REF!</definedName>
    <definedName name="__MT35" localSheetId="24">#REF!</definedName>
    <definedName name="__MT35" localSheetId="21">#REF!</definedName>
    <definedName name="__MT35">#REF!</definedName>
    <definedName name="__MT36" localSheetId="23">#REF!</definedName>
    <definedName name="__MT36" localSheetId="28">#REF!</definedName>
    <definedName name="__MT36" localSheetId="24">#REF!</definedName>
    <definedName name="__MT36" localSheetId="21">#REF!</definedName>
    <definedName name="__MT36">#REF!</definedName>
    <definedName name="__MT37" localSheetId="23">#REF!</definedName>
    <definedName name="__MT37" localSheetId="28">#REF!</definedName>
    <definedName name="__MT37" localSheetId="24">#REF!</definedName>
    <definedName name="__MT37" localSheetId="21">#REF!</definedName>
    <definedName name="__MT37">#REF!</definedName>
    <definedName name="__MT38" localSheetId="23">#REF!</definedName>
    <definedName name="__MT38" localSheetId="28">#REF!</definedName>
    <definedName name="__MT38" localSheetId="24">#REF!</definedName>
    <definedName name="__MT38" localSheetId="21">#REF!</definedName>
    <definedName name="__MT38">#REF!</definedName>
    <definedName name="__MT39" localSheetId="23">#REF!</definedName>
    <definedName name="__MT39" localSheetId="28">#REF!</definedName>
    <definedName name="__MT39" localSheetId="24">#REF!</definedName>
    <definedName name="__MT39" localSheetId="21">#REF!</definedName>
    <definedName name="__MT39">#REF!</definedName>
    <definedName name="__MT4" localSheetId="23">#REF!</definedName>
    <definedName name="__MT4" localSheetId="28">#REF!</definedName>
    <definedName name="__MT4" localSheetId="24">#REF!</definedName>
    <definedName name="__MT4" localSheetId="21">#REF!</definedName>
    <definedName name="__MT4">#REF!</definedName>
    <definedName name="__MT40" localSheetId="23">#REF!</definedName>
    <definedName name="__MT40" localSheetId="28">#REF!</definedName>
    <definedName name="__MT40" localSheetId="24">#REF!</definedName>
    <definedName name="__MT40" localSheetId="21">#REF!</definedName>
    <definedName name="__MT40">#REF!</definedName>
    <definedName name="__MT41" localSheetId="23">#REF!</definedName>
    <definedName name="__MT41" localSheetId="28">#REF!</definedName>
    <definedName name="__MT41" localSheetId="24">#REF!</definedName>
    <definedName name="__MT41" localSheetId="21">#REF!</definedName>
    <definedName name="__MT41">#REF!</definedName>
    <definedName name="__MT42" localSheetId="23">#REF!</definedName>
    <definedName name="__MT42" localSheetId="28">#REF!</definedName>
    <definedName name="__MT42" localSheetId="24">#REF!</definedName>
    <definedName name="__MT42" localSheetId="21">#REF!</definedName>
    <definedName name="__MT42">#REF!</definedName>
    <definedName name="__MT43" localSheetId="23">#REF!</definedName>
    <definedName name="__MT43" localSheetId="28">#REF!</definedName>
    <definedName name="__MT43" localSheetId="24">#REF!</definedName>
    <definedName name="__MT43" localSheetId="21">#REF!</definedName>
    <definedName name="__MT43">#REF!</definedName>
    <definedName name="__MT44" localSheetId="23">#REF!</definedName>
    <definedName name="__MT44" localSheetId="28">#REF!</definedName>
    <definedName name="__MT44" localSheetId="24">#REF!</definedName>
    <definedName name="__MT44" localSheetId="21">#REF!</definedName>
    <definedName name="__MT44">#REF!</definedName>
    <definedName name="__MT45" localSheetId="23">#REF!</definedName>
    <definedName name="__MT45" localSheetId="28">#REF!</definedName>
    <definedName name="__MT45" localSheetId="24">#REF!</definedName>
    <definedName name="__MT45" localSheetId="21">#REF!</definedName>
    <definedName name="__MT45">#REF!</definedName>
    <definedName name="__MT46" localSheetId="23">#REF!</definedName>
    <definedName name="__MT46" localSheetId="28">#REF!</definedName>
    <definedName name="__MT46" localSheetId="24">#REF!</definedName>
    <definedName name="__MT46" localSheetId="21">#REF!</definedName>
    <definedName name="__MT46">#REF!</definedName>
    <definedName name="__MT47" localSheetId="23">#REF!</definedName>
    <definedName name="__MT47" localSheetId="28">#REF!</definedName>
    <definedName name="__MT47" localSheetId="24">#REF!</definedName>
    <definedName name="__MT47" localSheetId="21">#REF!</definedName>
    <definedName name="__MT47">#REF!</definedName>
    <definedName name="__MT48" localSheetId="23">#REF!</definedName>
    <definedName name="__MT48" localSheetId="28">#REF!</definedName>
    <definedName name="__MT48" localSheetId="24">#REF!</definedName>
    <definedName name="__MT48" localSheetId="21">#REF!</definedName>
    <definedName name="__MT48">#REF!</definedName>
    <definedName name="__MT49" localSheetId="23">#REF!</definedName>
    <definedName name="__MT49" localSheetId="28">#REF!</definedName>
    <definedName name="__MT49" localSheetId="24">#REF!</definedName>
    <definedName name="__MT49" localSheetId="21">#REF!</definedName>
    <definedName name="__MT49">#REF!</definedName>
    <definedName name="__MT5" localSheetId="23">#REF!</definedName>
    <definedName name="__MT5" localSheetId="28">#REF!</definedName>
    <definedName name="__MT5" localSheetId="24">#REF!</definedName>
    <definedName name="__MT5" localSheetId="21">#REF!</definedName>
    <definedName name="__MT5">#REF!</definedName>
    <definedName name="__MT50" localSheetId="23">#REF!</definedName>
    <definedName name="__MT50" localSheetId="28">#REF!</definedName>
    <definedName name="__MT50" localSheetId="24">#REF!</definedName>
    <definedName name="__MT50" localSheetId="21">#REF!</definedName>
    <definedName name="__MT50">#REF!</definedName>
    <definedName name="__MT500" localSheetId="23">#REF!</definedName>
    <definedName name="__MT500" localSheetId="28">#REF!</definedName>
    <definedName name="__MT500" localSheetId="24">#REF!</definedName>
    <definedName name="__MT500" localSheetId="21">#REF!</definedName>
    <definedName name="__MT500">#REF!</definedName>
    <definedName name="__MT51" localSheetId="23">#REF!</definedName>
    <definedName name="__MT51" localSheetId="28">#REF!</definedName>
    <definedName name="__MT51" localSheetId="24">#REF!</definedName>
    <definedName name="__MT51" localSheetId="21">#REF!</definedName>
    <definedName name="__MT51">#REF!</definedName>
    <definedName name="__MT52" localSheetId="23">#REF!</definedName>
    <definedName name="__MT52" localSheetId="28">#REF!</definedName>
    <definedName name="__MT52" localSheetId="24">#REF!</definedName>
    <definedName name="__MT52" localSheetId="21">#REF!</definedName>
    <definedName name="__MT52">#REF!</definedName>
    <definedName name="__MT53" localSheetId="23">#REF!</definedName>
    <definedName name="__MT53" localSheetId="28">#REF!</definedName>
    <definedName name="__MT53" localSheetId="24">#REF!</definedName>
    <definedName name="__MT53" localSheetId="21">#REF!</definedName>
    <definedName name="__MT53">#REF!</definedName>
    <definedName name="__MT54" localSheetId="23">#REF!</definedName>
    <definedName name="__MT54" localSheetId="28">#REF!</definedName>
    <definedName name="__MT54" localSheetId="24">#REF!</definedName>
    <definedName name="__MT54" localSheetId="21">#REF!</definedName>
    <definedName name="__MT54">#REF!</definedName>
    <definedName name="__MT55" localSheetId="23">#REF!</definedName>
    <definedName name="__MT55" localSheetId="28">#REF!</definedName>
    <definedName name="__MT55" localSheetId="24">#REF!</definedName>
    <definedName name="__MT55" localSheetId="21">#REF!</definedName>
    <definedName name="__MT55">#REF!</definedName>
    <definedName name="__MT56" localSheetId="23">#REF!</definedName>
    <definedName name="__MT56" localSheetId="28">#REF!</definedName>
    <definedName name="__MT56" localSheetId="24">#REF!</definedName>
    <definedName name="__MT56" localSheetId="21">#REF!</definedName>
    <definedName name="__MT56">#REF!</definedName>
    <definedName name="__MT57" localSheetId="23">#REF!</definedName>
    <definedName name="__MT57" localSheetId="28">#REF!</definedName>
    <definedName name="__MT57" localSheetId="24">#REF!</definedName>
    <definedName name="__MT57" localSheetId="21">#REF!</definedName>
    <definedName name="__MT57">#REF!</definedName>
    <definedName name="__MT58" localSheetId="23">#REF!</definedName>
    <definedName name="__MT58" localSheetId="28">#REF!</definedName>
    <definedName name="__MT58" localSheetId="24">#REF!</definedName>
    <definedName name="__MT58" localSheetId="21">#REF!</definedName>
    <definedName name="__MT58">#REF!</definedName>
    <definedName name="__MT59" localSheetId="23">#REF!</definedName>
    <definedName name="__MT59" localSheetId="28">#REF!</definedName>
    <definedName name="__MT59" localSheetId="24">#REF!</definedName>
    <definedName name="__MT59" localSheetId="21">#REF!</definedName>
    <definedName name="__MT59">#REF!</definedName>
    <definedName name="__MT6" localSheetId="23">#REF!</definedName>
    <definedName name="__MT6" localSheetId="28">#REF!</definedName>
    <definedName name="__MT6" localSheetId="24">#REF!</definedName>
    <definedName name="__MT6" localSheetId="21">#REF!</definedName>
    <definedName name="__MT6">#REF!</definedName>
    <definedName name="__MT60" localSheetId="23">#REF!</definedName>
    <definedName name="__MT60" localSheetId="28">#REF!</definedName>
    <definedName name="__MT60" localSheetId="24">#REF!</definedName>
    <definedName name="__MT60" localSheetId="21">#REF!</definedName>
    <definedName name="__MT60">#REF!</definedName>
    <definedName name="__MT61" localSheetId="23">#REF!</definedName>
    <definedName name="__MT61" localSheetId="28">#REF!</definedName>
    <definedName name="__MT61" localSheetId="24">#REF!</definedName>
    <definedName name="__MT61" localSheetId="21">#REF!</definedName>
    <definedName name="__MT61">#REF!</definedName>
    <definedName name="__MT62" localSheetId="23">#REF!</definedName>
    <definedName name="__MT62" localSheetId="28">#REF!</definedName>
    <definedName name="__MT62" localSheetId="24">#REF!</definedName>
    <definedName name="__MT62" localSheetId="21">#REF!</definedName>
    <definedName name="__MT62">#REF!</definedName>
    <definedName name="__MT63" localSheetId="23">#REF!</definedName>
    <definedName name="__MT63" localSheetId="28">#REF!</definedName>
    <definedName name="__MT63" localSheetId="24">#REF!</definedName>
    <definedName name="__MT63" localSheetId="21">#REF!</definedName>
    <definedName name="__MT63">#REF!</definedName>
    <definedName name="__MT64" localSheetId="23">#REF!</definedName>
    <definedName name="__MT64" localSheetId="28">#REF!</definedName>
    <definedName name="__MT64" localSheetId="24">#REF!</definedName>
    <definedName name="__MT64" localSheetId="21">#REF!</definedName>
    <definedName name="__MT64">#REF!</definedName>
    <definedName name="__MT65" localSheetId="23">#REF!</definedName>
    <definedName name="__MT65" localSheetId="28">#REF!</definedName>
    <definedName name="__MT65" localSheetId="24">#REF!</definedName>
    <definedName name="__MT65" localSheetId="21">#REF!</definedName>
    <definedName name="__MT65">#REF!</definedName>
    <definedName name="__MT66" localSheetId="23">#REF!</definedName>
    <definedName name="__MT66" localSheetId="28">#REF!</definedName>
    <definedName name="__MT66" localSheetId="24">#REF!</definedName>
    <definedName name="__MT66" localSheetId="21">#REF!</definedName>
    <definedName name="__MT66">#REF!</definedName>
    <definedName name="__MT67" localSheetId="23">#REF!</definedName>
    <definedName name="__MT67" localSheetId="28">#REF!</definedName>
    <definedName name="__MT67" localSheetId="24">#REF!</definedName>
    <definedName name="__MT67" localSheetId="21">#REF!</definedName>
    <definedName name="__MT67">#REF!</definedName>
    <definedName name="__MT68" localSheetId="23">#REF!</definedName>
    <definedName name="__MT68" localSheetId="28">#REF!</definedName>
    <definedName name="__MT68" localSheetId="24">#REF!</definedName>
    <definedName name="__MT68" localSheetId="21">#REF!</definedName>
    <definedName name="__MT68">#REF!</definedName>
    <definedName name="__MT69" localSheetId="23">#REF!</definedName>
    <definedName name="__MT69" localSheetId="28">#REF!</definedName>
    <definedName name="__MT69" localSheetId="24">#REF!</definedName>
    <definedName name="__MT69" localSheetId="21">#REF!</definedName>
    <definedName name="__MT69">#REF!</definedName>
    <definedName name="__MT7" localSheetId="23">#REF!</definedName>
    <definedName name="__MT7" localSheetId="28">#REF!</definedName>
    <definedName name="__MT7" localSheetId="24">#REF!</definedName>
    <definedName name="__MT7" localSheetId="21">#REF!</definedName>
    <definedName name="__MT7">#REF!</definedName>
    <definedName name="__MT70" localSheetId="23">#REF!</definedName>
    <definedName name="__MT70" localSheetId="28">#REF!</definedName>
    <definedName name="__MT70" localSheetId="24">#REF!</definedName>
    <definedName name="__MT70" localSheetId="21">#REF!</definedName>
    <definedName name="__MT70">#REF!</definedName>
    <definedName name="__MT71" localSheetId="23">#REF!</definedName>
    <definedName name="__MT71" localSheetId="28">#REF!</definedName>
    <definedName name="__MT71" localSheetId="24">#REF!</definedName>
    <definedName name="__MT71" localSheetId="21">#REF!</definedName>
    <definedName name="__MT71">#REF!</definedName>
    <definedName name="__MT72" localSheetId="23">#REF!</definedName>
    <definedName name="__MT72" localSheetId="28">#REF!</definedName>
    <definedName name="__MT72" localSheetId="24">#REF!</definedName>
    <definedName name="__MT72" localSheetId="21">#REF!</definedName>
    <definedName name="__MT72">#REF!</definedName>
    <definedName name="__MT73" localSheetId="23">#REF!</definedName>
    <definedName name="__MT73" localSheetId="28">#REF!</definedName>
    <definedName name="__MT73" localSheetId="24">#REF!</definedName>
    <definedName name="__MT73" localSheetId="21">#REF!</definedName>
    <definedName name="__MT73">#REF!</definedName>
    <definedName name="__MT74" localSheetId="23">#REF!</definedName>
    <definedName name="__MT74" localSheetId="28">#REF!</definedName>
    <definedName name="__MT74" localSheetId="24">#REF!</definedName>
    <definedName name="__MT74" localSheetId="21">#REF!</definedName>
    <definedName name="__MT74">#REF!</definedName>
    <definedName name="__MT75" localSheetId="23">#REF!</definedName>
    <definedName name="__MT75" localSheetId="28">#REF!</definedName>
    <definedName name="__MT75" localSheetId="24">#REF!</definedName>
    <definedName name="__MT75" localSheetId="21">#REF!</definedName>
    <definedName name="__MT75">#REF!</definedName>
    <definedName name="__MT76" localSheetId="23">#REF!</definedName>
    <definedName name="__MT76" localSheetId="28">#REF!</definedName>
    <definedName name="__MT76" localSheetId="24">#REF!</definedName>
    <definedName name="__MT76" localSheetId="21">#REF!</definedName>
    <definedName name="__MT76">#REF!</definedName>
    <definedName name="__MT77" localSheetId="23">#REF!</definedName>
    <definedName name="__MT77" localSheetId="28">#REF!</definedName>
    <definedName name="__MT77" localSheetId="24">#REF!</definedName>
    <definedName name="__MT77" localSheetId="21">#REF!</definedName>
    <definedName name="__MT77">#REF!</definedName>
    <definedName name="__MT78" localSheetId="23">#REF!</definedName>
    <definedName name="__MT78" localSheetId="28">#REF!</definedName>
    <definedName name="__MT78" localSheetId="24">#REF!</definedName>
    <definedName name="__MT78" localSheetId="21">#REF!</definedName>
    <definedName name="__MT78">#REF!</definedName>
    <definedName name="__MT79" localSheetId="23">#REF!</definedName>
    <definedName name="__MT79" localSheetId="28">#REF!</definedName>
    <definedName name="__MT79" localSheetId="24">#REF!</definedName>
    <definedName name="__MT79" localSheetId="21">#REF!</definedName>
    <definedName name="__MT79">#REF!</definedName>
    <definedName name="__MT8" localSheetId="23">#REF!</definedName>
    <definedName name="__MT8" localSheetId="28">#REF!</definedName>
    <definedName name="__MT8" localSheetId="24">#REF!</definedName>
    <definedName name="__MT8" localSheetId="21">#REF!</definedName>
    <definedName name="__MT8">#REF!</definedName>
    <definedName name="__MT80" localSheetId="23">#REF!</definedName>
    <definedName name="__MT80" localSheetId="28">#REF!</definedName>
    <definedName name="__MT80" localSheetId="24">#REF!</definedName>
    <definedName name="__MT80" localSheetId="21">#REF!</definedName>
    <definedName name="__MT80">#REF!</definedName>
    <definedName name="__MT81" localSheetId="23">#REF!</definedName>
    <definedName name="__MT81" localSheetId="28">#REF!</definedName>
    <definedName name="__MT81" localSheetId="24">#REF!</definedName>
    <definedName name="__MT81" localSheetId="21">#REF!</definedName>
    <definedName name="__MT81">#REF!</definedName>
    <definedName name="__MT82" localSheetId="23">#REF!</definedName>
    <definedName name="__MT82" localSheetId="28">#REF!</definedName>
    <definedName name="__MT82" localSheetId="24">#REF!</definedName>
    <definedName name="__MT82" localSheetId="21">#REF!</definedName>
    <definedName name="__MT82">#REF!</definedName>
    <definedName name="__MT83" localSheetId="23">#REF!</definedName>
    <definedName name="__MT83" localSheetId="28">#REF!</definedName>
    <definedName name="__MT83" localSheetId="24">#REF!</definedName>
    <definedName name="__MT83" localSheetId="21">#REF!</definedName>
    <definedName name="__MT83">#REF!</definedName>
    <definedName name="__MT84" localSheetId="23">#REF!</definedName>
    <definedName name="__MT84" localSheetId="28">#REF!</definedName>
    <definedName name="__MT84" localSheetId="24">#REF!</definedName>
    <definedName name="__MT84" localSheetId="21">#REF!</definedName>
    <definedName name="__MT84">#REF!</definedName>
    <definedName name="__MT85" localSheetId="23">#REF!</definedName>
    <definedName name="__MT85" localSheetId="28">#REF!</definedName>
    <definedName name="__MT85" localSheetId="24">#REF!</definedName>
    <definedName name="__MT85" localSheetId="21">#REF!</definedName>
    <definedName name="__MT85">#REF!</definedName>
    <definedName name="__MT86" localSheetId="23">#REF!</definedName>
    <definedName name="__MT86" localSheetId="28">#REF!</definedName>
    <definedName name="__MT86" localSheetId="24">#REF!</definedName>
    <definedName name="__MT86" localSheetId="21">#REF!</definedName>
    <definedName name="__MT86">#REF!</definedName>
    <definedName name="__MT87" localSheetId="23">#REF!</definedName>
    <definedName name="__MT87" localSheetId="28">#REF!</definedName>
    <definedName name="__MT87" localSheetId="24">#REF!</definedName>
    <definedName name="__MT87" localSheetId="21">#REF!</definedName>
    <definedName name="__MT87">#REF!</definedName>
    <definedName name="__MT88" localSheetId="23">#REF!</definedName>
    <definedName name="__MT88" localSheetId="28">#REF!</definedName>
    <definedName name="__MT88" localSheetId="24">#REF!</definedName>
    <definedName name="__MT88" localSheetId="21">#REF!</definedName>
    <definedName name="__MT88">#REF!</definedName>
    <definedName name="__MT89" localSheetId="23">#REF!</definedName>
    <definedName name="__MT89" localSheetId="28">#REF!</definedName>
    <definedName name="__MT89" localSheetId="24">#REF!</definedName>
    <definedName name="__MT89" localSheetId="21">#REF!</definedName>
    <definedName name="__MT89">#REF!</definedName>
    <definedName name="__MT9" localSheetId="23">#REF!</definedName>
    <definedName name="__MT9" localSheetId="28">#REF!</definedName>
    <definedName name="__MT9" localSheetId="24">#REF!</definedName>
    <definedName name="__MT9" localSheetId="21">#REF!</definedName>
    <definedName name="__MT9">#REF!</definedName>
    <definedName name="__MT90" localSheetId="23">#REF!</definedName>
    <definedName name="__MT90" localSheetId="28">#REF!</definedName>
    <definedName name="__MT90" localSheetId="24">#REF!</definedName>
    <definedName name="__MT90" localSheetId="21">#REF!</definedName>
    <definedName name="__MT90">#REF!</definedName>
    <definedName name="__MT91" localSheetId="23">#REF!</definedName>
    <definedName name="__MT91" localSheetId="28">#REF!</definedName>
    <definedName name="__MT91" localSheetId="24">#REF!</definedName>
    <definedName name="__MT91" localSheetId="21">#REF!</definedName>
    <definedName name="__MT91">#REF!</definedName>
    <definedName name="__MT92" localSheetId="23">#REF!</definedName>
    <definedName name="__MT92" localSheetId="28">#REF!</definedName>
    <definedName name="__MT92" localSheetId="24">#REF!</definedName>
    <definedName name="__MT92" localSheetId="21">#REF!</definedName>
    <definedName name="__MT92">#REF!</definedName>
    <definedName name="__MT93" localSheetId="23">#REF!</definedName>
    <definedName name="__MT93" localSheetId="28">#REF!</definedName>
    <definedName name="__MT93" localSheetId="24">#REF!</definedName>
    <definedName name="__MT93" localSheetId="21">#REF!</definedName>
    <definedName name="__MT93">#REF!</definedName>
    <definedName name="__MT94" localSheetId="23">#REF!</definedName>
    <definedName name="__MT94" localSheetId="28">#REF!</definedName>
    <definedName name="__MT94" localSheetId="24">#REF!</definedName>
    <definedName name="__MT94" localSheetId="21">#REF!</definedName>
    <definedName name="__MT94">#REF!</definedName>
    <definedName name="__MT95" localSheetId="23">#REF!</definedName>
    <definedName name="__MT95" localSheetId="28">#REF!</definedName>
    <definedName name="__MT95" localSheetId="24">#REF!</definedName>
    <definedName name="__MT95" localSheetId="21">#REF!</definedName>
    <definedName name="__MT95">#REF!</definedName>
    <definedName name="__MT96" localSheetId="23">#REF!</definedName>
    <definedName name="__MT96" localSheetId="28">#REF!</definedName>
    <definedName name="__MT96" localSheetId="24">#REF!</definedName>
    <definedName name="__MT96" localSheetId="21">#REF!</definedName>
    <definedName name="__MT96">#REF!</definedName>
    <definedName name="__MT97" localSheetId="23">#REF!</definedName>
    <definedName name="__MT97" localSheetId="28">#REF!</definedName>
    <definedName name="__MT97" localSheetId="24">#REF!</definedName>
    <definedName name="__MT97" localSheetId="21">#REF!</definedName>
    <definedName name="__MT97">#REF!</definedName>
    <definedName name="__MT98" localSheetId="23">#REF!</definedName>
    <definedName name="__MT98" localSheetId="28">#REF!</definedName>
    <definedName name="__MT98" localSheetId="24">#REF!</definedName>
    <definedName name="__MT98" localSheetId="21">#REF!</definedName>
    <definedName name="__MT98">#REF!</definedName>
    <definedName name="__MT99" localSheetId="23">#REF!</definedName>
    <definedName name="__MT99" localSheetId="28">#REF!</definedName>
    <definedName name="__MT99" localSheetId="24">#REF!</definedName>
    <definedName name="__MT99" localSheetId="21">#REF!</definedName>
    <definedName name="__MT99">#REF!</definedName>
    <definedName name="__OH1" localSheetId="26">#REF!</definedName>
    <definedName name="__OH1">[10]MRATES!$C$35</definedName>
    <definedName name="__PPA14" localSheetId="25">[7]MRATES!#REF!</definedName>
    <definedName name="__PPA14" localSheetId="22">[7]MRATES!#REF!</definedName>
    <definedName name="__PPA14" localSheetId="23">[7]MRATES!#REF!</definedName>
    <definedName name="__PPA14" localSheetId="26">[8]MRATES!#REF!</definedName>
    <definedName name="__PPA14" localSheetId="24">[7]MRATES!#REF!</definedName>
    <definedName name="__PPA14">[7]MRATES!#REF!</definedName>
    <definedName name="__PPB154" localSheetId="25">[7]MRATES!#REF!</definedName>
    <definedName name="__PPB154" localSheetId="22">[7]MRATES!#REF!</definedName>
    <definedName name="__PPB154" localSheetId="23">[7]MRATES!#REF!</definedName>
    <definedName name="__PPB154" localSheetId="26">[8]MRATES!#REF!</definedName>
    <definedName name="__PPB154" localSheetId="24">[7]MRATES!#REF!</definedName>
    <definedName name="__PPB154">[7]MRATES!#REF!</definedName>
    <definedName name="__PPB155" localSheetId="23">[7]MRATES!#REF!</definedName>
    <definedName name="__PPB155" localSheetId="26">[8]MRATES!#REF!</definedName>
    <definedName name="__PPB155" localSheetId="24">[7]MRATES!#REF!</definedName>
    <definedName name="__PPB155">[7]MRATES!#REF!</definedName>
    <definedName name="__PPB16" localSheetId="23">[7]MRATES!#REF!</definedName>
    <definedName name="__PPB16" localSheetId="26">[8]MRATES!#REF!</definedName>
    <definedName name="__PPB16" localSheetId="24">[7]MRATES!#REF!</definedName>
    <definedName name="__PPB16">[7]MRATES!#REF!</definedName>
    <definedName name="__PPB17" localSheetId="23">[7]MRATES!#REF!</definedName>
    <definedName name="__PPB17" localSheetId="26">[8]MRATES!#REF!</definedName>
    <definedName name="__PPB17" localSheetId="24">[7]MRATES!#REF!</definedName>
    <definedName name="__PPB17">[7]MRATES!#REF!</definedName>
    <definedName name="__PPB18" localSheetId="23">[7]MRATES!#REF!</definedName>
    <definedName name="__PPB18" localSheetId="26">[8]MRATES!#REF!</definedName>
    <definedName name="__PPB18" localSheetId="24">[7]MRATES!#REF!</definedName>
    <definedName name="__PPB18">[7]MRATES!#REF!</definedName>
    <definedName name="__PPB19" localSheetId="23">[7]MRATES!#REF!</definedName>
    <definedName name="__PPB19" localSheetId="26">[8]MRATES!#REF!</definedName>
    <definedName name="__PPB19" localSheetId="24">[7]MRATES!#REF!</definedName>
    <definedName name="__PPB19">[7]MRATES!#REF!</definedName>
    <definedName name="__PPB2" localSheetId="23">[7]MRATES!#REF!</definedName>
    <definedName name="__PPB2" localSheetId="26">[8]MRATES!#REF!</definedName>
    <definedName name="__PPB2" localSheetId="24">[7]MRATES!#REF!</definedName>
    <definedName name="__PPB2">[7]MRATES!#REF!</definedName>
    <definedName name="__PPB20" localSheetId="23">[7]MRATES!#REF!</definedName>
    <definedName name="__PPB20" localSheetId="26">[8]MRATES!#REF!</definedName>
    <definedName name="__PPB20" localSheetId="24">[7]MRATES!#REF!</definedName>
    <definedName name="__PPB20">[7]MRATES!#REF!</definedName>
    <definedName name="__PPB21" localSheetId="23">[7]MRATES!#REF!</definedName>
    <definedName name="__PPB21" localSheetId="26">[8]MRATES!#REF!</definedName>
    <definedName name="__PPB21" localSheetId="24">[7]MRATES!#REF!</definedName>
    <definedName name="__PPB21">[7]MRATES!#REF!</definedName>
    <definedName name="__PPB22" localSheetId="23">[7]MRATES!#REF!</definedName>
    <definedName name="__PPB22" localSheetId="26">[8]MRATES!#REF!</definedName>
    <definedName name="__PPB22" localSheetId="24">[7]MRATES!#REF!</definedName>
    <definedName name="__PPB22">[7]MRATES!#REF!</definedName>
    <definedName name="__PPB23" localSheetId="23">[7]MRATES!#REF!</definedName>
    <definedName name="__PPB23" localSheetId="26">[8]MRATES!#REF!</definedName>
    <definedName name="__PPB23" localSheetId="24">[7]MRATES!#REF!</definedName>
    <definedName name="__PPB23">[7]MRATES!#REF!</definedName>
    <definedName name="__PPB24" localSheetId="23">[7]MRATES!#REF!</definedName>
    <definedName name="__PPB24" localSheetId="26">[8]MRATES!#REF!</definedName>
    <definedName name="__PPB24" localSheetId="24">[7]MRATES!#REF!</definedName>
    <definedName name="__PPB24">[7]MRATES!#REF!</definedName>
    <definedName name="__PPB25" localSheetId="23">[7]MRATES!#REF!</definedName>
    <definedName name="__PPB25" localSheetId="26">[8]MRATES!#REF!</definedName>
    <definedName name="__PPB25" localSheetId="24">[7]MRATES!#REF!</definedName>
    <definedName name="__PPB25">[7]MRATES!#REF!</definedName>
    <definedName name="__PPB26" localSheetId="23">[7]MRATES!#REF!</definedName>
    <definedName name="__PPB26" localSheetId="26">[8]MRATES!#REF!</definedName>
    <definedName name="__PPB26" localSheetId="24">[7]MRATES!#REF!</definedName>
    <definedName name="__PPB26">[7]MRATES!#REF!</definedName>
    <definedName name="__PPB27" localSheetId="23">[7]MRATES!#REF!</definedName>
    <definedName name="__PPB27" localSheetId="26">[8]MRATES!#REF!</definedName>
    <definedName name="__PPB27" localSheetId="24">[7]MRATES!#REF!</definedName>
    <definedName name="__PPB27">[7]MRATES!#REF!</definedName>
    <definedName name="__PPB28" localSheetId="23">[7]MRATES!#REF!</definedName>
    <definedName name="__PPB28" localSheetId="26">[8]MRATES!#REF!</definedName>
    <definedName name="__PPB28" localSheetId="24">[7]MRATES!#REF!</definedName>
    <definedName name="__PPB28">[7]MRATES!#REF!</definedName>
    <definedName name="__PPB29" localSheetId="23">[7]MRATES!#REF!</definedName>
    <definedName name="__PPB29" localSheetId="26">[8]MRATES!#REF!</definedName>
    <definedName name="__PPB29" localSheetId="24">[7]MRATES!#REF!</definedName>
    <definedName name="__PPB29">[7]MRATES!#REF!</definedName>
    <definedName name="__PPB3" localSheetId="23">[7]MRATES!#REF!</definedName>
    <definedName name="__PPB3" localSheetId="26">[8]MRATES!#REF!</definedName>
    <definedName name="__PPB3" localSheetId="24">[7]MRATES!#REF!</definedName>
    <definedName name="__PPB3">[7]MRATES!#REF!</definedName>
    <definedName name="__PPB30" localSheetId="23">[7]MRATES!#REF!</definedName>
    <definedName name="__PPB30" localSheetId="26">[8]MRATES!#REF!</definedName>
    <definedName name="__PPB30" localSheetId="24">[7]MRATES!#REF!</definedName>
    <definedName name="__PPB30">[7]MRATES!#REF!</definedName>
    <definedName name="__PPB31" localSheetId="23">[7]MRATES!#REF!</definedName>
    <definedName name="__PPB31" localSheetId="26">[8]MRATES!#REF!</definedName>
    <definedName name="__PPB31" localSheetId="24">[7]MRATES!#REF!</definedName>
    <definedName name="__PPB31">[7]MRATES!#REF!</definedName>
    <definedName name="__PPB32" localSheetId="23">[7]MRATES!#REF!</definedName>
    <definedName name="__PPB32" localSheetId="26">[8]MRATES!#REF!</definedName>
    <definedName name="__PPB32" localSheetId="24">[7]MRATES!#REF!</definedName>
    <definedName name="__PPB32">[7]MRATES!#REF!</definedName>
    <definedName name="__PPB33" localSheetId="23">[7]MRATES!#REF!</definedName>
    <definedName name="__PPB33" localSheetId="26">[8]MRATES!#REF!</definedName>
    <definedName name="__PPB33" localSheetId="24">[7]MRATES!#REF!</definedName>
    <definedName name="__PPB33">[7]MRATES!#REF!</definedName>
    <definedName name="__PPB34" localSheetId="23">[7]MRATES!#REF!</definedName>
    <definedName name="__PPB34" localSheetId="26">[8]MRATES!#REF!</definedName>
    <definedName name="__PPB34" localSheetId="24">[7]MRATES!#REF!</definedName>
    <definedName name="__PPB34">[7]MRATES!#REF!</definedName>
    <definedName name="__PPB35" localSheetId="23">[7]MRATES!#REF!</definedName>
    <definedName name="__PPB35" localSheetId="26">[8]MRATES!#REF!</definedName>
    <definedName name="__PPB35" localSheetId="24">[7]MRATES!#REF!</definedName>
    <definedName name="__PPB35">[7]MRATES!#REF!</definedName>
    <definedName name="__PPB36" localSheetId="23">[7]MRATES!#REF!</definedName>
    <definedName name="__PPB36" localSheetId="26">[8]MRATES!#REF!</definedName>
    <definedName name="__PPB36" localSheetId="24">[7]MRATES!#REF!</definedName>
    <definedName name="__PPB36">[7]MRATES!#REF!</definedName>
    <definedName name="__PPB37" localSheetId="23">[7]MRATES!#REF!</definedName>
    <definedName name="__PPB37" localSheetId="26">[8]MRATES!#REF!</definedName>
    <definedName name="__PPB37" localSheetId="24">[7]MRATES!#REF!</definedName>
    <definedName name="__PPB37">[7]MRATES!#REF!</definedName>
    <definedName name="__PPB38" localSheetId="23">[7]MRATES!#REF!</definedName>
    <definedName name="__PPB38" localSheetId="26">[8]MRATES!#REF!</definedName>
    <definedName name="__PPB38" localSheetId="24">[7]MRATES!#REF!</definedName>
    <definedName name="__PPB38">[7]MRATES!#REF!</definedName>
    <definedName name="__PPB39" localSheetId="23">[7]MRATES!#REF!</definedName>
    <definedName name="__PPB39" localSheetId="26">[8]MRATES!#REF!</definedName>
    <definedName name="__PPB39" localSheetId="24">[7]MRATES!#REF!</definedName>
    <definedName name="__PPB39">[7]MRATES!#REF!</definedName>
    <definedName name="__PPB4" localSheetId="23">[7]MRATES!#REF!</definedName>
    <definedName name="__PPB4" localSheetId="26">[8]MRATES!#REF!</definedName>
    <definedName name="__PPB4" localSheetId="24">[7]MRATES!#REF!</definedName>
    <definedName name="__PPB4">[7]MRATES!#REF!</definedName>
    <definedName name="__PPB40" localSheetId="23">[7]MRATES!#REF!</definedName>
    <definedName name="__PPB40" localSheetId="26">[8]MRATES!#REF!</definedName>
    <definedName name="__PPB40" localSheetId="24">[7]MRATES!#REF!</definedName>
    <definedName name="__PPB40">[7]MRATES!#REF!</definedName>
    <definedName name="__PPB41" localSheetId="23">[7]MRATES!#REF!</definedName>
    <definedName name="__PPB41" localSheetId="26">[8]MRATES!#REF!</definedName>
    <definedName name="__PPB41" localSheetId="24">[7]MRATES!#REF!</definedName>
    <definedName name="__PPB41">[7]MRATES!#REF!</definedName>
    <definedName name="__PPB42" localSheetId="23">[7]MRATES!#REF!</definedName>
    <definedName name="__PPB42" localSheetId="26">[8]MRATES!#REF!</definedName>
    <definedName name="__PPB42" localSheetId="24">[7]MRATES!#REF!</definedName>
    <definedName name="__PPB42">[7]MRATES!#REF!</definedName>
    <definedName name="__PPB43" localSheetId="23">[7]MRATES!#REF!</definedName>
    <definedName name="__PPB43" localSheetId="26">[8]MRATES!#REF!</definedName>
    <definedName name="__PPB43" localSheetId="24">[7]MRATES!#REF!</definedName>
    <definedName name="__PPB43">[7]MRATES!#REF!</definedName>
    <definedName name="__PPB44" localSheetId="23">[7]MRATES!#REF!</definedName>
    <definedName name="__PPB44" localSheetId="26">[8]MRATES!#REF!</definedName>
    <definedName name="__PPB44" localSheetId="24">[7]MRATES!#REF!</definedName>
    <definedName name="__PPB44">[7]MRATES!#REF!</definedName>
    <definedName name="__PPB45" localSheetId="23">[7]MRATES!#REF!</definedName>
    <definedName name="__PPB45" localSheetId="26">[8]MRATES!#REF!</definedName>
    <definedName name="__PPB45" localSheetId="24">[7]MRATES!#REF!</definedName>
    <definedName name="__PPB45">[7]MRATES!#REF!</definedName>
    <definedName name="__PPB46" localSheetId="23">[7]MRATES!#REF!</definedName>
    <definedName name="__PPB46" localSheetId="26">[8]MRATES!#REF!</definedName>
    <definedName name="__PPB46" localSheetId="24">[7]MRATES!#REF!</definedName>
    <definedName name="__PPB46">[7]MRATES!#REF!</definedName>
    <definedName name="__PPB47" localSheetId="23">[7]MRATES!#REF!</definedName>
    <definedName name="__PPB47" localSheetId="26">[8]MRATES!#REF!</definedName>
    <definedName name="__PPB47" localSheetId="24">[7]MRATES!#REF!</definedName>
    <definedName name="__PPB47">[7]MRATES!#REF!</definedName>
    <definedName name="__PPB48" localSheetId="23">[7]MRATES!#REF!</definedName>
    <definedName name="__PPB48" localSheetId="26">[8]MRATES!#REF!</definedName>
    <definedName name="__PPB48" localSheetId="24">[7]MRATES!#REF!</definedName>
    <definedName name="__PPB48">[7]MRATES!#REF!</definedName>
    <definedName name="__PPB49" localSheetId="23">[7]MRATES!#REF!</definedName>
    <definedName name="__PPB49" localSheetId="26">[8]MRATES!#REF!</definedName>
    <definedName name="__PPB49" localSheetId="24">[7]MRATES!#REF!</definedName>
    <definedName name="__PPB49">[7]MRATES!#REF!</definedName>
    <definedName name="__PPB5" localSheetId="23">[7]MRATES!#REF!</definedName>
    <definedName name="__PPB5" localSheetId="26">[8]MRATES!#REF!</definedName>
    <definedName name="__PPB5" localSheetId="24">[7]MRATES!#REF!</definedName>
    <definedName name="__PPB5">[7]MRATES!#REF!</definedName>
    <definedName name="__PPB50" localSheetId="23">[7]MRATES!#REF!</definedName>
    <definedName name="__PPB50" localSheetId="26">[8]MRATES!#REF!</definedName>
    <definedName name="__PPB50" localSheetId="24">[7]MRATES!#REF!</definedName>
    <definedName name="__PPB50">[7]MRATES!#REF!</definedName>
    <definedName name="__PPB51" localSheetId="23">[7]MRATES!#REF!</definedName>
    <definedName name="__PPB51" localSheetId="26">[8]MRATES!#REF!</definedName>
    <definedName name="__PPB51" localSheetId="24">[7]MRATES!#REF!</definedName>
    <definedName name="__PPB51">[7]MRATES!#REF!</definedName>
    <definedName name="__PPB52" localSheetId="23">[7]MRATES!#REF!</definedName>
    <definedName name="__PPB52" localSheetId="26">[8]MRATES!#REF!</definedName>
    <definedName name="__PPB52" localSheetId="24">[7]MRATES!#REF!</definedName>
    <definedName name="__PPB52">[7]MRATES!#REF!</definedName>
    <definedName name="__PPB53" localSheetId="23">[7]MRATES!#REF!</definedName>
    <definedName name="__PPB53" localSheetId="26">[8]MRATES!#REF!</definedName>
    <definedName name="__PPB53" localSheetId="24">[7]MRATES!#REF!</definedName>
    <definedName name="__PPB53">[7]MRATES!#REF!</definedName>
    <definedName name="__PPB54" localSheetId="23">[7]MRATES!#REF!</definedName>
    <definedName name="__PPB54" localSheetId="26">[8]MRATES!#REF!</definedName>
    <definedName name="__PPB54" localSheetId="24">[7]MRATES!#REF!</definedName>
    <definedName name="__PPB54">[7]MRATES!#REF!</definedName>
    <definedName name="__PPB55" localSheetId="23">[7]MRATES!#REF!</definedName>
    <definedName name="__PPB55" localSheetId="26">[8]MRATES!#REF!</definedName>
    <definedName name="__PPB55" localSheetId="24">[7]MRATES!#REF!</definedName>
    <definedName name="__PPB55">[7]MRATES!#REF!</definedName>
    <definedName name="__PPB56" localSheetId="23">[7]MRATES!#REF!</definedName>
    <definedName name="__PPB56" localSheetId="26">[8]MRATES!#REF!</definedName>
    <definedName name="__PPB56" localSheetId="24">[7]MRATES!#REF!</definedName>
    <definedName name="__PPB56">[7]MRATES!#REF!</definedName>
    <definedName name="__PPB57" localSheetId="23">[7]MRATES!#REF!</definedName>
    <definedName name="__PPB57" localSheetId="26">[8]MRATES!#REF!</definedName>
    <definedName name="__PPB57" localSheetId="24">[7]MRATES!#REF!</definedName>
    <definedName name="__PPB57">[7]MRATES!#REF!</definedName>
    <definedName name="__PPB58" localSheetId="23">[7]MRATES!#REF!</definedName>
    <definedName name="__PPB58" localSheetId="26">[8]MRATES!#REF!</definedName>
    <definedName name="__PPB58" localSheetId="24">[7]MRATES!#REF!</definedName>
    <definedName name="__PPB58">[7]MRATES!#REF!</definedName>
    <definedName name="__PPB59" localSheetId="23">[7]MRATES!#REF!</definedName>
    <definedName name="__PPB59" localSheetId="26">[8]MRATES!#REF!</definedName>
    <definedName name="__PPB59" localSheetId="24">[7]MRATES!#REF!</definedName>
    <definedName name="__PPB59">[7]MRATES!#REF!</definedName>
    <definedName name="__PPB6" localSheetId="23">[7]MRATES!#REF!</definedName>
    <definedName name="__PPB6" localSheetId="26">[8]MRATES!#REF!</definedName>
    <definedName name="__PPB6" localSheetId="24">[7]MRATES!#REF!</definedName>
    <definedName name="__PPB6">[7]MRATES!#REF!</definedName>
    <definedName name="__PPB60" localSheetId="23">[7]MRATES!#REF!</definedName>
    <definedName name="__PPB60" localSheetId="26">[8]MRATES!#REF!</definedName>
    <definedName name="__PPB60" localSheetId="24">[7]MRATES!#REF!</definedName>
    <definedName name="__PPB60">[7]MRATES!#REF!</definedName>
    <definedName name="__PPB61" localSheetId="23">[7]MRATES!#REF!</definedName>
    <definedName name="__PPB61" localSheetId="26">[8]MRATES!#REF!</definedName>
    <definedName name="__PPB61" localSheetId="24">[7]MRATES!#REF!</definedName>
    <definedName name="__PPB61">[7]MRATES!#REF!</definedName>
    <definedName name="__PPB62" localSheetId="23">[7]MRATES!#REF!</definedName>
    <definedName name="__PPB62" localSheetId="26">[8]MRATES!#REF!</definedName>
    <definedName name="__PPB62" localSheetId="24">[7]MRATES!#REF!</definedName>
    <definedName name="__PPB62">[7]MRATES!#REF!</definedName>
    <definedName name="__PPB63" localSheetId="23">[7]MRATES!#REF!</definedName>
    <definedName name="__PPB63" localSheetId="26">[8]MRATES!#REF!</definedName>
    <definedName name="__PPB63" localSheetId="24">[7]MRATES!#REF!</definedName>
    <definedName name="__PPB63">[7]MRATES!#REF!</definedName>
    <definedName name="__PPB64" localSheetId="23">[7]MRATES!#REF!</definedName>
    <definedName name="__PPB64" localSheetId="26">[8]MRATES!#REF!</definedName>
    <definedName name="__PPB64" localSheetId="24">[7]MRATES!#REF!</definedName>
    <definedName name="__PPB64">[7]MRATES!#REF!</definedName>
    <definedName name="__PPB65" localSheetId="23">[7]MRATES!#REF!</definedName>
    <definedName name="__PPB65" localSheetId="26">[8]MRATES!#REF!</definedName>
    <definedName name="__PPB65" localSheetId="24">[7]MRATES!#REF!</definedName>
    <definedName name="__PPB65">[7]MRATES!#REF!</definedName>
    <definedName name="__PPB66" localSheetId="23">[7]MRATES!#REF!</definedName>
    <definedName name="__PPB66" localSheetId="26">[8]MRATES!#REF!</definedName>
    <definedName name="__PPB66" localSheetId="24">[7]MRATES!#REF!</definedName>
    <definedName name="__PPB66">[7]MRATES!#REF!</definedName>
    <definedName name="__PPB67" localSheetId="23">[7]MRATES!#REF!</definedName>
    <definedName name="__PPB67" localSheetId="26">[8]MRATES!#REF!</definedName>
    <definedName name="__PPB67" localSheetId="24">[7]MRATES!#REF!</definedName>
    <definedName name="__PPB67">[7]MRATES!#REF!</definedName>
    <definedName name="__PPB68" localSheetId="23">[7]MRATES!#REF!</definedName>
    <definedName name="__PPB68" localSheetId="26">[8]MRATES!#REF!</definedName>
    <definedName name="__PPB68" localSheetId="24">[7]MRATES!#REF!</definedName>
    <definedName name="__PPB68">[7]MRATES!#REF!</definedName>
    <definedName name="__PPB69" localSheetId="23">[7]MRATES!#REF!</definedName>
    <definedName name="__PPB69" localSheetId="26">[8]MRATES!#REF!</definedName>
    <definedName name="__PPB69" localSheetId="24">[7]MRATES!#REF!</definedName>
    <definedName name="__PPB69">[7]MRATES!#REF!</definedName>
    <definedName name="__PPB7" localSheetId="23">[7]MRATES!#REF!</definedName>
    <definedName name="__PPB7" localSheetId="26">[8]MRATES!#REF!</definedName>
    <definedName name="__PPB7" localSheetId="24">[7]MRATES!#REF!</definedName>
    <definedName name="__PPB7">[7]MRATES!#REF!</definedName>
    <definedName name="__PPB70" localSheetId="23">[7]MRATES!#REF!</definedName>
    <definedName name="__PPB70" localSheetId="26">[8]MRATES!#REF!</definedName>
    <definedName name="__PPB70" localSheetId="24">[7]MRATES!#REF!</definedName>
    <definedName name="__PPB70">[7]MRATES!#REF!</definedName>
    <definedName name="__PPB71" localSheetId="23">[7]MRATES!#REF!</definedName>
    <definedName name="__PPB71" localSheetId="26">[8]MRATES!#REF!</definedName>
    <definedName name="__PPB71" localSheetId="24">[7]MRATES!#REF!</definedName>
    <definedName name="__PPB71">[7]MRATES!#REF!</definedName>
    <definedName name="__PPB72" localSheetId="23">[7]MRATES!#REF!</definedName>
    <definedName name="__PPB72" localSheetId="26">[8]MRATES!#REF!</definedName>
    <definedName name="__PPB72" localSheetId="24">[7]MRATES!#REF!</definedName>
    <definedName name="__PPB72">[7]MRATES!#REF!</definedName>
    <definedName name="__PPB73" localSheetId="23">[7]MRATES!#REF!</definedName>
    <definedName name="__PPB73" localSheetId="26">[8]MRATES!#REF!</definedName>
    <definedName name="__PPB73" localSheetId="24">[7]MRATES!#REF!</definedName>
    <definedName name="__PPB73">[7]MRATES!#REF!</definedName>
    <definedName name="__PPB74" localSheetId="23">[7]MRATES!#REF!</definedName>
    <definedName name="__PPB74" localSheetId="26">[8]MRATES!#REF!</definedName>
    <definedName name="__PPB74" localSheetId="24">[7]MRATES!#REF!</definedName>
    <definedName name="__PPB74">[7]MRATES!#REF!</definedName>
    <definedName name="__PPB75" localSheetId="23">[7]MRATES!#REF!</definedName>
    <definedName name="__PPB75" localSheetId="26">[8]MRATES!#REF!</definedName>
    <definedName name="__PPB75" localSheetId="24">[7]MRATES!#REF!</definedName>
    <definedName name="__PPB75">[7]MRATES!#REF!</definedName>
    <definedName name="__PPB76" localSheetId="23">[7]MRATES!#REF!</definedName>
    <definedName name="__PPB76" localSheetId="26">[8]MRATES!#REF!</definedName>
    <definedName name="__PPB76" localSheetId="24">[7]MRATES!#REF!</definedName>
    <definedName name="__PPB76">[7]MRATES!#REF!</definedName>
    <definedName name="__PPB77" localSheetId="23">[7]MRATES!#REF!</definedName>
    <definedName name="__PPB77" localSheetId="26">[8]MRATES!#REF!</definedName>
    <definedName name="__PPB77" localSheetId="24">[7]MRATES!#REF!</definedName>
    <definedName name="__PPB77">[7]MRATES!#REF!</definedName>
    <definedName name="__PPB78" localSheetId="23">[7]MRATES!#REF!</definedName>
    <definedName name="__PPB78" localSheetId="26">[8]MRATES!#REF!</definedName>
    <definedName name="__PPB78" localSheetId="24">[7]MRATES!#REF!</definedName>
    <definedName name="__PPB78">[7]MRATES!#REF!</definedName>
    <definedName name="__PPB79" localSheetId="23">[7]MRATES!#REF!</definedName>
    <definedName name="__PPB79" localSheetId="26">[8]MRATES!#REF!</definedName>
    <definedName name="__PPB79" localSheetId="24">[7]MRATES!#REF!</definedName>
    <definedName name="__PPB79">[7]MRATES!#REF!</definedName>
    <definedName name="__PPB8" localSheetId="23">[7]MRATES!#REF!</definedName>
    <definedName name="__PPB8" localSheetId="26">[8]MRATES!#REF!</definedName>
    <definedName name="__PPB8" localSheetId="24">[7]MRATES!#REF!</definedName>
    <definedName name="__PPB8">[7]MRATES!#REF!</definedName>
    <definedName name="__PPB80" localSheetId="23">[7]MRATES!#REF!</definedName>
    <definedName name="__PPB80" localSheetId="26">[8]MRATES!#REF!</definedName>
    <definedName name="__PPB80" localSheetId="24">[7]MRATES!#REF!</definedName>
    <definedName name="__PPB80">[7]MRATES!#REF!</definedName>
    <definedName name="__PPB81" localSheetId="23">[7]MRATES!#REF!</definedName>
    <definedName name="__PPB81" localSheetId="26">[8]MRATES!#REF!</definedName>
    <definedName name="__PPB81" localSheetId="24">[7]MRATES!#REF!</definedName>
    <definedName name="__PPB81">[7]MRATES!#REF!</definedName>
    <definedName name="__PPB82" localSheetId="23">[7]MRATES!#REF!</definedName>
    <definedName name="__PPB82" localSheetId="26">[8]MRATES!#REF!</definedName>
    <definedName name="__PPB82" localSheetId="24">[7]MRATES!#REF!</definedName>
    <definedName name="__PPB82">[7]MRATES!#REF!</definedName>
    <definedName name="__PPB83" localSheetId="23">[7]MRATES!#REF!</definedName>
    <definedName name="__PPB83" localSheetId="26">[8]MRATES!#REF!</definedName>
    <definedName name="__PPB83" localSheetId="24">[7]MRATES!#REF!</definedName>
    <definedName name="__PPB83">[7]MRATES!#REF!</definedName>
    <definedName name="__PPB84" localSheetId="23">[7]MRATES!#REF!</definedName>
    <definedName name="__PPB84" localSheetId="26">[8]MRATES!#REF!</definedName>
    <definedName name="__PPB84" localSheetId="24">[7]MRATES!#REF!</definedName>
    <definedName name="__PPB84">[7]MRATES!#REF!</definedName>
    <definedName name="__PPB85" localSheetId="23">[7]MRATES!#REF!</definedName>
    <definedName name="__PPB85" localSheetId="26">[8]MRATES!#REF!</definedName>
    <definedName name="__PPB85" localSheetId="24">[7]MRATES!#REF!</definedName>
    <definedName name="__PPB85">[7]MRATES!#REF!</definedName>
    <definedName name="__PPB86" localSheetId="23">[7]MRATES!#REF!</definedName>
    <definedName name="__PPB86" localSheetId="26">[8]MRATES!#REF!</definedName>
    <definedName name="__PPB86" localSheetId="24">[7]MRATES!#REF!</definedName>
    <definedName name="__PPB86">[7]MRATES!#REF!</definedName>
    <definedName name="__PPB87" localSheetId="23">[7]MRATES!#REF!</definedName>
    <definedName name="__PPB87" localSheetId="26">[8]MRATES!#REF!</definedName>
    <definedName name="__PPB87" localSheetId="24">[7]MRATES!#REF!</definedName>
    <definedName name="__PPB87">[7]MRATES!#REF!</definedName>
    <definedName name="__PPB88" localSheetId="23">[7]MRATES!#REF!</definedName>
    <definedName name="__PPB88" localSheetId="26">[8]MRATES!#REF!</definedName>
    <definedName name="__PPB88" localSheetId="24">[7]MRATES!#REF!</definedName>
    <definedName name="__PPB88">[7]MRATES!#REF!</definedName>
    <definedName name="__PPB89" localSheetId="23">[7]MRATES!#REF!</definedName>
    <definedName name="__PPB89" localSheetId="26">[8]MRATES!#REF!</definedName>
    <definedName name="__PPB89" localSheetId="24">[7]MRATES!#REF!</definedName>
    <definedName name="__PPB89">[7]MRATES!#REF!</definedName>
    <definedName name="__PPB9" localSheetId="23">[7]MRATES!#REF!</definedName>
    <definedName name="__PPB9" localSheetId="26">[8]MRATES!#REF!</definedName>
    <definedName name="__PPB9" localSheetId="24">[7]MRATES!#REF!</definedName>
    <definedName name="__PPB9">[7]MRATES!#REF!</definedName>
    <definedName name="__PPB90" localSheetId="23">[7]MRATES!#REF!</definedName>
    <definedName name="__PPB90" localSheetId="26">[8]MRATES!#REF!</definedName>
    <definedName name="__PPB90" localSheetId="24">[7]MRATES!#REF!</definedName>
    <definedName name="__PPB90">[7]MRATES!#REF!</definedName>
    <definedName name="__PPB91" localSheetId="23">[7]MRATES!#REF!</definedName>
    <definedName name="__PPB91" localSheetId="26">[8]MRATES!#REF!</definedName>
    <definedName name="__PPB91" localSheetId="24">[7]MRATES!#REF!</definedName>
    <definedName name="__PPB91">[7]MRATES!#REF!</definedName>
    <definedName name="__PPB92" localSheetId="23">[7]MRATES!#REF!</definedName>
    <definedName name="__PPB92" localSheetId="26">[8]MRATES!#REF!</definedName>
    <definedName name="__PPB92" localSheetId="24">[7]MRATES!#REF!</definedName>
    <definedName name="__PPB92">[7]MRATES!#REF!</definedName>
    <definedName name="__PPB93" localSheetId="23">[7]MRATES!#REF!</definedName>
    <definedName name="__PPB93" localSheetId="26">[8]MRATES!#REF!</definedName>
    <definedName name="__PPB93" localSheetId="24">[7]MRATES!#REF!</definedName>
    <definedName name="__PPB93">[7]MRATES!#REF!</definedName>
    <definedName name="__PPB94" localSheetId="23">[7]MRATES!#REF!</definedName>
    <definedName name="__PPB94" localSheetId="26">[8]MRATES!#REF!</definedName>
    <definedName name="__PPB94" localSheetId="24">[7]MRATES!#REF!</definedName>
    <definedName name="__PPB94">[7]MRATES!#REF!</definedName>
    <definedName name="__PPB95" localSheetId="23">[7]MRATES!#REF!</definedName>
    <definedName name="__PPB95" localSheetId="26">[8]MRATES!#REF!</definedName>
    <definedName name="__PPB95" localSheetId="24">[7]MRATES!#REF!</definedName>
    <definedName name="__PPB95">[7]MRATES!#REF!</definedName>
    <definedName name="__PPB96" localSheetId="23">[7]MRATES!#REF!</definedName>
    <definedName name="__PPB96" localSheetId="26">[8]MRATES!#REF!</definedName>
    <definedName name="__PPB96" localSheetId="24">[7]MRATES!#REF!</definedName>
    <definedName name="__PPB96">[7]MRATES!#REF!</definedName>
    <definedName name="__PPB97" localSheetId="23">[7]MRATES!#REF!</definedName>
    <definedName name="__PPB97" localSheetId="26">[8]MRATES!#REF!</definedName>
    <definedName name="__PPB97" localSheetId="24">[7]MRATES!#REF!</definedName>
    <definedName name="__PPB97">[7]MRATES!#REF!</definedName>
    <definedName name="__PPB98" localSheetId="23">[7]MRATES!#REF!</definedName>
    <definedName name="__PPB98" localSheetId="26">[8]MRATES!#REF!</definedName>
    <definedName name="__PPB98" localSheetId="24">[7]MRATES!#REF!</definedName>
    <definedName name="__PPB98">[7]MRATES!#REF!</definedName>
    <definedName name="__PPB99" localSheetId="23">[7]MRATES!#REF!</definedName>
    <definedName name="__PPB99" localSheetId="26">[8]MRATES!#REF!</definedName>
    <definedName name="__PPB99" localSheetId="24">[7]MRATES!#REF!</definedName>
    <definedName name="__PPB99">[7]MRATES!#REF!</definedName>
    <definedName name="__PPC1" localSheetId="23">[7]MRATES!#REF!</definedName>
    <definedName name="__PPC1" localSheetId="26">[8]MRATES!#REF!</definedName>
    <definedName name="__PPC1" localSheetId="24">[7]MRATES!#REF!</definedName>
    <definedName name="__PPC1">[7]MRATES!#REF!</definedName>
    <definedName name="__PPC10" localSheetId="23">[7]MRATES!#REF!</definedName>
    <definedName name="__PPC10" localSheetId="26">[8]MRATES!#REF!</definedName>
    <definedName name="__PPC10" localSheetId="24">[7]MRATES!#REF!</definedName>
    <definedName name="__PPC10">[7]MRATES!#REF!</definedName>
    <definedName name="__PPC100" localSheetId="23">[7]MRATES!#REF!</definedName>
    <definedName name="__PPC100" localSheetId="26">[8]MRATES!#REF!</definedName>
    <definedName name="__PPC100" localSheetId="24">[7]MRATES!#REF!</definedName>
    <definedName name="__PPC100">[7]MRATES!#REF!</definedName>
    <definedName name="__PPC101" localSheetId="23">[7]MRATES!#REF!</definedName>
    <definedName name="__PPC101" localSheetId="26">[8]MRATES!#REF!</definedName>
    <definedName name="__PPC101" localSheetId="24">[7]MRATES!#REF!</definedName>
    <definedName name="__PPC101">[7]MRATES!#REF!</definedName>
    <definedName name="__PPC102" localSheetId="23">[7]MRATES!#REF!</definedName>
    <definedName name="__PPC102" localSheetId="26">[8]MRATES!#REF!</definedName>
    <definedName name="__PPC102" localSheetId="24">[7]MRATES!#REF!</definedName>
    <definedName name="__PPC102">[7]MRATES!#REF!</definedName>
    <definedName name="__PPC103" localSheetId="23">[7]MRATES!#REF!</definedName>
    <definedName name="__PPC103" localSheetId="26">[8]MRATES!#REF!</definedName>
    <definedName name="__PPC103" localSheetId="24">[7]MRATES!#REF!</definedName>
    <definedName name="__PPC103">[7]MRATES!#REF!</definedName>
    <definedName name="__PPC104" localSheetId="23">[7]MRATES!#REF!</definedName>
    <definedName name="__PPC104" localSheetId="26">[8]MRATES!#REF!</definedName>
    <definedName name="__PPC104" localSheetId="24">[7]MRATES!#REF!</definedName>
    <definedName name="__PPC104">[7]MRATES!#REF!</definedName>
    <definedName name="__PPC105" localSheetId="23">[7]MRATES!#REF!</definedName>
    <definedName name="__PPC105" localSheetId="26">[8]MRATES!#REF!</definedName>
    <definedName name="__PPC105" localSheetId="24">[7]MRATES!#REF!</definedName>
    <definedName name="__PPC105">[7]MRATES!#REF!</definedName>
    <definedName name="__PPC106" localSheetId="23">[7]MRATES!#REF!</definedName>
    <definedName name="__PPC106" localSheetId="26">[8]MRATES!#REF!</definedName>
    <definedName name="__PPC106" localSheetId="24">[7]MRATES!#REF!</definedName>
    <definedName name="__PPC106">[7]MRATES!#REF!</definedName>
    <definedName name="__PPC107" localSheetId="23">[7]MRATES!#REF!</definedName>
    <definedName name="__PPC107" localSheetId="26">[8]MRATES!#REF!</definedName>
    <definedName name="__PPC107" localSheetId="24">[7]MRATES!#REF!</definedName>
    <definedName name="__PPC107">[7]MRATES!#REF!</definedName>
    <definedName name="__PPC108" localSheetId="23">[7]MRATES!#REF!</definedName>
    <definedName name="__PPC108" localSheetId="26">[8]MRATES!#REF!</definedName>
    <definedName name="__PPC108" localSheetId="24">[7]MRATES!#REF!</definedName>
    <definedName name="__PPC108">[7]MRATES!#REF!</definedName>
    <definedName name="__PPC109" localSheetId="23">[7]MRATES!#REF!</definedName>
    <definedName name="__PPC109" localSheetId="26">[8]MRATES!#REF!</definedName>
    <definedName name="__PPC109" localSheetId="24">[7]MRATES!#REF!</definedName>
    <definedName name="__PPC109">[7]MRATES!#REF!</definedName>
    <definedName name="__PPC11" localSheetId="23">[7]MRATES!#REF!</definedName>
    <definedName name="__PPC11" localSheetId="26">[8]MRATES!#REF!</definedName>
    <definedName name="__PPC11" localSheetId="24">[7]MRATES!#REF!</definedName>
    <definedName name="__PPC11">[7]MRATES!#REF!</definedName>
    <definedName name="__PPC110" localSheetId="23">[7]MRATES!#REF!</definedName>
    <definedName name="__PPC110" localSheetId="26">[8]MRATES!#REF!</definedName>
    <definedName name="__PPC110" localSheetId="24">[7]MRATES!#REF!</definedName>
    <definedName name="__PPC110">[7]MRATES!#REF!</definedName>
    <definedName name="__PPC111" localSheetId="23">[7]MRATES!#REF!</definedName>
    <definedName name="__PPC111" localSheetId="26">[8]MRATES!#REF!</definedName>
    <definedName name="__PPC111" localSheetId="24">[7]MRATES!#REF!</definedName>
    <definedName name="__PPC111">[7]MRATES!#REF!</definedName>
    <definedName name="__PPC112" localSheetId="23">[7]MRATES!#REF!</definedName>
    <definedName name="__PPC112" localSheetId="26">[8]MRATES!#REF!</definedName>
    <definedName name="__PPC112" localSheetId="24">[7]MRATES!#REF!</definedName>
    <definedName name="__PPC112">[7]MRATES!#REF!</definedName>
    <definedName name="__PPC113" localSheetId="23">[7]MRATES!#REF!</definedName>
    <definedName name="__PPC113" localSheetId="26">[8]MRATES!#REF!</definedName>
    <definedName name="__PPC113" localSheetId="24">[7]MRATES!#REF!</definedName>
    <definedName name="__PPC113">[7]MRATES!#REF!</definedName>
    <definedName name="__PPC114" localSheetId="23">[7]MRATES!#REF!</definedName>
    <definedName name="__PPC114" localSheetId="26">[8]MRATES!#REF!</definedName>
    <definedName name="__PPC114" localSheetId="24">[7]MRATES!#REF!</definedName>
    <definedName name="__PPC114">[7]MRATES!#REF!</definedName>
    <definedName name="__PPC115" localSheetId="23">[7]MRATES!#REF!</definedName>
    <definedName name="__PPC115" localSheetId="26">[8]MRATES!#REF!</definedName>
    <definedName name="__PPC115" localSheetId="24">[7]MRATES!#REF!</definedName>
    <definedName name="__PPC115">[7]MRATES!#REF!</definedName>
    <definedName name="__PPC116" localSheetId="23">[7]MRATES!#REF!</definedName>
    <definedName name="__PPC116" localSheetId="26">[8]MRATES!#REF!</definedName>
    <definedName name="__PPC116" localSheetId="24">[7]MRATES!#REF!</definedName>
    <definedName name="__PPC116">[7]MRATES!#REF!</definedName>
    <definedName name="__PPC117" localSheetId="23">[7]MRATES!#REF!</definedName>
    <definedName name="__PPC117" localSheetId="26">[8]MRATES!#REF!</definedName>
    <definedName name="__PPC117" localSheetId="24">[7]MRATES!#REF!</definedName>
    <definedName name="__PPC117">[7]MRATES!#REF!</definedName>
    <definedName name="__PPC118" localSheetId="23">[7]MRATES!#REF!</definedName>
    <definedName name="__PPC118" localSheetId="26">[8]MRATES!#REF!</definedName>
    <definedName name="__PPC118" localSheetId="24">[7]MRATES!#REF!</definedName>
    <definedName name="__PPC118">[7]MRATES!#REF!</definedName>
    <definedName name="__PPC119" localSheetId="23">[7]MRATES!#REF!</definedName>
    <definedName name="__PPC119" localSheetId="26">[8]MRATES!#REF!</definedName>
    <definedName name="__PPC119" localSheetId="24">[7]MRATES!#REF!</definedName>
    <definedName name="__PPC119">[7]MRATES!#REF!</definedName>
    <definedName name="__PPC12" localSheetId="23">[7]MRATES!#REF!</definedName>
    <definedName name="__PPC12" localSheetId="26">[8]MRATES!#REF!</definedName>
    <definedName name="__PPC12" localSheetId="24">[7]MRATES!#REF!</definedName>
    <definedName name="__PPC12">[7]MRATES!#REF!</definedName>
    <definedName name="__PPC120" localSheetId="23">[7]MRATES!#REF!</definedName>
    <definedName name="__PPC120" localSheetId="26">[8]MRATES!#REF!</definedName>
    <definedName name="__PPC120" localSheetId="24">[7]MRATES!#REF!</definedName>
    <definedName name="__PPC120">[7]MRATES!#REF!</definedName>
    <definedName name="__PPC121" localSheetId="23">[7]MRATES!#REF!</definedName>
    <definedName name="__PPC121" localSheetId="26">[8]MRATES!#REF!</definedName>
    <definedName name="__PPC121" localSheetId="24">[7]MRATES!#REF!</definedName>
    <definedName name="__PPC121">[7]MRATES!#REF!</definedName>
    <definedName name="__PPC122" localSheetId="23">[7]MRATES!#REF!</definedName>
    <definedName name="__PPC122" localSheetId="26">[8]MRATES!#REF!</definedName>
    <definedName name="__PPC122" localSheetId="24">[7]MRATES!#REF!</definedName>
    <definedName name="__PPC122">[7]MRATES!#REF!</definedName>
    <definedName name="__PPC123" localSheetId="23">[7]MRATES!#REF!</definedName>
    <definedName name="__PPC123" localSheetId="26">[8]MRATES!#REF!</definedName>
    <definedName name="__PPC123" localSheetId="24">[7]MRATES!#REF!</definedName>
    <definedName name="__PPC123">[7]MRATES!#REF!</definedName>
    <definedName name="__PPC124" localSheetId="23">[7]MRATES!#REF!</definedName>
    <definedName name="__PPC124" localSheetId="26">[8]MRATES!#REF!</definedName>
    <definedName name="__PPC124" localSheetId="24">[7]MRATES!#REF!</definedName>
    <definedName name="__PPC124">[7]MRATES!#REF!</definedName>
    <definedName name="__PPC125" localSheetId="23">[7]MRATES!#REF!</definedName>
    <definedName name="__PPC125" localSheetId="26">[8]MRATES!#REF!</definedName>
    <definedName name="__PPC125" localSheetId="24">[7]MRATES!#REF!</definedName>
    <definedName name="__PPC125">[7]MRATES!#REF!</definedName>
    <definedName name="__PPC126" localSheetId="23">[7]MRATES!#REF!</definedName>
    <definedName name="__PPC126" localSheetId="26">[8]MRATES!#REF!</definedName>
    <definedName name="__PPC126" localSheetId="24">[7]MRATES!#REF!</definedName>
    <definedName name="__PPC126">[7]MRATES!#REF!</definedName>
    <definedName name="__PPC127" localSheetId="23">[7]MRATES!#REF!</definedName>
    <definedName name="__PPC127" localSheetId="26">[8]MRATES!#REF!</definedName>
    <definedName name="__PPC127" localSheetId="24">[7]MRATES!#REF!</definedName>
    <definedName name="__PPC127">[7]MRATES!#REF!</definedName>
    <definedName name="__PPC128" localSheetId="23">[7]MRATES!#REF!</definedName>
    <definedName name="__PPC128" localSheetId="26">[8]MRATES!#REF!</definedName>
    <definedName name="__PPC128" localSheetId="24">[7]MRATES!#REF!</definedName>
    <definedName name="__PPC128">[7]MRATES!#REF!</definedName>
    <definedName name="__PPC129" localSheetId="23">[7]MRATES!#REF!</definedName>
    <definedName name="__PPC129" localSheetId="26">[8]MRATES!#REF!</definedName>
    <definedName name="__PPC129" localSheetId="24">[7]MRATES!#REF!</definedName>
    <definedName name="__PPC129">[7]MRATES!#REF!</definedName>
    <definedName name="__PPC13" localSheetId="23">[7]MRATES!#REF!</definedName>
    <definedName name="__PPC13" localSheetId="26">[8]MRATES!#REF!</definedName>
    <definedName name="__PPC13" localSheetId="24">[7]MRATES!#REF!</definedName>
    <definedName name="__PPC13">[7]MRATES!#REF!</definedName>
    <definedName name="__PPC130" localSheetId="23">[7]MRATES!#REF!</definedName>
    <definedName name="__PPC130" localSheetId="26">[8]MRATES!#REF!</definedName>
    <definedName name="__PPC130" localSheetId="24">[7]MRATES!#REF!</definedName>
    <definedName name="__PPC130">[7]MRATES!#REF!</definedName>
    <definedName name="__PPC131" localSheetId="23">[7]MRATES!#REF!</definedName>
    <definedName name="__PPC131" localSheetId="26">[8]MRATES!#REF!</definedName>
    <definedName name="__PPC131" localSheetId="24">[7]MRATES!#REF!</definedName>
    <definedName name="__PPC131">[7]MRATES!#REF!</definedName>
    <definedName name="__PPC132" localSheetId="23">[7]MRATES!#REF!</definedName>
    <definedName name="__PPC132" localSheetId="26">[8]MRATES!#REF!</definedName>
    <definedName name="__PPC132" localSheetId="24">[7]MRATES!#REF!</definedName>
    <definedName name="__PPC132">[7]MRATES!#REF!</definedName>
    <definedName name="__PPC133" localSheetId="23">[7]MRATES!#REF!</definedName>
    <definedName name="__PPC133" localSheetId="26">[8]MRATES!#REF!</definedName>
    <definedName name="__PPC133" localSheetId="24">[7]MRATES!#REF!</definedName>
    <definedName name="__PPC133">[7]MRATES!#REF!</definedName>
    <definedName name="__PPC134" localSheetId="23">[7]MRATES!#REF!</definedName>
    <definedName name="__PPC134" localSheetId="26">[8]MRATES!#REF!</definedName>
    <definedName name="__PPC134" localSheetId="24">[7]MRATES!#REF!</definedName>
    <definedName name="__PPC134">[7]MRATES!#REF!</definedName>
    <definedName name="__PPC135" localSheetId="23">[7]MRATES!#REF!</definedName>
    <definedName name="__PPC135" localSheetId="26">[8]MRATES!#REF!</definedName>
    <definedName name="__PPC135" localSheetId="24">[7]MRATES!#REF!</definedName>
    <definedName name="__PPC135">[7]MRATES!#REF!</definedName>
    <definedName name="__PPC136" localSheetId="23">[7]MRATES!#REF!</definedName>
    <definedName name="__PPC136" localSheetId="26">[8]MRATES!#REF!</definedName>
    <definedName name="__PPC136" localSheetId="24">[7]MRATES!#REF!</definedName>
    <definedName name="__PPC136">[7]MRATES!#REF!</definedName>
    <definedName name="__PPC137" localSheetId="23">[7]MRATES!#REF!</definedName>
    <definedName name="__PPC137" localSheetId="26">[8]MRATES!#REF!</definedName>
    <definedName name="__PPC137" localSheetId="24">[7]MRATES!#REF!</definedName>
    <definedName name="__PPC137">[7]MRATES!#REF!</definedName>
    <definedName name="__PPC138" localSheetId="23">[7]MRATES!#REF!</definedName>
    <definedName name="__PPC138" localSheetId="26">[8]MRATES!#REF!</definedName>
    <definedName name="__PPC138" localSheetId="24">[7]MRATES!#REF!</definedName>
    <definedName name="__PPC138">[7]MRATES!#REF!</definedName>
    <definedName name="__PPC139" localSheetId="23">[7]MRATES!#REF!</definedName>
    <definedName name="__PPC139" localSheetId="26">[8]MRATES!#REF!</definedName>
    <definedName name="__PPC139" localSheetId="24">[7]MRATES!#REF!</definedName>
    <definedName name="__PPC139">[7]MRATES!#REF!</definedName>
    <definedName name="__PPC14" localSheetId="23">[7]MRATES!#REF!</definedName>
    <definedName name="__PPC14" localSheetId="26">[8]MRATES!#REF!</definedName>
    <definedName name="__PPC14" localSheetId="24">[7]MRATES!#REF!</definedName>
    <definedName name="__PPC14">[7]MRATES!#REF!</definedName>
    <definedName name="__PPC140" localSheetId="23">[7]MRATES!#REF!</definedName>
    <definedName name="__PPC140" localSheetId="26">[8]MRATES!#REF!</definedName>
    <definedName name="__PPC140" localSheetId="24">[7]MRATES!#REF!</definedName>
    <definedName name="__PPC140">[7]MRATES!#REF!</definedName>
    <definedName name="__PPC141" localSheetId="23">[7]MRATES!#REF!</definedName>
    <definedName name="__PPC141" localSheetId="26">[8]MRATES!#REF!</definedName>
    <definedName name="__PPC141" localSheetId="24">[7]MRATES!#REF!</definedName>
    <definedName name="__PPC141">[7]MRATES!#REF!</definedName>
    <definedName name="__PPC142" localSheetId="23">[7]MRATES!#REF!</definedName>
    <definedName name="__PPC142" localSheetId="26">[8]MRATES!#REF!</definedName>
    <definedName name="__PPC142" localSheetId="24">[7]MRATES!#REF!</definedName>
    <definedName name="__PPC142">[7]MRATES!#REF!</definedName>
    <definedName name="__PPC143" localSheetId="23">[7]MRATES!#REF!</definedName>
    <definedName name="__PPC143" localSheetId="26">[8]MRATES!#REF!</definedName>
    <definedName name="__PPC143" localSheetId="24">[7]MRATES!#REF!</definedName>
    <definedName name="__PPC143">[7]MRATES!#REF!</definedName>
    <definedName name="__PPC144" localSheetId="23">[7]MRATES!#REF!</definedName>
    <definedName name="__PPC144" localSheetId="26">[8]MRATES!#REF!</definedName>
    <definedName name="__PPC144" localSheetId="24">[7]MRATES!#REF!</definedName>
    <definedName name="__PPC144">[7]MRATES!#REF!</definedName>
    <definedName name="__PPC145" localSheetId="23">[7]MRATES!#REF!</definedName>
    <definedName name="__PPC145" localSheetId="26">[8]MRATES!#REF!</definedName>
    <definedName name="__PPC145" localSheetId="24">[7]MRATES!#REF!</definedName>
    <definedName name="__PPC145">[7]MRATES!#REF!</definedName>
    <definedName name="__PPC146" localSheetId="23">[7]MRATES!#REF!</definedName>
    <definedName name="__PPC146" localSheetId="26">[8]MRATES!#REF!</definedName>
    <definedName name="__PPC146" localSheetId="24">[7]MRATES!#REF!</definedName>
    <definedName name="__PPC146">[7]MRATES!#REF!</definedName>
    <definedName name="__PPC147" localSheetId="23">[7]MRATES!#REF!</definedName>
    <definedName name="__PPC147" localSheetId="26">[8]MRATES!#REF!</definedName>
    <definedName name="__PPC147" localSheetId="24">[7]MRATES!#REF!</definedName>
    <definedName name="__PPC147">[7]MRATES!#REF!</definedName>
    <definedName name="__PPC148" localSheetId="23">[7]MRATES!#REF!</definedName>
    <definedName name="__PPC148" localSheetId="26">[8]MRATES!#REF!</definedName>
    <definedName name="__PPC148" localSheetId="24">[7]MRATES!#REF!</definedName>
    <definedName name="__PPC148">[7]MRATES!#REF!</definedName>
    <definedName name="__PPC149" localSheetId="23">[7]MRATES!#REF!</definedName>
    <definedName name="__PPC149" localSheetId="26">[8]MRATES!#REF!</definedName>
    <definedName name="__PPC149" localSheetId="24">[7]MRATES!#REF!</definedName>
    <definedName name="__PPC149">[7]MRATES!#REF!</definedName>
    <definedName name="__PPC15" localSheetId="23">[7]MRATES!#REF!</definedName>
    <definedName name="__PPC15" localSheetId="26">[8]MRATES!#REF!</definedName>
    <definedName name="__PPC15" localSheetId="24">[7]MRATES!#REF!</definedName>
    <definedName name="__PPC15">[7]MRATES!#REF!</definedName>
    <definedName name="__PPC150" localSheetId="23">[7]MRATES!#REF!</definedName>
    <definedName name="__PPC150" localSheetId="26">[8]MRATES!#REF!</definedName>
    <definedName name="__PPC150" localSheetId="24">[7]MRATES!#REF!</definedName>
    <definedName name="__PPC150">[7]MRATES!#REF!</definedName>
    <definedName name="__PPC151" localSheetId="23">[7]MRATES!#REF!</definedName>
    <definedName name="__PPC151" localSheetId="26">[8]MRATES!#REF!</definedName>
    <definedName name="__PPC151" localSheetId="24">[7]MRATES!#REF!</definedName>
    <definedName name="__PPC151">[7]MRATES!#REF!</definedName>
    <definedName name="__PPC152" localSheetId="23">[7]MRATES!#REF!</definedName>
    <definedName name="__PPC152" localSheetId="26">[8]MRATES!#REF!</definedName>
    <definedName name="__PPC152" localSheetId="24">[7]MRATES!#REF!</definedName>
    <definedName name="__PPC152">[7]MRATES!#REF!</definedName>
    <definedName name="__PPC153" localSheetId="23">[7]MRATES!#REF!</definedName>
    <definedName name="__PPC153" localSheetId="26">[8]MRATES!#REF!</definedName>
    <definedName name="__PPC153" localSheetId="24">[7]MRATES!#REF!</definedName>
    <definedName name="__PPC153">[7]MRATES!#REF!</definedName>
    <definedName name="__PPC154" localSheetId="23">[7]MRATES!#REF!</definedName>
    <definedName name="__PPC154" localSheetId="26">[8]MRATES!#REF!</definedName>
    <definedName name="__PPC154" localSheetId="24">[7]MRATES!#REF!</definedName>
    <definedName name="__PPC154">[7]MRATES!#REF!</definedName>
    <definedName name="__PPC155" localSheetId="23">[7]MRATES!#REF!</definedName>
    <definedName name="__PPC155" localSheetId="26">[8]MRATES!#REF!</definedName>
    <definedName name="__PPC155" localSheetId="24">[7]MRATES!#REF!</definedName>
    <definedName name="__PPC155">[7]MRATES!#REF!</definedName>
    <definedName name="__PPC16" localSheetId="23">[7]MRATES!#REF!</definedName>
    <definedName name="__PPC16" localSheetId="26">[8]MRATES!#REF!</definedName>
    <definedName name="__PPC16" localSheetId="24">[7]MRATES!#REF!</definedName>
    <definedName name="__PPC16">[7]MRATES!#REF!</definedName>
    <definedName name="__PPC17" localSheetId="23">[7]MRATES!#REF!</definedName>
    <definedName name="__PPC17" localSheetId="26">[8]MRATES!#REF!</definedName>
    <definedName name="__PPC17" localSheetId="24">[7]MRATES!#REF!</definedName>
    <definedName name="__PPC17">[7]MRATES!#REF!</definedName>
    <definedName name="__PPC18" localSheetId="23">[7]MRATES!#REF!</definedName>
    <definedName name="__PPC18" localSheetId="26">[8]MRATES!#REF!</definedName>
    <definedName name="__PPC18" localSheetId="24">[7]MRATES!#REF!</definedName>
    <definedName name="__PPC18">[7]MRATES!#REF!</definedName>
    <definedName name="__PPC19" localSheetId="23">[7]MRATES!#REF!</definedName>
    <definedName name="__PPC19" localSheetId="26">[8]MRATES!#REF!</definedName>
    <definedName name="__PPC19" localSheetId="24">[7]MRATES!#REF!</definedName>
    <definedName name="__PPC19">[7]MRATES!#REF!</definedName>
    <definedName name="__PPC2" localSheetId="23">[7]MRATES!#REF!</definedName>
    <definedName name="__PPC2" localSheetId="26">[8]MRATES!#REF!</definedName>
    <definedName name="__PPC2" localSheetId="24">[7]MRATES!#REF!</definedName>
    <definedName name="__PPC2">[7]MRATES!#REF!</definedName>
    <definedName name="__PPC20" localSheetId="23">[7]MRATES!#REF!</definedName>
    <definedName name="__PPC20" localSheetId="26">[8]MRATES!#REF!</definedName>
    <definedName name="__PPC20" localSheetId="24">[7]MRATES!#REF!</definedName>
    <definedName name="__PPC20">[7]MRATES!#REF!</definedName>
    <definedName name="__PPC21" localSheetId="23">[7]MRATES!#REF!</definedName>
    <definedName name="__PPC21" localSheetId="26">[8]MRATES!#REF!</definedName>
    <definedName name="__PPC21" localSheetId="24">[7]MRATES!#REF!</definedName>
    <definedName name="__PPC21">[7]MRATES!#REF!</definedName>
    <definedName name="__PPC22" localSheetId="23">[7]MRATES!#REF!</definedName>
    <definedName name="__PPC22" localSheetId="26">[8]MRATES!#REF!</definedName>
    <definedName name="__PPC22" localSheetId="24">[7]MRATES!#REF!</definedName>
    <definedName name="__PPC22">[7]MRATES!#REF!</definedName>
    <definedName name="__PPC23" localSheetId="23">[7]MRATES!#REF!</definedName>
    <definedName name="__PPC23" localSheetId="26">[8]MRATES!#REF!</definedName>
    <definedName name="__PPC23" localSheetId="24">[7]MRATES!#REF!</definedName>
    <definedName name="__PPC23">[7]MRATES!#REF!</definedName>
    <definedName name="__PPC24" localSheetId="23">[7]MRATES!#REF!</definedName>
    <definedName name="__PPC24" localSheetId="26">[8]MRATES!#REF!</definedName>
    <definedName name="__PPC24" localSheetId="24">[7]MRATES!#REF!</definedName>
    <definedName name="__PPC24">[7]MRATES!#REF!</definedName>
    <definedName name="__PPC25" localSheetId="23">[7]MRATES!#REF!</definedName>
    <definedName name="__PPC25" localSheetId="26">[8]MRATES!#REF!</definedName>
    <definedName name="__PPC25" localSheetId="24">[7]MRATES!#REF!</definedName>
    <definedName name="__PPC25">[7]MRATES!#REF!</definedName>
    <definedName name="__PPC26" localSheetId="23">[7]MRATES!#REF!</definedName>
    <definedName name="__PPC26" localSheetId="26">[8]MRATES!#REF!</definedName>
    <definedName name="__PPC26" localSheetId="24">[7]MRATES!#REF!</definedName>
    <definedName name="__PPC26">[7]MRATES!#REF!</definedName>
    <definedName name="__PPC27" localSheetId="23">[7]MRATES!#REF!</definedName>
    <definedName name="__PPC27" localSheetId="26">[8]MRATES!#REF!</definedName>
    <definedName name="__PPC27" localSheetId="24">[7]MRATES!#REF!</definedName>
    <definedName name="__PPC27">[7]MRATES!#REF!</definedName>
    <definedName name="__PPC28" localSheetId="23">[7]MRATES!#REF!</definedName>
    <definedName name="__PPC28" localSheetId="26">[8]MRATES!#REF!</definedName>
    <definedName name="__PPC28" localSheetId="24">[7]MRATES!#REF!</definedName>
    <definedName name="__PPC28">[7]MRATES!#REF!</definedName>
    <definedName name="__PPC29" localSheetId="23">[7]MRATES!#REF!</definedName>
    <definedName name="__PPC29" localSheetId="26">[8]MRATES!#REF!</definedName>
    <definedName name="__PPC29" localSheetId="24">[7]MRATES!#REF!</definedName>
    <definedName name="__PPC29">[7]MRATES!#REF!</definedName>
    <definedName name="__PPC3" localSheetId="23">[7]MRATES!#REF!</definedName>
    <definedName name="__PPC3" localSheetId="26">[8]MRATES!#REF!</definedName>
    <definedName name="__PPC3" localSheetId="24">[7]MRATES!#REF!</definedName>
    <definedName name="__PPC3">[7]MRATES!#REF!</definedName>
    <definedName name="__PPC30" localSheetId="23">[7]MRATES!#REF!</definedName>
    <definedName name="__PPC30" localSheetId="26">[8]MRATES!#REF!</definedName>
    <definedName name="__PPC30" localSheetId="24">[7]MRATES!#REF!</definedName>
    <definedName name="__PPC30">[7]MRATES!#REF!</definedName>
    <definedName name="__PPC31" localSheetId="23">[7]MRATES!#REF!</definedName>
    <definedName name="__PPC31" localSheetId="26">[8]MRATES!#REF!</definedName>
    <definedName name="__PPC31" localSheetId="24">[7]MRATES!#REF!</definedName>
    <definedName name="__PPC31">[7]MRATES!#REF!</definedName>
    <definedName name="__PPC32" localSheetId="23">[7]MRATES!#REF!</definedName>
    <definedName name="__PPC32" localSheetId="26">[8]MRATES!#REF!</definedName>
    <definedName name="__PPC32" localSheetId="24">[7]MRATES!#REF!</definedName>
    <definedName name="__PPC32">[7]MRATES!#REF!</definedName>
    <definedName name="__PPC33" localSheetId="23">[7]MRATES!#REF!</definedName>
    <definedName name="__PPC33" localSheetId="26">[8]MRATES!#REF!</definedName>
    <definedName name="__PPC33" localSheetId="24">[7]MRATES!#REF!</definedName>
    <definedName name="__PPC33">[7]MRATES!#REF!</definedName>
    <definedName name="__PPC34" localSheetId="23">[7]MRATES!#REF!</definedName>
    <definedName name="__PPC34" localSheetId="26">[8]MRATES!#REF!</definedName>
    <definedName name="__PPC34" localSheetId="24">[7]MRATES!#REF!</definedName>
    <definedName name="__PPC34">[7]MRATES!#REF!</definedName>
    <definedName name="__PPC35" localSheetId="23">[7]MRATES!#REF!</definedName>
    <definedName name="__PPC35" localSheetId="26">[8]MRATES!#REF!</definedName>
    <definedName name="__PPC35" localSheetId="24">[7]MRATES!#REF!</definedName>
    <definedName name="__PPC35">[7]MRATES!#REF!</definedName>
    <definedName name="__PPC36" localSheetId="23">[7]MRATES!#REF!</definedName>
    <definedName name="__PPC36" localSheetId="26">[8]MRATES!#REF!</definedName>
    <definedName name="__PPC36" localSheetId="24">[7]MRATES!#REF!</definedName>
    <definedName name="__PPC36">[7]MRATES!#REF!</definedName>
    <definedName name="__PPC37" localSheetId="23">[7]MRATES!#REF!</definedName>
    <definedName name="__PPC37" localSheetId="26">[8]MRATES!#REF!</definedName>
    <definedName name="__PPC37" localSheetId="24">[7]MRATES!#REF!</definedName>
    <definedName name="__PPC37">[7]MRATES!#REF!</definedName>
    <definedName name="__PPC38" localSheetId="23">[7]MRATES!#REF!</definedName>
    <definedName name="__PPC38" localSheetId="26">[8]MRATES!#REF!</definedName>
    <definedName name="__PPC38" localSheetId="24">[7]MRATES!#REF!</definedName>
    <definedName name="__PPC38">[7]MRATES!#REF!</definedName>
    <definedName name="__PPC39" localSheetId="23">[7]MRATES!#REF!</definedName>
    <definedName name="__PPC39" localSheetId="26">[8]MRATES!#REF!</definedName>
    <definedName name="__PPC39" localSheetId="24">[7]MRATES!#REF!</definedName>
    <definedName name="__PPC39">[7]MRATES!#REF!</definedName>
    <definedName name="__PPC4" localSheetId="23">[7]MRATES!#REF!</definedName>
    <definedName name="__PPC4" localSheetId="26">[8]MRATES!#REF!</definedName>
    <definedName name="__PPC4" localSheetId="24">[7]MRATES!#REF!</definedName>
    <definedName name="__PPC4">[7]MRATES!#REF!</definedName>
    <definedName name="__PPC40" localSheetId="23">[7]MRATES!#REF!</definedName>
    <definedName name="__PPC40" localSheetId="26">[8]MRATES!#REF!</definedName>
    <definedName name="__PPC40" localSheetId="24">[7]MRATES!#REF!</definedName>
    <definedName name="__PPC40">[7]MRATES!#REF!</definedName>
    <definedName name="__PPC41" localSheetId="23">[7]MRATES!#REF!</definedName>
    <definedName name="__PPC41" localSheetId="26">[8]MRATES!#REF!</definedName>
    <definedName name="__PPC41" localSheetId="24">[7]MRATES!#REF!</definedName>
    <definedName name="__PPC41">[7]MRATES!#REF!</definedName>
    <definedName name="__PPC42" localSheetId="23">[7]MRATES!#REF!</definedName>
    <definedName name="__PPC42" localSheetId="26">[8]MRATES!#REF!</definedName>
    <definedName name="__PPC42" localSheetId="24">[7]MRATES!#REF!</definedName>
    <definedName name="__PPC42">[7]MRATES!#REF!</definedName>
    <definedName name="__PPC43" localSheetId="23">[7]MRATES!#REF!</definedName>
    <definedName name="__PPC43" localSheetId="26">[8]MRATES!#REF!</definedName>
    <definedName name="__PPC43" localSheetId="24">[7]MRATES!#REF!</definedName>
    <definedName name="__PPC43">[7]MRATES!#REF!</definedName>
    <definedName name="__PPC44" localSheetId="23">[7]MRATES!#REF!</definedName>
    <definedName name="__PPC44" localSheetId="26">[8]MRATES!#REF!</definedName>
    <definedName name="__PPC44" localSheetId="24">[7]MRATES!#REF!</definedName>
    <definedName name="__PPC44">[7]MRATES!#REF!</definedName>
    <definedName name="__PPC45" localSheetId="23">[7]MRATES!#REF!</definedName>
    <definedName name="__PPC45" localSheetId="26">[8]MRATES!#REF!</definedName>
    <definedName name="__PPC45" localSheetId="24">[7]MRATES!#REF!</definedName>
    <definedName name="__PPC45">[7]MRATES!#REF!</definedName>
    <definedName name="__PPC46" localSheetId="23">[7]MRATES!#REF!</definedName>
    <definedName name="__PPC46" localSheetId="26">[8]MRATES!#REF!</definedName>
    <definedName name="__PPC46" localSheetId="24">[7]MRATES!#REF!</definedName>
    <definedName name="__PPC46">[7]MRATES!#REF!</definedName>
    <definedName name="__PPC47" localSheetId="23">[7]MRATES!#REF!</definedName>
    <definedName name="__PPC47" localSheetId="26">[8]MRATES!#REF!</definedName>
    <definedName name="__PPC47" localSheetId="24">[7]MRATES!#REF!</definedName>
    <definedName name="__PPC47">[7]MRATES!#REF!</definedName>
    <definedName name="__PPC48" localSheetId="23">[7]MRATES!#REF!</definedName>
    <definedName name="__PPC48" localSheetId="26">[8]MRATES!#REF!</definedName>
    <definedName name="__PPC48" localSheetId="24">[7]MRATES!#REF!</definedName>
    <definedName name="__PPC48">[7]MRATES!#REF!</definedName>
    <definedName name="__PPC49" localSheetId="23">[7]MRATES!#REF!</definedName>
    <definedName name="__PPC49" localSheetId="26">[8]MRATES!#REF!</definedName>
    <definedName name="__PPC49" localSheetId="24">[7]MRATES!#REF!</definedName>
    <definedName name="__PPC49">[7]MRATES!#REF!</definedName>
    <definedName name="__PPC5" localSheetId="23">[7]MRATES!#REF!</definedName>
    <definedName name="__PPC5" localSheetId="26">[8]MRATES!#REF!</definedName>
    <definedName name="__PPC5" localSheetId="24">[7]MRATES!#REF!</definedName>
    <definedName name="__PPC5">[7]MRATES!#REF!</definedName>
    <definedName name="__PPC50" localSheetId="23">[7]MRATES!#REF!</definedName>
    <definedName name="__PPC50" localSheetId="26">[8]MRATES!#REF!</definedName>
    <definedName name="__PPC50" localSheetId="24">[7]MRATES!#REF!</definedName>
    <definedName name="__PPC50">[7]MRATES!#REF!</definedName>
    <definedName name="__PPC51" localSheetId="23">[7]MRATES!#REF!</definedName>
    <definedName name="__PPC51" localSheetId="26">[8]MRATES!#REF!</definedName>
    <definedName name="__PPC51" localSheetId="24">[7]MRATES!#REF!</definedName>
    <definedName name="__PPC51">[7]MRATES!#REF!</definedName>
    <definedName name="__PPC52" localSheetId="23">[7]MRATES!#REF!</definedName>
    <definedName name="__PPC52" localSheetId="26">[8]MRATES!#REF!</definedName>
    <definedName name="__PPC52" localSheetId="24">[7]MRATES!#REF!</definedName>
    <definedName name="__PPC52">[7]MRATES!#REF!</definedName>
    <definedName name="__PPC53" localSheetId="23">[7]MRATES!#REF!</definedName>
    <definedName name="__PPC53" localSheetId="26">[8]MRATES!#REF!</definedName>
    <definedName name="__PPC53" localSheetId="24">[7]MRATES!#REF!</definedName>
    <definedName name="__PPC53">[7]MRATES!#REF!</definedName>
    <definedName name="__PPC54" localSheetId="23">[7]MRATES!#REF!</definedName>
    <definedName name="__PPC54" localSheetId="26">[8]MRATES!#REF!</definedName>
    <definedName name="__PPC54" localSheetId="24">[7]MRATES!#REF!</definedName>
    <definedName name="__PPC54">[7]MRATES!#REF!</definedName>
    <definedName name="__PPC55" localSheetId="23">[7]MRATES!#REF!</definedName>
    <definedName name="__PPC55" localSheetId="26">[8]MRATES!#REF!</definedName>
    <definedName name="__PPC55" localSheetId="24">[7]MRATES!#REF!</definedName>
    <definedName name="__PPC55">[7]MRATES!#REF!</definedName>
    <definedName name="__PPC56" localSheetId="23">[7]MRATES!#REF!</definedName>
    <definedName name="__PPC56" localSheetId="26">[8]MRATES!#REF!</definedName>
    <definedName name="__PPC56" localSheetId="24">[7]MRATES!#REF!</definedName>
    <definedName name="__PPC56">[7]MRATES!#REF!</definedName>
    <definedName name="__PPC57" localSheetId="23">[7]MRATES!#REF!</definedName>
    <definedName name="__PPC57" localSheetId="26">[8]MRATES!#REF!</definedName>
    <definedName name="__PPC57" localSheetId="24">[7]MRATES!#REF!</definedName>
    <definedName name="__PPC57">[7]MRATES!#REF!</definedName>
    <definedName name="__PPC58" localSheetId="23">[7]MRATES!#REF!</definedName>
    <definedName name="__PPC58" localSheetId="26">[8]MRATES!#REF!</definedName>
    <definedName name="__PPC58" localSheetId="24">[7]MRATES!#REF!</definedName>
    <definedName name="__PPC58">[7]MRATES!#REF!</definedName>
    <definedName name="__PPC59" localSheetId="23">[7]MRATES!#REF!</definedName>
    <definedName name="__PPC59" localSheetId="26">[8]MRATES!#REF!</definedName>
    <definedName name="__PPC59" localSheetId="24">[7]MRATES!#REF!</definedName>
    <definedName name="__PPC59">[7]MRATES!#REF!</definedName>
    <definedName name="__PPC6" localSheetId="23">[7]MRATES!#REF!</definedName>
    <definedName name="__PPC6" localSheetId="26">[8]MRATES!#REF!</definedName>
    <definedName name="__PPC6" localSheetId="24">[7]MRATES!#REF!</definedName>
    <definedName name="__PPC6">[7]MRATES!#REF!</definedName>
    <definedName name="__PPC60" localSheetId="23">[7]MRATES!#REF!</definedName>
    <definedName name="__PPC60" localSheetId="26">[8]MRATES!#REF!</definedName>
    <definedName name="__PPC60" localSheetId="24">[7]MRATES!#REF!</definedName>
    <definedName name="__PPC60">[7]MRATES!#REF!</definedName>
    <definedName name="__PPC61" localSheetId="23">[7]MRATES!#REF!</definedName>
    <definedName name="__PPC61" localSheetId="26">[8]MRATES!#REF!</definedName>
    <definedName name="__PPC61" localSheetId="24">[7]MRATES!#REF!</definedName>
    <definedName name="__PPC61">[7]MRATES!#REF!</definedName>
    <definedName name="__PPC62" localSheetId="23">[7]MRATES!#REF!</definedName>
    <definedName name="__PPC62" localSheetId="26">[8]MRATES!#REF!</definedName>
    <definedName name="__PPC62" localSheetId="24">[7]MRATES!#REF!</definedName>
    <definedName name="__PPC62">[7]MRATES!#REF!</definedName>
    <definedName name="__PPC63" localSheetId="23">[7]MRATES!#REF!</definedName>
    <definedName name="__PPC63" localSheetId="26">[8]MRATES!#REF!</definedName>
    <definedName name="__PPC63" localSheetId="24">[7]MRATES!#REF!</definedName>
    <definedName name="__PPC63">[7]MRATES!#REF!</definedName>
    <definedName name="__PPC64" localSheetId="23">[7]MRATES!#REF!</definedName>
    <definedName name="__PPC64" localSheetId="26">[8]MRATES!#REF!</definedName>
    <definedName name="__PPC64" localSheetId="24">[7]MRATES!#REF!</definedName>
    <definedName name="__PPC64">[7]MRATES!#REF!</definedName>
    <definedName name="__PPC65" localSheetId="23">[7]MRATES!#REF!</definedName>
    <definedName name="__PPC65" localSheetId="26">[8]MRATES!#REF!</definedName>
    <definedName name="__PPC65" localSheetId="24">[7]MRATES!#REF!</definedName>
    <definedName name="__PPC65">[7]MRATES!#REF!</definedName>
    <definedName name="__PPC66" localSheetId="23">[7]MRATES!#REF!</definedName>
    <definedName name="__PPC66" localSheetId="26">[8]MRATES!#REF!</definedName>
    <definedName name="__PPC66" localSheetId="24">[7]MRATES!#REF!</definedName>
    <definedName name="__PPC66">[7]MRATES!#REF!</definedName>
    <definedName name="__PPC67" localSheetId="23">[7]MRATES!#REF!</definedName>
    <definedName name="__PPC67" localSheetId="26">[8]MRATES!#REF!</definedName>
    <definedName name="__PPC67" localSheetId="24">[7]MRATES!#REF!</definedName>
    <definedName name="__PPC67">[7]MRATES!#REF!</definedName>
    <definedName name="__PPC68" localSheetId="23">[7]MRATES!#REF!</definedName>
    <definedName name="__PPC68" localSheetId="26">[8]MRATES!#REF!</definedName>
    <definedName name="__PPC68" localSheetId="24">[7]MRATES!#REF!</definedName>
    <definedName name="__PPC68">[7]MRATES!#REF!</definedName>
    <definedName name="__PPC69" localSheetId="23">[7]MRATES!#REF!</definedName>
    <definedName name="__PPC69" localSheetId="26">[8]MRATES!#REF!</definedName>
    <definedName name="__PPC69" localSheetId="24">[7]MRATES!#REF!</definedName>
    <definedName name="__PPC69">[7]MRATES!#REF!</definedName>
    <definedName name="__PPC7" localSheetId="23">[7]MRATES!#REF!</definedName>
    <definedName name="__PPC7" localSheetId="26">[8]MRATES!#REF!</definedName>
    <definedName name="__PPC7" localSheetId="24">[7]MRATES!#REF!</definedName>
    <definedName name="__PPC7">[7]MRATES!#REF!</definedName>
    <definedName name="__PPC70" localSheetId="23">[7]MRATES!#REF!</definedName>
    <definedName name="__PPC70" localSheetId="26">[8]MRATES!#REF!</definedName>
    <definedName name="__PPC70" localSheetId="24">[7]MRATES!#REF!</definedName>
    <definedName name="__PPC70">[7]MRATES!#REF!</definedName>
    <definedName name="__PPC71" localSheetId="23">[7]MRATES!#REF!</definedName>
    <definedName name="__PPC71" localSheetId="26">[8]MRATES!#REF!</definedName>
    <definedName name="__PPC71" localSheetId="24">[7]MRATES!#REF!</definedName>
    <definedName name="__PPC71">[7]MRATES!#REF!</definedName>
    <definedName name="__PPC72" localSheetId="23">[7]MRATES!#REF!</definedName>
    <definedName name="__PPC72" localSheetId="26">[8]MRATES!#REF!</definedName>
    <definedName name="__PPC72" localSheetId="24">[7]MRATES!#REF!</definedName>
    <definedName name="__PPC72">[7]MRATES!#REF!</definedName>
    <definedName name="__PPC73" localSheetId="23">[7]MRATES!#REF!</definedName>
    <definedName name="__PPC73" localSheetId="26">[8]MRATES!#REF!</definedName>
    <definedName name="__PPC73" localSheetId="24">[7]MRATES!#REF!</definedName>
    <definedName name="__PPC73">[7]MRATES!#REF!</definedName>
    <definedName name="__PPC74" localSheetId="23">[7]MRATES!#REF!</definedName>
    <definedName name="__PPC74" localSheetId="26">[8]MRATES!#REF!</definedName>
    <definedName name="__PPC74" localSheetId="24">[7]MRATES!#REF!</definedName>
    <definedName name="__PPC74">[7]MRATES!#REF!</definedName>
    <definedName name="__PPC75" localSheetId="23">[7]MRATES!#REF!</definedName>
    <definedName name="__PPC75" localSheetId="26">[8]MRATES!#REF!</definedName>
    <definedName name="__PPC75" localSheetId="24">[7]MRATES!#REF!</definedName>
    <definedName name="__PPC75">[7]MRATES!#REF!</definedName>
    <definedName name="__PPC76" localSheetId="23">[7]MRATES!#REF!</definedName>
    <definedName name="__PPC76" localSheetId="26">[8]MRATES!#REF!</definedName>
    <definedName name="__PPC76" localSheetId="24">[7]MRATES!#REF!</definedName>
    <definedName name="__PPC76">[7]MRATES!#REF!</definedName>
    <definedName name="__PPC77" localSheetId="23">[7]MRATES!#REF!</definedName>
    <definedName name="__PPC77" localSheetId="26">[8]MRATES!#REF!</definedName>
    <definedName name="__PPC77" localSheetId="24">[7]MRATES!#REF!</definedName>
    <definedName name="__PPC77">[7]MRATES!#REF!</definedName>
    <definedName name="__PPC78" localSheetId="23">[7]MRATES!#REF!</definedName>
    <definedName name="__PPC78" localSheetId="26">[8]MRATES!#REF!</definedName>
    <definedName name="__PPC78" localSheetId="24">[7]MRATES!#REF!</definedName>
    <definedName name="__PPC78">[7]MRATES!#REF!</definedName>
    <definedName name="__PPC79" localSheetId="23">[7]MRATES!#REF!</definedName>
    <definedName name="__PPC79" localSheetId="26">[8]MRATES!#REF!</definedName>
    <definedName name="__PPC79" localSheetId="24">[7]MRATES!#REF!</definedName>
    <definedName name="__PPC79">[7]MRATES!#REF!</definedName>
    <definedName name="__PPC8" localSheetId="23">[7]MRATES!#REF!</definedName>
    <definedName name="__PPC8" localSheetId="26">[8]MRATES!#REF!</definedName>
    <definedName name="__PPC8" localSheetId="24">[7]MRATES!#REF!</definedName>
    <definedName name="__PPC8">[7]MRATES!#REF!</definedName>
    <definedName name="__PPC80" localSheetId="23">[7]MRATES!#REF!</definedName>
    <definedName name="__PPC80" localSheetId="26">[8]MRATES!#REF!</definedName>
    <definedName name="__PPC80" localSheetId="24">[7]MRATES!#REF!</definedName>
    <definedName name="__PPC80">[7]MRATES!#REF!</definedName>
    <definedName name="__PPC81" localSheetId="23">[7]MRATES!#REF!</definedName>
    <definedName name="__PPC81" localSheetId="26">[8]MRATES!#REF!</definedName>
    <definedName name="__PPC81" localSheetId="24">[7]MRATES!#REF!</definedName>
    <definedName name="__PPC81">[7]MRATES!#REF!</definedName>
    <definedName name="__PPC82" localSheetId="23">[7]MRATES!#REF!</definedName>
    <definedName name="__PPC82" localSheetId="26">[8]MRATES!#REF!</definedName>
    <definedName name="__PPC82" localSheetId="24">[7]MRATES!#REF!</definedName>
    <definedName name="__PPC82">[7]MRATES!#REF!</definedName>
    <definedName name="__PPC83" localSheetId="23">[7]MRATES!#REF!</definedName>
    <definedName name="__PPC83" localSheetId="26">[8]MRATES!#REF!</definedName>
    <definedName name="__PPC83" localSheetId="24">[7]MRATES!#REF!</definedName>
    <definedName name="__PPC83">[7]MRATES!#REF!</definedName>
    <definedName name="__PPC84" localSheetId="23">[7]MRATES!#REF!</definedName>
    <definedName name="__PPC84" localSheetId="26">[8]MRATES!#REF!</definedName>
    <definedName name="__PPC84" localSheetId="24">[7]MRATES!#REF!</definedName>
    <definedName name="__PPC84">[7]MRATES!#REF!</definedName>
    <definedName name="__PPC85" localSheetId="23">[7]MRATES!#REF!</definedName>
    <definedName name="__PPC85" localSheetId="26">[8]MRATES!#REF!</definedName>
    <definedName name="__PPC85" localSheetId="24">[7]MRATES!#REF!</definedName>
    <definedName name="__PPC85">[7]MRATES!#REF!</definedName>
    <definedName name="__PPC86" localSheetId="23">[7]MRATES!#REF!</definedName>
    <definedName name="__PPC86" localSheetId="26">[8]MRATES!#REF!</definedName>
    <definedName name="__PPC86" localSheetId="24">[7]MRATES!#REF!</definedName>
    <definedName name="__PPC86">[7]MRATES!#REF!</definedName>
    <definedName name="__PPC87" localSheetId="23">[7]MRATES!#REF!</definedName>
    <definedName name="__PPC87" localSheetId="26">[8]MRATES!#REF!</definedName>
    <definedName name="__PPC87" localSheetId="24">[7]MRATES!#REF!</definedName>
    <definedName name="__PPC87">[7]MRATES!#REF!</definedName>
    <definedName name="__PPC88" localSheetId="23">[7]MRATES!#REF!</definedName>
    <definedName name="__PPC88" localSheetId="26">[8]MRATES!#REF!</definedName>
    <definedName name="__PPC88" localSheetId="24">[7]MRATES!#REF!</definedName>
    <definedName name="__PPC88">[7]MRATES!#REF!</definedName>
    <definedName name="__PPC89" localSheetId="23">[7]MRATES!#REF!</definedName>
    <definedName name="__PPC89" localSheetId="26">[8]MRATES!#REF!</definedName>
    <definedName name="__PPC89" localSheetId="24">[7]MRATES!#REF!</definedName>
    <definedName name="__PPC89">[7]MRATES!#REF!</definedName>
    <definedName name="__PPC9" localSheetId="23">[7]MRATES!#REF!</definedName>
    <definedName name="__PPC9" localSheetId="26">[8]MRATES!#REF!</definedName>
    <definedName name="__PPC9" localSheetId="24">[7]MRATES!#REF!</definedName>
    <definedName name="__PPC9">[7]MRATES!#REF!</definedName>
    <definedName name="__PPC90" localSheetId="23">[7]MRATES!#REF!</definedName>
    <definedName name="__PPC90" localSheetId="26">[8]MRATES!#REF!</definedName>
    <definedName name="__PPC90" localSheetId="24">[7]MRATES!#REF!</definedName>
    <definedName name="__PPC90">[7]MRATES!#REF!</definedName>
    <definedName name="__PPC91" localSheetId="23">[7]MRATES!#REF!</definedName>
    <definedName name="__PPC91" localSheetId="26">[8]MRATES!#REF!</definedName>
    <definedName name="__PPC91" localSheetId="24">[7]MRATES!#REF!</definedName>
    <definedName name="__PPC91">[7]MRATES!#REF!</definedName>
    <definedName name="__PPC92" localSheetId="23">[7]MRATES!#REF!</definedName>
    <definedName name="__PPC92" localSheetId="26">[8]MRATES!#REF!</definedName>
    <definedName name="__PPC92" localSheetId="24">[7]MRATES!#REF!</definedName>
    <definedName name="__PPC92">[7]MRATES!#REF!</definedName>
    <definedName name="__PPC93" localSheetId="23">[7]MRATES!#REF!</definedName>
    <definedName name="__PPC93" localSheetId="26">[8]MRATES!#REF!</definedName>
    <definedName name="__PPC93" localSheetId="24">[7]MRATES!#REF!</definedName>
    <definedName name="__PPC93">[7]MRATES!#REF!</definedName>
    <definedName name="__PPC94" localSheetId="23">[7]MRATES!#REF!</definedName>
    <definedName name="__PPC94" localSheetId="26">[8]MRATES!#REF!</definedName>
    <definedName name="__PPC94" localSheetId="24">[7]MRATES!#REF!</definedName>
    <definedName name="__PPC94">[7]MRATES!#REF!</definedName>
    <definedName name="__PPC95" localSheetId="23">[7]MRATES!#REF!</definedName>
    <definedName name="__PPC95" localSheetId="26">[8]MRATES!#REF!</definedName>
    <definedName name="__PPC95" localSheetId="24">[7]MRATES!#REF!</definedName>
    <definedName name="__PPC95">[7]MRATES!#REF!</definedName>
    <definedName name="__PPD114" localSheetId="23">[7]MRATES!#REF!</definedName>
    <definedName name="__PPD114" localSheetId="26">[8]MRATES!#REF!</definedName>
    <definedName name="__PPD114" localSheetId="24">[7]MRATES!#REF!</definedName>
    <definedName name="__PPD114">[7]MRATES!#REF!</definedName>
    <definedName name="__PPD89" localSheetId="23">[7]MRATES!#REF!</definedName>
    <definedName name="__PPD89" localSheetId="26">[8]MRATES!#REF!</definedName>
    <definedName name="__PPD89" localSheetId="24">[7]MRATES!#REF!</definedName>
    <definedName name="__PPD89">[7]MRATES!#REF!</definedName>
    <definedName name="__QS25" localSheetId="26">#REF!</definedName>
    <definedName name="__QS25">[10]MRATES!$G$16</definedName>
    <definedName name="__QS40" localSheetId="26">#REF!</definedName>
    <definedName name="__QS40">[10]MRATES!$G$17</definedName>
    <definedName name="__RMR1">#N/A</definedName>
    <definedName name="__RS300" localSheetId="23">#REF!</definedName>
    <definedName name="__RS300" localSheetId="24">#REF!</definedName>
    <definedName name="__RS300" localSheetId="21">#REF!</definedName>
    <definedName name="__RS300">#REF!</definedName>
    <definedName name="__SD1" localSheetId="23">#REF!</definedName>
    <definedName name="__SD1" localSheetId="26">#REF!</definedName>
    <definedName name="__SD1" localSheetId="28">#REF!</definedName>
    <definedName name="__SD1" localSheetId="24">#REF!</definedName>
    <definedName name="__SD1" localSheetId="21">#REF!</definedName>
    <definedName name="__SD1">#REF!</definedName>
    <definedName name="__SD10" localSheetId="23">#REF!</definedName>
    <definedName name="__SD10" localSheetId="26">#REF!</definedName>
    <definedName name="__SD10" localSheetId="28">#REF!</definedName>
    <definedName name="__SD10" localSheetId="24">#REF!</definedName>
    <definedName name="__SD10" localSheetId="21">#REF!</definedName>
    <definedName name="__SD10">#REF!</definedName>
    <definedName name="__SD100" localSheetId="23">#REF!</definedName>
    <definedName name="__SD100" localSheetId="26">#REF!</definedName>
    <definedName name="__SD100" localSheetId="28">#REF!</definedName>
    <definedName name="__SD100" localSheetId="24">#REF!</definedName>
    <definedName name="__SD100" localSheetId="21">#REF!</definedName>
    <definedName name="__SD100">#REF!</definedName>
    <definedName name="__SD101" localSheetId="23">#REF!</definedName>
    <definedName name="__SD101" localSheetId="28">#REF!</definedName>
    <definedName name="__SD101" localSheetId="24">#REF!</definedName>
    <definedName name="__SD101" localSheetId="21">#REF!</definedName>
    <definedName name="__SD101">#REF!</definedName>
    <definedName name="__SD102" localSheetId="23">#REF!</definedName>
    <definedName name="__SD102" localSheetId="28">#REF!</definedName>
    <definedName name="__SD102" localSheetId="24">#REF!</definedName>
    <definedName name="__SD102" localSheetId="21">#REF!</definedName>
    <definedName name="__SD102">#REF!</definedName>
    <definedName name="__SD103" localSheetId="23">#REF!</definedName>
    <definedName name="__SD103" localSheetId="28">#REF!</definedName>
    <definedName name="__SD103" localSheetId="24">#REF!</definedName>
    <definedName name="__SD103" localSheetId="21">#REF!</definedName>
    <definedName name="__SD103">#REF!</definedName>
    <definedName name="__SD104" localSheetId="23">#REF!</definedName>
    <definedName name="__SD104" localSheetId="28">#REF!</definedName>
    <definedName name="__SD104" localSheetId="24">#REF!</definedName>
    <definedName name="__SD104" localSheetId="21">#REF!</definedName>
    <definedName name="__SD104">#REF!</definedName>
    <definedName name="__SD105" localSheetId="23">#REF!</definedName>
    <definedName name="__SD105" localSheetId="28">#REF!</definedName>
    <definedName name="__SD105" localSheetId="24">#REF!</definedName>
    <definedName name="__SD105" localSheetId="21">#REF!</definedName>
    <definedName name="__SD105">#REF!</definedName>
    <definedName name="__SD106" localSheetId="23">#REF!</definedName>
    <definedName name="__SD106" localSheetId="28">#REF!</definedName>
    <definedName name="__SD106" localSheetId="24">#REF!</definedName>
    <definedName name="__SD106" localSheetId="21">#REF!</definedName>
    <definedName name="__SD106">#REF!</definedName>
    <definedName name="__SD107" localSheetId="23">#REF!</definedName>
    <definedName name="__SD107" localSheetId="28">#REF!</definedName>
    <definedName name="__SD107" localSheetId="24">#REF!</definedName>
    <definedName name="__SD107" localSheetId="21">#REF!</definedName>
    <definedName name="__SD107">#REF!</definedName>
    <definedName name="__SD108" localSheetId="23">#REF!</definedName>
    <definedName name="__SD108" localSheetId="28">#REF!</definedName>
    <definedName name="__SD108" localSheetId="24">#REF!</definedName>
    <definedName name="__SD108" localSheetId="21">#REF!</definedName>
    <definedName name="__SD108">#REF!</definedName>
    <definedName name="__SD109" localSheetId="23">#REF!</definedName>
    <definedName name="__SD109" localSheetId="28">#REF!</definedName>
    <definedName name="__SD109" localSheetId="24">#REF!</definedName>
    <definedName name="__SD109" localSheetId="21">#REF!</definedName>
    <definedName name="__SD109">#REF!</definedName>
    <definedName name="__SD11" localSheetId="23">#REF!</definedName>
    <definedName name="__SD11" localSheetId="28">#REF!</definedName>
    <definedName name="__SD11" localSheetId="24">#REF!</definedName>
    <definedName name="__SD11" localSheetId="21">#REF!</definedName>
    <definedName name="__SD11">#REF!</definedName>
    <definedName name="__SD110" localSheetId="23">#REF!</definedName>
    <definedName name="__SD110" localSheetId="28">#REF!</definedName>
    <definedName name="__SD110" localSheetId="24">#REF!</definedName>
    <definedName name="__SD110" localSheetId="21">#REF!</definedName>
    <definedName name="__SD110">#REF!</definedName>
    <definedName name="__SD111" localSheetId="23">#REF!</definedName>
    <definedName name="__SD111" localSheetId="28">#REF!</definedName>
    <definedName name="__SD111" localSheetId="24">#REF!</definedName>
    <definedName name="__SD111" localSheetId="21">#REF!</definedName>
    <definedName name="__SD111">#REF!</definedName>
    <definedName name="__SD112" localSheetId="23">#REF!</definedName>
    <definedName name="__SD112" localSheetId="28">#REF!</definedName>
    <definedName name="__SD112" localSheetId="24">#REF!</definedName>
    <definedName name="__SD112" localSheetId="21">#REF!</definedName>
    <definedName name="__SD112">#REF!</definedName>
    <definedName name="__SD113" localSheetId="23">#REF!</definedName>
    <definedName name="__SD113" localSheetId="28">#REF!</definedName>
    <definedName name="__SD113" localSheetId="24">#REF!</definedName>
    <definedName name="__SD113" localSheetId="21">#REF!</definedName>
    <definedName name="__SD113">#REF!</definedName>
    <definedName name="__SD114" localSheetId="23">#REF!</definedName>
    <definedName name="__SD114" localSheetId="28">#REF!</definedName>
    <definedName name="__SD114" localSheetId="24">#REF!</definedName>
    <definedName name="__SD114" localSheetId="21">#REF!</definedName>
    <definedName name="__SD114">#REF!</definedName>
    <definedName name="__SD115" localSheetId="23">#REF!</definedName>
    <definedName name="__SD115" localSheetId="28">#REF!</definedName>
    <definedName name="__SD115" localSheetId="24">#REF!</definedName>
    <definedName name="__SD115" localSheetId="21">#REF!</definedName>
    <definedName name="__SD115">#REF!</definedName>
    <definedName name="__SD116" localSheetId="23">#REF!</definedName>
    <definedName name="__SD116" localSheetId="28">#REF!</definedName>
    <definedName name="__SD116" localSheetId="24">#REF!</definedName>
    <definedName name="__SD116" localSheetId="21">#REF!</definedName>
    <definedName name="__SD116">#REF!</definedName>
    <definedName name="__SD117" localSheetId="23">#REF!</definedName>
    <definedName name="__SD117" localSheetId="28">#REF!</definedName>
    <definedName name="__SD117" localSheetId="24">#REF!</definedName>
    <definedName name="__SD117" localSheetId="21">#REF!</definedName>
    <definedName name="__SD117">#REF!</definedName>
    <definedName name="__SD118" localSheetId="23">#REF!</definedName>
    <definedName name="__SD118" localSheetId="28">#REF!</definedName>
    <definedName name="__SD118" localSheetId="24">#REF!</definedName>
    <definedName name="__SD118" localSheetId="21">#REF!</definedName>
    <definedName name="__SD118">#REF!</definedName>
    <definedName name="__SD119" localSheetId="23">#REF!</definedName>
    <definedName name="__SD119" localSheetId="28">#REF!</definedName>
    <definedName name="__SD119" localSheetId="24">#REF!</definedName>
    <definedName name="__SD119" localSheetId="21">#REF!</definedName>
    <definedName name="__SD119">#REF!</definedName>
    <definedName name="__SD12" localSheetId="23">#REF!</definedName>
    <definedName name="__SD12" localSheetId="28">#REF!</definedName>
    <definedName name="__SD12" localSheetId="24">#REF!</definedName>
    <definedName name="__SD12" localSheetId="21">#REF!</definedName>
    <definedName name="__SD12">#REF!</definedName>
    <definedName name="__SD120" localSheetId="23">#REF!</definedName>
    <definedName name="__SD120" localSheetId="28">#REF!</definedName>
    <definedName name="__SD120" localSheetId="24">#REF!</definedName>
    <definedName name="__SD120" localSheetId="21">#REF!</definedName>
    <definedName name="__SD120">#REF!</definedName>
    <definedName name="__SD121" localSheetId="23">#REF!</definedName>
    <definedName name="__SD121" localSheetId="28">#REF!</definedName>
    <definedName name="__SD121" localSheetId="24">#REF!</definedName>
    <definedName name="__SD121" localSheetId="21">#REF!</definedName>
    <definedName name="__SD121">#REF!</definedName>
    <definedName name="__SD122" localSheetId="23">#REF!</definedName>
    <definedName name="__SD122" localSheetId="28">#REF!</definedName>
    <definedName name="__SD122" localSheetId="24">#REF!</definedName>
    <definedName name="__SD122" localSheetId="21">#REF!</definedName>
    <definedName name="__SD122">#REF!</definedName>
    <definedName name="__SD123" localSheetId="23">#REF!</definedName>
    <definedName name="__SD123" localSheetId="28">#REF!</definedName>
    <definedName name="__SD123" localSheetId="24">#REF!</definedName>
    <definedName name="__SD123" localSheetId="21">#REF!</definedName>
    <definedName name="__SD123">#REF!</definedName>
    <definedName name="__SD124" localSheetId="23">#REF!</definedName>
    <definedName name="__SD124" localSheetId="28">#REF!</definedName>
    <definedName name="__SD124" localSheetId="24">#REF!</definedName>
    <definedName name="__SD124" localSheetId="21">#REF!</definedName>
    <definedName name="__SD124">#REF!</definedName>
    <definedName name="__SD125" localSheetId="23">#REF!</definedName>
    <definedName name="__SD125" localSheetId="28">#REF!</definedName>
    <definedName name="__SD125" localSheetId="24">#REF!</definedName>
    <definedName name="__SD125" localSheetId="21">#REF!</definedName>
    <definedName name="__SD125">#REF!</definedName>
    <definedName name="__SD126" localSheetId="23">#REF!</definedName>
    <definedName name="__SD126" localSheetId="28">#REF!</definedName>
    <definedName name="__SD126" localSheetId="24">#REF!</definedName>
    <definedName name="__SD126" localSheetId="21">#REF!</definedName>
    <definedName name="__SD126">#REF!</definedName>
    <definedName name="__SD127" localSheetId="23">#REF!</definedName>
    <definedName name="__SD127" localSheetId="28">#REF!</definedName>
    <definedName name="__SD127" localSheetId="24">#REF!</definedName>
    <definedName name="__SD127" localSheetId="21">#REF!</definedName>
    <definedName name="__SD127">#REF!</definedName>
    <definedName name="__SD128" localSheetId="23">#REF!</definedName>
    <definedName name="__SD128" localSheetId="28">#REF!</definedName>
    <definedName name="__SD128" localSheetId="24">#REF!</definedName>
    <definedName name="__SD128" localSheetId="21">#REF!</definedName>
    <definedName name="__SD128">#REF!</definedName>
    <definedName name="__SD129" localSheetId="23">#REF!</definedName>
    <definedName name="__SD129" localSheetId="28">#REF!</definedName>
    <definedName name="__SD129" localSheetId="24">#REF!</definedName>
    <definedName name="__SD129" localSheetId="21">#REF!</definedName>
    <definedName name="__SD129">#REF!</definedName>
    <definedName name="__SD13" localSheetId="23">#REF!</definedName>
    <definedName name="__SD13" localSheetId="28">#REF!</definedName>
    <definedName name="__SD13" localSheetId="24">#REF!</definedName>
    <definedName name="__SD13" localSheetId="21">#REF!</definedName>
    <definedName name="__SD13">#REF!</definedName>
    <definedName name="__SD130" localSheetId="23">#REF!</definedName>
    <definedName name="__SD130" localSheetId="28">#REF!</definedName>
    <definedName name="__SD130" localSheetId="24">#REF!</definedName>
    <definedName name="__SD130" localSheetId="21">#REF!</definedName>
    <definedName name="__SD130">#REF!</definedName>
    <definedName name="__SD131" localSheetId="23">#REF!</definedName>
    <definedName name="__SD131" localSheetId="28">#REF!</definedName>
    <definedName name="__SD131" localSheetId="24">#REF!</definedName>
    <definedName name="__SD131" localSheetId="21">#REF!</definedName>
    <definedName name="__SD131">#REF!</definedName>
    <definedName name="__SD132" localSheetId="23">#REF!</definedName>
    <definedName name="__SD132" localSheetId="28">#REF!</definedName>
    <definedName name="__SD132" localSheetId="24">#REF!</definedName>
    <definedName name="__SD132" localSheetId="21">#REF!</definedName>
    <definedName name="__SD132">#REF!</definedName>
    <definedName name="__SD133" localSheetId="23">#REF!</definedName>
    <definedName name="__SD133" localSheetId="28">#REF!</definedName>
    <definedName name="__SD133" localSheetId="24">#REF!</definedName>
    <definedName name="__SD133" localSheetId="21">#REF!</definedName>
    <definedName name="__SD133">#REF!</definedName>
    <definedName name="__SD134" localSheetId="23">#REF!</definedName>
    <definedName name="__SD134" localSheetId="28">#REF!</definedName>
    <definedName name="__SD134" localSheetId="24">#REF!</definedName>
    <definedName name="__SD134" localSheetId="21">#REF!</definedName>
    <definedName name="__SD134">#REF!</definedName>
    <definedName name="__SD135" localSheetId="23">#REF!</definedName>
    <definedName name="__SD135" localSheetId="28">#REF!</definedName>
    <definedName name="__SD135" localSheetId="24">#REF!</definedName>
    <definedName name="__SD135" localSheetId="21">#REF!</definedName>
    <definedName name="__SD135">#REF!</definedName>
    <definedName name="__SD136" localSheetId="23">#REF!</definedName>
    <definedName name="__SD136" localSheetId="28">#REF!</definedName>
    <definedName name="__SD136" localSheetId="24">#REF!</definedName>
    <definedName name="__SD136" localSheetId="21">#REF!</definedName>
    <definedName name="__SD136">#REF!</definedName>
    <definedName name="__SD137" localSheetId="23">#REF!</definedName>
    <definedName name="__SD137" localSheetId="28">#REF!</definedName>
    <definedName name="__SD137" localSheetId="24">#REF!</definedName>
    <definedName name="__SD137" localSheetId="21">#REF!</definedName>
    <definedName name="__SD137">#REF!</definedName>
    <definedName name="__SD138" localSheetId="23">#REF!</definedName>
    <definedName name="__SD138" localSheetId="28">#REF!</definedName>
    <definedName name="__SD138" localSheetId="24">#REF!</definedName>
    <definedName name="__SD138" localSheetId="21">#REF!</definedName>
    <definedName name="__SD138">#REF!</definedName>
    <definedName name="__SD139" localSheetId="23">#REF!</definedName>
    <definedName name="__SD139" localSheetId="28">#REF!</definedName>
    <definedName name="__SD139" localSheetId="24">#REF!</definedName>
    <definedName name="__SD139" localSheetId="21">#REF!</definedName>
    <definedName name="__SD139">#REF!</definedName>
    <definedName name="__SD14" localSheetId="23">#REF!</definedName>
    <definedName name="__SD14" localSheetId="28">#REF!</definedName>
    <definedName name="__SD14" localSheetId="24">#REF!</definedName>
    <definedName name="__SD14" localSheetId="21">#REF!</definedName>
    <definedName name="__SD14">#REF!</definedName>
    <definedName name="__SD140" localSheetId="23">#REF!</definedName>
    <definedName name="__SD140" localSheetId="28">#REF!</definedName>
    <definedName name="__SD140" localSheetId="24">#REF!</definedName>
    <definedName name="__SD140" localSheetId="21">#REF!</definedName>
    <definedName name="__SD140">#REF!</definedName>
    <definedName name="__SD141" localSheetId="23">#REF!</definedName>
    <definedName name="__SD141" localSheetId="28">#REF!</definedName>
    <definedName name="__SD141" localSheetId="24">#REF!</definedName>
    <definedName name="__SD141" localSheetId="21">#REF!</definedName>
    <definedName name="__SD141">#REF!</definedName>
    <definedName name="__SD142" localSheetId="23">#REF!</definedName>
    <definedName name="__SD142" localSheetId="28">#REF!</definedName>
    <definedName name="__SD142" localSheetId="24">#REF!</definedName>
    <definedName name="__SD142" localSheetId="21">#REF!</definedName>
    <definedName name="__SD142">#REF!</definedName>
    <definedName name="__SD143" localSheetId="23">#REF!</definedName>
    <definedName name="__SD143" localSheetId="28">#REF!</definedName>
    <definedName name="__SD143" localSheetId="24">#REF!</definedName>
    <definedName name="__SD143" localSheetId="21">#REF!</definedName>
    <definedName name="__SD143">#REF!</definedName>
    <definedName name="__SD144" localSheetId="23">#REF!</definedName>
    <definedName name="__SD144" localSheetId="28">#REF!</definedName>
    <definedName name="__SD144" localSheetId="24">#REF!</definedName>
    <definedName name="__SD144" localSheetId="21">#REF!</definedName>
    <definedName name="__SD144">#REF!</definedName>
    <definedName name="__SD145" localSheetId="23">#REF!</definedName>
    <definedName name="__SD145" localSheetId="28">#REF!</definedName>
    <definedName name="__SD145" localSheetId="24">#REF!</definedName>
    <definedName name="__SD145" localSheetId="21">#REF!</definedName>
    <definedName name="__SD145">#REF!</definedName>
    <definedName name="__SD146" localSheetId="23">#REF!</definedName>
    <definedName name="__SD146" localSheetId="28">#REF!</definedName>
    <definedName name="__SD146" localSheetId="24">#REF!</definedName>
    <definedName name="__SD146" localSheetId="21">#REF!</definedName>
    <definedName name="__SD146">#REF!</definedName>
    <definedName name="__SD147" localSheetId="23">#REF!</definedName>
    <definedName name="__SD147" localSheetId="28">#REF!</definedName>
    <definedName name="__SD147" localSheetId="24">#REF!</definedName>
    <definedName name="__SD147" localSheetId="21">#REF!</definedName>
    <definedName name="__SD147">#REF!</definedName>
    <definedName name="__SD148" localSheetId="23">#REF!</definedName>
    <definedName name="__SD148" localSheetId="28">#REF!</definedName>
    <definedName name="__SD148" localSheetId="24">#REF!</definedName>
    <definedName name="__SD148" localSheetId="21">#REF!</definedName>
    <definedName name="__SD148">#REF!</definedName>
    <definedName name="__SD149" localSheetId="23">#REF!</definedName>
    <definedName name="__SD149" localSheetId="28">#REF!</definedName>
    <definedName name="__SD149" localSheetId="24">#REF!</definedName>
    <definedName name="__SD149" localSheetId="21">#REF!</definedName>
    <definedName name="__SD149">#REF!</definedName>
    <definedName name="__SD15" localSheetId="23">#REF!</definedName>
    <definedName name="__SD15" localSheetId="28">#REF!</definedName>
    <definedName name="__SD15" localSheetId="24">#REF!</definedName>
    <definedName name="__SD15" localSheetId="21">#REF!</definedName>
    <definedName name="__SD15">#REF!</definedName>
    <definedName name="__SD150" localSheetId="23">#REF!</definedName>
    <definedName name="__SD150" localSheetId="28">#REF!</definedName>
    <definedName name="__SD150" localSheetId="24">#REF!</definedName>
    <definedName name="__SD150" localSheetId="21">#REF!</definedName>
    <definedName name="__SD150">#REF!</definedName>
    <definedName name="__SD16" localSheetId="23">#REF!</definedName>
    <definedName name="__SD16" localSheetId="28">#REF!</definedName>
    <definedName name="__SD16" localSheetId="24">#REF!</definedName>
    <definedName name="__SD16" localSheetId="21">#REF!</definedName>
    <definedName name="__SD16">#REF!</definedName>
    <definedName name="__SD17" localSheetId="23">#REF!</definedName>
    <definedName name="__SD17" localSheetId="28">#REF!</definedName>
    <definedName name="__SD17" localSheetId="24">#REF!</definedName>
    <definedName name="__SD17" localSheetId="21">#REF!</definedName>
    <definedName name="__SD17">#REF!</definedName>
    <definedName name="__SD18" localSheetId="23">#REF!</definedName>
    <definedName name="__SD18" localSheetId="28">#REF!</definedName>
    <definedName name="__SD18" localSheetId="24">#REF!</definedName>
    <definedName name="__SD18" localSheetId="21">#REF!</definedName>
    <definedName name="__SD18">#REF!</definedName>
    <definedName name="__SD19" localSheetId="23">#REF!</definedName>
    <definedName name="__SD19" localSheetId="28">#REF!</definedName>
    <definedName name="__SD19" localSheetId="24">#REF!</definedName>
    <definedName name="__SD19" localSheetId="21">#REF!</definedName>
    <definedName name="__SD19">#REF!</definedName>
    <definedName name="__SD2" localSheetId="23">#REF!</definedName>
    <definedName name="__SD2" localSheetId="28">#REF!</definedName>
    <definedName name="__SD2" localSheetId="24">#REF!</definedName>
    <definedName name="__SD2" localSheetId="21">#REF!</definedName>
    <definedName name="__SD2">#REF!</definedName>
    <definedName name="__SD20" localSheetId="23">#REF!</definedName>
    <definedName name="__SD20" localSheetId="28">#REF!</definedName>
    <definedName name="__SD20" localSheetId="24">#REF!</definedName>
    <definedName name="__SD20" localSheetId="21">#REF!</definedName>
    <definedName name="__SD20">#REF!</definedName>
    <definedName name="__SD21" localSheetId="23">#REF!</definedName>
    <definedName name="__SD21" localSheetId="28">#REF!</definedName>
    <definedName name="__SD21" localSheetId="24">#REF!</definedName>
    <definedName name="__SD21" localSheetId="21">#REF!</definedName>
    <definedName name="__SD21">#REF!</definedName>
    <definedName name="__SD22" localSheetId="23">#REF!</definedName>
    <definedName name="__SD22" localSheetId="28">#REF!</definedName>
    <definedName name="__SD22" localSheetId="24">#REF!</definedName>
    <definedName name="__SD22" localSheetId="21">#REF!</definedName>
    <definedName name="__SD22">#REF!</definedName>
    <definedName name="__SD23" localSheetId="23">#REF!</definedName>
    <definedName name="__SD23" localSheetId="28">#REF!</definedName>
    <definedName name="__SD23" localSheetId="24">#REF!</definedName>
    <definedName name="__SD23" localSheetId="21">#REF!</definedName>
    <definedName name="__SD23">#REF!</definedName>
    <definedName name="__SD24" localSheetId="23">#REF!</definedName>
    <definedName name="__SD24" localSheetId="28">#REF!</definedName>
    <definedName name="__SD24" localSheetId="24">#REF!</definedName>
    <definedName name="__SD24" localSheetId="21">#REF!</definedName>
    <definedName name="__SD24">#REF!</definedName>
    <definedName name="__SD25" localSheetId="23">#REF!</definedName>
    <definedName name="__SD25" localSheetId="28">#REF!</definedName>
    <definedName name="__SD25" localSheetId="24">#REF!</definedName>
    <definedName name="__SD25" localSheetId="21">#REF!</definedName>
    <definedName name="__SD25">#REF!</definedName>
    <definedName name="__SD250" localSheetId="23">#REF!</definedName>
    <definedName name="__SD250" localSheetId="28">#REF!</definedName>
    <definedName name="__SD250" localSheetId="24">#REF!</definedName>
    <definedName name="__SD250" localSheetId="21">#REF!</definedName>
    <definedName name="__SD250">#REF!</definedName>
    <definedName name="__SD26" localSheetId="23">#REF!</definedName>
    <definedName name="__SD26" localSheetId="28">#REF!</definedName>
    <definedName name="__SD26" localSheetId="24">#REF!</definedName>
    <definedName name="__SD26" localSheetId="21">#REF!</definedName>
    <definedName name="__SD26">#REF!</definedName>
    <definedName name="__SD27" localSheetId="23">#REF!</definedName>
    <definedName name="__SD27" localSheetId="28">#REF!</definedName>
    <definedName name="__SD27" localSheetId="24">#REF!</definedName>
    <definedName name="__SD27" localSheetId="21">#REF!</definedName>
    <definedName name="__SD27">#REF!</definedName>
    <definedName name="__SD28" localSheetId="23">#REF!</definedName>
    <definedName name="__SD28" localSheetId="28">#REF!</definedName>
    <definedName name="__SD28" localSheetId="24">#REF!</definedName>
    <definedName name="__SD28" localSheetId="21">#REF!</definedName>
    <definedName name="__SD28">#REF!</definedName>
    <definedName name="__SD29" localSheetId="23">#REF!</definedName>
    <definedName name="__SD29" localSheetId="28">#REF!</definedName>
    <definedName name="__SD29" localSheetId="24">#REF!</definedName>
    <definedName name="__SD29" localSheetId="21">#REF!</definedName>
    <definedName name="__SD29">#REF!</definedName>
    <definedName name="__SD3" localSheetId="23">#REF!</definedName>
    <definedName name="__SD3" localSheetId="28">#REF!</definedName>
    <definedName name="__SD3" localSheetId="24">#REF!</definedName>
    <definedName name="__SD3" localSheetId="21">#REF!</definedName>
    <definedName name="__SD3">#REF!</definedName>
    <definedName name="__SD30" localSheetId="23">#REF!</definedName>
    <definedName name="__SD30" localSheetId="28">#REF!</definedName>
    <definedName name="__SD30" localSheetId="24">#REF!</definedName>
    <definedName name="__SD30" localSheetId="21">#REF!</definedName>
    <definedName name="__SD30">#REF!</definedName>
    <definedName name="__SD31" localSheetId="23">#REF!</definedName>
    <definedName name="__SD31" localSheetId="28">#REF!</definedName>
    <definedName name="__SD31" localSheetId="24">#REF!</definedName>
    <definedName name="__SD31" localSheetId="21">#REF!</definedName>
    <definedName name="__SD31">#REF!</definedName>
    <definedName name="__SD32" localSheetId="23">#REF!</definedName>
    <definedName name="__SD32" localSheetId="28">#REF!</definedName>
    <definedName name="__SD32" localSheetId="24">#REF!</definedName>
    <definedName name="__SD32" localSheetId="21">#REF!</definedName>
    <definedName name="__SD32">#REF!</definedName>
    <definedName name="__SD33" localSheetId="23">#REF!</definedName>
    <definedName name="__SD33" localSheetId="28">#REF!</definedName>
    <definedName name="__SD33" localSheetId="24">#REF!</definedName>
    <definedName name="__SD33" localSheetId="21">#REF!</definedName>
    <definedName name="__SD33">#REF!</definedName>
    <definedName name="__SD34" localSheetId="23">#REF!</definedName>
    <definedName name="__SD34" localSheetId="28">#REF!</definedName>
    <definedName name="__SD34" localSheetId="24">#REF!</definedName>
    <definedName name="__SD34" localSheetId="21">#REF!</definedName>
    <definedName name="__SD34">#REF!</definedName>
    <definedName name="__SD35" localSheetId="23">#REF!</definedName>
    <definedName name="__SD35" localSheetId="28">#REF!</definedName>
    <definedName name="__SD35" localSheetId="24">#REF!</definedName>
    <definedName name="__SD35" localSheetId="21">#REF!</definedName>
    <definedName name="__SD35">#REF!</definedName>
    <definedName name="__SD36" localSheetId="23">#REF!</definedName>
    <definedName name="__SD36" localSheetId="28">#REF!</definedName>
    <definedName name="__SD36" localSheetId="24">#REF!</definedName>
    <definedName name="__SD36" localSheetId="21">#REF!</definedName>
    <definedName name="__SD36">#REF!</definedName>
    <definedName name="__SD37" localSheetId="23">#REF!</definedName>
    <definedName name="__SD37" localSheetId="28">#REF!</definedName>
    <definedName name="__SD37" localSheetId="24">#REF!</definedName>
    <definedName name="__SD37" localSheetId="21">#REF!</definedName>
    <definedName name="__SD37">#REF!</definedName>
    <definedName name="__SD38" localSheetId="23">#REF!</definedName>
    <definedName name="__SD38" localSheetId="28">#REF!</definedName>
    <definedName name="__SD38" localSheetId="24">#REF!</definedName>
    <definedName name="__SD38" localSheetId="21">#REF!</definedName>
    <definedName name="__SD38">#REF!</definedName>
    <definedName name="__SD39" localSheetId="23">#REF!</definedName>
    <definedName name="__SD39" localSheetId="28">#REF!</definedName>
    <definedName name="__SD39" localSheetId="24">#REF!</definedName>
    <definedName name="__SD39" localSheetId="21">#REF!</definedName>
    <definedName name="__SD39">#REF!</definedName>
    <definedName name="__SD4" localSheetId="23">#REF!</definedName>
    <definedName name="__SD4" localSheetId="28">#REF!</definedName>
    <definedName name="__SD4" localSheetId="24">#REF!</definedName>
    <definedName name="__SD4" localSheetId="21">#REF!</definedName>
    <definedName name="__SD4">#REF!</definedName>
    <definedName name="__SD40" localSheetId="23">#REF!</definedName>
    <definedName name="__SD40" localSheetId="28">#REF!</definedName>
    <definedName name="__SD40" localSheetId="24">#REF!</definedName>
    <definedName name="__SD40" localSheetId="21">#REF!</definedName>
    <definedName name="__SD40">#REF!</definedName>
    <definedName name="__SD41" localSheetId="23">#REF!</definedName>
    <definedName name="__SD41" localSheetId="28">#REF!</definedName>
    <definedName name="__SD41" localSheetId="24">#REF!</definedName>
    <definedName name="__SD41" localSheetId="21">#REF!</definedName>
    <definedName name="__SD41">#REF!</definedName>
    <definedName name="__SD42" localSheetId="23">#REF!</definedName>
    <definedName name="__SD42" localSheetId="28">#REF!</definedName>
    <definedName name="__SD42" localSheetId="24">#REF!</definedName>
    <definedName name="__SD42" localSheetId="21">#REF!</definedName>
    <definedName name="__SD42">#REF!</definedName>
    <definedName name="__SD43" localSheetId="23">#REF!</definedName>
    <definedName name="__SD43" localSheetId="28">#REF!</definedName>
    <definedName name="__SD43" localSheetId="24">#REF!</definedName>
    <definedName name="__SD43" localSheetId="21">#REF!</definedName>
    <definedName name="__SD43">#REF!</definedName>
    <definedName name="__SD44" localSheetId="23">#REF!</definedName>
    <definedName name="__SD44" localSheetId="28">#REF!</definedName>
    <definedName name="__SD44" localSheetId="24">#REF!</definedName>
    <definedName name="__SD44" localSheetId="21">#REF!</definedName>
    <definedName name="__SD44">#REF!</definedName>
    <definedName name="__SD45" localSheetId="23">#REF!</definedName>
    <definedName name="__SD45" localSheetId="28">#REF!</definedName>
    <definedName name="__SD45" localSheetId="24">#REF!</definedName>
    <definedName name="__SD45" localSheetId="21">#REF!</definedName>
    <definedName name="__SD45">#REF!</definedName>
    <definedName name="__SD46" localSheetId="23">#REF!</definedName>
    <definedName name="__SD46" localSheetId="28">#REF!</definedName>
    <definedName name="__SD46" localSheetId="24">#REF!</definedName>
    <definedName name="__SD46" localSheetId="21">#REF!</definedName>
    <definedName name="__SD46">#REF!</definedName>
    <definedName name="__SD47" localSheetId="23">#REF!</definedName>
    <definedName name="__SD47" localSheetId="28">#REF!</definedName>
    <definedName name="__SD47" localSheetId="24">#REF!</definedName>
    <definedName name="__SD47" localSheetId="21">#REF!</definedName>
    <definedName name="__SD47">#REF!</definedName>
    <definedName name="__SD48" localSheetId="23">#REF!</definedName>
    <definedName name="__SD48" localSheetId="28">#REF!</definedName>
    <definedName name="__SD48" localSheetId="24">#REF!</definedName>
    <definedName name="__SD48" localSheetId="21">#REF!</definedName>
    <definedName name="__SD48">#REF!</definedName>
    <definedName name="__SD49" localSheetId="23">#REF!</definedName>
    <definedName name="__SD49" localSheetId="28">#REF!</definedName>
    <definedName name="__SD49" localSheetId="24">#REF!</definedName>
    <definedName name="__SD49" localSheetId="21">#REF!</definedName>
    <definedName name="__SD49">#REF!</definedName>
    <definedName name="__SD5" localSheetId="23">#REF!</definedName>
    <definedName name="__SD5" localSheetId="28">#REF!</definedName>
    <definedName name="__SD5" localSheetId="24">#REF!</definedName>
    <definedName name="__SD5" localSheetId="21">#REF!</definedName>
    <definedName name="__SD5">#REF!</definedName>
    <definedName name="__SD50" localSheetId="23">#REF!</definedName>
    <definedName name="__SD50" localSheetId="28">#REF!</definedName>
    <definedName name="__SD50" localSheetId="24">#REF!</definedName>
    <definedName name="__SD50" localSheetId="21">#REF!</definedName>
    <definedName name="__SD50">#REF!</definedName>
    <definedName name="__SD500" localSheetId="23">#REF!</definedName>
    <definedName name="__SD500" localSheetId="28">#REF!</definedName>
    <definedName name="__SD500" localSheetId="24">#REF!</definedName>
    <definedName name="__SD500" localSheetId="21">#REF!</definedName>
    <definedName name="__SD500">#REF!</definedName>
    <definedName name="__SD51" localSheetId="23">#REF!</definedName>
    <definedName name="__SD51" localSheetId="28">#REF!</definedName>
    <definedName name="__SD51" localSheetId="24">#REF!</definedName>
    <definedName name="__SD51" localSheetId="21">#REF!</definedName>
    <definedName name="__SD51">#REF!</definedName>
    <definedName name="__SD52" localSheetId="23">#REF!</definedName>
    <definedName name="__SD52" localSheetId="28">#REF!</definedName>
    <definedName name="__SD52" localSheetId="24">#REF!</definedName>
    <definedName name="__SD52" localSheetId="21">#REF!</definedName>
    <definedName name="__SD52">#REF!</definedName>
    <definedName name="__SD53" localSheetId="23">#REF!</definedName>
    <definedName name="__SD53" localSheetId="28">#REF!</definedName>
    <definedName name="__SD53" localSheetId="24">#REF!</definedName>
    <definedName name="__SD53" localSheetId="21">#REF!</definedName>
    <definedName name="__SD53">#REF!</definedName>
    <definedName name="__SD54" localSheetId="23">#REF!</definedName>
    <definedName name="__SD54" localSheetId="28">#REF!</definedName>
    <definedName name="__SD54" localSheetId="24">#REF!</definedName>
    <definedName name="__SD54" localSheetId="21">#REF!</definedName>
    <definedName name="__SD54">#REF!</definedName>
    <definedName name="__SD55" localSheetId="23">#REF!</definedName>
    <definedName name="__SD55" localSheetId="28">#REF!</definedName>
    <definedName name="__SD55" localSheetId="24">#REF!</definedName>
    <definedName name="__SD55" localSheetId="21">#REF!</definedName>
    <definedName name="__SD55">#REF!</definedName>
    <definedName name="__SD56" localSheetId="23">#REF!</definedName>
    <definedName name="__SD56" localSheetId="28">#REF!</definedName>
    <definedName name="__SD56" localSheetId="24">#REF!</definedName>
    <definedName name="__SD56" localSheetId="21">#REF!</definedName>
    <definedName name="__SD56">#REF!</definedName>
    <definedName name="__SD57" localSheetId="23">#REF!</definedName>
    <definedName name="__SD57" localSheetId="28">#REF!</definedName>
    <definedName name="__SD57" localSheetId="24">#REF!</definedName>
    <definedName name="__SD57" localSheetId="21">#REF!</definedName>
    <definedName name="__SD57">#REF!</definedName>
    <definedName name="__SD58" localSheetId="23">#REF!</definedName>
    <definedName name="__SD58" localSheetId="28">#REF!</definedName>
    <definedName name="__SD58" localSheetId="24">#REF!</definedName>
    <definedName name="__SD58" localSheetId="21">#REF!</definedName>
    <definedName name="__SD58">#REF!</definedName>
    <definedName name="__SD59" localSheetId="23">#REF!</definedName>
    <definedName name="__SD59" localSheetId="28">#REF!</definedName>
    <definedName name="__SD59" localSheetId="24">#REF!</definedName>
    <definedName name="__SD59" localSheetId="21">#REF!</definedName>
    <definedName name="__SD59">#REF!</definedName>
    <definedName name="__SD6" localSheetId="23">#REF!</definedName>
    <definedName name="__SD6" localSheetId="28">#REF!</definedName>
    <definedName name="__SD6" localSheetId="24">#REF!</definedName>
    <definedName name="__SD6" localSheetId="21">#REF!</definedName>
    <definedName name="__SD6">#REF!</definedName>
    <definedName name="__SD60" localSheetId="23">#REF!</definedName>
    <definedName name="__SD60" localSheetId="28">#REF!</definedName>
    <definedName name="__SD60" localSheetId="24">#REF!</definedName>
    <definedName name="__SD60" localSheetId="21">#REF!</definedName>
    <definedName name="__SD60">#REF!</definedName>
    <definedName name="__SD61" localSheetId="23">#REF!</definedName>
    <definedName name="__SD61" localSheetId="28">#REF!</definedName>
    <definedName name="__SD61" localSheetId="24">#REF!</definedName>
    <definedName name="__SD61" localSheetId="21">#REF!</definedName>
    <definedName name="__SD61">#REF!</definedName>
    <definedName name="__SD62" localSheetId="23">#REF!</definedName>
    <definedName name="__SD62" localSheetId="28">#REF!</definedName>
    <definedName name="__SD62" localSheetId="24">#REF!</definedName>
    <definedName name="__SD62" localSheetId="21">#REF!</definedName>
    <definedName name="__SD62">#REF!</definedName>
    <definedName name="__SD63" localSheetId="23">#REF!</definedName>
    <definedName name="__SD63" localSheetId="28">#REF!</definedName>
    <definedName name="__SD63" localSheetId="24">#REF!</definedName>
    <definedName name="__SD63" localSheetId="21">#REF!</definedName>
    <definedName name="__SD63">#REF!</definedName>
    <definedName name="__SD64" localSheetId="23">#REF!</definedName>
    <definedName name="__SD64" localSheetId="28">#REF!</definedName>
    <definedName name="__SD64" localSheetId="24">#REF!</definedName>
    <definedName name="__SD64" localSheetId="21">#REF!</definedName>
    <definedName name="__SD64">#REF!</definedName>
    <definedName name="__SD65" localSheetId="23">#REF!</definedName>
    <definedName name="__SD65" localSheetId="28">#REF!</definedName>
    <definedName name="__SD65" localSheetId="24">#REF!</definedName>
    <definedName name="__SD65" localSheetId="21">#REF!</definedName>
    <definedName name="__SD65">#REF!</definedName>
    <definedName name="__SD66" localSheetId="23">#REF!</definedName>
    <definedName name="__SD66" localSheetId="28">#REF!</definedName>
    <definedName name="__SD66" localSheetId="24">#REF!</definedName>
    <definedName name="__SD66" localSheetId="21">#REF!</definedName>
    <definedName name="__SD66">#REF!</definedName>
    <definedName name="__SD67" localSheetId="23">#REF!</definedName>
    <definedName name="__SD67" localSheetId="28">#REF!</definedName>
    <definedName name="__SD67" localSheetId="24">#REF!</definedName>
    <definedName name="__SD67" localSheetId="21">#REF!</definedName>
    <definedName name="__SD67">#REF!</definedName>
    <definedName name="__SD68" localSheetId="23">#REF!</definedName>
    <definedName name="__SD68" localSheetId="28">#REF!</definedName>
    <definedName name="__SD68" localSheetId="24">#REF!</definedName>
    <definedName name="__SD68" localSheetId="21">#REF!</definedName>
    <definedName name="__SD68">#REF!</definedName>
    <definedName name="__SD69" localSheetId="23">#REF!</definedName>
    <definedName name="__SD69" localSheetId="28">#REF!</definedName>
    <definedName name="__SD69" localSheetId="24">#REF!</definedName>
    <definedName name="__SD69" localSheetId="21">#REF!</definedName>
    <definedName name="__SD69">#REF!</definedName>
    <definedName name="__SD7" localSheetId="23">#REF!</definedName>
    <definedName name="__SD7" localSheetId="28">#REF!</definedName>
    <definedName name="__SD7" localSheetId="24">#REF!</definedName>
    <definedName name="__SD7" localSheetId="21">#REF!</definedName>
    <definedName name="__SD7">#REF!</definedName>
    <definedName name="__SD70" localSheetId="23">#REF!</definedName>
    <definedName name="__SD70" localSheetId="28">#REF!</definedName>
    <definedName name="__SD70" localSheetId="24">#REF!</definedName>
    <definedName name="__SD70" localSheetId="21">#REF!</definedName>
    <definedName name="__SD70">#REF!</definedName>
    <definedName name="__SD71" localSheetId="23">#REF!</definedName>
    <definedName name="__SD71" localSheetId="28">#REF!</definedName>
    <definedName name="__SD71" localSheetId="24">#REF!</definedName>
    <definedName name="__SD71" localSheetId="21">#REF!</definedName>
    <definedName name="__SD71">#REF!</definedName>
    <definedName name="__SD72" localSheetId="23">#REF!</definedName>
    <definedName name="__SD72" localSheetId="28">#REF!</definedName>
    <definedName name="__SD72" localSheetId="24">#REF!</definedName>
    <definedName name="__SD72" localSheetId="21">#REF!</definedName>
    <definedName name="__SD72">#REF!</definedName>
    <definedName name="__SD73" localSheetId="23">#REF!</definedName>
    <definedName name="__SD73" localSheetId="28">#REF!</definedName>
    <definedName name="__SD73" localSheetId="24">#REF!</definedName>
    <definedName name="__SD73" localSheetId="21">#REF!</definedName>
    <definedName name="__SD73">#REF!</definedName>
    <definedName name="__SD74" localSheetId="23">#REF!</definedName>
    <definedName name="__SD74" localSheetId="28">#REF!</definedName>
    <definedName name="__SD74" localSheetId="24">#REF!</definedName>
    <definedName name="__SD74" localSheetId="21">#REF!</definedName>
    <definedName name="__SD74">#REF!</definedName>
    <definedName name="__SD75" localSheetId="23">#REF!</definedName>
    <definedName name="__SD75" localSheetId="28">#REF!</definedName>
    <definedName name="__SD75" localSheetId="24">#REF!</definedName>
    <definedName name="__SD75" localSheetId="21">#REF!</definedName>
    <definedName name="__SD75">#REF!</definedName>
    <definedName name="__SD76" localSheetId="23">#REF!</definedName>
    <definedName name="__SD76" localSheetId="28">#REF!</definedName>
    <definedName name="__SD76" localSheetId="24">#REF!</definedName>
    <definedName name="__SD76" localSheetId="21">#REF!</definedName>
    <definedName name="__SD76">#REF!</definedName>
    <definedName name="__SD77" localSheetId="23">#REF!</definedName>
    <definedName name="__SD77" localSheetId="28">#REF!</definedName>
    <definedName name="__SD77" localSheetId="24">#REF!</definedName>
    <definedName name="__SD77" localSheetId="21">#REF!</definedName>
    <definedName name="__SD77">#REF!</definedName>
    <definedName name="__SD78" localSheetId="23">#REF!</definedName>
    <definedName name="__SD78" localSheetId="28">#REF!</definedName>
    <definedName name="__SD78" localSheetId="24">#REF!</definedName>
    <definedName name="__SD78" localSheetId="21">#REF!</definedName>
    <definedName name="__SD78">#REF!</definedName>
    <definedName name="__SD79" localSheetId="23">#REF!</definedName>
    <definedName name="__SD79" localSheetId="28">#REF!</definedName>
    <definedName name="__SD79" localSheetId="24">#REF!</definedName>
    <definedName name="__SD79" localSheetId="21">#REF!</definedName>
    <definedName name="__SD79">#REF!</definedName>
    <definedName name="__SD8" localSheetId="23">#REF!</definedName>
    <definedName name="__SD8" localSheetId="28">#REF!</definedName>
    <definedName name="__SD8" localSheetId="24">#REF!</definedName>
    <definedName name="__SD8" localSheetId="21">#REF!</definedName>
    <definedName name="__SD8">#REF!</definedName>
    <definedName name="__SD80" localSheetId="23">#REF!</definedName>
    <definedName name="__SD80" localSheetId="28">#REF!</definedName>
    <definedName name="__SD80" localSheetId="24">#REF!</definedName>
    <definedName name="__SD80" localSheetId="21">#REF!</definedName>
    <definedName name="__SD80">#REF!</definedName>
    <definedName name="__SD81" localSheetId="23">#REF!</definedName>
    <definedName name="__SD81" localSheetId="28">#REF!</definedName>
    <definedName name="__SD81" localSheetId="24">#REF!</definedName>
    <definedName name="__SD81" localSheetId="21">#REF!</definedName>
    <definedName name="__SD81">#REF!</definedName>
    <definedName name="__SD82" localSheetId="23">#REF!</definedName>
    <definedName name="__SD82" localSheetId="28">#REF!</definedName>
    <definedName name="__SD82" localSheetId="24">#REF!</definedName>
    <definedName name="__SD82" localSheetId="21">#REF!</definedName>
    <definedName name="__SD82">#REF!</definedName>
    <definedName name="__SD83" localSheetId="23">#REF!</definedName>
    <definedName name="__SD83" localSheetId="28">#REF!</definedName>
    <definedName name="__SD83" localSheetId="24">#REF!</definedName>
    <definedName name="__SD83" localSheetId="21">#REF!</definedName>
    <definedName name="__SD83">#REF!</definedName>
    <definedName name="__SD84" localSheetId="23">#REF!</definedName>
    <definedName name="__SD84" localSheetId="28">#REF!</definedName>
    <definedName name="__SD84" localSheetId="24">#REF!</definedName>
    <definedName name="__SD84" localSheetId="21">#REF!</definedName>
    <definedName name="__SD84">#REF!</definedName>
    <definedName name="__SD85" localSheetId="23">#REF!</definedName>
    <definedName name="__SD85" localSheetId="28">#REF!</definedName>
    <definedName name="__SD85" localSheetId="24">#REF!</definedName>
    <definedName name="__SD85" localSheetId="21">#REF!</definedName>
    <definedName name="__SD85">#REF!</definedName>
    <definedName name="__SD86" localSheetId="23">#REF!</definedName>
    <definedName name="__SD86" localSheetId="28">#REF!</definedName>
    <definedName name="__SD86" localSheetId="24">#REF!</definedName>
    <definedName name="__SD86" localSheetId="21">#REF!</definedName>
    <definedName name="__SD86">#REF!</definedName>
    <definedName name="__SD87" localSheetId="23">#REF!</definedName>
    <definedName name="__SD87" localSheetId="28">#REF!</definedName>
    <definedName name="__SD87" localSheetId="24">#REF!</definedName>
    <definedName name="__SD87" localSheetId="21">#REF!</definedName>
    <definedName name="__SD87">#REF!</definedName>
    <definedName name="__SD88" localSheetId="23">#REF!</definedName>
    <definedName name="__SD88" localSheetId="28">#REF!</definedName>
    <definedName name="__SD88" localSheetId="24">#REF!</definedName>
    <definedName name="__SD88" localSheetId="21">#REF!</definedName>
    <definedName name="__SD88">#REF!</definedName>
    <definedName name="__SD89" localSheetId="23">#REF!</definedName>
    <definedName name="__SD89" localSheetId="28">#REF!</definedName>
    <definedName name="__SD89" localSheetId="24">#REF!</definedName>
    <definedName name="__SD89" localSheetId="21">#REF!</definedName>
    <definedName name="__SD89">#REF!</definedName>
    <definedName name="__SD9" localSheetId="23">#REF!</definedName>
    <definedName name="__SD9" localSheetId="28">#REF!</definedName>
    <definedName name="__SD9" localSheetId="24">#REF!</definedName>
    <definedName name="__SD9" localSheetId="21">#REF!</definedName>
    <definedName name="__SD9">#REF!</definedName>
    <definedName name="__SD90" localSheetId="23">#REF!</definedName>
    <definedName name="__SD90" localSheetId="28">#REF!</definedName>
    <definedName name="__SD90" localSheetId="24">#REF!</definedName>
    <definedName name="__SD90" localSheetId="21">#REF!</definedName>
    <definedName name="__SD90">#REF!</definedName>
    <definedName name="__SD91" localSheetId="23">#REF!</definedName>
    <definedName name="__SD91" localSheetId="28">#REF!</definedName>
    <definedName name="__SD91" localSheetId="24">#REF!</definedName>
    <definedName name="__SD91" localSheetId="21">#REF!</definedName>
    <definedName name="__SD91">#REF!</definedName>
    <definedName name="__SD92" localSheetId="23">#REF!</definedName>
    <definedName name="__SD92" localSheetId="28">#REF!</definedName>
    <definedName name="__SD92" localSheetId="24">#REF!</definedName>
    <definedName name="__SD92" localSheetId="21">#REF!</definedName>
    <definedName name="__SD92">#REF!</definedName>
    <definedName name="__SD93" localSheetId="23">#REF!</definedName>
    <definedName name="__SD93" localSheetId="28">#REF!</definedName>
    <definedName name="__SD93" localSheetId="24">#REF!</definedName>
    <definedName name="__SD93" localSheetId="21">#REF!</definedName>
    <definedName name="__SD93">#REF!</definedName>
    <definedName name="__SD94" localSheetId="23">#REF!</definedName>
    <definedName name="__SD94" localSheetId="28">#REF!</definedName>
    <definedName name="__SD94" localSheetId="24">#REF!</definedName>
    <definedName name="__SD94" localSheetId="21">#REF!</definedName>
    <definedName name="__SD94">#REF!</definedName>
    <definedName name="__SD95" localSheetId="23">#REF!</definedName>
    <definedName name="__SD95" localSheetId="28">#REF!</definedName>
    <definedName name="__SD95" localSheetId="24">#REF!</definedName>
    <definedName name="__SD95" localSheetId="21">#REF!</definedName>
    <definedName name="__SD95">#REF!</definedName>
    <definedName name="__SD96" localSheetId="23">#REF!</definedName>
    <definedName name="__SD96" localSheetId="28">#REF!</definedName>
    <definedName name="__SD96" localSheetId="24">#REF!</definedName>
    <definedName name="__SD96" localSheetId="21">#REF!</definedName>
    <definedName name="__SD96">#REF!</definedName>
    <definedName name="__SD97" localSheetId="23">#REF!</definedName>
    <definedName name="__SD97" localSheetId="28">#REF!</definedName>
    <definedName name="__SD97" localSheetId="24">#REF!</definedName>
    <definedName name="__SD97" localSheetId="21">#REF!</definedName>
    <definedName name="__SD97">#REF!</definedName>
    <definedName name="__SD98" localSheetId="23">#REF!</definedName>
    <definedName name="__SD98" localSheetId="28">#REF!</definedName>
    <definedName name="__SD98" localSheetId="24">#REF!</definedName>
    <definedName name="__SD98" localSheetId="21">#REF!</definedName>
    <definedName name="__SD98">#REF!</definedName>
    <definedName name="__SD99" localSheetId="23">#REF!</definedName>
    <definedName name="__SD99" localSheetId="28">#REF!</definedName>
    <definedName name="__SD99" localSheetId="24">#REF!</definedName>
    <definedName name="__SD99" localSheetId="21">#REF!</definedName>
    <definedName name="__SD99">#REF!</definedName>
    <definedName name="__SO016" localSheetId="23">'[31]MRoad data'!#REF!</definedName>
    <definedName name="__SO016" localSheetId="26">#N/A</definedName>
    <definedName name="__SO016" localSheetId="24">'[31]MRoad data'!#REF!</definedName>
    <definedName name="__SO016" localSheetId="21">'[31]MRoad data'!#REF!</definedName>
    <definedName name="__SO016">'[31]MRoad data'!#REF!</definedName>
    <definedName name="__SP001" localSheetId="23">'[31]MRoad data'!#REF!</definedName>
    <definedName name="__SP001" localSheetId="26">#N/A</definedName>
    <definedName name="__SP001" localSheetId="24">'[31]MRoad data'!#REF!</definedName>
    <definedName name="__SP001" localSheetId="21">'[31]MRoad data'!#REF!</definedName>
    <definedName name="__SP001">'[31]MRoad data'!#REF!</definedName>
    <definedName name="__SP002" localSheetId="23">'[31]MRoad data'!#REF!</definedName>
    <definedName name="__SP002" localSheetId="26">#N/A</definedName>
    <definedName name="__SP002" localSheetId="24">'[31]MRoad data'!#REF!</definedName>
    <definedName name="__SP002">'[31]MRoad data'!#REF!</definedName>
    <definedName name="__SP003" localSheetId="23">'[31]MRoad data'!#REF!</definedName>
    <definedName name="__SP003" localSheetId="26">#N/A</definedName>
    <definedName name="__SP003" localSheetId="24">'[31]MRoad data'!#REF!</definedName>
    <definedName name="__SP003">'[31]MRoad data'!#REF!</definedName>
    <definedName name="__SP004" localSheetId="23">'[31]MRoad data'!#REF!</definedName>
    <definedName name="__SP004" localSheetId="26">#N/A</definedName>
    <definedName name="__SP004" localSheetId="24">'[31]MRoad data'!#REF!</definedName>
    <definedName name="__SP004">'[31]MRoad data'!#REF!</definedName>
    <definedName name="__SP005" localSheetId="23">'[15]MRMECADAMoad data'!#REF!</definedName>
    <definedName name="__SP005" localSheetId="26">'[18]MRMECADAMoad data'!#REF!</definedName>
    <definedName name="__SP005" localSheetId="24">'[15]MRMECADAMoad data'!#REF!</definedName>
    <definedName name="__SP005">'[15]MRMECADAMoad data'!#REF!</definedName>
    <definedName name="__SP006" localSheetId="23">'[31]MRoad data'!#REF!</definedName>
    <definedName name="__SP006" localSheetId="26">#N/A</definedName>
    <definedName name="__SP006" localSheetId="24">'[31]MRoad data'!#REF!</definedName>
    <definedName name="__SP006">'[31]MRoad data'!#REF!</definedName>
    <definedName name="__SP007" localSheetId="23">'[31]MRoad data'!#REF!</definedName>
    <definedName name="__SP007" localSheetId="26">#N/A</definedName>
    <definedName name="__SP007" localSheetId="24">'[31]MRoad data'!#REF!</definedName>
    <definedName name="__SP007">'[31]MRoad data'!#REF!</definedName>
    <definedName name="__SP008" localSheetId="23">'[31]MRoad data'!#REF!</definedName>
    <definedName name="__SP008" localSheetId="26">#N/A</definedName>
    <definedName name="__SP008" localSheetId="24">'[31]MRoad data'!#REF!</definedName>
    <definedName name="__SP008">'[31]MRoad data'!#REF!</definedName>
    <definedName name="__SP009" localSheetId="23">'[31]MRoad data'!#REF!</definedName>
    <definedName name="__SP009" localSheetId="26">#N/A</definedName>
    <definedName name="__SP009" localSheetId="24">'[31]MRoad data'!#REF!</definedName>
    <definedName name="__SP009">'[31]MRoad data'!#REF!</definedName>
    <definedName name="__SP010" localSheetId="23">'[31]MRoad data'!#REF!</definedName>
    <definedName name="__SP010" localSheetId="26">#N/A</definedName>
    <definedName name="__SP010" localSheetId="24">'[31]MRoad data'!#REF!</definedName>
    <definedName name="__SP010">'[31]MRoad data'!#REF!</definedName>
    <definedName name="__SP011" localSheetId="23">'[31]MRoad data'!#REF!</definedName>
    <definedName name="__SP011" localSheetId="26">#N/A</definedName>
    <definedName name="__SP011" localSheetId="24">'[31]MRoad data'!#REF!</definedName>
    <definedName name="__SP011">'[31]MRoad data'!#REF!</definedName>
    <definedName name="__SP012" localSheetId="23">'[31]MRoad data'!#REF!</definedName>
    <definedName name="__SP012" localSheetId="26">#N/A</definedName>
    <definedName name="__SP012" localSheetId="24">'[31]MRoad data'!#REF!</definedName>
    <definedName name="__SP012">'[31]MRoad data'!#REF!</definedName>
    <definedName name="__SP013" localSheetId="23">'[31]MRoad data'!#REF!</definedName>
    <definedName name="__SP013" localSheetId="26">#N/A</definedName>
    <definedName name="__SP013" localSheetId="24">'[31]MRoad data'!#REF!</definedName>
    <definedName name="__SP013">'[31]MRoad data'!#REF!</definedName>
    <definedName name="__SP014" localSheetId="23">'[31]MRoad data'!#REF!</definedName>
    <definedName name="__SP014" localSheetId="26">#N/A</definedName>
    <definedName name="__SP014" localSheetId="24">'[31]MRoad data'!#REF!</definedName>
    <definedName name="__SP014">'[31]MRoad data'!#REF!</definedName>
    <definedName name="__SP015" localSheetId="23">'[31]MRoad data'!#REF!</definedName>
    <definedName name="__SP015" localSheetId="26">#N/A</definedName>
    <definedName name="__SP015" localSheetId="24">'[31]MRoad data'!#REF!</definedName>
    <definedName name="__SP015">'[31]MRoad data'!#REF!</definedName>
    <definedName name="__SP016" localSheetId="23">'[31]MRoad data'!#REF!</definedName>
    <definedName name="__SP016" localSheetId="26">#N/A</definedName>
    <definedName name="__SP016" localSheetId="24">'[31]MRoad data'!#REF!</definedName>
    <definedName name="__SP016">'[31]MRoad data'!#REF!</definedName>
    <definedName name="__SP017" localSheetId="23">'[31]MRoad data'!#REF!</definedName>
    <definedName name="__SP017" localSheetId="26">#N/A</definedName>
    <definedName name="__SP017" localSheetId="24">'[31]MRoad data'!#REF!</definedName>
    <definedName name="__SP017">'[31]MRoad data'!#REF!</definedName>
    <definedName name="__SP018" localSheetId="23">'[31]MRoad data'!#REF!</definedName>
    <definedName name="__SP018" localSheetId="26">#N/A</definedName>
    <definedName name="__SP018" localSheetId="24">'[31]MRoad data'!#REF!</definedName>
    <definedName name="__SP018">'[31]MRoad data'!#REF!</definedName>
    <definedName name="__SP019" localSheetId="23">'[38]MRoad data'!#REF!</definedName>
    <definedName name="__SP019" localSheetId="26">#N/A</definedName>
    <definedName name="__SP019" localSheetId="28">'[39]MRoad data'!#REF!</definedName>
    <definedName name="__SP019" localSheetId="24">'[38]MRoad data'!#REF!</definedName>
    <definedName name="__SP019">'[38]MRoad data'!#REF!</definedName>
    <definedName name="__SP020" localSheetId="23">'[31]MRoad data'!#REF!</definedName>
    <definedName name="__SP020" localSheetId="26">#N/A</definedName>
    <definedName name="__SP020" localSheetId="24">'[31]MRoad data'!#REF!</definedName>
    <definedName name="__SP020">'[31]MRoad data'!#REF!</definedName>
    <definedName name="__SP021" localSheetId="23">'[31]MRoad data'!#REF!</definedName>
    <definedName name="__SP021" localSheetId="26">#N/A</definedName>
    <definedName name="__SP021" localSheetId="24">'[31]MRoad data'!#REF!</definedName>
    <definedName name="__SP021">'[31]MRoad data'!#REF!</definedName>
    <definedName name="__SP022" localSheetId="23">'[31]MRoad data'!#REF!</definedName>
    <definedName name="__SP022" localSheetId="26">#N/A</definedName>
    <definedName name="__SP022" localSheetId="24">'[31]MRoad data'!#REF!</definedName>
    <definedName name="__SP022">'[31]MRoad data'!#REF!</definedName>
    <definedName name="__SP023" localSheetId="23">'[31]MRoad data'!#REF!</definedName>
    <definedName name="__SP023" localSheetId="26">#N/A</definedName>
    <definedName name="__SP023" localSheetId="24">'[31]MRoad data'!#REF!</definedName>
    <definedName name="__SP023">'[31]MRoad data'!#REF!</definedName>
    <definedName name="__SP024" localSheetId="23">'[31]MRoad data'!#REF!</definedName>
    <definedName name="__SP024" localSheetId="26">#N/A</definedName>
    <definedName name="__SP024" localSheetId="24">'[31]MRoad data'!#REF!</definedName>
    <definedName name="__SP024">'[31]MRoad data'!#REF!</definedName>
    <definedName name="__SP025" localSheetId="23">'[31]MRoad data'!#REF!</definedName>
    <definedName name="__SP025" localSheetId="26">#N/A</definedName>
    <definedName name="__SP025" localSheetId="24">'[31]MRoad data'!#REF!</definedName>
    <definedName name="__SP025">'[31]MRoad data'!#REF!</definedName>
    <definedName name="__SP026" localSheetId="23">'[31]MRoad data'!#REF!</definedName>
    <definedName name="__SP026" localSheetId="26">#N/A</definedName>
    <definedName name="__SP026" localSheetId="24">'[31]MRoad data'!#REF!</definedName>
    <definedName name="__SP026">'[31]MRoad data'!#REF!</definedName>
    <definedName name="__SP027" localSheetId="23">'[31]MRoad data'!#REF!</definedName>
    <definedName name="__SP027" localSheetId="26">#N/A</definedName>
    <definedName name="__SP027" localSheetId="24">'[31]MRoad data'!#REF!</definedName>
    <definedName name="__SP027">'[31]MRoad data'!#REF!</definedName>
    <definedName name="__SP028" localSheetId="23">'[31]MRoad data'!#REF!</definedName>
    <definedName name="__SP028" localSheetId="26">#N/A</definedName>
    <definedName name="__SP028" localSheetId="24">'[31]MRoad data'!#REF!</definedName>
    <definedName name="__SP028">'[31]MRoad data'!#REF!</definedName>
    <definedName name="__SP029" localSheetId="23">'[31]MRoad data'!#REF!</definedName>
    <definedName name="__SP029" localSheetId="26">#N/A</definedName>
    <definedName name="__SP029" localSheetId="24">'[31]MRoad data'!#REF!</definedName>
    <definedName name="__SP029">'[31]MRoad data'!#REF!</definedName>
    <definedName name="__SP030" localSheetId="23">'[31]MRoad data'!#REF!</definedName>
    <definedName name="__SP030" localSheetId="26">#N/A</definedName>
    <definedName name="__SP030" localSheetId="24">'[31]MRoad data'!#REF!</definedName>
    <definedName name="__SP030">'[31]MRoad data'!#REF!</definedName>
    <definedName name="__SP031" localSheetId="23">'[31]MRoad data'!#REF!</definedName>
    <definedName name="__SP031" localSheetId="26">#N/A</definedName>
    <definedName name="__SP031" localSheetId="24">'[31]MRoad data'!#REF!</definedName>
    <definedName name="__SP031">'[31]MRoad data'!#REF!</definedName>
    <definedName name="__SP032" localSheetId="23">'[31]MRoad data'!#REF!</definedName>
    <definedName name="__SP032" localSheetId="26">#N/A</definedName>
    <definedName name="__SP032" localSheetId="24">'[31]MRoad data'!#REF!</definedName>
    <definedName name="__SP032">'[31]MRoad data'!#REF!</definedName>
    <definedName name="__SP033" localSheetId="23">'[31]MRoad data'!#REF!</definedName>
    <definedName name="__SP033" localSheetId="26">#N/A</definedName>
    <definedName name="__SP033" localSheetId="24">'[31]MRoad data'!#REF!</definedName>
    <definedName name="__SP033">'[31]MRoad data'!#REF!</definedName>
    <definedName name="__SP034" localSheetId="23">'[31]MRoad data'!#REF!</definedName>
    <definedName name="__SP034" localSheetId="26">#N/A</definedName>
    <definedName name="__SP034" localSheetId="24">'[31]MRoad data'!#REF!</definedName>
    <definedName name="__SP034">'[31]MRoad data'!#REF!</definedName>
    <definedName name="__SP035" localSheetId="23">'[31]MRoad data'!#REF!</definedName>
    <definedName name="__SP035" localSheetId="26">#N/A</definedName>
    <definedName name="__SP035" localSheetId="24">'[31]MRoad data'!#REF!</definedName>
    <definedName name="__SP035">'[31]MRoad data'!#REF!</definedName>
    <definedName name="__SP036" localSheetId="23">'[31]MRoad data'!#REF!</definedName>
    <definedName name="__SP036" localSheetId="26">#N/A</definedName>
    <definedName name="__SP036" localSheetId="24">'[31]MRoad data'!#REF!</definedName>
    <definedName name="__SP036">'[31]MRoad data'!#REF!</definedName>
    <definedName name="__SP037" localSheetId="23">'[31]MRoad data'!#REF!</definedName>
    <definedName name="__SP037" localSheetId="26">#N/A</definedName>
    <definedName name="__SP037" localSheetId="24">'[31]MRoad data'!#REF!</definedName>
    <definedName name="__SP037">'[31]MRoad data'!#REF!</definedName>
    <definedName name="__SP038" localSheetId="23">'[31]MRoad data'!#REF!</definedName>
    <definedName name="__SP038" localSheetId="26">#N/A</definedName>
    <definedName name="__SP038" localSheetId="24">'[31]MRoad data'!#REF!</definedName>
    <definedName name="__SP038">'[31]MRoad data'!#REF!</definedName>
    <definedName name="__SP039" localSheetId="23">'[31]MRoad data'!#REF!</definedName>
    <definedName name="__SP039" localSheetId="26">#N/A</definedName>
    <definedName name="__SP039" localSheetId="24">'[31]MRoad data'!#REF!</definedName>
    <definedName name="__SP039">'[31]MRoad data'!#REF!</definedName>
    <definedName name="__SP040" localSheetId="23">'[31]MRoad data'!#REF!</definedName>
    <definedName name="__SP040" localSheetId="26">#N/A</definedName>
    <definedName name="__SP040" localSheetId="24">'[31]MRoad data'!#REF!</definedName>
    <definedName name="__SP040">'[31]MRoad data'!#REF!</definedName>
    <definedName name="__SP041" localSheetId="23">'[31]MRoad data'!#REF!</definedName>
    <definedName name="__SP041" localSheetId="26">#N/A</definedName>
    <definedName name="__SP041" localSheetId="24">'[31]MRoad data'!#REF!</definedName>
    <definedName name="__SP041">'[31]MRoad data'!#REF!</definedName>
    <definedName name="__SP042" localSheetId="23">'[31]MRoad data'!#REF!</definedName>
    <definedName name="__SP042" localSheetId="26">#N/A</definedName>
    <definedName name="__SP042" localSheetId="24">'[31]MRoad data'!#REF!</definedName>
    <definedName name="__SP042">'[31]MRoad data'!#REF!</definedName>
    <definedName name="__SP043" localSheetId="23">'[31]MRoad data'!#REF!</definedName>
    <definedName name="__SP043" localSheetId="26">#N/A</definedName>
    <definedName name="__SP043" localSheetId="24">'[31]MRoad data'!#REF!</definedName>
    <definedName name="__SP043">'[31]MRoad data'!#REF!</definedName>
    <definedName name="__SP044" localSheetId="23">'[31]MRoad data'!#REF!</definedName>
    <definedName name="__SP044" localSheetId="26">#N/A</definedName>
    <definedName name="__SP044" localSheetId="24">'[31]MRoad data'!#REF!</definedName>
    <definedName name="__SP044">'[31]MRoad data'!#REF!</definedName>
    <definedName name="__SP045" localSheetId="23">'[31]MRoad data'!#REF!</definedName>
    <definedName name="__SP045" localSheetId="26">#N/A</definedName>
    <definedName name="__SP045" localSheetId="24">'[31]MRoad data'!#REF!</definedName>
    <definedName name="__SP045">'[31]MRoad data'!#REF!</definedName>
    <definedName name="__SP046" localSheetId="23">'[31]MRoad data'!#REF!</definedName>
    <definedName name="__SP046" localSheetId="26">#N/A</definedName>
    <definedName name="__SP046" localSheetId="24">'[31]MRoad data'!#REF!</definedName>
    <definedName name="__SP046">'[31]MRoad data'!#REF!</definedName>
    <definedName name="__SP047" localSheetId="23">'[31]MRoad data'!#REF!</definedName>
    <definedName name="__SP047" localSheetId="26">#N/A</definedName>
    <definedName name="__SP047" localSheetId="24">'[31]MRoad data'!#REF!</definedName>
    <definedName name="__SP047">'[31]MRoad data'!#REF!</definedName>
    <definedName name="__SP048" localSheetId="23">'[31]MRoad data'!#REF!</definedName>
    <definedName name="__SP048" localSheetId="26">#N/A</definedName>
    <definedName name="__SP048" localSheetId="24">'[31]MRoad data'!#REF!</definedName>
    <definedName name="__SP048">'[31]MRoad data'!#REF!</definedName>
    <definedName name="__SP049" localSheetId="23">'[31]MRoad data'!#REF!</definedName>
    <definedName name="__SP049" localSheetId="26">#N/A</definedName>
    <definedName name="__SP049" localSheetId="24">'[31]MRoad data'!#REF!</definedName>
    <definedName name="__SP049">'[31]MRoad data'!#REF!</definedName>
    <definedName name="__SP050" localSheetId="23">'[31]MRoad data'!#REF!</definedName>
    <definedName name="__SP050" localSheetId="26">#N/A</definedName>
    <definedName name="__SP050" localSheetId="24">'[31]MRoad data'!#REF!</definedName>
    <definedName name="__SP050">'[31]MRoad data'!#REF!</definedName>
    <definedName name="__SP051" localSheetId="23">'[31]MRoad data'!#REF!</definedName>
    <definedName name="__SP051" localSheetId="26">#N/A</definedName>
    <definedName name="__SP051" localSheetId="24">'[31]MRoad data'!#REF!</definedName>
    <definedName name="__SP051">'[31]MRoad data'!#REF!</definedName>
    <definedName name="__SP052" localSheetId="23">'[31]MRoad data'!#REF!</definedName>
    <definedName name="__SP052" localSheetId="26">#N/A</definedName>
    <definedName name="__SP052" localSheetId="24">'[31]MRoad data'!#REF!</definedName>
    <definedName name="__SP052">'[31]MRoad data'!#REF!</definedName>
    <definedName name="__SP053" localSheetId="23">'[31]MRoad data'!#REF!</definedName>
    <definedName name="__SP053" localSheetId="26">#N/A</definedName>
    <definedName name="__SP053" localSheetId="24">'[31]MRoad data'!#REF!</definedName>
    <definedName name="__SP053">'[31]MRoad data'!#REF!</definedName>
    <definedName name="__SP054" localSheetId="23">'[31]MRoad data'!#REF!</definedName>
    <definedName name="__SP054" localSheetId="26">#N/A</definedName>
    <definedName name="__SP054" localSheetId="24">'[31]MRoad data'!#REF!</definedName>
    <definedName name="__SP054">'[31]MRoad data'!#REF!</definedName>
    <definedName name="__SP055" localSheetId="23">'[31]MRoad data'!#REF!</definedName>
    <definedName name="__SP055" localSheetId="26">#N/A</definedName>
    <definedName name="__SP055" localSheetId="24">'[31]MRoad data'!#REF!</definedName>
    <definedName name="__SP055">'[31]MRoad data'!#REF!</definedName>
    <definedName name="__SP056" localSheetId="23">'[31]MRoad data'!#REF!</definedName>
    <definedName name="__SP056" localSheetId="26">#N/A</definedName>
    <definedName name="__SP056" localSheetId="24">'[31]MRoad data'!#REF!</definedName>
    <definedName name="__SP056">'[31]MRoad data'!#REF!</definedName>
    <definedName name="__SP057" localSheetId="23">'[31]MRoad data'!#REF!</definedName>
    <definedName name="__SP057" localSheetId="26">#N/A</definedName>
    <definedName name="__SP057" localSheetId="24">'[31]MRoad data'!#REF!</definedName>
    <definedName name="__SP057">'[31]MRoad data'!#REF!</definedName>
    <definedName name="__SP058" localSheetId="23">'[31]MRoad data'!#REF!</definedName>
    <definedName name="__SP058" localSheetId="26">#N/A</definedName>
    <definedName name="__SP058" localSheetId="24">'[31]MRoad data'!#REF!</definedName>
    <definedName name="__SP058">'[31]MRoad data'!#REF!</definedName>
    <definedName name="__SP059" localSheetId="23">'[31]MRoad data'!#REF!</definedName>
    <definedName name="__SP059" localSheetId="26">#N/A</definedName>
    <definedName name="__SP059" localSheetId="24">'[31]MRoad data'!#REF!</definedName>
    <definedName name="__SP059">'[31]MRoad data'!#REF!</definedName>
    <definedName name="__SP060" localSheetId="23">'[31]MRoad data'!#REF!</definedName>
    <definedName name="__SP060" localSheetId="26">#N/A</definedName>
    <definedName name="__SP060" localSheetId="24">'[31]MRoad data'!#REF!</definedName>
    <definedName name="__SP060">'[31]MRoad data'!#REF!</definedName>
    <definedName name="__SP061" localSheetId="23">'[31]MRoad data'!#REF!</definedName>
    <definedName name="__SP061" localSheetId="26">#N/A</definedName>
    <definedName name="__SP061" localSheetId="24">'[31]MRoad data'!#REF!</definedName>
    <definedName name="__SP061">'[31]MRoad data'!#REF!</definedName>
    <definedName name="__SP062" localSheetId="23">'[31]MRoad data'!#REF!</definedName>
    <definedName name="__SP062" localSheetId="26">#N/A</definedName>
    <definedName name="__SP062" localSheetId="24">'[31]MRoad data'!#REF!</definedName>
    <definedName name="__SP062">'[31]MRoad data'!#REF!</definedName>
    <definedName name="__SP063" localSheetId="23">'[31]MRoad data'!#REF!</definedName>
    <definedName name="__SP063" localSheetId="26">#N/A</definedName>
    <definedName name="__SP063" localSheetId="24">'[31]MRoad data'!#REF!</definedName>
    <definedName name="__SP063">'[31]MRoad data'!#REF!</definedName>
    <definedName name="__SP064" localSheetId="23">'[31]MRoad data'!#REF!</definedName>
    <definedName name="__SP064" localSheetId="26">#N/A</definedName>
    <definedName name="__SP064" localSheetId="24">'[31]MRoad data'!#REF!</definedName>
    <definedName name="__SP064">'[31]MRoad data'!#REF!</definedName>
    <definedName name="__SP065" localSheetId="23">'[31]MRoad data'!#REF!</definedName>
    <definedName name="__SP065" localSheetId="26">#N/A</definedName>
    <definedName name="__SP065" localSheetId="24">'[31]MRoad data'!#REF!</definedName>
    <definedName name="__SP065">'[31]MRoad data'!#REF!</definedName>
    <definedName name="__SP066" localSheetId="23">'[31]MRoad data'!#REF!</definedName>
    <definedName name="__SP066" localSheetId="26">#N/A</definedName>
    <definedName name="__SP066" localSheetId="24">'[31]MRoad data'!#REF!</definedName>
    <definedName name="__SP066">'[31]MRoad data'!#REF!</definedName>
    <definedName name="__SP067" localSheetId="23">'[31]MRoad data'!#REF!</definedName>
    <definedName name="__SP067" localSheetId="26">#N/A</definedName>
    <definedName name="__SP067" localSheetId="24">'[31]MRoad data'!#REF!</definedName>
    <definedName name="__SP067">'[31]MRoad data'!#REF!</definedName>
    <definedName name="__SP068" localSheetId="23">'[31]MRoad data'!#REF!</definedName>
    <definedName name="__SP068" localSheetId="26">#N/A</definedName>
    <definedName name="__SP068" localSheetId="24">'[31]MRoad data'!#REF!</definedName>
    <definedName name="__SP068">'[31]MRoad data'!#REF!</definedName>
    <definedName name="__SP069" localSheetId="23">'[31]MRoad data'!#REF!</definedName>
    <definedName name="__SP069" localSheetId="26">#N/A</definedName>
    <definedName name="__SP069" localSheetId="24">'[31]MRoad data'!#REF!</definedName>
    <definedName name="__SP069">'[31]MRoad data'!#REF!</definedName>
    <definedName name="__SP070" localSheetId="23">'[31]MRoad data'!#REF!</definedName>
    <definedName name="__SP070" localSheetId="26">#N/A</definedName>
    <definedName name="__SP070" localSheetId="24">'[31]MRoad data'!#REF!</definedName>
    <definedName name="__SP070">'[31]MRoad data'!#REF!</definedName>
    <definedName name="__sp071" localSheetId="23">'[31]MRoad data'!#REF!</definedName>
    <definedName name="__sp071" localSheetId="26">#N/A</definedName>
    <definedName name="__sp071" localSheetId="24">'[31]MRoad data'!#REF!</definedName>
    <definedName name="__sp071">'[31]MRoad data'!#REF!</definedName>
    <definedName name="__SP072" localSheetId="23">'[31]MRoad data'!#REF!</definedName>
    <definedName name="__SP072" localSheetId="26">#N/A</definedName>
    <definedName name="__SP072" localSheetId="24">'[31]MRoad data'!#REF!</definedName>
    <definedName name="__SP072">'[31]MRoad data'!#REF!</definedName>
    <definedName name="__SP073" localSheetId="23">'[31]MRoad data'!#REF!</definedName>
    <definedName name="__SP073" localSheetId="26">#N/A</definedName>
    <definedName name="__SP073" localSheetId="24">'[31]MRoad data'!#REF!</definedName>
    <definedName name="__SP073">'[31]MRoad data'!#REF!</definedName>
    <definedName name="__SP074" localSheetId="23">'[31]MRoad data'!#REF!</definedName>
    <definedName name="__SP074" localSheetId="26">#N/A</definedName>
    <definedName name="__SP074" localSheetId="24">'[31]MRoad data'!#REF!</definedName>
    <definedName name="__SP074">'[31]MRoad data'!#REF!</definedName>
    <definedName name="__SP075" localSheetId="23">'[31]MRoad data'!#REF!</definedName>
    <definedName name="__SP075" localSheetId="26">#N/A</definedName>
    <definedName name="__SP075" localSheetId="24">'[31]MRoad data'!#REF!</definedName>
    <definedName name="__SP075">'[31]MRoad data'!#REF!</definedName>
    <definedName name="__SP076" localSheetId="23">'[31]MRoad data'!#REF!</definedName>
    <definedName name="__SP076" localSheetId="26">#N/A</definedName>
    <definedName name="__SP076" localSheetId="24">'[31]MRoad data'!#REF!</definedName>
    <definedName name="__SP076">'[31]MRoad data'!#REF!</definedName>
    <definedName name="__SP077" localSheetId="23">'[31]MRoad data'!#REF!</definedName>
    <definedName name="__SP077" localSheetId="26">#N/A</definedName>
    <definedName name="__SP077" localSheetId="24">'[31]MRoad data'!#REF!</definedName>
    <definedName name="__SP077">'[31]MRoad data'!#REF!</definedName>
    <definedName name="__sp078" localSheetId="23">'[31]MRoad data'!#REF!</definedName>
    <definedName name="__sp078" localSheetId="26">#N/A</definedName>
    <definedName name="__sp078" localSheetId="24">'[31]MRoad data'!#REF!</definedName>
    <definedName name="__sp078">'[31]MRoad data'!#REF!</definedName>
    <definedName name="__sp21" localSheetId="25">#REF!</definedName>
    <definedName name="__sp21" localSheetId="22">#REF!</definedName>
    <definedName name="__sp21" localSheetId="23">#REF!</definedName>
    <definedName name="__sp21" localSheetId="24">#REF!</definedName>
    <definedName name="__sp21" localSheetId="21">#REF!</definedName>
    <definedName name="__sp21">#REF!</definedName>
    <definedName name="__spb1" localSheetId="23">#REF!</definedName>
    <definedName name="__spb1" localSheetId="26">#REF!</definedName>
    <definedName name="__spb1" localSheetId="28">#REF!</definedName>
    <definedName name="__spb1" localSheetId="24">#REF!</definedName>
    <definedName name="__spb1" localSheetId="21">#REF!</definedName>
    <definedName name="__spb1">#REF!</definedName>
    <definedName name="__spb2" localSheetId="23">#REF!</definedName>
    <definedName name="__spb2" localSheetId="26">#REF!</definedName>
    <definedName name="__spb2" localSheetId="28">#REF!</definedName>
    <definedName name="__spb2" localSheetId="24">#REF!</definedName>
    <definedName name="__spb2" localSheetId="21">#REF!</definedName>
    <definedName name="__spb2">#REF!</definedName>
    <definedName name="__SPO79" localSheetId="23">'[31]MRoad data'!#REF!</definedName>
    <definedName name="__SPO79" localSheetId="26">#N/A</definedName>
    <definedName name="__SPO79" localSheetId="24">'[31]MRoad data'!#REF!</definedName>
    <definedName name="__SPO79" localSheetId="21">'[31]MRoad data'!#REF!</definedName>
    <definedName name="__SPO79">'[31]MRoad data'!#REF!</definedName>
    <definedName name="__SS10" localSheetId="26">[35]MRATES!$C$9</definedName>
    <definedName name="__SS10" localSheetId="28">[36]MRATES!$C$9</definedName>
    <definedName name="__SS10">[37]MRATES!$C$9</definedName>
    <definedName name="__SS12" localSheetId="26">[35]MRATES!$C$10</definedName>
    <definedName name="__SS12" localSheetId="28">[36]MRATES!$C$10</definedName>
    <definedName name="__SS12">[37]MRATES!$C$10</definedName>
    <definedName name="__SS150" localSheetId="26">[35]MRATES!$I$18</definedName>
    <definedName name="__SS150" localSheetId="28">[36]MRATES!$I$18</definedName>
    <definedName name="__SS150">[37]MRATES!$I$18</definedName>
    <definedName name="__SS20" localSheetId="26">[35]MRATES!$C$11</definedName>
    <definedName name="__SS20" localSheetId="28">[36]MRATES!$C$11</definedName>
    <definedName name="__SS20">[37]MRATES!$C$11</definedName>
    <definedName name="__SS225" localSheetId="26">[8]MRATES!$I$19</definedName>
    <definedName name="__SS225">[10]MRATES!$G$14</definedName>
    <definedName name="__SS25" localSheetId="26">[35]MRATES!$C$12</definedName>
    <definedName name="__SS25" localSheetId="28">[36]MRATES!$C$12</definedName>
    <definedName name="__SS25">[37]MRATES!$C$12</definedName>
    <definedName name="__SS300" localSheetId="26">[35]MRATES!$I$20</definedName>
    <definedName name="__SS300" localSheetId="28">[36]MRATES!$I$20</definedName>
    <definedName name="__SS300">[37]MRATES!$I$20</definedName>
    <definedName name="__SS40" localSheetId="26">[35]MRATES!$C$13</definedName>
    <definedName name="__SS40" localSheetId="28">[36]MRATES!$C$13</definedName>
    <definedName name="__SS40">[37]MRATES!$C$13</definedName>
    <definedName name="__SS50" localSheetId="25">#REF!</definedName>
    <definedName name="__SS50" localSheetId="22">#REF!</definedName>
    <definedName name="__SS50" localSheetId="23">#REF!</definedName>
    <definedName name="__SS50" localSheetId="26">#REF!</definedName>
    <definedName name="__SS50" localSheetId="24">#REF!</definedName>
    <definedName name="__SS50" localSheetId="21">#REF!</definedName>
    <definedName name="__SS50">#REF!</definedName>
    <definedName name="__SS6" localSheetId="26">[35]MRATES!$C$8</definedName>
    <definedName name="__SS6" localSheetId="28">[36]MRATES!$C$8</definedName>
    <definedName name="__SS6">[37]MRATES!$C$8</definedName>
    <definedName name="__SS60" localSheetId="25">#REF!</definedName>
    <definedName name="__SS60" localSheetId="22">#REF!</definedName>
    <definedName name="__SS60" localSheetId="23">#REF!</definedName>
    <definedName name="__SS60" localSheetId="26">#REF!</definedName>
    <definedName name="__SS60" localSheetId="24">#REF!</definedName>
    <definedName name="__SS60" localSheetId="21">#REF!</definedName>
    <definedName name="__SS60">#REF!</definedName>
    <definedName name="__SS65" localSheetId="23">#REF!</definedName>
    <definedName name="__SS65" localSheetId="26">#REF!</definedName>
    <definedName name="__SS65" localSheetId="24">#REF!</definedName>
    <definedName name="__SS65" localSheetId="21">#REF!</definedName>
    <definedName name="__SS65">#REF!</definedName>
    <definedName name="__SS75" localSheetId="23">#REF!</definedName>
    <definedName name="__SS75" localSheetId="26">#REF!</definedName>
    <definedName name="__SS75" localSheetId="24">#REF!</definedName>
    <definedName name="__SS75" localSheetId="21">#REF!</definedName>
    <definedName name="__SS75">#REF!</definedName>
    <definedName name="__we2" localSheetId="23">'[40]Road data'!#REF!</definedName>
    <definedName name="__we2" localSheetId="26">#N/A</definedName>
    <definedName name="__we2" localSheetId="24">'[40]Road data'!#REF!</definedName>
    <definedName name="__we2" localSheetId="21">'[40]Road data'!#REF!</definedName>
    <definedName name="__we2">'[40]Road data'!#REF!</definedName>
    <definedName name="_055" localSheetId="25">#REF!</definedName>
    <definedName name="_055" localSheetId="22">#REF!</definedName>
    <definedName name="_055" localSheetId="23">#REF!</definedName>
    <definedName name="_055" localSheetId="26">#REF!</definedName>
    <definedName name="_055" localSheetId="24">#REF!</definedName>
    <definedName name="_055" localSheetId="21">#REF!</definedName>
    <definedName name="_055">#REF!</definedName>
    <definedName name="_104" localSheetId="25">'[41]AE Water Supply'!#REF!</definedName>
    <definedName name="_104" localSheetId="22">'[41]AE Water Supply'!#REF!</definedName>
    <definedName name="_104" localSheetId="23">'[41]AE Water Supply'!#REF!</definedName>
    <definedName name="_104" localSheetId="26">'[41]AE Water Supply'!#REF!</definedName>
    <definedName name="_104" localSheetId="24">'[41]AE Water Supply'!#REF!</definedName>
    <definedName name="_104" localSheetId="21">'[41]AE Water Supply'!#REF!</definedName>
    <definedName name="_104">'[41]AE Water Supply'!#REF!</definedName>
    <definedName name="_1122" localSheetId="25">[42]MRATES!#REF!</definedName>
    <definedName name="_1122" localSheetId="22">[42]MRATES!#REF!</definedName>
    <definedName name="_1122" localSheetId="23">[42]MRATES!#REF!</definedName>
    <definedName name="_1122" localSheetId="26">[42]MRATES!#REF!</definedName>
    <definedName name="_1122" localSheetId="24">[42]MRATES!#REF!</definedName>
    <definedName name="_1122">[42]MRATES!#REF!</definedName>
    <definedName name="_120" localSheetId="23">'[41]AE Water Supply'!#REF!</definedName>
    <definedName name="_120" localSheetId="26">'[41]AE Water Supply'!#REF!</definedName>
    <definedName name="_120" localSheetId="24">'[41]AE Water Supply'!#REF!</definedName>
    <definedName name="_120">'[41]AE Water Supply'!#REF!</definedName>
    <definedName name="_136" localSheetId="23">'[41]AE Water Supply'!#REF!</definedName>
    <definedName name="_136" localSheetId="26">'[41]AE Water Supply'!#REF!</definedName>
    <definedName name="_136" localSheetId="24">'[41]AE Water Supply'!#REF!</definedName>
    <definedName name="_136">'[41]AE Water Supply'!#REF!</definedName>
    <definedName name="_152" localSheetId="23">'[41]AE Water Supply'!#REF!</definedName>
    <definedName name="_152" localSheetId="24">'[41]AE Water Supply'!#REF!</definedName>
    <definedName name="_152">'[41]AE Water Supply'!#REF!</definedName>
    <definedName name="_168" localSheetId="23">'[41]AE Water Supply'!#REF!</definedName>
    <definedName name="_168" localSheetId="24">'[41]AE Water Supply'!#REF!</definedName>
    <definedName name="_168">'[41]AE Water Supply'!#REF!</definedName>
    <definedName name="_184" localSheetId="23">'[41]AE Water Supply'!#REF!</definedName>
    <definedName name="_184" localSheetId="24">'[41]AE Water Supply'!#REF!</definedName>
    <definedName name="_184">'[41]AE Water Supply'!#REF!</definedName>
    <definedName name="_192" localSheetId="23">'[41]B A'!#REF!</definedName>
    <definedName name="_192" localSheetId="24">'[41]B A'!#REF!</definedName>
    <definedName name="_192">'[41]B A'!#REF!</definedName>
    <definedName name="_208" localSheetId="23">'[41]B A'!#REF!</definedName>
    <definedName name="_208" localSheetId="24">'[41]B A'!#REF!</definedName>
    <definedName name="_208">'[41]B A'!#REF!</definedName>
    <definedName name="_235" localSheetId="23">'[41]B A'!#REF!</definedName>
    <definedName name="_235" localSheetId="24">'[41]B A'!#REF!</definedName>
    <definedName name="_235">'[41]B A'!#REF!</definedName>
    <definedName name="_262" localSheetId="23">'[41]B A'!#REF!</definedName>
    <definedName name="_262" localSheetId="24">'[41]B A'!#REF!</definedName>
    <definedName name="_262">'[41]B A'!#REF!</definedName>
    <definedName name="_278" localSheetId="23">'[41]B A'!#REF!</definedName>
    <definedName name="_278" localSheetId="24">'[41]B A'!#REF!</definedName>
    <definedName name="_278">'[41]B A'!#REF!</definedName>
    <definedName name="_338" localSheetId="23">'[41]B A'!#REF!</definedName>
    <definedName name="_338" localSheetId="24">'[41]B A'!#REF!</definedName>
    <definedName name="_338">'[41]B A'!#REF!</definedName>
    <definedName name="_354" localSheetId="23">'[41]B A'!#REF!</definedName>
    <definedName name="_354" localSheetId="24">'[41]B A'!#REF!</definedName>
    <definedName name="_354">'[41]B A'!#REF!</definedName>
    <definedName name="_40" localSheetId="23">'[41]B A'!#REF!</definedName>
    <definedName name="_40" localSheetId="24">'[41]B A'!#REF!</definedName>
    <definedName name="_40">'[41]B A'!#REF!</definedName>
    <definedName name="_40MM_HBG" localSheetId="23">[43]Abs!#REF!</definedName>
    <definedName name="_40MM_HBG" localSheetId="26">[44]Abs!#REF!</definedName>
    <definedName name="_40MM_HBG" localSheetId="24">[43]Abs!#REF!</definedName>
    <definedName name="_40MM_HBG">[43]Abs!#REF!</definedName>
    <definedName name="_436" localSheetId="23">'[41]B A'!#REF!</definedName>
    <definedName name="_436" localSheetId="24">'[41]B A'!#REF!</definedName>
    <definedName name="_436">'[41]B A'!#REF!</definedName>
    <definedName name="_452" localSheetId="23">'[41]B A'!#REF!</definedName>
    <definedName name="_452" localSheetId="24">'[41]B A'!#REF!</definedName>
    <definedName name="_452">'[41]B A'!#REF!</definedName>
    <definedName name="_49.00." localSheetId="25">#REF!</definedName>
    <definedName name="_49.00." localSheetId="22">#REF!</definedName>
    <definedName name="_49.00." localSheetId="23">#REF!</definedName>
    <definedName name="_49.00." localSheetId="26">#REF!</definedName>
    <definedName name="_49.00." localSheetId="24">#REF!</definedName>
    <definedName name="_49.00." localSheetId="21">#REF!</definedName>
    <definedName name="_49.00.">#REF!</definedName>
    <definedName name="_5.0_Hire_and_running_charges_of_winch___grab" localSheetId="25">[45]SOR!#REF!</definedName>
    <definedName name="_5.0_Hire_and_running_charges_of_winch___grab" localSheetId="22">[45]SOR!#REF!</definedName>
    <definedName name="_5.0_Hire_and_running_charges_of_winch___grab" localSheetId="23">[45]SOR!#REF!</definedName>
    <definedName name="_5.0_Hire_and_running_charges_of_winch___grab" localSheetId="26">[45]SOR!#REF!</definedName>
    <definedName name="_5.0_Hire_and_running_charges_of_winch___grab" localSheetId="24">[45]SOR!#REF!</definedName>
    <definedName name="_5.0_Hire_and_running_charges_of_winch___grab" localSheetId="21">[45]SOR!#REF!</definedName>
    <definedName name="_5.0_Hire_and_running_charges_of_winch___grab">[45]SOR!#REF!</definedName>
    <definedName name="_534" localSheetId="23">'[41]B A'!#REF!</definedName>
    <definedName name="_534" localSheetId="24">'[41]B A'!#REF!</definedName>
    <definedName name="_534">'[41]B A'!#REF!</definedName>
    <definedName name="_56" localSheetId="23">'[41]B A'!#REF!</definedName>
    <definedName name="_56" localSheetId="24">'[41]B A'!#REF!</definedName>
    <definedName name="_56">'[41]B A'!#REF!</definedName>
    <definedName name="_65MM_HBT" localSheetId="23">[43]Abs!#REF!</definedName>
    <definedName name="_65MM_HBT" localSheetId="26">[44]Abs!#REF!</definedName>
    <definedName name="_65MM_HBT" localSheetId="24">[43]Abs!#REF!</definedName>
    <definedName name="_65MM_HBT">[43]Abs!#REF!</definedName>
    <definedName name="_65MM_OG" localSheetId="23">[43]Abs!#REF!</definedName>
    <definedName name="_65MM_OG" localSheetId="26">[44]Abs!#REF!</definedName>
    <definedName name="_65MM_OG" localSheetId="24">[43]Abs!#REF!</definedName>
    <definedName name="_65MM_OG">[43]Abs!#REF!</definedName>
    <definedName name="_72" localSheetId="23">'[41]B A'!#REF!</definedName>
    <definedName name="_72" localSheetId="24">'[41]B A'!#REF!</definedName>
    <definedName name="_72">'[41]B A'!#REF!</definedName>
    <definedName name="_88" localSheetId="23">'[41]B A'!#REF!</definedName>
    <definedName name="_88" localSheetId="24">'[41]B A'!#REF!</definedName>
    <definedName name="_88">'[41]B A'!#REF!</definedName>
    <definedName name="_aoc1" localSheetId="23">'[46]01'!#REF!</definedName>
    <definedName name="_aoc1" localSheetId="26">#N/A</definedName>
    <definedName name="_aoc1" localSheetId="24">'[46]01'!#REF!</definedName>
    <definedName name="_aoc1">'[46]01'!#REF!</definedName>
    <definedName name="_aoc10" localSheetId="25">#REF!</definedName>
    <definedName name="_aoc10" localSheetId="22">#REF!</definedName>
    <definedName name="_aoc10" localSheetId="23">#REF!</definedName>
    <definedName name="_aoc10" localSheetId="26">#REF!</definedName>
    <definedName name="_aoc10" localSheetId="24">#REF!</definedName>
    <definedName name="_aoc10" localSheetId="21">#REF!</definedName>
    <definedName name="_aoc10">#REF!</definedName>
    <definedName name="_aoc11" localSheetId="23">#REF!</definedName>
    <definedName name="_aoc11" localSheetId="26">#REF!</definedName>
    <definedName name="_aoc11" localSheetId="24">#REF!</definedName>
    <definedName name="_aoc11" localSheetId="21">#REF!</definedName>
    <definedName name="_aoc11">#REF!</definedName>
    <definedName name="_aoc2" localSheetId="23">'[46]02'!#REF!</definedName>
    <definedName name="_aoc2" localSheetId="26">#N/A</definedName>
    <definedName name="_aoc2" localSheetId="24">'[46]02'!#REF!</definedName>
    <definedName name="_aoc2" localSheetId="21">'[46]02'!#REF!</definedName>
    <definedName name="_aoc2">'[46]02'!#REF!</definedName>
    <definedName name="_aoc3" localSheetId="23">'[46]03'!#REF!</definedName>
    <definedName name="_aoc3" localSheetId="26">#N/A</definedName>
    <definedName name="_aoc3" localSheetId="24">'[46]03'!#REF!</definedName>
    <definedName name="_aoc3" localSheetId="21">'[46]03'!#REF!</definedName>
    <definedName name="_aoc3">'[46]03'!#REF!</definedName>
    <definedName name="_aoc4" localSheetId="23">'[46]04'!#REF!</definedName>
    <definedName name="_aoc4" localSheetId="26">#N/A</definedName>
    <definedName name="_aoc4" localSheetId="24">'[46]04'!#REF!</definedName>
    <definedName name="_aoc4">'[46]04'!#REF!</definedName>
    <definedName name="_aoc7" localSheetId="25">#REF!</definedName>
    <definedName name="_aoc7" localSheetId="22">#REF!</definedName>
    <definedName name="_aoc7" localSheetId="23">#REF!</definedName>
    <definedName name="_aoc7" localSheetId="26">#REF!</definedName>
    <definedName name="_aoc7" localSheetId="24">#REF!</definedName>
    <definedName name="_aoc7" localSheetId="21">#REF!</definedName>
    <definedName name="_aoc7">#REF!</definedName>
    <definedName name="_aoc8" localSheetId="23">#REF!</definedName>
    <definedName name="_aoc8" localSheetId="26">#REF!</definedName>
    <definedName name="_aoc8" localSheetId="24">#REF!</definedName>
    <definedName name="_aoc8" localSheetId="21">#REF!</definedName>
    <definedName name="_aoc8">#REF!</definedName>
    <definedName name="_aoc9" localSheetId="23">#REF!</definedName>
    <definedName name="_aoc9" localSheetId="26">#REF!</definedName>
    <definedName name="_aoc9" localSheetId="24">#REF!</definedName>
    <definedName name="_aoc9" localSheetId="21">#REF!</definedName>
    <definedName name="_aoc9">#REF!</definedName>
    <definedName name="_BIL3" localSheetId="25">[47]Data!#REF!</definedName>
    <definedName name="_BIL3" localSheetId="22">[47]Data!#REF!</definedName>
    <definedName name="_BIL3" localSheetId="23">[47]Data!#REF!</definedName>
    <definedName name="_BIL3" localSheetId="26">[48]Data!#REF!</definedName>
    <definedName name="_BIL3" localSheetId="24">[47]Data!#REF!</definedName>
    <definedName name="_BIL3" localSheetId="21">[47]Data!#REF!</definedName>
    <definedName name="_BIL3">[47]Data!#REF!</definedName>
    <definedName name="_bla1">[49]leads!$H$7</definedName>
    <definedName name="_CEM" localSheetId="25">#REF!</definedName>
    <definedName name="_CEM" localSheetId="22">#REF!</definedName>
    <definedName name="_CEM" localSheetId="23">#REF!</definedName>
    <definedName name="_CEM" localSheetId="26">#REF!</definedName>
    <definedName name="_CEM" localSheetId="24">#REF!</definedName>
    <definedName name="_CEM" localSheetId="21">#REF!</definedName>
    <definedName name="_CEM">#REF!</definedName>
    <definedName name="_cir" localSheetId="26">#REF!</definedName>
    <definedName name="_cir" localSheetId="28">[50]Cover!$E$27</definedName>
    <definedName name="_cir">[51]Cover!$E$27</definedName>
    <definedName name="_cur1">[52]r!$F$30</definedName>
    <definedName name="_DDCC120" localSheetId="25">[42]MRATES!#REF!</definedName>
    <definedName name="_DDCC120" localSheetId="22">[42]MRATES!#REF!</definedName>
    <definedName name="_DDCC120" localSheetId="23">[42]MRATES!#REF!</definedName>
    <definedName name="_DDCC120" localSheetId="26">[42]MRATES!#REF!</definedName>
    <definedName name="_DDCC120" localSheetId="24">[42]MRATES!#REF!</definedName>
    <definedName name="_DDCC120">[42]MRATES!#REF!</definedName>
    <definedName name="_div" localSheetId="26">#REF!</definedName>
    <definedName name="_div" localSheetId="28">[50]Cover!$E$28</definedName>
    <definedName name="_div">[51]Cover!$E$28</definedName>
    <definedName name="_E0.25" localSheetId="25">#REF!</definedName>
    <definedName name="_E0.25" localSheetId="22">#REF!</definedName>
    <definedName name="_E0.25" localSheetId="23">#REF!</definedName>
    <definedName name="_E0.25" localSheetId="26">#REF!</definedName>
    <definedName name="_E0.25" localSheetId="24">#REF!</definedName>
    <definedName name="_E0.25" localSheetId="21">#REF!</definedName>
    <definedName name="_E0.25">#REF!</definedName>
    <definedName name="_E0.5" localSheetId="26">#N/A</definedName>
    <definedName name="_E0.5">[53]mlead!$C$6</definedName>
    <definedName name="_E01" localSheetId="26">#N/A</definedName>
    <definedName name="_E01">[53]mlead!$C$7</definedName>
    <definedName name="_E02" localSheetId="26">[54]mlead!$C$8</definedName>
    <definedName name="_E02">[55]mlead!$C$8</definedName>
    <definedName name="_E03" localSheetId="25">#REF!</definedName>
    <definedName name="_E03" localSheetId="22">#REF!</definedName>
    <definedName name="_E03" localSheetId="23">#REF!</definedName>
    <definedName name="_E03" localSheetId="26">#REF!</definedName>
    <definedName name="_E03" localSheetId="24">#REF!</definedName>
    <definedName name="_E03" localSheetId="21">#REF!</definedName>
    <definedName name="_E03">#REF!</definedName>
    <definedName name="_E04" localSheetId="26">[56]mlead!$C$10</definedName>
    <definedName name="_E04">[57]mlead!$C$10</definedName>
    <definedName name="_E05" localSheetId="26">[56]mlead!$C$11</definedName>
    <definedName name="_E05">[57]mlead!$C$11</definedName>
    <definedName name="_E06" localSheetId="25">#REF!</definedName>
    <definedName name="_E06" localSheetId="22">#REF!</definedName>
    <definedName name="_E06" localSheetId="23">#REF!</definedName>
    <definedName name="_E06" localSheetId="26">#REF!</definedName>
    <definedName name="_E06" localSheetId="24">#REF!</definedName>
    <definedName name="_E06" localSheetId="21">#REF!</definedName>
    <definedName name="_E06">#REF!</definedName>
    <definedName name="_E07" localSheetId="23">#REF!</definedName>
    <definedName name="_E07" localSheetId="26">#REF!</definedName>
    <definedName name="_E07" localSheetId="24">#REF!</definedName>
    <definedName name="_E07" localSheetId="21">#REF!</definedName>
    <definedName name="_E07">#REF!</definedName>
    <definedName name="_E08" localSheetId="23">#REF!</definedName>
    <definedName name="_E08" localSheetId="26">#REF!</definedName>
    <definedName name="_E08" localSheetId="24">#REF!</definedName>
    <definedName name="_E08" localSheetId="21">#REF!</definedName>
    <definedName name="_E08">#REF!</definedName>
    <definedName name="_E09" localSheetId="23">#REF!</definedName>
    <definedName name="_E09" localSheetId="24">#REF!</definedName>
    <definedName name="_E09" localSheetId="21">#REF!</definedName>
    <definedName name="_E09">#REF!</definedName>
    <definedName name="_E10" localSheetId="23">#REF!</definedName>
    <definedName name="_E10" localSheetId="24">#REF!</definedName>
    <definedName name="_E10" localSheetId="21">#REF!</definedName>
    <definedName name="_E10">#REF!</definedName>
    <definedName name="_E100" localSheetId="23">#REF!</definedName>
    <definedName name="_E100" localSheetId="24">#REF!</definedName>
    <definedName name="_E100" localSheetId="21">#REF!</definedName>
    <definedName name="_E100">#REF!</definedName>
    <definedName name="_E11" localSheetId="26">[58]mlead!$C$17</definedName>
    <definedName name="_E11" localSheetId="28">[59]mlead!$C$17</definedName>
    <definedName name="_E11">[60]mlead!$C$17</definedName>
    <definedName name="_E12" localSheetId="26">[54]mlead!$C$18</definedName>
    <definedName name="_E12">[55]mlead!$C$18</definedName>
    <definedName name="_E13" localSheetId="25">#REF!</definedName>
    <definedName name="_E13" localSheetId="22">#REF!</definedName>
    <definedName name="_E13" localSheetId="23">#REF!</definedName>
    <definedName name="_E13" localSheetId="26">#REF!</definedName>
    <definedName name="_E13" localSheetId="24">#REF!</definedName>
    <definedName name="_E13" localSheetId="21">#REF!</definedName>
    <definedName name="_E13">#REF!</definedName>
    <definedName name="_E14" localSheetId="23">#REF!</definedName>
    <definedName name="_E14" localSheetId="26">#REF!</definedName>
    <definedName name="_E14" localSheetId="24">#REF!</definedName>
    <definedName name="_E14" localSheetId="21">#REF!</definedName>
    <definedName name="_E14">#REF!</definedName>
    <definedName name="_E15" localSheetId="26">[58]mlead!$C$21</definedName>
    <definedName name="_E15" localSheetId="28">[59]mlead!$C$21</definedName>
    <definedName name="_E15">[60]mlead!$C$21</definedName>
    <definedName name="_E16" localSheetId="25">#REF!</definedName>
    <definedName name="_E16" localSheetId="22">#REF!</definedName>
    <definedName name="_E16" localSheetId="23">#REF!</definedName>
    <definedName name="_E16" localSheetId="26">#REF!</definedName>
    <definedName name="_E16" localSheetId="24">#REF!</definedName>
    <definedName name="_E16" localSheetId="21">#REF!</definedName>
    <definedName name="_E16">#REF!</definedName>
    <definedName name="_E17" localSheetId="23">#REF!</definedName>
    <definedName name="_E17" localSheetId="26">#REF!</definedName>
    <definedName name="_E17" localSheetId="24">#REF!</definedName>
    <definedName name="_E17" localSheetId="21">#REF!</definedName>
    <definedName name="_E17">#REF!</definedName>
    <definedName name="_E18" localSheetId="23">#REF!</definedName>
    <definedName name="_E18" localSheetId="26">#REF!</definedName>
    <definedName name="_E18" localSheetId="24">#REF!</definedName>
    <definedName name="_E18" localSheetId="21">#REF!</definedName>
    <definedName name="_E18">#REF!</definedName>
    <definedName name="_E19" localSheetId="23">#REF!</definedName>
    <definedName name="_E19" localSheetId="24">#REF!</definedName>
    <definedName name="_E19" localSheetId="21">#REF!</definedName>
    <definedName name="_E19">#REF!</definedName>
    <definedName name="_E20" localSheetId="23">#REF!</definedName>
    <definedName name="_E20" localSheetId="24">#REF!</definedName>
    <definedName name="_E20" localSheetId="21">#REF!</definedName>
    <definedName name="_E20">#REF!</definedName>
    <definedName name="_E21" localSheetId="23">#REF!</definedName>
    <definedName name="_E21" localSheetId="24">#REF!</definedName>
    <definedName name="_E21" localSheetId="21">#REF!</definedName>
    <definedName name="_E21">#REF!</definedName>
    <definedName name="_E22" localSheetId="26">[56]mlead!$C$28</definedName>
    <definedName name="_E22">[57]mlead!$C$28</definedName>
    <definedName name="_E23" localSheetId="25">#REF!</definedName>
    <definedName name="_E23" localSheetId="22">#REF!</definedName>
    <definedName name="_E23" localSheetId="23">#REF!</definedName>
    <definedName name="_E23" localSheetId="26">#REF!</definedName>
    <definedName name="_E23" localSheetId="24">#REF!</definedName>
    <definedName name="_E23" localSheetId="21">#REF!</definedName>
    <definedName name="_E23">#REF!</definedName>
    <definedName name="_E24" localSheetId="23">#REF!</definedName>
    <definedName name="_E24" localSheetId="26">#REF!</definedName>
    <definedName name="_E24" localSheetId="24">#REF!</definedName>
    <definedName name="_E24" localSheetId="21">#REF!</definedName>
    <definedName name="_E24">#REF!</definedName>
    <definedName name="_E25" localSheetId="23">#REF!</definedName>
    <definedName name="_E25" localSheetId="26">#REF!</definedName>
    <definedName name="_E25" localSheetId="24">#REF!</definedName>
    <definedName name="_E25" localSheetId="21">#REF!</definedName>
    <definedName name="_E25">#REF!</definedName>
    <definedName name="_E26" localSheetId="23">#REF!</definedName>
    <definedName name="_E26" localSheetId="24">#REF!</definedName>
    <definedName name="_E26" localSheetId="21">#REF!</definedName>
    <definedName name="_E26">#REF!</definedName>
    <definedName name="_E27" localSheetId="23">#REF!</definedName>
    <definedName name="_E27" localSheetId="24">#REF!</definedName>
    <definedName name="_E27" localSheetId="21">#REF!</definedName>
    <definedName name="_E27">#REF!</definedName>
    <definedName name="_E28" localSheetId="23">#REF!</definedName>
    <definedName name="_E28" localSheetId="24">#REF!</definedName>
    <definedName name="_E28" localSheetId="21">#REF!</definedName>
    <definedName name="_E28">#REF!</definedName>
    <definedName name="_E29" localSheetId="23">#REF!</definedName>
    <definedName name="_E29" localSheetId="28">#REF!</definedName>
    <definedName name="_E29" localSheetId="24">#REF!</definedName>
    <definedName name="_E29" localSheetId="21">#REF!</definedName>
    <definedName name="_E29">#REF!</definedName>
    <definedName name="_E30" localSheetId="23">#REF!</definedName>
    <definedName name="_E30" localSheetId="24">#REF!</definedName>
    <definedName name="_E30" localSheetId="21">#REF!</definedName>
    <definedName name="_E30">#REF!</definedName>
    <definedName name="_E31" localSheetId="23">#REF!</definedName>
    <definedName name="_E31" localSheetId="24">#REF!</definedName>
    <definedName name="_E31" localSheetId="21">#REF!</definedName>
    <definedName name="_E31">#REF!</definedName>
    <definedName name="_E32" localSheetId="26">[56]mlead!$C$38</definedName>
    <definedName name="_E32">[57]mlead!$C$38</definedName>
    <definedName name="_E33" localSheetId="25">#REF!</definedName>
    <definedName name="_E33" localSheetId="22">#REF!</definedName>
    <definedName name="_E33" localSheetId="23">#REF!</definedName>
    <definedName name="_E33" localSheetId="26">#REF!</definedName>
    <definedName name="_E33" localSheetId="24">#REF!</definedName>
    <definedName name="_E33" localSheetId="21">#REF!</definedName>
    <definedName name="_E33">#REF!</definedName>
    <definedName name="_E34" localSheetId="23">#REF!</definedName>
    <definedName name="_E34" localSheetId="26">#REF!</definedName>
    <definedName name="_E34" localSheetId="24">#REF!</definedName>
    <definedName name="_E34" localSheetId="21">#REF!</definedName>
    <definedName name="_E34">#REF!</definedName>
    <definedName name="_E35" localSheetId="23">#REF!</definedName>
    <definedName name="_E35" localSheetId="26">#REF!</definedName>
    <definedName name="_E35" localSheetId="24">#REF!</definedName>
    <definedName name="_E35" localSheetId="21">#REF!</definedName>
    <definedName name="_E35">#REF!</definedName>
    <definedName name="_E36" localSheetId="23">#REF!</definedName>
    <definedName name="_E36" localSheetId="24">#REF!</definedName>
    <definedName name="_E36" localSheetId="21">#REF!</definedName>
    <definedName name="_E36">#REF!</definedName>
    <definedName name="_E37" localSheetId="23">#REF!</definedName>
    <definedName name="_E37" localSheetId="24">#REF!</definedName>
    <definedName name="_E37" localSheetId="21">#REF!</definedName>
    <definedName name="_E37">#REF!</definedName>
    <definedName name="_E38" localSheetId="23">#REF!</definedName>
    <definedName name="_E38" localSheetId="28">#REF!</definedName>
    <definedName name="_E38" localSheetId="24">#REF!</definedName>
    <definedName name="_E38" localSheetId="21">#REF!</definedName>
    <definedName name="_E38">#REF!</definedName>
    <definedName name="_E39" localSheetId="23">#REF!</definedName>
    <definedName name="_E39" localSheetId="24">#REF!</definedName>
    <definedName name="_E39" localSheetId="21">#REF!</definedName>
    <definedName name="_E39">#REF!</definedName>
    <definedName name="_E40" localSheetId="23">#REF!</definedName>
    <definedName name="_E40" localSheetId="24">#REF!</definedName>
    <definedName name="_E40" localSheetId="21">#REF!</definedName>
    <definedName name="_E40">#REF!</definedName>
    <definedName name="_E41" localSheetId="23">#REF!</definedName>
    <definedName name="_E41" localSheetId="24">#REF!</definedName>
    <definedName name="_E41" localSheetId="21">#REF!</definedName>
    <definedName name="_E41">#REF!</definedName>
    <definedName name="_E42" localSheetId="23">#REF!</definedName>
    <definedName name="_E42" localSheetId="24">#REF!</definedName>
    <definedName name="_E42" localSheetId="21">#REF!</definedName>
    <definedName name="_E42">#REF!</definedName>
    <definedName name="_E43" localSheetId="23">#REF!</definedName>
    <definedName name="_E43" localSheetId="24">#REF!</definedName>
    <definedName name="_E43" localSheetId="21">#REF!</definedName>
    <definedName name="_E43">#REF!</definedName>
    <definedName name="_E44" localSheetId="23">#REF!</definedName>
    <definedName name="_E44" localSheetId="24">#REF!</definedName>
    <definedName name="_E44" localSheetId="21">#REF!</definedName>
    <definedName name="_E44">#REF!</definedName>
    <definedName name="_E45" localSheetId="23">#REF!</definedName>
    <definedName name="_E45" localSheetId="24">#REF!</definedName>
    <definedName name="_E45" localSheetId="21">#REF!</definedName>
    <definedName name="_E45">#REF!</definedName>
    <definedName name="_E46" localSheetId="23">#REF!</definedName>
    <definedName name="_E46" localSheetId="24">#REF!</definedName>
    <definedName name="_E46" localSheetId="21">#REF!</definedName>
    <definedName name="_E46">#REF!</definedName>
    <definedName name="_E47" localSheetId="23">#REF!</definedName>
    <definedName name="_E47" localSheetId="24">#REF!</definedName>
    <definedName name="_E47" localSheetId="21">#REF!</definedName>
    <definedName name="_E47">#REF!</definedName>
    <definedName name="_E48" localSheetId="23">#REF!</definedName>
    <definedName name="_E48" localSheetId="24">#REF!</definedName>
    <definedName name="_E48" localSheetId="21">#REF!</definedName>
    <definedName name="_E48">#REF!</definedName>
    <definedName name="_E49" localSheetId="23">#REF!</definedName>
    <definedName name="_E49" localSheetId="24">#REF!</definedName>
    <definedName name="_E49" localSheetId="21">#REF!</definedName>
    <definedName name="_E49">#REF!</definedName>
    <definedName name="_E50" localSheetId="23">#REF!</definedName>
    <definedName name="_E50" localSheetId="24">#REF!</definedName>
    <definedName name="_E50" localSheetId="21">#REF!</definedName>
    <definedName name="_E50">#REF!</definedName>
    <definedName name="_E51" localSheetId="23">#REF!</definedName>
    <definedName name="_E51" localSheetId="24">#REF!</definedName>
    <definedName name="_E51" localSheetId="21">#REF!</definedName>
    <definedName name="_E51">#REF!</definedName>
    <definedName name="_E52" localSheetId="23">#REF!</definedName>
    <definedName name="_E52" localSheetId="24">#REF!</definedName>
    <definedName name="_E52" localSheetId="21">#REF!</definedName>
    <definedName name="_E52">#REF!</definedName>
    <definedName name="_E53" localSheetId="23">#REF!</definedName>
    <definedName name="_E53" localSheetId="24">#REF!</definedName>
    <definedName name="_E53" localSheetId="21">#REF!</definedName>
    <definedName name="_E53">#REF!</definedName>
    <definedName name="_E54" localSheetId="23">#REF!</definedName>
    <definedName name="_E54" localSheetId="24">#REF!</definedName>
    <definedName name="_E54" localSheetId="21">#REF!</definedName>
    <definedName name="_E54">#REF!</definedName>
    <definedName name="_E55" localSheetId="23">#REF!</definedName>
    <definedName name="_E55" localSheetId="24">#REF!</definedName>
    <definedName name="_E55" localSheetId="21">#REF!</definedName>
    <definedName name="_E55">#REF!</definedName>
    <definedName name="_E56" localSheetId="23">#REF!</definedName>
    <definedName name="_E56" localSheetId="24">#REF!</definedName>
    <definedName name="_E56" localSheetId="21">#REF!</definedName>
    <definedName name="_E56">#REF!</definedName>
    <definedName name="_E57" localSheetId="23">#REF!</definedName>
    <definedName name="_E57" localSheetId="24">#REF!</definedName>
    <definedName name="_E57" localSheetId="21">#REF!</definedName>
    <definedName name="_E57">#REF!</definedName>
    <definedName name="_E58" localSheetId="23">#REF!</definedName>
    <definedName name="_E58" localSheetId="24">#REF!</definedName>
    <definedName name="_E58" localSheetId="21">#REF!</definedName>
    <definedName name="_E58">#REF!</definedName>
    <definedName name="_E59" localSheetId="23">#REF!</definedName>
    <definedName name="_E59" localSheetId="24">#REF!</definedName>
    <definedName name="_E59" localSheetId="21">#REF!</definedName>
    <definedName name="_E59">#REF!</definedName>
    <definedName name="_E60" localSheetId="23">#REF!</definedName>
    <definedName name="_E60" localSheetId="24">#REF!</definedName>
    <definedName name="_E60" localSheetId="21">#REF!</definedName>
    <definedName name="_E60">#REF!</definedName>
    <definedName name="_E61" localSheetId="23">#REF!</definedName>
    <definedName name="_E61" localSheetId="24">#REF!</definedName>
    <definedName name="_E61" localSheetId="21">#REF!</definedName>
    <definedName name="_E61">#REF!</definedName>
    <definedName name="_E62" localSheetId="23">#REF!</definedName>
    <definedName name="_E62" localSheetId="24">#REF!</definedName>
    <definedName name="_E62" localSheetId="21">#REF!</definedName>
    <definedName name="_E62">#REF!</definedName>
    <definedName name="_E63" localSheetId="23">#REF!</definedName>
    <definedName name="_E63" localSheetId="24">#REF!</definedName>
    <definedName name="_E63" localSheetId="21">#REF!</definedName>
    <definedName name="_E63">#REF!</definedName>
    <definedName name="_E64" localSheetId="23">#REF!</definedName>
    <definedName name="_E64" localSheetId="24">#REF!</definedName>
    <definedName name="_E64" localSheetId="21">#REF!</definedName>
    <definedName name="_E64">#REF!</definedName>
    <definedName name="_E65" localSheetId="23">#REF!</definedName>
    <definedName name="_E65" localSheetId="24">#REF!</definedName>
    <definedName name="_E65" localSheetId="21">#REF!</definedName>
    <definedName name="_E65">#REF!</definedName>
    <definedName name="_E66" localSheetId="23">#REF!</definedName>
    <definedName name="_E66" localSheetId="24">#REF!</definedName>
    <definedName name="_E66" localSheetId="21">#REF!</definedName>
    <definedName name="_E66">#REF!</definedName>
    <definedName name="_E67" localSheetId="23">#REF!</definedName>
    <definedName name="_E67" localSheetId="24">#REF!</definedName>
    <definedName name="_E67" localSheetId="21">#REF!</definedName>
    <definedName name="_E67">#REF!</definedName>
    <definedName name="_E68" localSheetId="23">#REF!</definedName>
    <definedName name="_E68" localSheetId="24">#REF!</definedName>
    <definedName name="_E68" localSheetId="21">#REF!</definedName>
    <definedName name="_E68">#REF!</definedName>
    <definedName name="_E69" localSheetId="23">#REF!</definedName>
    <definedName name="_E69" localSheetId="24">#REF!</definedName>
    <definedName name="_E69" localSheetId="21">#REF!</definedName>
    <definedName name="_E69">#REF!</definedName>
    <definedName name="_E70" localSheetId="23">#REF!</definedName>
    <definedName name="_E70" localSheetId="24">#REF!</definedName>
    <definedName name="_E70" localSheetId="21">#REF!</definedName>
    <definedName name="_E70">#REF!</definedName>
    <definedName name="_E71" localSheetId="23">#REF!</definedName>
    <definedName name="_E71" localSheetId="24">#REF!</definedName>
    <definedName name="_E71" localSheetId="21">#REF!</definedName>
    <definedName name="_E71">#REF!</definedName>
    <definedName name="_E72" localSheetId="23">#REF!</definedName>
    <definedName name="_E72" localSheetId="24">#REF!</definedName>
    <definedName name="_E72" localSheetId="21">#REF!</definedName>
    <definedName name="_E72">#REF!</definedName>
    <definedName name="_E73" localSheetId="23">#REF!</definedName>
    <definedName name="_E73" localSheetId="24">#REF!</definedName>
    <definedName name="_E73" localSheetId="21">#REF!</definedName>
    <definedName name="_E73">#REF!</definedName>
    <definedName name="_E74" localSheetId="23">#REF!</definedName>
    <definedName name="_E74" localSheetId="24">#REF!</definedName>
    <definedName name="_E74" localSheetId="21">#REF!</definedName>
    <definedName name="_E74">#REF!</definedName>
    <definedName name="_E75" localSheetId="23">#REF!</definedName>
    <definedName name="_E75" localSheetId="24">#REF!</definedName>
    <definedName name="_E75" localSheetId="21">#REF!</definedName>
    <definedName name="_E75">#REF!</definedName>
    <definedName name="_E76" localSheetId="23">#REF!</definedName>
    <definedName name="_E76" localSheetId="24">#REF!</definedName>
    <definedName name="_E76" localSheetId="21">#REF!</definedName>
    <definedName name="_E76">#REF!</definedName>
    <definedName name="_E77" localSheetId="23">#REF!</definedName>
    <definedName name="_E77" localSheetId="24">#REF!</definedName>
    <definedName name="_E77" localSheetId="21">#REF!</definedName>
    <definedName name="_E77">#REF!</definedName>
    <definedName name="_E78" localSheetId="23">#REF!</definedName>
    <definedName name="_E78" localSheetId="24">#REF!</definedName>
    <definedName name="_E78" localSheetId="21">#REF!</definedName>
    <definedName name="_E78">#REF!</definedName>
    <definedName name="_E79" localSheetId="23">#REF!</definedName>
    <definedName name="_E79" localSheetId="24">#REF!</definedName>
    <definedName name="_E79" localSheetId="21">#REF!</definedName>
    <definedName name="_E79">#REF!</definedName>
    <definedName name="_E80" localSheetId="23">#REF!</definedName>
    <definedName name="_E80" localSheetId="24">#REF!</definedName>
    <definedName name="_E80" localSheetId="21">#REF!</definedName>
    <definedName name="_E80">#REF!</definedName>
    <definedName name="_E81" localSheetId="23">#REF!</definedName>
    <definedName name="_E81" localSheetId="24">#REF!</definedName>
    <definedName name="_E81" localSheetId="21">#REF!</definedName>
    <definedName name="_E81">#REF!</definedName>
    <definedName name="_E82" localSheetId="23">#REF!</definedName>
    <definedName name="_E82" localSheetId="24">#REF!</definedName>
    <definedName name="_E82" localSheetId="21">#REF!</definedName>
    <definedName name="_E82">#REF!</definedName>
    <definedName name="_E83" localSheetId="23">#REF!</definedName>
    <definedName name="_E83" localSheetId="24">#REF!</definedName>
    <definedName name="_E83" localSheetId="21">#REF!</definedName>
    <definedName name="_E83">#REF!</definedName>
    <definedName name="_E84" localSheetId="23">#REF!</definedName>
    <definedName name="_E84" localSheetId="24">#REF!</definedName>
    <definedName name="_E84" localSheetId="21">#REF!</definedName>
    <definedName name="_E84">#REF!</definedName>
    <definedName name="_E85" localSheetId="23">#REF!</definedName>
    <definedName name="_E85" localSheetId="24">#REF!</definedName>
    <definedName name="_E85" localSheetId="21">#REF!</definedName>
    <definedName name="_E85">#REF!</definedName>
    <definedName name="_E86" localSheetId="23">#REF!</definedName>
    <definedName name="_E86" localSheetId="24">#REF!</definedName>
    <definedName name="_E86" localSheetId="21">#REF!</definedName>
    <definedName name="_E86">#REF!</definedName>
    <definedName name="_E87" localSheetId="23">#REF!</definedName>
    <definedName name="_E87" localSheetId="24">#REF!</definedName>
    <definedName name="_E87" localSheetId="21">#REF!</definedName>
    <definedName name="_E87">#REF!</definedName>
    <definedName name="_E88" localSheetId="23">#REF!</definedName>
    <definedName name="_E88" localSheetId="24">#REF!</definedName>
    <definedName name="_E88" localSheetId="21">#REF!</definedName>
    <definedName name="_E88">#REF!</definedName>
    <definedName name="_E89" localSheetId="23">#REF!</definedName>
    <definedName name="_E89" localSheetId="24">#REF!</definedName>
    <definedName name="_E89" localSheetId="21">#REF!</definedName>
    <definedName name="_E89">#REF!</definedName>
    <definedName name="_E90" localSheetId="23">#REF!</definedName>
    <definedName name="_E90" localSheetId="24">#REF!</definedName>
    <definedName name="_E90" localSheetId="21">#REF!</definedName>
    <definedName name="_E90">#REF!</definedName>
    <definedName name="_E91" localSheetId="23">#REF!</definedName>
    <definedName name="_E91" localSheetId="24">#REF!</definedName>
    <definedName name="_E91" localSheetId="21">#REF!</definedName>
    <definedName name="_E91">#REF!</definedName>
    <definedName name="_E92" localSheetId="23">#REF!</definedName>
    <definedName name="_E92" localSheetId="24">#REF!</definedName>
    <definedName name="_E92" localSheetId="21">#REF!</definedName>
    <definedName name="_E92">#REF!</definedName>
    <definedName name="_E93" localSheetId="23">#REF!</definedName>
    <definedName name="_E93" localSheetId="24">#REF!</definedName>
    <definedName name="_E93" localSheetId="21">#REF!</definedName>
    <definedName name="_E93">#REF!</definedName>
    <definedName name="_E94" localSheetId="23">#REF!</definedName>
    <definedName name="_E94" localSheetId="24">#REF!</definedName>
    <definedName name="_E94" localSheetId="21">#REF!</definedName>
    <definedName name="_E94">#REF!</definedName>
    <definedName name="_E95" localSheetId="23">#REF!</definedName>
    <definedName name="_E95" localSheetId="24">#REF!</definedName>
    <definedName name="_E95" localSheetId="21">#REF!</definedName>
    <definedName name="_E95">#REF!</definedName>
    <definedName name="_E96" localSheetId="23">#REF!</definedName>
    <definedName name="_E96" localSheetId="24">#REF!</definedName>
    <definedName name="_E96" localSheetId="21">#REF!</definedName>
    <definedName name="_E96">#REF!</definedName>
    <definedName name="_E97" localSheetId="23">#REF!</definedName>
    <definedName name="_E97" localSheetId="24">#REF!</definedName>
    <definedName name="_E97" localSheetId="21">#REF!</definedName>
    <definedName name="_E97">#REF!</definedName>
    <definedName name="_E98" localSheetId="23">#REF!</definedName>
    <definedName name="_E98" localSheetId="24">#REF!</definedName>
    <definedName name="_E98" localSheetId="21">#REF!</definedName>
    <definedName name="_E98">#REF!</definedName>
    <definedName name="_E99" localSheetId="23">#REF!</definedName>
    <definedName name="_E99" localSheetId="24">#REF!</definedName>
    <definedName name="_E99" localSheetId="21">#REF!</definedName>
    <definedName name="_E99">#REF!</definedName>
    <definedName name="_EL" localSheetId="23">#REF!</definedName>
    <definedName name="_EL" localSheetId="24">#REF!</definedName>
    <definedName name="_EL" localSheetId="21">#REF!</definedName>
    <definedName name="_EL">#REF!</definedName>
    <definedName name="_ES" localSheetId="23">#REF!</definedName>
    <definedName name="_ES" localSheetId="24">#REF!</definedName>
    <definedName name="_ES" localSheetId="21">#REF!</definedName>
    <definedName name="_ES">#REF!</definedName>
    <definedName name="_EU" localSheetId="23">#REF!</definedName>
    <definedName name="_EU" localSheetId="24">#REF!</definedName>
    <definedName name="_EU" localSheetId="21">#REF!</definedName>
    <definedName name="_EU">#REF!</definedName>
    <definedName name="_Fill" localSheetId="23" hidden="1">#REF!</definedName>
    <definedName name="_Fill" localSheetId="24" hidden="1">#REF!</definedName>
    <definedName name="_Fill" localSheetId="21" hidden="1">#REF!</definedName>
    <definedName name="_Fill" hidden="1">#REF!</definedName>
    <definedName name="_xlnm._FilterDatabase" localSheetId="25" hidden="1">'20mm BT PW'!$A$5:$J$140</definedName>
    <definedName name="_xlnm._FilterDatabase" localSheetId="22" hidden="1">'40mm BT PW'!$A$5:$J$170</definedName>
    <definedName name="_GRA" localSheetId="25">#REF!</definedName>
    <definedName name="_GRA" localSheetId="22">#REF!</definedName>
    <definedName name="_GRA" localSheetId="23">#REF!</definedName>
    <definedName name="_GRA" localSheetId="24">#REF!</definedName>
    <definedName name="_GRA" localSheetId="21">#REF!</definedName>
    <definedName name="_GRA">#REF!</definedName>
    <definedName name="_I06" localSheetId="23">#REF!</definedName>
    <definedName name="_I06" localSheetId="24">#REF!</definedName>
    <definedName name="_I06" localSheetId="21">#REF!</definedName>
    <definedName name="_I06">#REF!</definedName>
    <definedName name="_I10" localSheetId="23">#REF!</definedName>
    <definedName name="_I10" localSheetId="24">#REF!</definedName>
    <definedName name="_I10" localSheetId="21">#REF!</definedName>
    <definedName name="_I10">#REF!</definedName>
    <definedName name="_I12" localSheetId="23">#REF!</definedName>
    <definedName name="_I12" localSheetId="24">#REF!</definedName>
    <definedName name="_I12" localSheetId="21">#REF!</definedName>
    <definedName name="_I12">#REF!</definedName>
    <definedName name="_I150" localSheetId="23">#REF!</definedName>
    <definedName name="_I150" localSheetId="24">#REF!</definedName>
    <definedName name="_I150" localSheetId="21">#REF!</definedName>
    <definedName name="_I150">#REF!</definedName>
    <definedName name="_I20" localSheetId="23">#REF!</definedName>
    <definedName name="_I20" localSheetId="24">#REF!</definedName>
    <definedName name="_I20" localSheetId="21">#REF!</definedName>
    <definedName name="_I20">#REF!</definedName>
    <definedName name="_I25" localSheetId="23">#REF!</definedName>
    <definedName name="_I25" localSheetId="24">#REF!</definedName>
    <definedName name="_I25" localSheetId="21">#REF!</definedName>
    <definedName name="_I25">#REF!</definedName>
    <definedName name="_I40" localSheetId="23">#REF!</definedName>
    <definedName name="_I40" localSheetId="24">#REF!</definedName>
    <definedName name="_I40" localSheetId="21">#REF!</definedName>
    <definedName name="_I40">#REF!</definedName>
    <definedName name="_I50" localSheetId="23">#REF!</definedName>
    <definedName name="_I50" localSheetId="24">#REF!</definedName>
    <definedName name="_I50" localSheetId="21">#REF!</definedName>
    <definedName name="_I50">#REF!</definedName>
    <definedName name="_I60" localSheetId="23">#REF!</definedName>
    <definedName name="_I60" localSheetId="24">#REF!</definedName>
    <definedName name="_I60" localSheetId="21">#REF!</definedName>
    <definedName name="_I60">#REF!</definedName>
    <definedName name="_I65" localSheetId="23">#REF!</definedName>
    <definedName name="_I65" localSheetId="24">#REF!</definedName>
    <definedName name="_I65" localSheetId="21">#REF!</definedName>
    <definedName name="_I65">#REF!</definedName>
    <definedName name="_I75" localSheetId="23">#REF!</definedName>
    <definedName name="_I75" localSheetId="24">#REF!</definedName>
    <definedName name="_I75" localSheetId="21">#REF!</definedName>
    <definedName name="_I75">#REF!</definedName>
    <definedName name="_IRC12" localSheetId="26">[12]MRATES!$F$11</definedName>
    <definedName name="_IRC12">[61]MRATES!$M$9</definedName>
    <definedName name="_IRC19" localSheetId="26">[12]MRATES!$F$12</definedName>
    <definedName name="_IRC19">[61]MRATES!$M$10</definedName>
    <definedName name="_IRC25" localSheetId="26">[12]MRATES!$F$13</definedName>
    <definedName name="_IRC25">[61]MRATES!$M$11</definedName>
    <definedName name="_IRC40" localSheetId="26">[12]MRATES!$F$14</definedName>
    <definedName name="_IRC40">[61]MRATES!$M$12</definedName>
    <definedName name="_IRC5" localSheetId="26">[12]MRATES!$F$9</definedName>
    <definedName name="_IRC5">[61]MRATES!$M$7</definedName>
    <definedName name="_IRC50" localSheetId="26">#REF!</definedName>
    <definedName name="_IRC50">[61]MRATES!$M$13</definedName>
    <definedName name="_IRC60" localSheetId="26">#REF!</definedName>
    <definedName name="_IRC60">[61]MRATES!$M$14</definedName>
    <definedName name="_IRC65" localSheetId="25">#REF!</definedName>
    <definedName name="_IRC65" localSheetId="22">#REF!</definedName>
    <definedName name="_IRC65" localSheetId="23">#REF!</definedName>
    <definedName name="_IRC65" localSheetId="26">#REF!</definedName>
    <definedName name="_IRC65" localSheetId="24">#REF!</definedName>
    <definedName name="_IRC65" localSheetId="21">#REF!</definedName>
    <definedName name="_IRC65">#REF!</definedName>
    <definedName name="_IRC75" localSheetId="23">#REF!</definedName>
    <definedName name="_IRC75" localSheetId="24">#REF!</definedName>
    <definedName name="_IRC75" localSheetId="21">#REF!</definedName>
    <definedName name="_IRC75">#REF!</definedName>
    <definedName name="_IRC9" localSheetId="26">[12]MRATES!$F$10</definedName>
    <definedName name="_IRC9">[61]MRATES!$M$8</definedName>
    <definedName name="_KK1" localSheetId="25">[42]MRATES!#REF!</definedName>
    <definedName name="_KK1" localSheetId="22">[42]MRATES!#REF!</definedName>
    <definedName name="_KK1" localSheetId="23">[42]MRATES!#REF!</definedName>
    <definedName name="_KK1" localSheetId="26">[42]MRATES!#REF!</definedName>
    <definedName name="_KK1" localSheetId="24">[42]MRATES!#REF!</definedName>
    <definedName name="_KK1">[42]MRATES!#REF!</definedName>
    <definedName name="_L_BX" localSheetId="25">#REF!</definedName>
    <definedName name="_L_BX" localSheetId="22">#REF!</definedName>
    <definedName name="_L_BX" localSheetId="23">#REF!</definedName>
    <definedName name="_L_BX" localSheetId="26">#REF!</definedName>
    <definedName name="_L_BX" localSheetId="28">#REF!</definedName>
    <definedName name="_L_BX" localSheetId="24">#REF!</definedName>
    <definedName name="_L_BX" localSheetId="21">#REF!</definedName>
    <definedName name="_L_BX">#REF!</definedName>
    <definedName name="_L_CX" localSheetId="23">#REF!</definedName>
    <definedName name="_L_CX" localSheetId="26">#REF!</definedName>
    <definedName name="_L_CX" localSheetId="28">#REF!</definedName>
    <definedName name="_L_CX" localSheetId="24">#REF!</definedName>
    <definedName name="_L_CX" localSheetId="21">#REF!</definedName>
    <definedName name="_L_CX">#REF!</definedName>
    <definedName name="_l1" localSheetId="23">#REF!</definedName>
    <definedName name="_l1" localSheetId="26">#REF!</definedName>
    <definedName name="_l1" localSheetId="28">#REF!</definedName>
    <definedName name="_l1" localSheetId="24">#REF!</definedName>
    <definedName name="_l1" localSheetId="21">#REF!</definedName>
    <definedName name="_l1">#REF!</definedName>
    <definedName name="_l12" localSheetId="23">#REF!</definedName>
    <definedName name="_l12" localSheetId="24">#REF!</definedName>
    <definedName name="_l12" localSheetId="21">#REF!</definedName>
    <definedName name="_l12">#REF!</definedName>
    <definedName name="_L2" localSheetId="23">#REF!</definedName>
    <definedName name="_L2" localSheetId="28">#REF!</definedName>
    <definedName name="_L2" localSheetId="24">#REF!</definedName>
    <definedName name="_L2" localSheetId="21">#REF!</definedName>
    <definedName name="_L2">#REF!</definedName>
    <definedName name="_L3" localSheetId="23">#REF!</definedName>
    <definedName name="_L3" localSheetId="28">#REF!</definedName>
    <definedName name="_L3" localSheetId="24">#REF!</definedName>
    <definedName name="_L3" localSheetId="21">#REF!</definedName>
    <definedName name="_L3">#REF!</definedName>
    <definedName name="_L4" localSheetId="23">#REF!</definedName>
    <definedName name="_L4" localSheetId="28">#REF!</definedName>
    <definedName name="_L4" localSheetId="24">#REF!</definedName>
    <definedName name="_L4" localSheetId="21">#REF!</definedName>
    <definedName name="_L4">#REF!</definedName>
    <definedName name="_l5" localSheetId="23">#REF!</definedName>
    <definedName name="_l5" localSheetId="24">#REF!</definedName>
    <definedName name="_l5" localSheetId="21">#REF!</definedName>
    <definedName name="_l5">#REF!</definedName>
    <definedName name="_l6">[52]r!$F$4</definedName>
    <definedName name="_l7">[62]r!$F$4</definedName>
    <definedName name="_l8">[52]r!$F$2</definedName>
    <definedName name="_l9">[52]r!$F$3</definedName>
    <definedName name="_LEAD" localSheetId="26">[63]RMR!$D$31</definedName>
    <definedName name="_LEAD" localSheetId="28">[64]RMR!$D$31</definedName>
    <definedName name="_LEAD">[65]RMR!$D$31</definedName>
    <definedName name="_M0.25" localSheetId="25">#REF!</definedName>
    <definedName name="_M0.25" localSheetId="22">#REF!</definedName>
    <definedName name="_M0.25" localSheetId="23">#REF!</definedName>
    <definedName name="_M0.25" localSheetId="26">#REF!</definedName>
    <definedName name="_M0.25" localSheetId="24">#REF!</definedName>
    <definedName name="_M0.25" localSheetId="21">#REF!</definedName>
    <definedName name="_M0.25">#REF!</definedName>
    <definedName name="_M0.5" localSheetId="23">#REF!</definedName>
    <definedName name="_M0.5" localSheetId="26">#REF!</definedName>
    <definedName name="_M0.5" localSheetId="24">#REF!</definedName>
    <definedName name="_M0.5" localSheetId="21">#REF!</definedName>
    <definedName name="_M0.5">#REF!</definedName>
    <definedName name="_M01" localSheetId="23">#REF!</definedName>
    <definedName name="_M01" localSheetId="26">#REF!</definedName>
    <definedName name="_M01" localSheetId="24">#REF!</definedName>
    <definedName name="_M01" localSheetId="21">#REF!</definedName>
    <definedName name="_M01">#REF!</definedName>
    <definedName name="_M02" localSheetId="23">#REF!</definedName>
    <definedName name="_M02" localSheetId="24">#REF!</definedName>
    <definedName name="_M02" localSheetId="21">#REF!</definedName>
    <definedName name="_M02">#REF!</definedName>
    <definedName name="_M03" localSheetId="23">#REF!</definedName>
    <definedName name="_M03" localSheetId="24">#REF!</definedName>
    <definedName name="_M03" localSheetId="21">#REF!</definedName>
    <definedName name="_M03">#REF!</definedName>
    <definedName name="_M04" localSheetId="23">#REF!</definedName>
    <definedName name="_M04" localSheetId="24">#REF!</definedName>
    <definedName name="_M04" localSheetId="21">#REF!</definedName>
    <definedName name="_M04">#REF!</definedName>
    <definedName name="_M05" localSheetId="23">#REF!</definedName>
    <definedName name="_M05" localSheetId="24">#REF!</definedName>
    <definedName name="_M05" localSheetId="21">#REF!</definedName>
    <definedName name="_M05">#REF!</definedName>
    <definedName name="_M06" localSheetId="23">#REF!</definedName>
    <definedName name="_M06" localSheetId="24">#REF!</definedName>
    <definedName name="_M06" localSheetId="21">#REF!</definedName>
    <definedName name="_M06">#REF!</definedName>
    <definedName name="_M07" localSheetId="23">#REF!</definedName>
    <definedName name="_M07" localSheetId="24">#REF!</definedName>
    <definedName name="_M07" localSheetId="21">#REF!</definedName>
    <definedName name="_M07">#REF!</definedName>
    <definedName name="_M08" localSheetId="23">#REF!</definedName>
    <definedName name="_M08" localSheetId="24">#REF!</definedName>
    <definedName name="_M08" localSheetId="21">#REF!</definedName>
    <definedName name="_M08">#REF!</definedName>
    <definedName name="_M09" localSheetId="23">#REF!</definedName>
    <definedName name="_M09" localSheetId="24">#REF!</definedName>
    <definedName name="_M09" localSheetId="21">#REF!</definedName>
    <definedName name="_M09">#REF!</definedName>
    <definedName name="_M10" localSheetId="23">#REF!</definedName>
    <definedName name="_M10" localSheetId="24">#REF!</definedName>
    <definedName name="_M10" localSheetId="21">#REF!</definedName>
    <definedName name="_M10">#REF!</definedName>
    <definedName name="_M100" localSheetId="23">#REF!</definedName>
    <definedName name="_M100" localSheetId="24">#REF!</definedName>
    <definedName name="_M100" localSheetId="21">#REF!</definedName>
    <definedName name="_M100">#REF!</definedName>
    <definedName name="_M101" localSheetId="23">#REF!</definedName>
    <definedName name="_M101" localSheetId="24">#REF!</definedName>
    <definedName name="_M101" localSheetId="21">#REF!</definedName>
    <definedName name="_M101">#REF!</definedName>
    <definedName name="_M11" localSheetId="23">#REF!</definedName>
    <definedName name="_M11" localSheetId="24">#REF!</definedName>
    <definedName name="_M11" localSheetId="21">#REF!</definedName>
    <definedName name="_M11">#REF!</definedName>
    <definedName name="_M12" localSheetId="23">#REF!</definedName>
    <definedName name="_M12" localSheetId="24">#REF!</definedName>
    <definedName name="_M12" localSheetId="21">#REF!</definedName>
    <definedName name="_M12">#REF!</definedName>
    <definedName name="_M13" localSheetId="23">#REF!</definedName>
    <definedName name="_M13" localSheetId="24">#REF!</definedName>
    <definedName name="_M13" localSheetId="21">#REF!</definedName>
    <definedName name="_M13">#REF!</definedName>
    <definedName name="_M14" localSheetId="23">#REF!</definedName>
    <definedName name="_M14" localSheetId="24">#REF!</definedName>
    <definedName name="_M14" localSheetId="21">#REF!</definedName>
    <definedName name="_M14">#REF!</definedName>
    <definedName name="_M15" localSheetId="26">[56]mlead!$D$21</definedName>
    <definedName name="_M15">[57]mlead!$D$21</definedName>
    <definedName name="_M16" localSheetId="25">#REF!</definedName>
    <definedName name="_M16" localSheetId="22">#REF!</definedName>
    <definedName name="_M16" localSheetId="23">#REF!</definedName>
    <definedName name="_M16" localSheetId="26">#REF!</definedName>
    <definedName name="_M16" localSheetId="24">#REF!</definedName>
    <definedName name="_M16" localSheetId="21">#REF!</definedName>
    <definedName name="_M16">#REF!</definedName>
    <definedName name="_M17" localSheetId="26">[54]mlead!$D$23</definedName>
    <definedName name="_M17">[55]mlead!$D$23</definedName>
    <definedName name="_M18" localSheetId="25">#REF!</definedName>
    <definedName name="_M18" localSheetId="22">#REF!</definedName>
    <definedName name="_M18" localSheetId="23">#REF!</definedName>
    <definedName name="_M18" localSheetId="26">#REF!</definedName>
    <definedName name="_M18" localSheetId="24">#REF!</definedName>
    <definedName name="_M18" localSheetId="21">#REF!</definedName>
    <definedName name="_M18">#REF!</definedName>
    <definedName name="_M19" localSheetId="23">#REF!</definedName>
    <definedName name="_M19" localSheetId="26">#REF!</definedName>
    <definedName name="_M19" localSheetId="24">#REF!</definedName>
    <definedName name="_M19" localSheetId="21">#REF!</definedName>
    <definedName name="_M19">#REF!</definedName>
    <definedName name="_M20" localSheetId="23">#REF!</definedName>
    <definedName name="_M20" localSheetId="26">#REF!</definedName>
    <definedName name="_M20" localSheetId="24">#REF!</definedName>
    <definedName name="_M20" localSheetId="21">#REF!</definedName>
    <definedName name="_M20">#REF!</definedName>
    <definedName name="_M21" localSheetId="23">#REF!</definedName>
    <definedName name="_M21" localSheetId="24">#REF!</definedName>
    <definedName name="_M21" localSheetId="21">#REF!</definedName>
    <definedName name="_M21">#REF!</definedName>
    <definedName name="_M22" localSheetId="26">[58]mlead!$D$28</definedName>
    <definedName name="_M22" localSheetId="28">[59]mlead!$D$28</definedName>
    <definedName name="_M22">[60]mlead!$D$28</definedName>
    <definedName name="_M23" localSheetId="26">[56]mlead!$D$29</definedName>
    <definedName name="_M23">[57]mlead!$D$29</definedName>
    <definedName name="_M24" localSheetId="25">#REF!</definedName>
    <definedName name="_M24" localSheetId="22">#REF!</definedName>
    <definedName name="_M24" localSheetId="23">#REF!</definedName>
    <definedName name="_M24" localSheetId="26">#REF!</definedName>
    <definedName name="_M24" localSheetId="24">#REF!</definedName>
    <definedName name="_M24" localSheetId="21">#REF!</definedName>
    <definedName name="_M24">#REF!</definedName>
    <definedName name="_M25" localSheetId="23">#REF!</definedName>
    <definedName name="_M25" localSheetId="26">#REF!</definedName>
    <definedName name="_M25" localSheetId="24">#REF!</definedName>
    <definedName name="_M25" localSheetId="21">#REF!</definedName>
    <definedName name="_M25">#REF!</definedName>
    <definedName name="_M26" localSheetId="23">#REF!</definedName>
    <definedName name="_M26" localSheetId="26">#REF!</definedName>
    <definedName name="_M26" localSheetId="24">#REF!</definedName>
    <definedName name="_M26" localSheetId="21">#REF!</definedName>
    <definedName name="_M26">#REF!</definedName>
    <definedName name="_M27" localSheetId="26">[56]mlead!$D$33</definedName>
    <definedName name="_M27">[57]mlead!$D$33</definedName>
    <definedName name="_M28" localSheetId="25">#REF!</definedName>
    <definedName name="_M28" localSheetId="22">#REF!</definedName>
    <definedName name="_M28" localSheetId="23">#REF!</definedName>
    <definedName name="_M28" localSheetId="26">#REF!</definedName>
    <definedName name="_M28" localSheetId="24">#REF!</definedName>
    <definedName name="_M28" localSheetId="21">#REF!</definedName>
    <definedName name="_M28">#REF!</definedName>
    <definedName name="_M29" localSheetId="23">#REF!</definedName>
    <definedName name="_M29" localSheetId="26">#REF!</definedName>
    <definedName name="_M29" localSheetId="24">#REF!</definedName>
    <definedName name="_M29" localSheetId="21">#REF!</definedName>
    <definedName name="_M29">#REF!</definedName>
    <definedName name="_M30" localSheetId="23">#REF!</definedName>
    <definedName name="_M30" localSheetId="26">#REF!</definedName>
    <definedName name="_M30" localSheetId="24">#REF!</definedName>
    <definedName name="_M30" localSheetId="21">#REF!</definedName>
    <definedName name="_M30">#REF!</definedName>
    <definedName name="_M31" localSheetId="23">#REF!</definedName>
    <definedName name="_M31" localSheetId="24">#REF!</definedName>
    <definedName name="_M31" localSheetId="21">#REF!</definedName>
    <definedName name="_M31">#REF!</definedName>
    <definedName name="_M32" localSheetId="26">[56]mlead!$D$38</definedName>
    <definedName name="_M32">[57]mlead!$D$38</definedName>
    <definedName name="_M33" localSheetId="25">#REF!</definedName>
    <definedName name="_M33" localSheetId="22">#REF!</definedName>
    <definedName name="_M33" localSheetId="23">#REF!</definedName>
    <definedName name="_M33" localSheetId="26">#REF!</definedName>
    <definedName name="_M33" localSheetId="24">#REF!</definedName>
    <definedName name="_M33" localSheetId="21">#REF!</definedName>
    <definedName name="_M33">#REF!</definedName>
    <definedName name="_M34" localSheetId="23">#REF!</definedName>
    <definedName name="_M34" localSheetId="26">#REF!</definedName>
    <definedName name="_M34" localSheetId="24">#REF!</definedName>
    <definedName name="_M34" localSheetId="21">#REF!</definedName>
    <definedName name="_M34">#REF!</definedName>
    <definedName name="_M35" localSheetId="23">#REF!</definedName>
    <definedName name="_M35" localSheetId="26">#REF!</definedName>
    <definedName name="_M35" localSheetId="24">#REF!</definedName>
    <definedName name="_M35" localSheetId="21">#REF!</definedName>
    <definedName name="_M35">#REF!</definedName>
    <definedName name="_M36" localSheetId="23">#REF!</definedName>
    <definedName name="_M36" localSheetId="24">#REF!</definedName>
    <definedName name="_M36" localSheetId="21">#REF!</definedName>
    <definedName name="_M36">#REF!</definedName>
    <definedName name="_M37" localSheetId="23">#REF!</definedName>
    <definedName name="_M37" localSheetId="24">#REF!</definedName>
    <definedName name="_M37" localSheetId="21">#REF!</definedName>
    <definedName name="_M37">#REF!</definedName>
    <definedName name="_M38" localSheetId="26">[54]mlead!$D$44</definedName>
    <definedName name="_M38">[55]mlead!$D$44</definedName>
    <definedName name="_M39" localSheetId="25">#REF!</definedName>
    <definedName name="_M39" localSheetId="22">#REF!</definedName>
    <definedName name="_M39" localSheetId="23">#REF!</definedName>
    <definedName name="_M39" localSheetId="26">#REF!</definedName>
    <definedName name="_M39" localSheetId="24">#REF!</definedName>
    <definedName name="_M39" localSheetId="21">#REF!</definedName>
    <definedName name="_M39">#REF!</definedName>
    <definedName name="_M40" localSheetId="26">[56]mlead!$D$46</definedName>
    <definedName name="_M40">[57]mlead!$D$46</definedName>
    <definedName name="_M41" localSheetId="25">#REF!</definedName>
    <definedName name="_M41" localSheetId="22">#REF!</definedName>
    <definedName name="_M41" localSheetId="23">#REF!</definedName>
    <definedName name="_M41" localSheetId="26">#REF!</definedName>
    <definedName name="_M41" localSheetId="24">#REF!</definedName>
    <definedName name="_M41" localSheetId="21">#REF!</definedName>
    <definedName name="_M41">#REF!</definedName>
    <definedName name="_M42" localSheetId="23">#REF!</definedName>
    <definedName name="_M42" localSheetId="26">#REF!</definedName>
    <definedName name="_M42" localSheetId="24">#REF!</definedName>
    <definedName name="_M42" localSheetId="21">#REF!</definedName>
    <definedName name="_M42">#REF!</definedName>
    <definedName name="_M43" localSheetId="23">#REF!</definedName>
    <definedName name="_M43" localSheetId="26">#REF!</definedName>
    <definedName name="_M43" localSheetId="24">#REF!</definedName>
    <definedName name="_M43" localSheetId="21">#REF!</definedName>
    <definedName name="_M43">#REF!</definedName>
    <definedName name="_M44" localSheetId="23">#REF!</definedName>
    <definedName name="_M44" localSheetId="24">#REF!</definedName>
    <definedName name="_M44" localSheetId="21">#REF!</definedName>
    <definedName name="_M44">#REF!</definedName>
    <definedName name="_M45" localSheetId="23">#REF!</definedName>
    <definedName name="_M45" localSheetId="24">#REF!</definedName>
    <definedName name="_M45" localSheetId="21">#REF!</definedName>
    <definedName name="_M45">#REF!</definedName>
    <definedName name="_M46" localSheetId="23">#REF!</definedName>
    <definedName name="_M46" localSheetId="24">#REF!</definedName>
    <definedName name="_M46" localSheetId="21">#REF!</definedName>
    <definedName name="_M46">#REF!</definedName>
    <definedName name="_M47" localSheetId="23">#REF!</definedName>
    <definedName name="_M47" localSheetId="24">#REF!</definedName>
    <definedName name="_M47" localSheetId="21">#REF!</definedName>
    <definedName name="_M47">#REF!</definedName>
    <definedName name="_M48" localSheetId="23">#REF!</definedName>
    <definedName name="_M48" localSheetId="24">#REF!</definedName>
    <definedName name="_M48" localSheetId="21">#REF!</definedName>
    <definedName name="_M48">#REF!</definedName>
    <definedName name="_M49" localSheetId="23">#REF!</definedName>
    <definedName name="_M49" localSheetId="24">#REF!</definedName>
    <definedName name="_M49" localSheetId="21">#REF!</definedName>
    <definedName name="_M49">#REF!</definedName>
    <definedName name="_M50" localSheetId="23">#REF!</definedName>
    <definedName name="_M50" localSheetId="24">#REF!</definedName>
    <definedName name="_M50" localSheetId="21">#REF!</definedName>
    <definedName name="_M50">#REF!</definedName>
    <definedName name="_M51" localSheetId="23">#REF!</definedName>
    <definedName name="_M51" localSheetId="24">#REF!</definedName>
    <definedName name="_M51" localSheetId="21">#REF!</definedName>
    <definedName name="_M51">#REF!</definedName>
    <definedName name="_M52" localSheetId="23">#REF!</definedName>
    <definedName name="_M52" localSheetId="24">#REF!</definedName>
    <definedName name="_M52" localSheetId="21">#REF!</definedName>
    <definedName name="_M52">#REF!</definedName>
    <definedName name="_M53" localSheetId="23">#REF!</definedName>
    <definedName name="_M53" localSheetId="24">#REF!</definedName>
    <definedName name="_M53" localSheetId="21">#REF!</definedName>
    <definedName name="_M53">#REF!</definedName>
    <definedName name="_M54" localSheetId="23">#REF!</definedName>
    <definedName name="_M54" localSheetId="24">#REF!</definedName>
    <definedName name="_M54" localSheetId="21">#REF!</definedName>
    <definedName name="_M54">#REF!</definedName>
    <definedName name="_M55" localSheetId="23">#REF!</definedName>
    <definedName name="_M55" localSheetId="28">#REF!</definedName>
    <definedName name="_M55" localSheetId="24">#REF!</definedName>
    <definedName name="_M55" localSheetId="21">#REF!</definedName>
    <definedName name="_M55">#REF!</definedName>
    <definedName name="_M56" localSheetId="23">#REF!</definedName>
    <definedName name="_M56" localSheetId="24">#REF!</definedName>
    <definedName name="_M56" localSheetId="21">#REF!</definedName>
    <definedName name="_M56">#REF!</definedName>
    <definedName name="_M57" localSheetId="23">#REF!</definedName>
    <definedName name="_M57" localSheetId="24">#REF!</definedName>
    <definedName name="_M57" localSheetId="21">#REF!</definedName>
    <definedName name="_M57">#REF!</definedName>
    <definedName name="_M58" localSheetId="23">#REF!</definedName>
    <definedName name="_M58" localSheetId="24">#REF!</definedName>
    <definedName name="_M58" localSheetId="21">#REF!</definedName>
    <definedName name="_M58">#REF!</definedName>
    <definedName name="_M59" localSheetId="23">#REF!</definedName>
    <definedName name="_M59" localSheetId="24">#REF!</definedName>
    <definedName name="_M59" localSheetId="21">#REF!</definedName>
    <definedName name="_M59">#REF!</definedName>
    <definedName name="_M60" localSheetId="23">#REF!</definedName>
    <definedName name="_M60" localSheetId="24">#REF!</definedName>
    <definedName name="_M60" localSheetId="21">#REF!</definedName>
    <definedName name="_M60">#REF!</definedName>
    <definedName name="_M61" localSheetId="23">#REF!</definedName>
    <definedName name="_M61" localSheetId="24">#REF!</definedName>
    <definedName name="_M61" localSheetId="21">#REF!</definedName>
    <definedName name="_M61">#REF!</definedName>
    <definedName name="_M62" localSheetId="23">#REF!</definedName>
    <definedName name="_M62" localSheetId="24">#REF!</definedName>
    <definedName name="_M62" localSheetId="21">#REF!</definedName>
    <definedName name="_M62">#REF!</definedName>
    <definedName name="_M63" localSheetId="23">#REF!</definedName>
    <definedName name="_M63" localSheetId="24">#REF!</definedName>
    <definedName name="_M63" localSheetId="21">#REF!</definedName>
    <definedName name="_M63">#REF!</definedName>
    <definedName name="_M64" localSheetId="23">#REF!</definedName>
    <definedName name="_M64" localSheetId="24">#REF!</definedName>
    <definedName name="_M64" localSheetId="21">#REF!</definedName>
    <definedName name="_M64">#REF!</definedName>
    <definedName name="_M65" localSheetId="23">#REF!</definedName>
    <definedName name="_M65" localSheetId="24">#REF!</definedName>
    <definedName name="_M65" localSheetId="21">#REF!</definedName>
    <definedName name="_M65">#REF!</definedName>
    <definedName name="_M66" localSheetId="23">#REF!</definedName>
    <definedName name="_M66" localSheetId="24">#REF!</definedName>
    <definedName name="_M66" localSheetId="21">#REF!</definedName>
    <definedName name="_M66">#REF!</definedName>
    <definedName name="_M67" localSheetId="26">#N/A</definedName>
    <definedName name="_M67">[66]mlead!$D$73</definedName>
    <definedName name="_M68" localSheetId="25">#REF!</definedName>
    <definedName name="_M68" localSheetId="22">#REF!</definedName>
    <definedName name="_M68" localSheetId="23">#REF!</definedName>
    <definedName name="_M68" localSheetId="26">#REF!</definedName>
    <definedName name="_M68" localSheetId="24">#REF!</definedName>
    <definedName name="_M68" localSheetId="21">#REF!</definedName>
    <definedName name="_M68">#REF!</definedName>
    <definedName name="_M69" localSheetId="23">#REF!</definedName>
    <definedName name="_M69" localSheetId="26">#REF!</definedName>
    <definedName name="_M69" localSheetId="24">#REF!</definedName>
    <definedName name="_M69" localSheetId="21">#REF!</definedName>
    <definedName name="_M69">#REF!</definedName>
    <definedName name="_M70" localSheetId="23">#REF!</definedName>
    <definedName name="_M70" localSheetId="26">#REF!</definedName>
    <definedName name="_M70" localSheetId="24">#REF!</definedName>
    <definedName name="_M70" localSheetId="21">#REF!</definedName>
    <definedName name="_M70">#REF!</definedName>
    <definedName name="_M71" localSheetId="23">#REF!</definedName>
    <definedName name="_M71" localSheetId="24">#REF!</definedName>
    <definedName name="_M71" localSheetId="21">#REF!</definedName>
    <definedName name="_M71">#REF!</definedName>
    <definedName name="_M72" localSheetId="23">#REF!</definedName>
    <definedName name="_M72" localSheetId="24">#REF!</definedName>
    <definedName name="_M72" localSheetId="21">#REF!</definedName>
    <definedName name="_M72">#REF!</definedName>
    <definedName name="_M73" localSheetId="23">#REF!</definedName>
    <definedName name="_M73" localSheetId="24">#REF!</definedName>
    <definedName name="_M73" localSheetId="21">#REF!</definedName>
    <definedName name="_M73">#REF!</definedName>
    <definedName name="_M74" localSheetId="23">#REF!</definedName>
    <definedName name="_M74" localSheetId="24">#REF!</definedName>
    <definedName name="_M74" localSheetId="21">#REF!</definedName>
    <definedName name="_M74">#REF!</definedName>
    <definedName name="_M75" localSheetId="23">#REF!</definedName>
    <definedName name="_M75" localSheetId="24">#REF!</definedName>
    <definedName name="_M75" localSheetId="21">#REF!</definedName>
    <definedName name="_M75">#REF!</definedName>
    <definedName name="_M76" localSheetId="23">#REF!</definedName>
    <definedName name="_M76" localSheetId="24">#REF!</definedName>
    <definedName name="_M76" localSheetId="21">#REF!</definedName>
    <definedName name="_M76">#REF!</definedName>
    <definedName name="_M77" localSheetId="23">#REF!</definedName>
    <definedName name="_M77" localSheetId="24">#REF!</definedName>
    <definedName name="_M77" localSheetId="21">#REF!</definedName>
    <definedName name="_M77">#REF!</definedName>
    <definedName name="_M78" localSheetId="23">#REF!</definedName>
    <definedName name="_M78" localSheetId="24">#REF!</definedName>
    <definedName name="_M78" localSheetId="21">#REF!</definedName>
    <definedName name="_M78">#REF!</definedName>
    <definedName name="_M79" localSheetId="23">#REF!</definedName>
    <definedName name="_M79" localSheetId="24">#REF!</definedName>
    <definedName name="_M79" localSheetId="21">#REF!</definedName>
    <definedName name="_M79">#REF!</definedName>
    <definedName name="_M80" localSheetId="23">#REF!</definedName>
    <definedName name="_M80" localSheetId="24">#REF!</definedName>
    <definedName name="_M80" localSheetId="21">#REF!</definedName>
    <definedName name="_M80">#REF!</definedName>
    <definedName name="_M81" localSheetId="23">#REF!</definedName>
    <definedName name="_M81" localSheetId="24">#REF!</definedName>
    <definedName name="_M81" localSheetId="21">#REF!</definedName>
    <definedName name="_M81">#REF!</definedName>
    <definedName name="_M82" localSheetId="23">#REF!</definedName>
    <definedName name="_M82" localSheetId="24">#REF!</definedName>
    <definedName name="_M82" localSheetId="21">#REF!</definedName>
    <definedName name="_M82">#REF!</definedName>
    <definedName name="_M83" localSheetId="23">#REF!</definedName>
    <definedName name="_M83" localSheetId="24">#REF!</definedName>
    <definedName name="_M83" localSheetId="21">#REF!</definedName>
    <definedName name="_M83">#REF!</definedName>
    <definedName name="_M84" localSheetId="23">#REF!</definedName>
    <definedName name="_M84" localSheetId="24">#REF!</definedName>
    <definedName name="_M84" localSheetId="21">#REF!</definedName>
    <definedName name="_M84">#REF!</definedName>
    <definedName name="_M85" localSheetId="23">#REF!</definedName>
    <definedName name="_M85" localSheetId="24">#REF!</definedName>
    <definedName name="_M85" localSheetId="21">#REF!</definedName>
    <definedName name="_M85">#REF!</definedName>
    <definedName name="_M86" localSheetId="23">#REF!</definedName>
    <definedName name="_M86" localSheetId="24">#REF!</definedName>
    <definedName name="_M86" localSheetId="21">#REF!</definedName>
    <definedName name="_M86">#REF!</definedName>
    <definedName name="_M87" localSheetId="23">#REF!</definedName>
    <definedName name="_M87" localSheetId="24">#REF!</definedName>
    <definedName name="_M87" localSheetId="21">#REF!</definedName>
    <definedName name="_M87">#REF!</definedName>
    <definedName name="_M88" localSheetId="23">#REF!</definedName>
    <definedName name="_M88" localSheetId="24">#REF!</definedName>
    <definedName name="_M88" localSheetId="21">#REF!</definedName>
    <definedName name="_M88">#REF!</definedName>
    <definedName name="_M89" localSheetId="23">#REF!</definedName>
    <definedName name="_M89" localSheetId="24">#REF!</definedName>
    <definedName name="_M89" localSheetId="21">#REF!</definedName>
    <definedName name="_M89">#REF!</definedName>
    <definedName name="_M90" localSheetId="23">#REF!</definedName>
    <definedName name="_M90" localSheetId="24">#REF!</definedName>
    <definedName name="_M90" localSheetId="21">#REF!</definedName>
    <definedName name="_M90">#REF!</definedName>
    <definedName name="_M91" localSheetId="23">#REF!</definedName>
    <definedName name="_M91" localSheetId="24">#REF!</definedName>
    <definedName name="_M91" localSheetId="21">#REF!</definedName>
    <definedName name="_M91">#REF!</definedName>
    <definedName name="_M92" localSheetId="23">#REF!</definedName>
    <definedName name="_M92" localSheetId="24">#REF!</definedName>
    <definedName name="_M92" localSheetId="21">#REF!</definedName>
    <definedName name="_M92">#REF!</definedName>
    <definedName name="_M93" localSheetId="23">#REF!</definedName>
    <definedName name="_M93" localSheetId="24">#REF!</definedName>
    <definedName name="_M93" localSheetId="21">#REF!</definedName>
    <definedName name="_M93">#REF!</definedName>
    <definedName name="_M94" localSheetId="23">#REF!</definedName>
    <definedName name="_M94" localSheetId="24">#REF!</definedName>
    <definedName name="_M94" localSheetId="21">#REF!</definedName>
    <definedName name="_M94">#REF!</definedName>
    <definedName name="_M95" localSheetId="23">#REF!</definedName>
    <definedName name="_M95" localSheetId="24">#REF!</definedName>
    <definedName name="_M95" localSheetId="21">#REF!</definedName>
    <definedName name="_M95">#REF!</definedName>
    <definedName name="_M96" localSheetId="23">#REF!</definedName>
    <definedName name="_M96" localSheetId="24">#REF!</definedName>
    <definedName name="_M96" localSheetId="21">#REF!</definedName>
    <definedName name="_M96">#REF!</definedName>
    <definedName name="_M97" localSheetId="23">#REF!</definedName>
    <definedName name="_M97" localSheetId="24">#REF!</definedName>
    <definedName name="_M97" localSheetId="21">#REF!</definedName>
    <definedName name="_M97">#REF!</definedName>
    <definedName name="_M98" localSheetId="23">#REF!</definedName>
    <definedName name="_M98" localSheetId="24">#REF!</definedName>
    <definedName name="_M98" localSheetId="21">#REF!</definedName>
    <definedName name="_M98">#REF!</definedName>
    <definedName name="_M99" localSheetId="23">#REF!</definedName>
    <definedName name="_M99" localSheetId="24">#REF!</definedName>
    <definedName name="_M99" localSheetId="21">#REF!</definedName>
    <definedName name="_M99">#REF!</definedName>
    <definedName name="_ML" localSheetId="23">#REF!</definedName>
    <definedName name="_ML" localSheetId="24">#REF!</definedName>
    <definedName name="_ML" localSheetId="21">#REF!</definedName>
    <definedName name="_ML">#REF!</definedName>
    <definedName name="_mm1">[67]r!$F$4</definedName>
    <definedName name="_mm11">[52]r!$F$4</definedName>
    <definedName name="_mm111">[62]r!$F$4</definedName>
    <definedName name="_MS" localSheetId="25">#REF!</definedName>
    <definedName name="_MS" localSheetId="22">#REF!</definedName>
    <definedName name="_MS" localSheetId="23">#REF!</definedName>
    <definedName name="_MS" localSheetId="26">#REF!</definedName>
    <definedName name="_MS" localSheetId="24">#REF!</definedName>
    <definedName name="_MS" localSheetId="21">#REF!</definedName>
    <definedName name="_MS">#REF!</definedName>
    <definedName name="_MS6" localSheetId="26">#REF!</definedName>
    <definedName name="_MS6">[61]MRATES!$P$50</definedName>
    <definedName name="_MT1" localSheetId="25">#REF!</definedName>
    <definedName name="_MT1" localSheetId="22">#REF!</definedName>
    <definedName name="_MT1" localSheetId="23">#REF!</definedName>
    <definedName name="_MT1" localSheetId="26">#REF!</definedName>
    <definedName name="_MT1" localSheetId="28">#REF!</definedName>
    <definedName name="_MT1" localSheetId="24">#REF!</definedName>
    <definedName name="_MT1" localSheetId="21">#REF!</definedName>
    <definedName name="_MT1">#REF!</definedName>
    <definedName name="_MT10" localSheetId="23">#REF!</definedName>
    <definedName name="_MT10" localSheetId="28">#REF!</definedName>
    <definedName name="_MT10" localSheetId="24">#REF!</definedName>
    <definedName name="_MT10" localSheetId="21">#REF!</definedName>
    <definedName name="_MT10">#REF!</definedName>
    <definedName name="_MT100" localSheetId="23">#REF!</definedName>
    <definedName name="_MT100" localSheetId="28">#REF!</definedName>
    <definedName name="_MT100" localSheetId="24">#REF!</definedName>
    <definedName name="_MT100" localSheetId="21">#REF!</definedName>
    <definedName name="_MT100">#REF!</definedName>
    <definedName name="_MT101" localSheetId="23">#REF!</definedName>
    <definedName name="_MT101" localSheetId="28">#REF!</definedName>
    <definedName name="_MT101" localSheetId="24">#REF!</definedName>
    <definedName name="_MT101" localSheetId="21">#REF!</definedName>
    <definedName name="_MT101">#REF!</definedName>
    <definedName name="_MT102" localSheetId="23">#REF!</definedName>
    <definedName name="_MT102" localSheetId="28">#REF!</definedName>
    <definedName name="_MT102" localSheetId="24">#REF!</definedName>
    <definedName name="_MT102" localSheetId="21">#REF!</definedName>
    <definedName name="_MT102">#REF!</definedName>
    <definedName name="_MT103" localSheetId="23">#REF!</definedName>
    <definedName name="_MT103" localSheetId="28">#REF!</definedName>
    <definedName name="_MT103" localSheetId="24">#REF!</definedName>
    <definedName name="_MT103" localSheetId="21">#REF!</definedName>
    <definedName name="_MT103">#REF!</definedName>
    <definedName name="_MT104" localSheetId="23">#REF!</definedName>
    <definedName name="_MT104" localSheetId="28">#REF!</definedName>
    <definedName name="_MT104" localSheetId="24">#REF!</definedName>
    <definedName name="_MT104" localSheetId="21">#REF!</definedName>
    <definedName name="_MT104">#REF!</definedName>
    <definedName name="_MT105" localSheetId="23">#REF!</definedName>
    <definedName name="_MT105" localSheetId="28">#REF!</definedName>
    <definedName name="_MT105" localSheetId="24">#REF!</definedName>
    <definedName name="_MT105" localSheetId="21">#REF!</definedName>
    <definedName name="_MT105">#REF!</definedName>
    <definedName name="_MT106" localSheetId="23">#REF!</definedName>
    <definedName name="_MT106" localSheetId="28">#REF!</definedName>
    <definedName name="_MT106" localSheetId="24">#REF!</definedName>
    <definedName name="_MT106" localSheetId="21">#REF!</definedName>
    <definedName name="_MT106">#REF!</definedName>
    <definedName name="_MT107" localSheetId="23">#REF!</definedName>
    <definedName name="_MT107" localSheetId="28">#REF!</definedName>
    <definedName name="_MT107" localSheetId="24">#REF!</definedName>
    <definedName name="_MT107" localSheetId="21">#REF!</definedName>
    <definedName name="_MT107">#REF!</definedName>
    <definedName name="_MT108" localSheetId="23">#REF!</definedName>
    <definedName name="_MT108" localSheetId="28">#REF!</definedName>
    <definedName name="_MT108" localSheetId="24">#REF!</definedName>
    <definedName name="_MT108" localSheetId="21">#REF!</definedName>
    <definedName name="_MT108">#REF!</definedName>
    <definedName name="_MT109" localSheetId="23">#REF!</definedName>
    <definedName name="_MT109" localSheetId="28">#REF!</definedName>
    <definedName name="_MT109" localSheetId="24">#REF!</definedName>
    <definedName name="_MT109" localSheetId="21">#REF!</definedName>
    <definedName name="_MT109">#REF!</definedName>
    <definedName name="_MT11" localSheetId="23">#REF!</definedName>
    <definedName name="_MT11" localSheetId="28">#REF!</definedName>
    <definedName name="_MT11" localSheetId="24">#REF!</definedName>
    <definedName name="_MT11" localSheetId="21">#REF!</definedName>
    <definedName name="_MT11">#REF!</definedName>
    <definedName name="_MT110" localSheetId="23">#REF!</definedName>
    <definedName name="_MT110" localSheetId="28">#REF!</definedName>
    <definedName name="_MT110" localSheetId="24">#REF!</definedName>
    <definedName name="_MT110" localSheetId="21">#REF!</definedName>
    <definedName name="_MT110">#REF!</definedName>
    <definedName name="_MT111" localSheetId="23">#REF!</definedName>
    <definedName name="_MT111" localSheetId="28">#REF!</definedName>
    <definedName name="_MT111" localSheetId="24">#REF!</definedName>
    <definedName name="_MT111" localSheetId="21">#REF!</definedName>
    <definedName name="_MT111">#REF!</definedName>
    <definedName name="_MT112" localSheetId="23">#REF!</definedName>
    <definedName name="_MT112" localSheetId="28">#REF!</definedName>
    <definedName name="_MT112" localSheetId="24">#REF!</definedName>
    <definedName name="_MT112" localSheetId="21">#REF!</definedName>
    <definedName name="_MT112">#REF!</definedName>
    <definedName name="_MT113" localSheetId="23">#REF!</definedName>
    <definedName name="_MT113" localSheetId="28">#REF!</definedName>
    <definedName name="_MT113" localSheetId="24">#REF!</definedName>
    <definedName name="_MT113" localSheetId="21">#REF!</definedName>
    <definedName name="_MT113">#REF!</definedName>
    <definedName name="_MT114" localSheetId="23">#REF!</definedName>
    <definedName name="_MT114" localSheetId="28">#REF!</definedName>
    <definedName name="_MT114" localSheetId="24">#REF!</definedName>
    <definedName name="_MT114" localSheetId="21">#REF!</definedName>
    <definedName name="_MT114">#REF!</definedName>
    <definedName name="_MT115" localSheetId="23">#REF!</definedName>
    <definedName name="_MT115" localSheetId="28">#REF!</definedName>
    <definedName name="_MT115" localSheetId="24">#REF!</definedName>
    <definedName name="_MT115" localSheetId="21">#REF!</definedName>
    <definedName name="_MT115">#REF!</definedName>
    <definedName name="_MT116" localSheetId="23">#REF!</definedName>
    <definedName name="_MT116" localSheetId="28">#REF!</definedName>
    <definedName name="_MT116" localSheetId="24">#REF!</definedName>
    <definedName name="_MT116" localSheetId="21">#REF!</definedName>
    <definedName name="_MT116">#REF!</definedName>
    <definedName name="_MT117" localSheetId="23">#REF!</definedName>
    <definedName name="_MT117" localSheetId="28">#REF!</definedName>
    <definedName name="_MT117" localSheetId="24">#REF!</definedName>
    <definedName name="_MT117" localSheetId="21">#REF!</definedName>
    <definedName name="_MT117">#REF!</definedName>
    <definedName name="_MT118" localSheetId="23">#REF!</definedName>
    <definedName name="_MT118" localSheetId="28">#REF!</definedName>
    <definedName name="_MT118" localSheetId="24">#REF!</definedName>
    <definedName name="_MT118" localSheetId="21">#REF!</definedName>
    <definedName name="_MT118">#REF!</definedName>
    <definedName name="_MT119" localSheetId="23">#REF!</definedName>
    <definedName name="_MT119" localSheetId="28">#REF!</definedName>
    <definedName name="_MT119" localSheetId="24">#REF!</definedName>
    <definedName name="_MT119" localSheetId="21">#REF!</definedName>
    <definedName name="_MT119">#REF!</definedName>
    <definedName name="_MT12" localSheetId="23">#REF!</definedName>
    <definedName name="_MT12" localSheetId="28">#REF!</definedName>
    <definedName name="_MT12" localSheetId="24">#REF!</definedName>
    <definedName name="_MT12" localSheetId="21">#REF!</definedName>
    <definedName name="_MT12">#REF!</definedName>
    <definedName name="_MT120" localSheetId="23">#REF!</definedName>
    <definedName name="_MT120" localSheetId="28">#REF!</definedName>
    <definedName name="_MT120" localSheetId="24">#REF!</definedName>
    <definedName name="_MT120" localSheetId="21">#REF!</definedName>
    <definedName name="_MT120">#REF!</definedName>
    <definedName name="_MT121" localSheetId="23">#REF!</definedName>
    <definedName name="_MT121" localSheetId="28">#REF!</definedName>
    <definedName name="_MT121" localSheetId="24">#REF!</definedName>
    <definedName name="_MT121" localSheetId="21">#REF!</definedName>
    <definedName name="_MT121">#REF!</definedName>
    <definedName name="_MT122" localSheetId="23">#REF!</definedName>
    <definedName name="_MT122" localSheetId="28">#REF!</definedName>
    <definedName name="_MT122" localSheetId="24">#REF!</definedName>
    <definedName name="_MT122" localSheetId="21">#REF!</definedName>
    <definedName name="_MT122">#REF!</definedName>
    <definedName name="_MT123" localSheetId="23">#REF!</definedName>
    <definedName name="_MT123" localSheetId="28">#REF!</definedName>
    <definedName name="_MT123" localSheetId="24">#REF!</definedName>
    <definedName name="_MT123" localSheetId="21">#REF!</definedName>
    <definedName name="_MT123">#REF!</definedName>
    <definedName name="_MT124" localSheetId="23">#REF!</definedName>
    <definedName name="_MT124" localSheetId="28">#REF!</definedName>
    <definedName name="_MT124" localSheetId="24">#REF!</definedName>
    <definedName name="_MT124" localSheetId="21">#REF!</definedName>
    <definedName name="_MT124">#REF!</definedName>
    <definedName name="_MT125" localSheetId="23">#REF!</definedName>
    <definedName name="_MT125" localSheetId="28">#REF!</definedName>
    <definedName name="_MT125" localSheetId="24">#REF!</definedName>
    <definedName name="_MT125" localSheetId="21">#REF!</definedName>
    <definedName name="_MT125">#REF!</definedName>
    <definedName name="_MT126" localSheetId="23">#REF!</definedName>
    <definedName name="_MT126" localSheetId="28">#REF!</definedName>
    <definedName name="_MT126" localSheetId="24">#REF!</definedName>
    <definedName name="_MT126" localSheetId="21">#REF!</definedName>
    <definedName name="_MT126">#REF!</definedName>
    <definedName name="_MT127" localSheetId="23">#REF!</definedName>
    <definedName name="_MT127" localSheetId="28">#REF!</definedName>
    <definedName name="_MT127" localSheetId="24">#REF!</definedName>
    <definedName name="_MT127" localSheetId="21">#REF!</definedName>
    <definedName name="_MT127">#REF!</definedName>
    <definedName name="_MT128" localSheetId="23">#REF!</definedName>
    <definedName name="_MT128" localSheetId="28">#REF!</definedName>
    <definedName name="_MT128" localSheetId="24">#REF!</definedName>
    <definedName name="_MT128" localSheetId="21">#REF!</definedName>
    <definedName name="_MT128">#REF!</definedName>
    <definedName name="_MT129" localSheetId="23">#REF!</definedName>
    <definedName name="_MT129" localSheetId="28">#REF!</definedName>
    <definedName name="_MT129" localSheetId="24">#REF!</definedName>
    <definedName name="_MT129" localSheetId="21">#REF!</definedName>
    <definedName name="_MT129">#REF!</definedName>
    <definedName name="_MT13" localSheetId="23">#REF!</definedName>
    <definedName name="_MT13" localSheetId="28">#REF!</definedName>
    <definedName name="_MT13" localSheetId="24">#REF!</definedName>
    <definedName name="_MT13" localSheetId="21">#REF!</definedName>
    <definedName name="_MT13">#REF!</definedName>
    <definedName name="_MT130" localSheetId="23">#REF!</definedName>
    <definedName name="_MT130" localSheetId="28">#REF!</definedName>
    <definedName name="_MT130" localSheetId="24">#REF!</definedName>
    <definedName name="_MT130" localSheetId="21">#REF!</definedName>
    <definedName name="_MT130">#REF!</definedName>
    <definedName name="_MT131" localSheetId="23">#REF!</definedName>
    <definedName name="_MT131" localSheetId="28">#REF!</definedName>
    <definedName name="_MT131" localSheetId="24">#REF!</definedName>
    <definedName name="_MT131" localSheetId="21">#REF!</definedName>
    <definedName name="_MT131">#REF!</definedName>
    <definedName name="_MT132" localSheetId="23">#REF!</definedName>
    <definedName name="_MT132" localSheetId="28">#REF!</definedName>
    <definedName name="_MT132" localSheetId="24">#REF!</definedName>
    <definedName name="_MT132" localSheetId="21">#REF!</definedName>
    <definedName name="_MT132">#REF!</definedName>
    <definedName name="_MT133" localSheetId="23">#REF!</definedName>
    <definedName name="_MT133" localSheetId="28">#REF!</definedName>
    <definedName name="_MT133" localSheetId="24">#REF!</definedName>
    <definedName name="_MT133" localSheetId="21">#REF!</definedName>
    <definedName name="_MT133">#REF!</definedName>
    <definedName name="_MT134" localSheetId="23">#REF!</definedName>
    <definedName name="_MT134" localSheetId="28">#REF!</definedName>
    <definedName name="_MT134" localSheetId="24">#REF!</definedName>
    <definedName name="_MT134" localSheetId="21">#REF!</definedName>
    <definedName name="_MT134">#REF!</definedName>
    <definedName name="_MT135" localSheetId="23">#REF!</definedName>
    <definedName name="_MT135" localSheetId="28">#REF!</definedName>
    <definedName name="_MT135" localSheetId="24">#REF!</definedName>
    <definedName name="_MT135" localSheetId="21">#REF!</definedName>
    <definedName name="_MT135">#REF!</definedName>
    <definedName name="_MT136" localSheetId="23">#REF!</definedName>
    <definedName name="_MT136" localSheetId="28">#REF!</definedName>
    <definedName name="_MT136" localSheetId="24">#REF!</definedName>
    <definedName name="_MT136" localSheetId="21">#REF!</definedName>
    <definedName name="_MT136">#REF!</definedName>
    <definedName name="_MT137" localSheetId="23">#REF!</definedName>
    <definedName name="_MT137" localSheetId="28">#REF!</definedName>
    <definedName name="_MT137" localSheetId="24">#REF!</definedName>
    <definedName name="_MT137" localSheetId="21">#REF!</definedName>
    <definedName name="_MT137">#REF!</definedName>
    <definedName name="_MT138" localSheetId="23">#REF!</definedName>
    <definedName name="_MT138" localSheetId="28">#REF!</definedName>
    <definedName name="_MT138" localSheetId="24">#REF!</definedName>
    <definedName name="_MT138" localSheetId="21">#REF!</definedName>
    <definedName name="_MT138">#REF!</definedName>
    <definedName name="_MT139" localSheetId="23">#REF!</definedName>
    <definedName name="_MT139" localSheetId="28">#REF!</definedName>
    <definedName name="_MT139" localSheetId="24">#REF!</definedName>
    <definedName name="_MT139" localSheetId="21">#REF!</definedName>
    <definedName name="_MT139">#REF!</definedName>
    <definedName name="_MT14" localSheetId="23">#REF!</definedName>
    <definedName name="_MT14" localSheetId="28">#REF!</definedName>
    <definedName name="_MT14" localSheetId="24">#REF!</definedName>
    <definedName name="_MT14" localSheetId="21">#REF!</definedName>
    <definedName name="_MT14">#REF!</definedName>
    <definedName name="_MT140" localSheetId="23">#REF!</definedName>
    <definedName name="_MT140" localSheetId="28">#REF!</definedName>
    <definedName name="_MT140" localSheetId="24">#REF!</definedName>
    <definedName name="_MT140" localSheetId="21">#REF!</definedName>
    <definedName name="_MT140">#REF!</definedName>
    <definedName name="_MT141" localSheetId="23">#REF!</definedName>
    <definedName name="_MT141" localSheetId="28">#REF!</definedName>
    <definedName name="_MT141" localSheetId="24">#REF!</definedName>
    <definedName name="_MT141" localSheetId="21">#REF!</definedName>
    <definedName name="_MT141">#REF!</definedName>
    <definedName name="_MT142" localSheetId="23">#REF!</definedName>
    <definedName name="_MT142" localSheetId="28">#REF!</definedName>
    <definedName name="_MT142" localSheetId="24">#REF!</definedName>
    <definedName name="_MT142" localSheetId="21">#REF!</definedName>
    <definedName name="_MT142">#REF!</definedName>
    <definedName name="_MT143" localSheetId="23">#REF!</definedName>
    <definedName name="_MT143" localSheetId="28">#REF!</definedName>
    <definedName name="_MT143" localSheetId="24">#REF!</definedName>
    <definedName name="_MT143" localSheetId="21">#REF!</definedName>
    <definedName name="_MT143">#REF!</definedName>
    <definedName name="_MT144" localSheetId="23">#REF!</definedName>
    <definedName name="_MT144" localSheetId="28">#REF!</definedName>
    <definedName name="_MT144" localSheetId="24">#REF!</definedName>
    <definedName name="_MT144" localSheetId="21">#REF!</definedName>
    <definedName name="_MT144">#REF!</definedName>
    <definedName name="_MT145" localSheetId="23">#REF!</definedName>
    <definedName name="_MT145" localSheetId="28">#REF!</definedName>
    <definedName name="_MT145" localSheetId="24">#REF!</definedName>
    <definedName name="_MT145" localSheetId="21">#REF!</definedName>
    <definedName name="_MT145">#REF!</definedName>
    <definedName name="_MT146" localSheetId="23">#REF!</definedName>
    <definedName name="_MT146" localSheetId="28">#REF!</definedName>
    <definedName name="_MT146" localSheetId="24">#REF!</definedName>
    <definedName name="_MT146" localSheetId="21">#REF!</definedName>
    <definedName name="_MT146">#REF!</definedName>
    <definedName name="_MT147" localSheetId="23">#REF!</definedName>
    <definedName name="_MT147" localSheetId="28">#REF!</definedName>
    <definedName name="_MT147" localSheetId="24">#REF!</definedName>
    <definedName name="_MT147" localSheetId="21">#REF!</definedName>
    <definedName name="_MT147">#REF!</definedName>
    <definedName name="_MT148" localSheetId="23">#REF!</definedName>
    <definedName name="_MT148" localSheetId="28">#REF!</definedName>
    <definedName name="_MT148" localSheetId="24">#REF!</definedName>
    <definedName name="_MT148" localSheetId="21">#REF!</definedName>
    <definedName name="_MT148">#REF!</definedName>
    <definedName name="_MT149" localSheetId="23">#REF!</definedName>
    <definedName name="_MT149" localSheetId="28">#REF!</definedName>
    <definedName name="_MT149" localSheetId="24">#REF!</definedName>
    <definedName name="_MT149" localSheetId="21">#REF!</definedName>
    <definedName name="_MT149">#REF!</definedName>
    <definedName name="_MT15" localSheetId="23">#REF!</definedName>
    <definedName name="_MT15" localSheetId="28">#REF!</definedName>
    <definedName name="_MT15" localSheetId="24">#REF!</definedName>
    <definedName name="_MT15" localSheetId="21">#REF!</definedName>
    <definedName name="_MT15">#REF!</definedName>
    <definedName name="_MT150" localSheetId="23">#REF!</definedName>
    <definedName name="_MT150" localSheetId="28">#REF!</definedName>
    <definedName name="_MT150" localSheetId="24">#REF!</definedName>
    <definedName name="_MT150" localSheetId="21">#REF!</definedName>
    <definedName name="_MT150">#REF!</definedName>
    <definedName name="_MT16" localSheetId="23">#REF!</definedName>
    <definedName name="_MT16" localSheetId="28">#REF!</definedName>
    <definedName name="_MT16" localSheetId="24">#REF!</definedName>
    <definedName name="_MT16" localSheetId="21">#REF!</definedName>
    <definedName name="_MT16">#REF!</definedName>
    <definedName name="_MT17" localSheetId="23">#REF!</definedName>
    <definedName name="_MT17" localSheetId="28">#REF!</definedName>
    <definedName name="_MT17" localSheetId="24">#REF!</definedName>
    <definedName name="_MT17" localSheetId="21">#REF!</definedName>
    <definedName name="_MT17">#REF!</definedName>
    <definedName name="_MT18" localSheetId="23">#REF!</definedName>
    <definedName name="_MT18" localSheetId="28">#REF!</definedName>
    <definedName name="_MT18" localSheetId="24">#REF!</definedName>
    <definedName name="_MT18" localSheetId="21">#REF!</definedName>
    <definedName name="_MT18">#REF!</definedName>
    <definedName name="_MT19" localSheetId="23">#REF!</definedName>
    <definedName name="_MT19" localSheetId="28">#REF!</definedName>
    <definedName name="_MT19" localSheetId="24">#REF!</definedName>
    <definedName name="_MT19" localSheetId="21">#REF!</definedName>
    <definedName name="_MT19">#REF!</definedName>
    <definedName name="_MT2" localSheetId="23">#REF!</definedName>
    <definedName name="_MT2" localSheetId="28">#REF!</definedName>
    <definedName name="_MT2" localSheetId="24">#REF!</definedName>
    <definedName name="_MT2" localSheetId="21">#REF!</definedName>
    <definedName name="_MT2">#REF!</definedName>
    <definedName name="_MT20" localSheetId="23">#REF!</definedName>
    <definedName name="_MT20" localSheetId="28">#REF!</definedName>
    <definedName name="_MT20" localSheetId="24">#REF!</definedName>
    <definedName name="_MT20" localSheetId="21">#REF!</definedName>
    <definedName name="_MT20">#REF!</definedName>
    <definedName name="_MT21" localSheetId="23">#REF!</definedName>
    <definedName name="_MT21" localSheetId="28">#REF!</definedName>
    <definedName name="_MT21" localSheetId="24">#REF!</definedName>
    <definedName name="_MT21" localSheetId="21">#REF!</definedName>
    <definedName name="_MT21">#REF!</definedName>
    <definedName name="_MT22" localSheetId="23">#REF!</definedName>
    <definedName name="_MT22" localSheetId="28">#REF!</definedName>
    <definedName name="_MT22" localSheetId="24">#REF!</definedName>
    <definedName name="_MT22" localSheetId="21">#REF!</definedName>
    <definedName name="_MT22">#REF!</definedName>
    <definedName name="_MT23" localSheetId="23">#REF!</definedName>
    <definedName name="_MT23" localSheetId="28">#REF!</definedName>
    <definedName name="_MT23" localSheetId="24">#REF!</definedName>
    <definedName name="_MT23" localSheetId="21">#REF!</definedName>
    <definedName name="_MT23">#REF!</definedName>
    <definedName name="_MT24" localSheetId="23">#REF!</definedName>
    <definedName name="_MT24" localSheetId="28">#REF!</definedName>
    <definedName name="_MT24" localSheetId="24">#REF!</definedName>
    <definedName name="_MT24" localSheetId="21">#REF!</definedName>
    <definedName name="_MT24">#REF!</definedName>
    <definedName name="_MT25" localSheetId="23">#REF!</definedName>
    <definedName name="_MT25" localSheetId="28">#REF!</definedName>
    <definedName name="_MT25" localSheetId="24">#REF!</definedName>
    <definedName name="_MT25" localSheetId="21">#REF!</definedName>
    <definedName name="_MT25">#REF!</definedName>
    <definedName name="_MT26" localSheetId="23">#REF!</definedName>
    <definedName name="_MT26" localSheetId="28">#REF!</definedName>
    <definedName name="_MT26" localSheetId="24">#REF!</definedName>
    <definedName name="_MT26" localSheetId="21">#REF!</definedName>
    <definedName name="_MT26">#REF!</definedName>
    <definedName name="_MT27" localSheetId="23">#REF!</definedName>
    <definedName name="_MT27" localSheetId="28">#REF!</definedName>
    <definedName name="_MT27" localSheetId="24">#REF!</definedName>
    <definedName name="_MT27" localSheetId="21">#REF!</definedName>
    <definedName name="_MT27">#REF!</definedName>
    <definedName name="_MT28" localSheetId="23">#REF!</definedName>
    <definedName name="_MT28" localSheetId="28">#REF!</definedName>
    <definedName name="_MT28" localSheetId="24">#REF!</definedName>
    <definedName name="_MT28" localSheetId="21">#REF!</definedName>
    <definedName name="_MT28">#REF!</definedName>
    <definedName name="_MT29" localSheetId="23">#REF!</definedName>
    <definedName name="_MT29" localSheetId="28">#REF!</definedName>
    <definedName name="_MT29" localSheetId="24">#REF!</definedName>
    <definedName name="_MT29" localSheetId="21">#REF!</definedName>
    <definedName name="_MT29">#REF!</definedName>
    <definedName name="_MT3" localSheetId="23">#REF!</definedName>
    <definedName name="_MT3" localSheetId="28">#REF!</definedName>
    <definedName name="_MT3" localSheetId="24">#REF!</definedName>
    <definedName name="_MT3" localSheetId="21">#REF!</definedName>
    <definedName name="_MT3">#REF!</definedName>
    <definedName name="_MT30" localSheetId="23">#REF!</definedName>
    <definedName name="_MT30" localSheetId="28">#REF!</definedName>
    <definedName name="_MT30" localSheetId="24">#REF!</definedName>
    <definedName name="_MT30" localSheetId="21">#REF!</definedName>
    <definedName name="_MT30">#REF!</definedName>
    <definedName name="_MT31" localSheetId="23">#REF!</definedName>
    <definedName name="_MT31" localSheetId="28">#REF!</definedName>
    <definedName name="_MT31" localSheetId="24">#REF!</definedName>
    <definedName name="_MT31" localSheetId="21">#REF!</definedName>
    <definedName name="_MT31">#REF!</definedName>
    <definedName name="_MT32" localSheetId="23">#REF!</definedName>
    <definedName name="_MT32" localSheetId="28">#REF!</definedName>
    <definedName name="_MT32" localSheetId="24">#REF!</definedName>
    <definedName name="_MT32" localSheetId="21">#REF!</definedName>
    <definedName name="_MT32">#REF!</definedName>
    <definedName name="_MT33" localSheetId="23">#REF!</definedName>
    <definedName name="_MT33" localSheetId="28">#REF!</definedName>
    <definedName name="_MT33" localSheetId="24">#REF!</definedName>
    <definedName name="_MT33" localSheetId="21">#REF!</definedName>
    <definedName name="_MT33">#REF!</definedName>
    <definedName name="_MT34" localSheetId="23">#REF!</definedName>
    <definedName name="_MT34" localSheetId="28">#REF!</definedName>
    <definedName name="_MT34" localSheetId="24">#REF!</definedName>
    <definedName name="_MT34" localSheetId="21">#REF!</definedName>
    <definedName name="_MT34">#REF!</definedName>
    <definedName name="_MT35" localSheetId="23">#REF!</definedName>
    <definedName name="_MT35" localSheetId="28">#REF!</definedName>
    <definedName name="_MT35" localSheetId="24">#REF!</definedName>
    <definedName name="_MT35" localSheetId="21">#REF!</definedName>
    <definedName name="_MT35">#REF!</definedName>
    <definedName name="_MT36" localSheetId="23">#REF!</definedName>
    <definedName name="_MT36" localSheetId="28">#REF!</definedName>
    <definedName name="_MT36" localSheetId="24">#REF!</definedName>
    <definedName name="_MT36" localSheetId="21">#REF!</definedName>
    <definedName name="_MT36">#REF!</definedName>
    <definedName name="_MT37" localSheetId="23">#REF!</definedName>
    <definedName name="_MT37" localSheetId="28">#REF!</definedName>
    <definedName name="_MT37" localSheetId="24">#REF!</definedName>
    <definedName name="_MT37" localSheetId="21">#REF!</definedName>
    <definedName name="_MT37">#REF!</definedName>
    <definedName name="_MT38" localSheetId="23">#REF!</definedName>
    <definedName name="_MT38" localSheetId="28">#REF!</definedName>
    <definedName name="_MT38" localSheetId="24">#REF!</definedName>
    <definedName name="_MT38" localSheetId="21">#REF!</definedName>
    <definedName name="_MT38">#REF!</definedName>
    <definedName name="_MT39" localSheetId="23">#REF!</definedName>
    <definedName name="_MT39" localSheetId="28">#REF!</definedName>
    <definedName name="_MT39" localSheetId="24">#REF!</definedName>
    <definedName name="_MT39" localSheetId="21">#REF!</definedName>
    <definedName name="_MT39">#REF!</definedName>
    <definedName name="_MT4" localSheetId="23">#REF!</definedName>
    <definedName name="_MT4" localSheetId="28">#REF!</definedName>
    <definedName name="_MT4" localSheetId="24">#REF!</definedName>
    <definedName name="_MT4" localSheetId="21">#REF!</definedName>
    <definedName name="_MT4">#REF!</definedName>
    <definedName name="_MT40" localSheetId="23">#REF!</definedName>
    <definedName name="_MT40" localSheetId="28">#REF!</definedName>
    <definedName name="_MT40" localSheetId="24">#REF!</definedName>
    <definedName name="_MT40" localSheetId="21">#REF!</definedName>
    <definedName name="_MT40">#REF!</definedName>
    <definedName name="_MT41" localSheetId="23">#REF!</definedName>
    <definedName name="_MT41" localSheetId="28">#REF!</definedName>
    <definedName name="_MT41" localSheetId="24">#REF!</definedName>
    <definedName name="_MT41" localSheetId="21">#REF!</definedName>
    <definedName name="_MT41">#REF!</definedName>
    <definedName name="_MT42" localSheetId="23">#REF!</definedName>
    <definedName name="_MT42" localSheetId="28">#REF!</definedName>
    <definedName name="_MT42" localSheetId="24">#REF!</definedName>
    <definedName name="_MT42" localSheetId="21">#REF!</definedName>
    <definedName name="_MT42">#REF!</definedName>
    <definedName name="_MT43" localSheetId="23">#REF!</definedName>
    <definedName name="_MT43" localSheetId="28">#REF!</definedName>
    <definedName name="_MT43" localSheetId="24">#REF!</definedName>
    <definedName name="_MT43" localSheetId="21">#REF!</definedName>
    <definedName name="_MT43">#REF!</definedName>
    <definedName name="_MT44" localSheetId="23">#REF!</definedName>
    <definedName name="_MT44" localSheetId="28">#REF!</definedName>
    <definedName name="_MT44" localSheetId="24">#REF!</definedName>
    <definedName name="_MT44" localSheetId="21">#REF!</definedName>
    <definedName name="_MT44">#REF!</definedName>
    <definedName name="_MT45" localSheetId="23">#REF!</definedName>
    <definedName name="_MT45" localSheetId="28">#REF!</definedName>
    <definedName name="_MT45" localSheetId="24">#REF!</definedName>
    <definedName name="_MT45" localSheetId="21">#REF!</definedName>
    <definedName name="_MT45">#REF!</definedName>
    <definedName name="_MT46" localSheetId="23">#REF!</definedName>
    <definedName name="_MT46" localSheetId="28">#REF!</definedName>
    <definedName name="_MT46" localSheetId="24">#REF!</definedName>
    <definedName name="_MT46" localSheetId="21">#REF!</definedName>
    <definedName name="_MT46">#REF!</definedName>
    <definedName name="_MT47" localSheetId="23">#REF!</definedName>
    <definedName name="_MT47" localSheetId="28">#REF!</definedName>
    <definedName name="_MT47" localSheetId="24">#REF!</definedName>
    <definedName name="_MT47" localSheetId="21">#REF!</definedName>
    <definedName name="_MT47">#REF!</definedName>
    <definedName name="_MT48" localSheetId="23">#REF!</definedName>
    <definedName name="_MT48" localSheetId="28">#REF!</definedName>
    <definedName name="_MT48" localSheetId="24">#REF!</definedName>
    <definedName name="_MT48" localSheetId="21">#REF!</definedName>
    <definedName name="_MT48">#REF!</definedName>
    <definedName name="_MT49" localSheetId="23">#REF!</definedName>
    <definedName name="_MT49" localSheetId="28">#REF!</definedName>
    <definedName name="_MT49" localSheetId="24">#REF!</definedName>
    <definedName name="_MT49" localSheetId="21">#REF!</definedName>
    <definedName name="_MT49">#REF!</definedName>
    <definedName name="_MT5" localSheetId="23">#REF!</definedName>
    <definedName name="_MT5" localSheetId="28">#REF!</definedName>
    <definedName name="_MT5" localSheetId="24">#REF!</definedName>
    <definedName name="_MT5" localSheetId="21">#REF!</definedName>
    <definedName name="_MT5">#REF!</definedName>
    <definedName name="_MT50" localSheetId="23">#REF!</definedName>
    <definedName name="_MT50" localSheetId="28">#REF!</definedName>
    <definedName name="_MT50" localSheetId="24">#REF!</definedName>
    <definedName name="_MT50" localSheetId="21">#REF!</definedName>
    <definedName name="_MT50">#REF!</definedName>
    <definedName name="_MT500" localSheetId="23">#REF!</definedName>
    <definedName name="_MT500" localSheetId="28">#REF!</definedName>
    <definedName name="_MT500" localSheetId="24">#REF!</definedName>
    <definedName name="_MT500" localSheetId="21">#REF!</definedName>
    <definedName name="_MT500">#REF!</definedName>
    <definedName name="_MT51" localSheetId="23">#REF!</definedName>
    <definedName name="_MT51" localSheetId="28">#REF!</definedName>
    <definedName name="_MT51" localSheetId="24">#REF!</definedName>
    <definedName name="_MT51" localSheetId="21">#REF!</definedName>
    <definedName name="_MT51">#REF!</definedName>
    <definedName name="_MT52" localSheetId="23">#REF!</definedName>
    <definedName name="_MT52" localSheetId="28">#REF!</definedName>
    <definedName name="_MT52" localSheetId="24">#REF!</definedName>
    <definedName name="_MT52" localSheetId="21">#REF!</definedName>
    <definedName name="_MT52">#REF!</definedName>
    <definedName name="_MT53" localSheetId="23">#REF!</definedName>
    <definedName name="_MT53" localSheetId="28">#REF!</definedName>
    <definedName name="_MT53" localSheetId="24">#REF!</definedName>
    <definedName name="_MT53" localSheetId="21">#REF!</definedName>
    <definedName name="_MT53">#REF!</definedName>
    <definedName name="_MT54" localSheetId="23">#REF!</definedName>
    <definedName name="_MT54" localSheetId="28">#REF!</definedName>
    <definedName name="_MT54" localSheetId="24">#REF!</definedName>
    <definedName name="_MT54" localSheetId="21">#REF!</definedName>
    <definedName name="_MT54">#REF!</definedName>
    <definedName name="_MT55" localSheetId="23">#REF!</definedName>
    <definedName name="_MT55" localSheetId="28">#REF!</definedName>
    <definedName name="_MT55" localSheetId="24">#REF!</definedName>
    <definedName name="_MT55" localSheetId="21">#REF!</definedName>
    <definedName name="_MT55">#REF!</definedName>
    <definedName name="_MT56" localSheetId="23">#REF!</definedName>
    <definedName name="_MT56" localSheetId="28">#REF!</definedName>
    <definedName name="_MT56" localSheetId="24">#REF!</definedName>
    <definedName name="_MT56" localSheetId="21">#REF!</definedName>
    <definedName name="_MT56">#REF!</definedName>
    <definedName name="_MT57" localSheetId="23">#REF!</definedName>
    <definedName name="_MT57" localSheetId="28">#REF!</definedName>
    <definedName name="_MT57" localSheetId="24">#REF!</definedName>
    <definedName name="_MT57" localSheetId="21">#REF!</definedName>
    <definedName name="_MT57">#REF!</definedName>
    <definedName name="_MT58" localSheetId="23">#REF!</definedName>
    <definedName name="_MT58" localSheetId="28">#REF!</definedName>
    <definedName name="_MT58" localSheetId="24">#REF!</definedName>
    <definedName name="_MT58" localSheetId="21">#REF!</definedName>
    <definedName name="_MT58">#REF!</definedName>
    <definedName name="_MT59" localSheetId="23">#REF!</definedName>
    <definedName name="_MT59" localSheetId="28">#REF!</definedName>
    <definedName name="_MT59" localSheetId="24">#REF!</definedName>
    <definedName name="_MT59" localSheetId="21">#REF!</definedName>
    <definedName name="_MT59">#REF!</definedName>
    <definedName name="_MT6" localSheetId="23">#REF!</definedName>
    <definedName name="_MT6" localSheetId="28">#REF!</definedName>
    <definedName name="_MT6" localSheetId="24">#REF!</definedName>
    <definedName name="_MT6" localSheetId="21">#REF!</definedName>
    <definedName name="_MT6">#REF!</definedName>
    <definedName name="_MT60" localSheetId="23">#REF!</definedName>
    <definedName name="_MT60" localSheetId="28">#REF!</definedName>
    <definedName name="_MT60" localSheetId="24">#REF!</definedName>
    <definedName name="_MT60" localSheetId="21">#REF!</definedName>
    <definedName name="_MT60">#REF!</definedName>
    <definedName name="_MT61" localSheetId="23">#REF!</definedName>
    <definedName name="_MT61" localSheetId="28">#REF!</definedName>
    <definedName name="_MT61" localSheetId="24">#REF!</definedName>
    <definedName name="_MT61" localSheetId="21">#REF!</definedName>
    <definedName name="_MT61">#REF!</definedName>
    <definedName name="_MT62" localSheetId="23">#REF!</definedName>
    <definedName name="_MT62" localSheetId="28">#REF!</definedName>
    <definedName name="_MT62" localSheetId="24">#REF!</definedName>
    <definedName name="_MT62" localSheetId="21">#REF!</definedName>
    <definedName name="_MT62">#REF!</definedName>
    <definedName name="_MT63" localSheetId="23">#REF!</definedName>
    <definedName name="_MT63" localSheetId="28">#REF!</definedName>
    <definedName name="_MT63" localSheetId="24">#REF!</definedName>
    <definedName name="_MT63" localSheetId="21">#REF!</definedName>
    <definedName name="_MT63">#REF!</definedName>
    <definedName name="_MT64" localSheetId="23">#REF!</definedName>
    <definedName name="_MT64" localSheetId="28">#REF!</definedName>
    <definedName name="_MT64" localSheetId="24">#REF!</definedName>
    <definedName name="_MT64" localSheetId="21">#REF!</definedName>
    <definedName name="_MT64">#REF!</definedName>
    <definedName name="_MT65" localSheetId="23">#REF!</definedName>
    <definedName name="_MT65" localSheetId="28">#REF!</definedName>
    <definedName name="_MT65" localSheetId="24">#REF!</definedName>
    <definedName name="_MT65" localSheetId="21">#REF!</definedName>
    <definedName name="_MT65">#REF!</definedName>
    <definedName name="_MT66" localSheetId="23">#REF!</definedName>
    <definedName name="_MT66" localSheetId="28">#REF!</definedName>
    <definedName name="_MT66" localSheetId="24">#REF!</definedName>
    <definedName name="_MT66" localSheetId="21">#REF!</definedName>
    <definedName name="_MT66">#REF!</definedName>
    <definedName name="_MT67" localSheetId="23">#REF!</definedName>
    <definedName name="_MT67" localSheetId="28">#REF!</definedName>
    <definedName name="_MT67" localSheetId="24">#REF!</definedName>
    <definedName name="_MT67" localSheetId="21">#REF!</definedName>
    <definedName name="_MT67">#REF!</definedName>
    <definedName name="_MT68" localSheetId="23">#REF!</definedName>
    <definedName name="_MT68" localSheetId="28">#REF!</definedName>
    <definedName name="_MT68" localSheetId="24">#REF!</definedName>
    <definedName name="_MT68" localSheetId="21">#REF!</definedName>
    <definedName name="_MT68">#REF!</definedName>
    <definedName name="_MT69" localSheetId="23">#REF!</definedName>
    <definedName name="_MT69" localSheetId="28">#REF!</definedName>
    <definedName name="_MT69" localSheetId="24">#REF!</definedName>
    <definedName name="_MT69" localSheetId="21">#REF!</definedName>
    <definedName name="_MT69">#REF!</definedName>
    <definedName name="_MT7" localSheetId="23">#REF!</definedName>
    <definedName name="_MT7" localSheetId="28">#REF!</definedName>
    <definedName name="_MT7" localSheetId="24">#REF!</definedName>
    <definedName name="_MT7" localSheetId="21">#REF!</definedName>
    <definedName name="_MT7">#REF!</definedName>
    <definedName name="_MT70" localSheetId="23">#REF!</definedName>
    <definedName name="_MT70" localSheetId="28">#REF!</definedName>
    <definedName name="_MT70" localSheetId="24">#REF!</definedName>
    <definedName name="_MT70" localSheetId="21">#REF!</definedName>
    <definedName name="_MT70">#REF!</definedName>
    <definedName name="_MT71" localSheetId="23">#REF!</definedName>
    <definedName name="_MT71" localSheetId="28">#REF!</definedName>
    <definedName name="_MT71" localSheetId="24">#REF!</definedName>
    <definedName name="_MT71" localSheetId="21">#REF!</definedName>
    <definedName name="_MT71">#REF!</definedName>
    <definedName name="_MT72" localSheetId="23">#REF!</definedName>
    <definedName name="_MT72" localSheetId="28">#REF!</definedName>
    <definedName name="_MT72" localSheetId="24">#REF!</definedName>
    <definedName name="_MT72" localSheetId="21">#REF!</definedName>
    <definedName name="_MT72">#REF!</definedName>
    <definedName name="_MT73" localSheetId="23">#REF!</definedName>
    <definedName name="_MT73" localSheetId="28">#REF!</definedName>
    <definedName name="_MT73" localSheetId="24">#REF!</definedName>
    <definedName name="_MT73" localSheetId="21">#REF!</definedName>
    <definedName name="_MT73">#REF!</definedName>
    <definedName name="_MT74" localSheetId="23">#REF!</definedName>
    <definedName name="_MT74" localSheetId="28">#REF!</definedName>
    <definedName name="_MT74" localSheetId="24">#REF!</definedName>
    <definedName name="_MT74" localSheetId="21">#REF!</definedName>
    <definedName name="_MT74">#REF!</definedName>
    <definedName name="_MT75" localSheetId="23">#REF!</definedName>
    <definedName name="_MT75" localSheetId="28">#REF!</definedName>
    <definedName name="_MT75" localSheetId="24">#REF!</definedName>
    <definedName name="_MT75" localSheetId="21">#REF!</definedName>
    <definedName name="_MT75">#REF!</definedName>
    <definedName name="_MT76" localSheetId="23">#REF!</definedName>
    <definedName name="_MT76" localSheetId="28">#REF!</definedName>
    <definedName name="_MT76" localSheetId="24">#REF!</definedName>
    <definedName name="_MT76" localSheetId="21">#REF!</definedName>
    <definedName name="_MT76">#REF!</definedName>
    <definedName name="_MT77" localSheetId="23">#REF!</definedName>
    <definedName name="_MT77" localSheetId="28">#REF!</definedName>
    <definedName name="_MT77" localSheetId="24">#REF!</definedName>
    <definedName name="_MT77" localSheetId="21">#REF!</definedName>
    <definedName name="_MT77">#REF!</definedName>
    <definedName name="_MT78" localSheetId="23">#REF!</definedName>
    <definedName name="_MT78" localSheetId="28">#REF!</definedName>
    <definedName name="_MT78" localSheetId="24">#REF!</definedName>
    <definedName name="_MT78" localSheetId="21">#REF!</definedName>
    <definedName name="_MT78">#REF!</definedName>
    <definedName name="_MT79" localSheetId="23">#REF!</definedName>
    <definedName name="_MT79" localSheetId="28">#REF!</definedName>
    <definedName name="_MT79" localSheetId="24">#REF!</definedName>
    <definedName name="_MT79" localSheetId="21">#REF!</definedName>
    <definedName name="_MT79">#REF!</definedName>
    <definedName name="_MT8" localSheetId="23">#REF!</definedName>
    <definedName name="_MT8" localSheetId="28">#REF!</definedName>
    <definedName name="_MT8" localSheetId="24">#REF!</definedName>
    <definedName name="_MT8" localSheetId="21">#REF!</definedName>
    <definedName name="_MT8">#REF!</definedName>
    <definedName name="_MT80" localSheetId="23">#REF!</definedName>
    <definedName name="_MT80" localSheetId="28">#REF!</definedName>
    <definedName name="_MT80" localSheetId="24">#REF!</definedName>
    <definedName name="_MT80" localSheetId="21">#REF!</definedName>
    <definedName name="_MT80">#REF!</definedName>
    <definedName name="_MT81" localSheetId="23">#REF!</definedName>
    <definedName name="_MT81" localSheetId="28">#REF!</definedName>
    <definedName name="_MT81" localSheetId="24">#REF!</definedName>
    <definedName name="_MT81" localSheetId="21">#REF!</definedName>
    <definedName name="_MT81">#REF!</definedName>
    <definedName name="_MT82" localSheetId="23">#REF!</definedName>
    <definedName name="_MT82" localSheetId="28">#REF!</definedName>
    <definedName name="_MT82" localSheetId="24">#REF!</definedName>
    <definedName name="_MT82" localSheetId="21">#REF!</definedName>
    <definedName name="_MT82">#REF!</definedName>
    <definedName name="_MT83" localSheetId="23">#REF!</definedName>
    <definedName name="_MT83" localSheetId="28">#REF!</definedName>
    <definedName name="_MT83" localSheetId="24">#REF!</definedName>
    <definedName name="_MT83" localSheetId="21">#REF!</definedName>
    <definedName name="_MT83">#REF!</definedName>
    <definedName name="_MT84" localSheetId="23">#REF!</definedName>
    <definedName name="_MT84" localSheetId="28">#REF!</definedName>
    <definedName name="_MT84" localSheetId="24">#REF!</definedName>
    <definedName name="_MT84" localSheetId="21">#REF!</definedName>
    <definedName name="_MT84">#REF!</definedName>
    <definedName name="_MT85" localSheetId="23">#REF!</definedName>
    <definedName name="_MT85" localSheetId="28">#REF!</definedName>
    <definedName name="_MT85" localSheetId="24">#REF!</definedName>
    <definedName name="_MT85" localSheetId="21">#REF!</definedName>
    <definedName name="_MT85">#REF!</definedName>
    <definedName name="_MT86" localSheetId="23">#REF!</definedName>
    <definedName name="_MT86" localSheetId="28">#REF!</definedName>
    <definedName name="_MT86" localSheetId="24">#REF!</definedName>
    <definedName name="_MT86" localSheetId="21">#REF!</definedName>
    <definedName name="_MT86">#REF!</definedName>
    <definedName name="_MT87" localSheetId="23">#REF!</definedName>
    <definedName name="_MT87" localSheetId="28">#REF!</definedName>
    <definedName name="_MT87" localSheetId="24">#REF!</definedName>
    <definedName name="_MT87" localSheetId="21">#REF!</definedName>
    <definedName name="_MT87">#REF!</definedName>
    <definedName name="_MT88" localSheetId="23">#REF!</definedName>
    <definedName name="_MT88" localSheetId="28">#REF!</definedName>
    <definedName name="_MT88" localSheetId="24">#REF!</definedName>
    <definedName name="_MT88" localSheetId="21">#REF!</definedName>
    <definedName name="_MT88">#REF!</definedName>
    <definedName name="_MT89" localSheetId="23">#REF!</definedName>
    <definedName name="_MT89" localSheetId="28">#REF!</definedName>
    <definedName name="_MT89" localSheetId="24">#REF!</definedName>
    <definedName name="_MT89" localSheetId="21">#REF!</definedName>
    <definedName name="_MT89">#REF!</definedName>
    <definedName name="_MT9" localSheetId="23">#REF!</definedName>
    <definedName name="_MT9" localSheetId="28">#REF!</definedName>
    <definedName name="_MT9" localSheetId="24">#REF!</definedName>
    <definedName name="_MT9" localSheetId="21">#REF!</definedName>
    <definedName name="_MT9">#REF!</definedName>
    <definedName name="_MT90" localSheetId="23">#REF!</definedName>
    <definedName name="_MT90" localSheetId="28">#REF!</definedName>
    <definedName name="_MT90" localSheetId="24">#REF!</definedName>
    <definedName name="_MT90" localSheetId="21">#REF!</definedName>
    <definedName name="_MT90">#REF!</definedName>
    <definedName name="_MT91" localSheetId="23">#REF!</definedName>
    <definedName name="_MT91" localSheetId="28">#REF!</definedName>
    <definedName name="_MT91" localSheetId="24">#REF!</definedName>
    <definedName name="_MT91" localSheetId="21">#REF!</definedName>
    <definedName name="_MT91">#REF!</definedName>
    <definedName name="_MT92" localSheetId="23">#REF!</definedName>
    <definedName name="_MT92" localSheetId="28">#REF!</definedName>
    <definedName name="_MT92" localSheetId="24">#REF!</definedName>
    <definedName name="_MT92" localSheetId="21">#REF!</definedName>
    <definedName name="_MT92">#REF!</definedName>
    <definedName name="_MT93" localSheetId="23">#REF!</definedName>
    <definedName name="_MT93" localSheetId="28">#REF!</definedName>
    <definedName name="_MT93" localSheetId="24">#REF!</definedName>
    <definedName name="_MT93" localSheetId="21">#REF!</definedName>
    <definedName name="_MT93">#REF!</definedName>
    <definedName name="_MT94" localSheetId="23">#REF!</definedName>
    <definedName name="_MT94" localSheetId="28">#REF!</definedName>
    <definedName name="_MT94" localSheetId="24">#REF!</definedName>
    <definedName name="_MT94" localSheetId="21">#REF!</definedName>
    <definedName name="_MT94">#REF!</definedName>
    <definedName name="_MT95" localSheetId="23">#REF!</definedName>
    <definedName name="_MT95" localSheetId="28">#REF!</definedName>
    <definedName name="_MT95" localSheetId="24">#REF!</definedName>
    <definedName name="_MT95" localSheetId="21">#REF!</definedName>
    <definedName name="_MT95">#REF!</definedName>
    <definedName name="_MT96" localSheetId="23">#REF!</definedName>
    <definedName name="_MT96" localSheetId="28">#REF!</definedName>
    <definedName name="_MT96" localSheetId="24">#REF!</definedName>
    <definedName name="_MT96" localSheetId="21">#REF!</definedName>
    <definedName name="_MT96">#REF!</definedName>
    <definedName name="_MT97" localSheetId="23">#REF!</definedName>
    <definedName name="_MT97" localSheetId="28">#REF!</definedName>
    <definedName name="_MT97" localSheetId="24">#REF!</definedName>
    <definedName name="_MT97" localSheetId="21">#REF!</definedName>
    <definedName name="_MT97">#REF!</definedName>
    <definedName name="_MT98" localSheetId="23">#REF!</definedName>
    <definedName name="_MT98" localSheetId="28">#REF!</definedName>
    <definedName name="_MT98" localSheetId="24">#REF!</definedName>
    <definedName name="_MT98" localSheetId="21">#REF!</definedName>
    <definedName name="_MT98">#REF!</definedName>
    <definedName name="_MT99" localSheetId="23">#REF!</definedName>
    <definedName name="_MT99" localSheetId="28">#REF!</definedName>
    <definedName name="_MT99" localSheetId="24">#REF!</definedName>
    <definedName name="_MT99" localSheetId="21">#REF!</definedName>
    <definedName name="_MT99">#REF!</definedName>
    <definedName name="_MU" localSheetId="23">#REF!</definedName>
    <definedName name="_MU" localSheetId="24">#REF!</definedName>
    <definedName name="_MU" localSheetId="21">#REF!</definedName>
    <definedName name="_MU">#REF!</definedName>
    <definedName name="_NW" localSheetId="26">#N/A</definedName>
    <definedName name="_NW" localSheetId="28">[68]Cover!$C$8</definedName>
    <definedName name="_NW">[69]Cover!$C$8</definedName>
    <definedName name="_o.k" localSheetId="25">'[70]Road Detail Est.'!#REF!</definedName>
    <definedName name="_o.k" localSheetId="22">'[70]Road Detail Est.'!#REF!</definedName>
    <definedName name="_o.k" localSheetId="23">'[70]Road Detail Est.'!#REF!</definedName>
    <definedName name="_o.k" localSheetId="26">'[70]Road Detail Est.'!#REF!</definedName>
    <definedName name="_o.k" localSheetId="24">'[70]Road Detail Est.'!#REF!</definedName>
    <definedName name="_o.k">'[70]Road Detail Est.'!#REF!</definedName>
    <definedName name="_O10" localSheetId="25">#REF!</definedName>
    <definedName name="_O10" localSheetId="22">#REF!</definedName>
    <definedName name="_O10" localSheetId="23">#REF!</definedName>
    <definedName name="_O10" localSheetId="26">#REF!</definedName>
    <definedName name="_O10" localSheetId="24">#REF!</definedName>
    <definedName name="_O10" localSheetId="21">#REF!</definedName>
    <definedName name="_O10">#REF!</definedName>
    <definedName name="_O100" localSheetId="23">#REF!</definedName>
    <definedName name="_O100" localSheetId="26">#REF!</definedName>
    <definedName name="_O100" localSheetId="24">#REF!</definedName>
    <definedName name="_O100" localSheetId="21">#REF!</definedName>
    <definedName name="_O100">#REF!</definedName>
    <definedName name="_O12" localSheetId="23">#REF!</definedName>
    <definedName name="_O12" localSheetId="26">#REF!</definedName>
    <definedName name="_O12" localSheetId="24">#REF!</definedName>
    <definedName name="_O12" localSheetId="21">#REF!</definedName>
    <definedName name="_O12">#REF!</definedName>
    <definedName name="_O150" localSheetId="23">#REF!</definedName>
    <definedName name="_O150" localSheetId="24">#REF!</definedName>
    <definedName name="_O150" localSheetId="21">#REF!</definedName>
    <definedName name="_O150">#REF!</definedName>
    <definedName name="_O20" localSheetId="23">#REF!</definedName>
    <definedName name="_O20" localSheetId="24">#REF!</definedName>
    <definedName name="_O20" localSheetId="21">#REF!</definedName>
    <definedName name="_O20">#REF!</definedName>
    <definedName name="_O300" localSheetId="23">#REF!</definedName>
    <definedName name="_O300" localSheetId="24">#REF!</definedName>
    <definedName name="_O300" localSheetId="21">#REF!</definedName>
    <definedName name="_O300">#REF!</definedName>
    <definedName name="_O45" localSheetId="23">#REF!</definedName>
    <definedName name="_O45" localSheetId="24">#REF!</definedName>
    <definedName name="_O45" localSheetId="21">#REF!</definedName>
    <definedName name="_O45">#REF!</definedName>
    <definedName name="_O450" localSheetId="23">#REF!</definedName>
    <definedName name="_O450" localSheetId="24">#REF!</definedName>
    <definedName name="_O450" localSheetId="21">#REF!</definedName>
    <definedName name="_O450">#REF!</definedName>
    <definedName name="_O55" localSheetId="23">#REF!</definedName>
    <definedName name="_O55" localSheetId="24">#REF!</definedName>
    <definedName name="_O55" localSheetId="21">#REF!</definedName>
    <definedName name="_O55">#REF!</definedName>
    <definedName name="_O65" localSheetId="23">#REF!</definedName>
    <definedName name="_O65" localSheetId="24">#REF!</definedName>
    <definedName name="_O65" localSheetId="21">#REF!</definedName>
    <definedName name="_O65">#REF!</definedName>
    <definedName name="_O75" localSheetId="23">#REF!</definedName>
    <definedName name="_O75" localSheetId="24">#REF!</definedName>
    <definedName name="_O75" localSheetId="21">#REF!</definedName>
    <definedName name="_O75">#REF!</definedName>
    <definedName name="_OH1" localSheetId="26">#REF!</definedName>
    <definedName name="_OH1">[61]MRATES!$C$35</definedName>
    <definedName name="_OQUA" localSheetId="25">#REF!</definedName>
    <definedName name="_OQUA" localSheetId="22">#REF!</definedName>
    <definedName name="_OQUA" localSheetId="23">#REF!</definedName>
    <definedName name="_OQUA" localSheetId="26">#REF!</definedName>
    <definedName name="_OQUA" localSheetId="24">#REF!</definedName>
    <definedName name="_OQUA" localSheetId="21">#REF!</definedName>
    <definedName name="_OQUA">#REF!</definedName>
    <definedName name="_pc2" localSheetId="23">#REF!</definedName>
    <definedName name="_pc2" localSheetId="24">#REF!</definedName>
    <definedName name="_pc2" localSheetId="21">#REF!</definedName>
    <definedName name="_pc2">#REF!</definedName>
    <definedName name="_pipe_con_1000" localSheetId="23">#REF!</definedName>
    <definedName name="_pipe_con_1000" localSheetId="24">#REF!</definedName>
    <definedName name="_pipe_con_1000" localSheetId="21">#REF!</definedName>
    <definedName name="_pipe_con_1000">#REF!</definedName>
    <definedName name="_pipe_con_1100" localSheetId="25">[71]mlead!#REF!</definedName>
    <definedName name="_pipe_con_1100" localSheetId="22">[71]mlead!#REF!</definedName>
    <definedName name="_pipe_con_1100" localSheetId="23">[71]mlead!#REF!</definedName>
    <definedName name="_pipe_con_1100" localSheetId="26">[72]mlead!#REF!</definedName>
    <definedName name="_pipe_con_1100" localSheetId="28">[73]mlead!#REF!</definedName>
    <definedName name="_pipe_con_1100" localSheetId="24">[71]mlead!#REF!</definedName>
    <definedName name="_pipe_con_1100" localSheetId="21">[71]mlead!#REF!</definedName>
    <definedName name="_pipe_con_1100">[71]mlead!#REF!</definedName>
    <definedName name="_pipe_con_1200" localSheetId="25">#REF!</definedName>
    <definedName name="_pipe_con_1200" localSheetId="22">#REF!</definedName>
    <definedName name="_pipe_con_1200" localSheetId="23">#REF!</definedName>
    <definedName name="_pipe_con_1200" localSheetId="26">#REF!</definedName>
    <definedName name="_pipe_con_1200" localSheetId="24">#REF!</definedName>
    <definedName name="_pipe_con_1200" localSheetId="21">#REF!</definedName>
    <definedName name="_pipe_con_1200">#REF!</definedName>
    <definedName name="_pipe_con_450" localSheetId="23">#REF!</definedName>
    <definedName name="_pipe_con_450" localSheetId="26">#REF!</definedName>
    <definedName name="_pipe_con_450" localSheetId="24">#REF!</definedName>
    <definedName name="_pipe_con_450" localSheetId="21">#REF!</definedName>
    <definedName name="_pipe_con_450">#REF!</definedName>
    <definedName name="_pipe_con_500" localSheetId="25">[71]mlead!#REF!</definedName>
    <definedName name="_pipe_con_500" localSheetId="22">[71]mlead!#REF!</definedName>
    <definedName name="_pipe_con_500" localSheetId="23">[71]mlead!#REF!</definedName>
    <definedName name="_pipe_con_500" localSheetId="26">[72]mlead!#REF!</definedName>
    <definedName name="_pipe_con_500" localSheetId="28">[73]mlead!#REF!</definedName>
    <definedName name="_pipe_con_500" localSheetId="24">[71]mlead!#REF!</definedName>
    <definedName name="_pipe_con_500" localSheetId="21">[71]mlead!#REF!</definedName>
    <definedName name="_pipe_con_500">[71]mlead!#REF!</definedName>
    <definedName name="_pipe_con_600" localSheetId="25">#REF!</definedName>
    <definedName name="_pipe_con_600" localSheetId="22">#REF!</definedName>
    <definedName name="_pipe_con_600" localSheetId="23">#REF!</definedName>
    <definedName name="_pipe_con_600" localSheetId="26">#REF!</definedName>
    <definedName name="_pipe_con_600" localSheetId="24">#REF!</definedName>
    <definedName name="_pipe_con_600" localSheetId="21">#REF!</definedName>
    <definedName name="_pipe_con_600">#REF!</definedName>
    <definedName name="_pipe_con_700" localSheetId="25">[71]mlead!#REF!</definedName>
    <definedName name="_pipe_con_700" localSheetId="22">[71]mlead!#REF!</definedName>
    <definedName name="_pipe_con_700" localSheetId="23">[71]mlead!#REF!</definedName>
    <definedName name="_pipe_con_700" localSheetId="26">[72]mlead!#REF!</definedName>
    <definedName name="_pipe_con_700" localSheetId="28">[73]mlead!#REF!</definedName>
    <definedName name="_pipe_con_700" localSheetId="24">[71]mlead!#REF!</definedName>
    <definedName name="_pipe_con_700" localSheetId="21">[71]mlead!#REF!</definedName>
    <definedName name="_pipe_con_700">[71]mlead!#REF!</definedName>
    <definedName name="_pipe_con_800" localSheetId="25">#REF!</definedName>
    <definedName name="_pipe_con_800" localSheetId="22">#REF!</definedName>
    <definedName name="_pipe_con_800" localSheetId="23">#REF!</definedName>
    <definedName name="_pipe_con_800" localSheetId="26">#REF!</definedName>
    <definedName name="_pipe_con_800" localSheetId="24">#REF!</definedName>
    <definedName name="_pipe_con_800" localSheetId="21">#REF!</definedName>
    <definedName name="_pipe_con_800">#REF!</definedName>
    <definedName name="_pipe_con_900" localSheetId="23">#REF!</definedName>
    <definedName name="_pipe_con_900" localSheetId="26">#REF!</definedName>
    <definedName name="_pipe_con_900" localSheetId="24">#REF!</definedName>
    <definedName name="_pipe_con_900" localSheetId="21">#REF!</definedName>
    <definedName name="_pipe_con_900">#REF!</definedName>
    <definedName name="_pipe_ic_1000" localSheetId="23">#REF!</definedName>
    <definedName name="_pipe_ic_1000" localSheetId="26">#REF!</definedName>
    <definedName name="_pipe_ic_1000" localSheetId="24">#REF!</definedName>
    <definedName name="_pipe_ic_1000" localSheetId="21">#REF!</definedName>
    <definedName name="_pipe_ic_1000">#REF!</definedName>
    <definedName name="_pipe_ic_1100" localSheetId="25">[71]mlead!#REF!</definedName>
    <definedName name="_pipe_ic_1100" localSheetId="22">[71]mlead!#REF!</definedName>
    <definedName name="_pipe_ic_1100" localSheetId="23">[71]mlead!#REF!</definedName>
    <definedName name="_pipe_ic_1100" localSheetId="26">[72]mlead!#REF!</definedName>
    <definedName name="_pipe_ic_1100" localSheetId="28">[73]mlead!#REF!</definedName>
    <definedName name="_pipe_ic_1100" localSheetId="24">[71]mlead!#REF!</definedName>
    <definedName name="_pipe_ic_1100" localSheetId="21">[71]mlead!#REF!</definedName>
    <definedName name="_pipe_ic_1100">[71]mlead!#REF!</definedName>
    <definedName name="_pipe_ic_1200" localSheetId="25">#REF!</definedName>
    <definedName name="_pipe_ic_1200" localSheetId="22">#REF!</definedName>
    <definedName name="_pipe_ic_1200" localSheetId="23">#REF!</definedName>
    <definedName name="_pipe_ic_1200" localSheetId="26">#REF!</definedName>
    <definedName name="_pipe_ic_1200" localSheetId="24">#REF!</definedName>
    <definedName name="_pipe_ic_1200" localSheetId="21">#REF!</definedName>
    <definedName name="_pipe_ic_1200">#REF!</definedName>
    <definedName name="_pipe_ic_450" localSheetId="23">#REF!</definedName>
    <definedName name="_pipe_ic_450" localSheetId="26">#REF!</definedName>
    <definedName name="_pipe_ic_450" localSheetId="24">#REF!</definedName>
    <definedName name="_pipe_ic_450" localSheetId="21">#REF!</definedName>
    <definedName name="_pipe_ic_450">#REF!</definedName>
    <definedName name="_pipe_ic_500" localSheetId="25">[71]mlead!#REF!</definedName>
    <definedName name="_pipe_ic_500" localSheetId="22">[71]mlead!#REF!</definedName>
    <definedName name="_pipe_ic_500" localSheetId="23">[71]mlead!#REF!</definedName>
    <definedName name="_pipe_ic_500" localSheetId="26">[72]mlead!#REF!</definedName>
    <definedName name="_pipe_ic_500" localSheetId="28">[73]mlead!#REF!</definedName>
    <definedName name="_pipe_ic_500" localSheetId="24">[71]mlead!#REF!</definedName>
    <definedName name="_pipe_ic_500" localSheetId="21">[71]mlead!#REF!</definedName>
    <definedName name="_pipe_ic_500">[71]mlead!#REF!</definedName>
    <definedName name="_pipe_ic_600" localSheetId="25">#REF!</definedName>
    <definedName name="_pipe_ic_600" localSheetId="22">#REF!</definedName>
    <definedName name="_pipe_ic_600" localSheetId="23">#REF!</definedName>
    <definedName name="_pipe_ic_600" localSheetId="26">#REF!</definedName>
    <definedName name="_pipe_ic_600" localSheetId="24">#REF!</definedName>
    <definedName name="_pipe_ic_600" localSheetId="21">#REF!</definedName>
    <definedName name="_pipe_ic_600">#REF!</definedName>
    <definedName name="_pipe_ic_700" localSheetId="25">[71]mlead!#REF!</definedName>
    <definedName name="_pipe_ic_700" localSheetId="22">[71]mlead!#REF!</definedName>
    <definedName name="_pipe_ic_700" localSheetId="23">[71]mlead!#REF!</definedName>
    <definedName name="_pipe_ic_700" localSheetId="26">[72]mlead!#REF!</definedName>
    <definedName name="_pipe_ic_700" localSheetId="28">[73]mlead!#REF!</definedName>
    <definedName name="_pipe_ic_700" localSheetId="24">[71]mlead!#REF!</definedName>
    <definedName name="_pipe_ic_700" localSheetId="21">[71]mlead!#REF!</definedName>
    <definedName name="_pipe_ic_700">[71]mlead!#REF!</definedName>
    <definedName name="_pipe_ic_800" localSheetId="25">#REF!</definedName>
    <definedName name="_pipe_ic_800" localSheetId="22">#REF!</definedName>
    <definedName name="_pipe_ic_800" localSheetId="23">#REF!</definedName>
    <definedName name="_pipe_ic_800" localSheetId="26">#REF!</definedName>
    <definedName name="_pipe_ic_800" localSheetId="24">#REF!</definedName>
    <definedName name="_pipe_ic_800" localSheetId="21">#REF!</definedName>
    <definedName name="_pipe_ic_800">#REF!</definedName>
    <definedName name="_pipe_ic_900" localSheetId="23">#REF!</definedName>
    <definedName name="_pipe_ic_900" localSheetId="26">#REF!</definedName>
    <definedName name="_pipe_ic_900" localSheetId="24">#REF!</definedName>
    <definedName name="_pipe_ic_900" localSheetId="21">#REF!</definedName>
    <definedName name="_pipe_ic_900">#REF!</definedName>
    <definedName name="_pipe_la_1000" localSheetId="23">#REF!</definedName>
    <definedName name="_pipe_la_1000" localSheetId="26">#REF!</definedName>
    <definedName name="_pipe_la_1000" localSheetId="24">#REF!</definedName>
    <definedName name="_pipe_la_1000" localSheetId="21">#REF!</definedName>
    <definedName name="_pipe_la_1000">#REF!</definedName>
    <definedName name="_pipe_la_1200" localSheetId="23">#REF!</definedName>
    <definedName name="_pipe_la_1200" localSheetId="24">#REF!</definedName>
    <definedName name="_pipe_la_1200" localSheetId="21">#REF!</definedName>
    <definedName name="_pipe_la_1200">#REF!</definedName>
    <definedName name="_pipe_la_450" localSheetId="23">#REF!</definedName>
    <definedName name="_pipe_la_450" localSheetId="24">#REF!</definedName>
    <definedName name="_pipe_la_450" localSheetId="21">#REF!</definedName>
    <definedName name="_pipe_la_450">#REF!</definedName>
    <definedName name="_pipe_la_600" localSheetId="23">#REF!</definedName>
    <definedName name="_pipe_la_600" localSheetId="24">#REF!</definedName>
    <definedName name="_pipe_la_600" localSheetId="21">#REF!</definedName>
    <definedName name="_pipe_la_600">#REF!</definedName>
    <definedName name="_pipe_la_800" localSheetId="23">#REF!</definedName>
    <definedName name="_pipe_la_800" localSheetId="24">#REF!</definedName>
    <definedName name="_pipe_la_800" localSheetId="21">#REF!</definedName>
    <definedName name="_pipe_la_800">#REF!</definedName>
    <definedName name="_pipe_la_900" localSheetId="23">#REF!</definedName>
    <definedName name="_pipe_la_900" localSheetId="24">#REF!</definedName>
    <definedName name="_pipe_la_900" localSheetId="21">#REF!</definedName>
    <definedName name="_pipe_la_900">#REF!</definedName>
    <definedName name="_PL" localSheetId="26">[74]RMR!$D$33</definedName>
    <definedName name="_PL" localSheetId="28">[75]RMR!$D$33</definedName>
    <definedName name="_PL">[76]RMR!$D$33</definedName>
    <definedName name="_PPA14" localSheetId="25">#REF!</definedName>
    <definedName name="_PPA14" localSheetId="22">#REF!</definedName>
    <definedName name="_PPA14" localSheetId="23">#REF!</definedName>
    <definedName name="_PPA14" localSheetId="26">#REF!</definedName>
    <definedName name="_PPA14" localSheetId="28">#REF!</definedName>
    <definedName name="_PPA14" localSheetId="24">#REF!</definedName>
    <definedName name="_PPA14" localSheetId="21">#REF!</definedName>
    <definedName name="_PPA14">#REF!</definedName>
    <definedName name="_PPB154" localSheetId="23">#REF!</definedName>
    <definedName name="_PPB154" localSheetId="26">#REF!</definedName>
    <definedName name="_PPB154" localSheetId="28">#REF!</definedName>
    <definedName name="_PPB154" localSheetId="24">#REF!</definedName>
    <definedName name="_PPB154" localSheetId="21">#REF!</definedName>
    <definedName name="_PPB154">#REF!</definedName>
    <definedName name="_PPB155" localSheetId="23">#REF!</definedName>
    <definedName name="_PPB155" localSheetId="26">#REF!</definedName>
    <definedName name="_PPB155" localSheetId="28">#REF!</definedName>
    <definedName name="_PPB155" localSheetId="24">#REF!</definedName>
    <definedName name="_PPB155" localSheetId="21">#REF!</definedName>
    <definedName name="_PPB155">#REF!</definedName>
    <definedName name="_PPB16" localSheetId="23">#REF!</definedName>
    <definedName name="_PPB16" localSheetId="28">#REF!</definedName>
    <definedName name="_PPB16" localSheetId="24">#REF!</definedName>
    <definedName name="_PPB16" localSheetId="21">#REF!</definedName>
    <definedName name="_PPB16">#REF!</definedName>
    <definedName name="_PPB17" localSheetId="23">#REF!</definedName>
    <definedName name="_PPB17" localSheetId="28">#REF!</definedName>
    <definedName name="_PPB17" localSheetId="24">#REF!</definedName>
    <definedName name="_PPB17" localSheetId="21">#REF!</definedName>
    <definedName name="_PPB17">#REF!</definedName>
    <definedName name="_PPB18" localSheetId="23">#REF!</definedName>
    <definedName name="_PPB18" localSheetId="28">#REF!</definedName>
    <definedName name="_PPB18" localSheetId="24">#REF!</definedName>
    <definedName name="_PPB18" localSheetId="21">#REF!</definedName>
    <definedName name="_PPB18">#REF!</definedName>
    <definedName name="_PPB19" localSheetId="23">#REF!</definedName>
    <definedName name="_PPB19" localSheetId="28">#REF!</definedName>
    <definedName name="_PPB19" localSheetId="24">#REF!</definedName>
    <definedName name="_PPB19" localSheetId="21">#REF!</definedName>
    <definedName name="_PPB19">#REF!</definedName>
    <definedName name="_PPB2" localSheetId="23">#REF!</definedName>
    <definedName name="_PPB2" localSheetId="28">#REF!</definedName>
    <definedName name="_PPB2" localSheetId="24">#REF!</definedName>
    <definedName name="_PPB2" localSheetId="21">#REF!</definedName>
    <definedName name="_PPB2">#REF!</definedName>
    <definedName name="_PPB20" localSheetId="23">#REF!</definedName>
    <definedName name="_PPB20" localSheetId="28">#REF!</definedName>
    <definedName name="_PPB20" localSheetId="24">#REF!</definedName>
    <definedName name="_PPB20" localSheetId="21">#REF!</definedName>
    <definedName name="_PPB20">#REF!</definedName>
    <definedName name="_PPB21" localSheetId="23">#REF!</definedName>
    <definedName name="_PPB21" localSheetId="28">#REF!</definedName>
    <definedName name="_PPB21" localSheetId="24">#REF!</definedName>
    <definedName name="_PPB21" localSheetId="21">#REF!</definedName>
    <definedName name="_PPB21">#REF!</definedName>
    <definedName name="_PPB22" localSheetId="23">#REF!</definedName>
    <definedName name="_PPB22" localSheetId="28">#REF!</definedName>
    <definedName name="_PPB22" localSheetId="24">#REF!</definedName>
    <definedName name="_PPB22" localSheetId="21">#REF!</definedName>
    <definedName name="_PPB22">#REF!</definedName>
    <definedName name="_PPB23" localSheetId="23">#REF!</definedName>
    <definedName name="_PPB23" localSheetId="28">#REF!</definedName>
    <definedName name="_PPB23" localSheetId="24">#REF!</definedName>
    <definedName name="_PPB23" localSheetId="21">#REF!</definedName>
    <definedName name="_PPB23">#REF!</definedName>
    <definedName name="_PPB24" localSheetId="23">#REF!</definedName>
    <definedName name="_PPB24" localSheetId="28">#REF!</definedName>
    <definedName name="_PPB24" localSheetId="24">#REF!</definedName>
    <definedName name="_PPB24" localSheetId="21">#REF!</definedName>
    <definedName name="_PPB24">#REF!</definedName>
    <definedName name="_PPB25" localSheetId="23">#REF!</definedName>
    <definedName name="_PPB25" localSheetId="28">#REF!</definedName>
    <definedName name="_PPB25" localSheetId="24">#REF!</definedName>
    <definedName name="_PPB25" localSheetId="21">#REF!</definedName>
    <definedName name="_PPB25">#REF!</definedName>
    <definedName name="_PPB26" localSheetId="23">#REF!</definedName>
    <definedName name="_PPB26" localSheetId="28">#REF!</definedName>
    <definedName name="_PPB26" localSheetId="24">#REF!</definedName>
    <definedName name="_PPB26" localSheetId="21">#REF!</definedName>
    <definedName name="_PPB26">#REF!</definedName>
    <definedName name="_PPB27" localSheetId="23">#REF!</definedName>
    <definedName name="_PPB27" localSheetId="28">#REF!</definedName>
    <definedName name="_PPB27" localSheetId="24">#REF!</definedName>
    <definedName name="_PPB27" localSheetId="21">#REF!</definedName>
    <definedName name="_PPB27">#REF!</definedName>
    <definedName name="_PPB28" localSheetId="23">#REF!</definedName>
    <definedName name="_PPB28" localSheetId="28">#REF!</definedName>
    <definedName name="_PPB28" localSheetId="24">#REF!</definedName>
    <definedName name="_PPB28" localSheetId="21">#REF!</definedName>
    <definedName name="_PPB28">#REF!</definedName>
    <definedName name="_PPB29" localSheetId="23">#REF!</definedName>
    <definedName name="_PPB29" localSheetId="28">#REF!</definedName>
    <definedName name="_PPB29" localSheetId="24">#REF!</definedName>
    <definedName name="_PPB29" localSheetId="21">#REF!</definedName>
    <definedName name="_PPB29">#REF!</definedName>
    <definedName name="_PPB3" localSheetId="23">#REF!</definedName>
    <definedName name="_PPB3" localSheetId="28">#REF!</definedName>
    <definedName name="_PPB3" localSheetId="24">#REF!</definedName>
    <definedName name="_PPB3" localSheetId="21">#REF!</definedName>
    <definedName name="_PPB3">#REF!</definedName>
    <definedName name="_PPB30" localSheetId="23">#REF!</definedName>
    <definedName name="_PPB30" localSheetId="28">#REF!</definedName>
    <definedName name="_PPB30" localSheetId="24">#REF!</definedName>
    <definedName name="_PPB30" localSheetId="21">#REF!</definedName>
    <definedName name="_PPB30">#REF!</definedName>
    <definedName name="_PPB31" localSheetId="23">#REF!</definedName>
    <definedName name="_PPB31" localSheetId="28">#REF!</definedName>
    <definedName name="_PPB31" localSheetId="24">#REF!</definedName>
    <definedName name="_PPB31" localSheetId="21">#REF!</definedName>
    <definedName name="_PPB31">#REF!</definedName>
    <definedName name="_PPB32" localSheetId="23">#REF!</definedName>
    <definedName name="_PPB32" localSheetId="28">#REF!</definedName>
    <definedName name="_PPB32" localSheetId="24">#REF!</definedName>
    <definedName name="_PPB32" localSheetId="21">#REF!</definedName>
    <definedName name="_PPB32">#REF!</definedName>
    <definedName name="_PPB33" localSheetId="23">#REF!</definedName>
    <definedName name="_PPB33" localSheetId="28">#REF!</definedName>
    <definedName name="_PPB33" localSheetId="24">#REF!</definedName>
    <definedName name="_PPB33" localSheetId="21">#REF!</definedName>
    <definedName name="_PPB33">#REF!</definedName>
    <definedName name="_PPB34" localSheetId="23">#REF!</definedName>
    <definedName name="_PPB34" localSheetId="28">#REF!</definedName>
    <definedName name="_PPB34" localSheetId="24">#REF!</definedName>
    <definedName name="_PPB34" localSheetId="21">#REF!</definedName>
    <definedName name="_PPB34">#REF!</definedName>
    <definedName name="_PPB35" localSheetId="23">#REF!</definedName>
    <definedName name="_PPB35" localSheetId="28">#REF!</definedName>
    <definedName name="_PPB35" localSheetId="24">#REF!</definedName>
    <definedName name="_PPB35" localSheetId="21">#REF!</definedName>
    <definedName name="_PPB35">#REF!</definedName>
    <definedName name="_PPB36" localSheetId="23">#REF!</definedName>
    <definedName name="_PPB36" localSheetId="28">#REF!</definedName>
    <definedName name="_PPB36" localSheetId="24">#REF!</definedName>
    <definedName name="_PPB36" localSheetId="21">#REF!</definedName>
    <definedName name="_PPB36">#REF!</definedName>
    <definedName name="_PPB37" localSheetId="23">#REF!</definedName>
    <definedName name="_PPB37" localSheetId="28">#REF!</definedName>
    <definedName name="_PPB37" localSheetId="24">#REF!</definedName>
    <definedName name="_PPB37" localSheetId="21">#REF!</definedName>
    <definedName name="_PPB37">#REF!</definedName>
    <definedName name="_PPB38" localSheetId="23">#REF!</definedName>
    <definedName name="_PPB38" localSheetId="28">#REF!</definedName>
    <definedName name="_PPB38" localSheetId="24">#REF!</definedName>
    <definedName name="_PPB38" localSheetId="21">#REF!</definedName>
    <definedName name="_PPB38">#REF!</definedName>
    <definedName name="_PPB39" localSheetId="23">#REF!</definedName>
    <definedName name="_PPB39" localSheetId="28">#REF!</definedName>
    <definedName name="_PPB39" localSheetId="24">#REF!</definedName>
    <definedName name="_PPB39" localSheetId="21">#REF!</definedName>
    <definedName name="_PPB39">#REF!</definedName>
    <definedName name="_PPB4" localSheetId="23">#REF!</definedName>
    <definedName name="_PPB4" localSheetId="28">#REF!</definedName>
    <definedName name="_PPB4" localSheetId="24">#REF!</definedName>
    <definedName name="_PPB4" localSheetId="21">#REF!</definedName>
    <definedName name="_PPB4">#REF!</definedName>
    <definedName name="_PPB40" localSheetId="23">#REF!</definedName>
    <definedName name="_PPB40" localSheetId="28">#REF!</definedName>
    <definedName name="_PPB40" localSheetId="24">#REF!</definedName>
    <definedName name="_PPB40" localSheetId="21">#REF!</definedName>
    <definedName name="_PPB40">#REF!</definedName>
    <definedName name="_PPB41" localSheetId="23">#REF!</definedName>
    <definedName name="_PPB41" localSheetId="28">#REF!</definedName>
    <definedName name="_PPB41" localSheetId="24">#REF!</definedName>
    <definedName name="_PPB41" localSheetId="21">#REF!</definedName>
    <definedName name="_PPB41">#REF!</definedName>
    <definedName name="_PPB42" localSheetId="23">#REF!</definedName>
    <definedName name="_PPB42" localSheetId="28">#REF!</definedName>
    <definedName name="_PPB42" localSheetId="24">#REF!</definedName>
    <definedName name="_PPB42" localSheetId="21">#REF!</definedName>
    <definedName name="_PPB42">#REF!</definedName>
    <definedName name="_PPB43" localSheetId="23">#REF!</definedName>
    <definedName name="_PPB43" localSheetId="28">#REF!</definedName>
    <definedName name="_PPB43" localSheetId="24">#REF!</definedName>
    <definedName name="_PPB43" localSheetId="21">#REF!</definedName>
    <definedName name="_PPB43">#REF!</definedName>
    <definedName name="_PPB44" localSheetId="23">#REF!</definedName>
    <definedName name="_PPB44" localSheetId="28">#REF!</definedName>
    <definedName name="_PPB44" localSheetId="24">#REF!</definedName>
    <definedName name="_PPB44" localSheetId="21">#REF!</definedName>
    <definedName name="_PPB44">#REF!</definedName>
    <definedName name="_PPB45" localSheetId="23">#REF!</definedName>
    <definedName name="_PPB45" localSheetId="28">#REF!</definedName>
    <definedName name="_PPB45" localSheetId="24">#REF!</definedName>
    <definedName name="_PPB45" localSheetId="21">#REF!</definedName>
    <definedName name="_PPB45">#REF!</definedName>
    <definedName name="_PPB46" localSheetId="23">#REF!</definedName>
    <definedName name="_PPB46" localSheetId="28">#REF!</definedName>
    <definedName name="_PPB46" localSheetId="24">#REF!</definedName>
    <definedName name="_PPB46" localSheetId="21">#REF!</definedName>
    <definedName name="_PPB46">#REF!</definedName>
    <definedName name="_PPB47" localSheetId="23">#REF!</definedName>
    <definedName name="_PPB47" localSheetId="28">#REF!</definedName>
    <definedName name="_PPB47" localSheetId="24">#REF!</definedName>
    <definedName name="_PPB47" localSheetId="21">#REF!</definedName>
    <definedName name="_PPB47">#REF!</definedName>
    <definedName name="_PPB48" localSheetId="23">#REF!</definedName>
    <definedName name="_PPB48" localSheetId="28">#REF!</definedName>
    <definedName name="_PPB48" localSheetId="24">#REF!</definedName>
    <definedName name="_PPB48" localSheetId="21">#REF!</definedName>
    <definedName name="_PPB48">#REF!</definedName>
    <definedName name="_PPB49" localSheetId="23">#REF!</definedName>
    <definedName name="_PPB49" localSheetId="28">#REF!</definedName>
    <definedName name="_PPB49" localSheetId="24">#REF!</definedName>
    <definedName name="_PPB49" localSheetId="21">#REF!</definedName>
    <definedName name="_PPB49">#REF!</definedName>
    <definedName name="_PPB5" localSheetId="23">#REF!</definedName>
    <definedName name="_PPB5" localSheetId="28">#REF!</definedName>
    <definedName name="_PPB5" localSheetId="24">#REF!</definedName>
    <definedName name="_PPB5" localSheetId="21">#REF!</definedName>
    <definedName name="_PPB5">#REF!</definedName>
    <definedName name="_PPB50" localSheetId="23">#REF!</definedName>
    <definedName name="_PPB50" localSheetId="28">#REF!</definedName>
    <definedName name="_PPB50" localSheetId="24">#REF!</definedName>
    <definedName name="_PPB50" localSheetId="21">#REF!</definedName>
    <definedName name="_PPB50">#REF!</definedName>
    <definedName name="_PPB51" localSheetId="23">#REF!</definedName>
    <definedName name="_PPB51" localSheetId="28">#REF!</definedName>
    <definedName name="_PPB51" localSheetId="24">#REF!</definedName>
    <definedName name="_PPB51" localSheetId="21">#REF!</definedName>
    <definedName name="_PPB51">#REF!</definedName>
    <definedName name="_PPB52" localSheetId="23">#REF!</definedName>
    <definedName name="_PPB52" localSheetId="28">#REF!</definedName>
    <definedName name="_PPB52" localSheetId="24">#REF!</definedName>
    <definedName name="_PPB52" localSheetId="21">#REF!</definedName>
    <definedName name="_PPB52">#REF!</definedName>
    <definedName name="_PPB53" localSheetId="23">#REF!</definedName>
    <definedName name="_PPB53" localSheetId="28">#REF!</definedName>
    <definedName name="_PPB53" localSheetId="24">#REF!</definedName>
    <definedName name="_PPB53" localSheetId="21">#REF!</definedName>
    <definedName name="_PPB53">#REF!</definedName>
    <definedName name="_PPB54" localSheetId="23">#REF!</definedName>
    <definedName name="_PPB54" localSheetId="28">#REF!</definedName>
    <definedName name="_PPB54" localSheetId="24">#REF!</definedName>
    <definedName name="_PPB54" localSheetId="21">#REF!</definedName>
    <definedName name="_PPB54">#REF!</definedName>
    <definedName name="_PPB55" localSheetId="23">#REF!</definedName>
    <definedName name="_PPB55" localSheetId="28">#REF!</definedName>
    <definedName name="_PPB55" localSheetId="24">#REF!</definedName>
    <definedName name="_PPB55" localSheetId="21">#REF!</definedName>
    <definedName name="_PPB55">#REF!</definedName>
    <definedName name="_PPB56" localSheetId="23">#REF!</definedName>
    <definedName name="_PPB56" localSheetId="28">#REF!</definedName>
    <definedName name="_PPB56" localSheetId="24">#REF!</definedName>
    <definedName name="_PPB56" localSheetId="21">#REF!</definedName>
    <definedName name="_PPB56">#REF!</definedName>
    <definedName name="_PPB57" localSheetId="23">#REF!</definedName>
    <definedName name="_PPB57" localSheetId="28">#REF!</definedName>
    <definedName name="_PPB57" localSheetId="24">#REF!</definedName>
    <definedName name="_PPB57" localSheetId="21">#REF!</definedName>
    <definedName name="_PPB57">#REF!</definedName>
    <definedName name="_PPB58" localSheetId="23">#REF!</definedName>
    <definedName name="_PPB58" localSheetId="28">#REF!</definedName>
    <definedName name="_PPB58" localSheetId="24">#REF!</definedName>
    <definedName name="_PPB58" localSheetId="21">#REF!</definedName>
    <definedName name="_PPB58">#REF!</definedName>
    <definedName name="_PPB59" localSheetId="23">#REF!</definedName>
    <definedName name="_PPB59" localSheetId="28">#REF!</definedName>
    <definedName name="_PPB59" localSheetId="24">#REF!</definedName>
    <definedName name="_PPB59" localSheetId="21">#REF!</definedName>
    <definedName name="_PPB59">#REF!</definedName>
    <definedName name="_PPB6" localSheetId="23">#REF!</definedName>
    <definedName name="_PPB6" localSheetId="28">#REF!</definedName>
    <definedName name="_PPB6" localSheetId="24">#REF!</definedName>
    <definedName name="_PPB6" localSheetId="21">#REF!</definedName>
    <definedName name="_PPB6">#REF!</definedName>
    <definedName name="_PPB60" localSheetId="23">#REF!</definedName>
    <definedName name="_PPB60" localSheetId="28">#REF!</definedName>
    <definedName name="_PPB60" localSheetId="24">#REF!</definedName>
    <definedName name="_PPB60" localSheetId="21">#REF!</definedName>
    <definedName name="_PPB60">#REF!</definedName>
    <definedName name="_PPB61" localSheetId="23">#REF!</definedName>
    <definedName name="_PPB61" localSheetId="28">#REF!</definedName>
    <definedName name="_PPB61" localSheetId="24">#REF!</definedName>
    <definedName name="_PPB61" localSheetId="21">#REF!</definedName>
    <definedName name="_PPB61">#REF!</definedName>
    <definedName name="_PPB62" localSheetId="23">#REF!</definedName>
    <definedName name="_PPB62" localSheetId="28">#REF!</definedName>
    <definedName name="_PPB62" localSheetId="24">#REF!</definedName>
    <definedName name="_PPB62" localSheetId="21">#REF!</definedName>
    <definedName name="_PPB62">#REF!</definedName>
    <definedName name="_PPB63" localSheetId="23">#REF!</definedName>
    <definedName name="_PPB63" localSheetId="28">#REF!</definedName>
    <definedName name="_PPB63" localSheetId="24">#REF!</definedName>
    <definedName name="_PPB63" localSheetId="21">#REF!</definedName>
    <definedName name="_PPB63">#REF!</definedName>
    <definedName name="_PPB64" localSheetId="23">#REF!</definedName>
    <definedName name="_PPB64" localSheetId="28">#REF!</definedName>
    <definedName name="_PPB64" localSheetId="24">#REF!</definedName>
    <definedName name="_PPB64" localSheetId="21">#REF!</definedName>
    <definedName name="_PPB64">#REF!</definedName>
    <definedName name="_PPB65" localSheetId="23">#REF!</definedName>
    <definedName name="_PPB65" localSheetId="28">#REF!</definedName>
    <definedName name="_PPB65" localSheetId="24">#REF!</definedName>
    <definedName name="_PPB65" localSheetId="21">#REF!</definedName>
    <definedName name="_PPB65">#REF!</definedName>
    <definedName name="_PPB66" localSheetId="23">#REF!</definedName>
    <definedName name="_PPB66" localSheetId="28">#REF!</definedName>
    <definedName name="_PPB66" localSheetId="24">#REF!</definedName>
    <definedName name="_PPB66" localSheetId="21">#REF!</definedName>
    <definedName name="_PPB66">#REF!</definedName>
    <definedName name="_PPB67" localSheetId="23">#REF!</definedName>
    <definedName name="_PPB67" localSheetId="28">#REF!</definedName>
    <definedName name="_PPB67" localSheetId="24">#REF!</definedName>
    <definedName name="_PPB67" localSheetId="21">#REF!</definedName>
    <definedName name="_PPB67">#REF!</definedName>
    <definedName name="_PPB68" localSheetId="23">#REF!</definedName>
    <definedName name="_PPB68" localSheetId="28">#REF!</definedName>
    <definedName name="_PPB68" localSheetId="24">#REF!</definedName>
    <definedName name="_PPB68" localSheetId="21">#REF!</definedName>
    <definedName name="_PPB68">#REF!</definedName>
    <definedName name="_PPB69" localSheetId="23">#REF!</definedName>
    <definedName name="_PPB69" localSheetId="28">#REF!</definedName>
    <definedName name="_PPB69" localSheetId="24">#REF!</definedName>
    <definedName name="_PPB69" localSheetId="21">#REF!</definedName>
    <definedName name="_PPB69">#REF!</definedName>
    <definedName name="_PPB7" localSheetId="23">#REF!</definedName>
    <definedName name="_PPB7" localSheetId="28">#REF!</definedName>
    <definedName name="_PPB7" localSheetId="24">#REF!</definedName>
    <definedName name="_PPB7" localSheetId="21">#REF!</definedName>
    <definedName name="_PPB7">#REF!</definedName>
    <definedName name="_PPB70" localSheetId="23">#REF!</definedName>
    <definedName name="_PPB70" localSheetId="28">#REF!</definedName>
    <definedName name="_PPB70" localSheetId="24">#REF!</definedName>
    <definedName name="_PPB70" localSheetId="21">#REF!</definedName>
    <definedName name="_PPB70">#REF!</definedName>
    <definedName name="_PPB71" localSheetId="23">#REF!</definedName>
    <definedName name="_PPB71" localSheetId="28">#REF!</definedName>
    <definedName name="_PPB71" localSheetId="24">#REF!</definedName>
    <definedName name="_PPB71" localSheetId="21">#REF!</definedName>
    <definedName name="_PPB71">#REF!</definedName>
    <definedName name="_PPB72" localSheetId="23">#REF!</definedName>
    <definedName name="_PPB72" localSheetId="28">#REF!</definedName>
    <definedName name="_PPB72" localSheetId="24">#REF!</definedName>
    <definedName name="_PPB72" localSheetId="21">#REF!</definedName>
    <definedName name="_PPB72">#REF!</definedName>
    <definedName name="_PPB73" localSheetId="23">#REF!</definedName>
    <definedName name="_PPB73" localSheetId="28">#REF!</definedName>
    <definedName name="_PPB73" localSheetId="24">#REF!</definedName>
    <definedName name="_PPB73" localSheetId="21">#REF!</definedName>
    <definedName name="_PPB73">#REF!</definedName>
    <definedName name="_PPB74" localSheetId="23">#REF!</definedName>
    <definedName name="_PPB74" localSheetId="28">#REF!</definedName>
    <definedName name="_PPB74" localSheetId="24">#REF!</definedName>
    <definedName name="_PPB74" localSheetId="21">#REF!</definedName>
    <definedName name="_PPB74">#REF!</definedName>
    <definedName name="_PPB75" localSheetId="23">#REF!</definedName>
    <definedName name="_PPB75" localSheetId="28">#REF!</definedName>
    <definedName name="_PPB75" localSheetId="24">#REF!</definedName>
    <definedName name="_PPB75" localSheetId="21">#REF!</definedName>
    <definedName name="_PPB75">#REF!</definedName>
    <definedName name="_PPB76" localSheetId="23">#REF!</definedName>
    <definedName name="_PPB76" localSheetId="28">#REF!</definedName>
    <definedName name="_PPB76" localSheetId="24">#REF!</definedName>
    <definedName name="_PPB76" localSheetId="21">#REF!</definedName>
    <definedName name="_PPB76">#REF!</definedName>
    <definedName name="_PPB77" localSheetId="23">#REF!</definedName>
    <definedName name="_PPB77" localSheetId="28">#REF!</definedName>
    <definedName name="_PPB77" localSheetId="24">#REF!</definedName>
    <definedName name="_PPB77" localSheetId="21">#REF!</definedName>
    <definedName name="_PPB77">#REF!</definedName>
    <definedName name="_PPB78" localSheetId="23">#REF!</definedName>
    <definedName name="_PPB78" localSheetId="28">#REF!</definedName>
    <definedName name="_PPB78" localSheetId="24">#REF!</definedName>
    <definedName name="_PPB78" localSheetId="21">#REF!</definedName>
    <definedName name="_PPB78">#REF!</definedName>
    <definedName name="_PPB79" localSheetId="23">#REF!</definedName>
    <definedName name="_PPB79" localSheetId="28">#REF!</definedName>
    <definedName name="_PPB79" localSheetId="24">#REF!</definedName>
    <definedName name="_PPB79" localSheetId="21">#REF!</definedName>
    <definedName name="_PPB79">#REF!</definedName>
    <definedName name="_PPB8" localSheetId="23">#REF!</definedName>
    <definedName name="_PPB8" localSheetId="28">#REF!</definedName>
    <definedName name="_PPB8" localSheetId="24">#REF!</definedName>
    <definedName name="_PPB8" localSheetId="21">#REF!</definedName>
    <definedName name="_PPB8">#REF!</definedName>
    <definedName name="_PPB80" localSheetId="23">#REF!</definedName>
    <definedName name="_PPB80" localSheetId="28">#REF!</definedName>
    <definedName name="_PPB80" localSheetId="24">#REF!</definedName>
    <definedName name="_PPB80" localSheetId="21">#REF!</definedName>
    <definedName name="_PPB80">#REF!</definedName>
    <definedName name="_PPB81" localSheetId="23">#REF!</definedName>
    <definedName name="_PPB81" localSheetId="28">#REF!</definedName>
    <definedName name="_PPB81" localSheetId="24">#REF!</definedName>
    <definedName name="_PPB81" localSheetId="21">#REF!</definedName>
    <definedName name="_PPB81">#REF!</definedName>
    <definedName name="_PPB82" localSheetId="23">#REF!</definedName>
    <definedName name="_PPB82" localSheetId="28">#REF!</definedName>
    <definedName name="_PPB82" localSheetId="24">#REF!</definedName>
    <definedName name="_PPB82" localSheetId="21">#REF!</definedName>
    <definedName name="_PPB82">#REF!</definedName>
    <definedName name="_PPB83" localSheetId="23">#REF!</definedName>
    <definedName name="_PPB83" localSheetId="28">#REF!</definedName>
    <definedName name="_PPB83" localSheetId="24">#REF!</definedName>
    <definedName name="_PPB83" localSheetId="21">#REF!</definedName>
    <definedName name="_PPB83">#REF!</definedName>
    <definedName name="_PPB84" localSheetId="23">#REF!</definedName>
    <definedName name="_PPB84" localSheetId="28">#REF!</definedName>
    <definedName name="_PPB84" localSheetId="24">#REF!</definedName>
    <definedName name="_PPB84" localSheetId="21">#REF!</definedName>
    <definedName name="_PPB84">#REF!</definedName>
    <definedName name="_PPB85" localSheetId="23">#REF!</definedName>
    <definedName name="_PPB85" localSheetId="28">#REF!</definedName>
    <definedName name="_PPB85" localSheetId="24">#REF!</definedName>
    <definedName name="_PPB85" localSheetId="21">#REF!</definedName>
    <definedName name="_PPB85">#REF!</definedName>
    <definedName name="_PPB86" localSheetId="23">#REF!</definedName>
    <definedName name="_PPB86" localSheetId="28">#REF!</definedName>
    <definedName name="_PPB86" localSheetId="24">#REF!</definedName>
    <definedName name="_PPB86" localSheetId="21">#REF!</definedName>
    <definedName name="_PPB86">#REF!</definedName>
    <definedName name="_PPB87" localSheetId="23">#REF!</definedName>
    <definedName name="_PPB87" localSheetId="28">#REF!</definedName>
    <definedName name="_PPB87" localSheetId="24">#REF!</definedName>
    <definedName name="_PPB87" localSheetId="21">#REF!</definedName>
    <definedName name="_PPB87">#REF!</definedName>
    <definedName name="_PPB88" localSheetId="23">#REF!</definedName>
    <definedName name="_PPB88" localSheetId="28">#REF!</definedName>
    <definedName name="_PPB88" localSheetId="24">#REF!</definedName>
    <definedName name="_PPB88" localSheetId="21">#REF!</definedName>
    <definedName name="_PPB88">#REF!</definedName>
    <definedName name="_PPB89" localSheetId="23">#REF!</definedName>
    <definedName name="_PPB89" localSheetId="28">#REF!</definedName>
    <definedName name="_PPB89" localSheetId="24">#REF!</definedName>
    <definedName name="_PPB89" localSheetId="21">#REF!</definedName>
    <definedName name="_PPB89">#REF!</definedName>
    <definedName name="_PPB9" localSheetId="23">#REF!</definedName>
    <definedName name="_PPB9" localSheetId="28">#REF!</definedName>
    <definedName name="_PPB9" localSheetId="24">#REF!</definedName>
    <definedName name="_PPB9" localSheetId="21">#REF!</definedName>
    <definedName name="_PPB9">#REF!</definedName>
    <definedName name="_PPB90" localSheetId="23">#REF!</definedName>
    <definedName name="_PPB90" localSheetId="28">#REF!</definedName>
    <definedName name="_PPB90" localSheetId="24">#REF!</definedName>
    <definedName name="_PPB90" localSheetId="21">#REF!</definedName>
    <definedName name="_PPB90">#REF!</definedName>
    <definedName name="_PPB91" localSheetId="23">#REF!</definedName>
    <definedName name="_PPB91" localSheetId="28">#REF!</definedName>
    <definedName name="_PPB91" localSheetId="24">#REF!</definedName>
    <definedName name="_PPB91" localSheetId="21">#REF!</definedName>
    <definedName name="_PPB91">#REF!</definedName>
    <definedName name="_PPB92" localSheetId="23">#REF!</definedName>
    <definedName name="_PPB92" localSheetId="28">#REF!</definedName>
    <definedName name="_PPB92" localSheetId="24">#REF!</definedName>
    <definedName name="_PPB92" localSheetId="21">#REF!</definedName>
    <definedName name="_PPB92">#REF!</definedName>
    <definedName name="_PPB93" localSheetId="23">#REF!</definedName>
    <definedName name="_PPB93" localSheetId="28">#REF!</definedName>
    <definedName name="_PPB93" localSheetId="24">#REF!</definedName>
    <definedName name="_PPB93" localSheetId="21">#REF!</definedName>
    <definedName name="_PPB93">#REF!</definedName>
    <definedName name="_PPB94" localSheetId="23">#REF!</definedName>
    <definedName name="_PPB94" localSheetId="28">#REF!</definedName>
    <definedName name="_PPB94" localSheetId="24">#REF!</definedName>
    <definedName name="_PPB94" localSheetId="21">#REF!</definedName>
    <definedName name="_PPB94">#REF!</definedName>
    <definedName name="_PPB95" localSheetId="23">#REF!</definedName>
    <definedName name="_PPB95" localSheetId="28">#REF!</definedName>
    <definedName name="_PPB95" localSheetId="24">#REF!</definedName>
    <definedName name="_PPB95" localSheetId="21">#REF!</definedName>
    <definedName name="_PPB95">#REF!</definedName>
    <definedName name="_PPB96" localSheetId="23">#REF!</definedName>
    <definedName name="_PPB96" localSheetId="28">#REF!</definedName>
    <definedName name="_PPB96" localSheetId="24">#REF!</definedName>
    <definedName name="_PPB96" localSheetId="21">#REF!</definedName>
    <definedName name="_PPB96">#REF!</definedName>
    <definedName name="_PPB97" localSheetId="23">#REF!</definedName>
    <definedName name="_PPB97" localSheetId="28">#REF!</definedName>
    <definedName name="_PPB97" localSheetId="24">#REF!</definedName>
    <definedName name="_PPB97" localSheetId="21">#REF!</definedName>
    <definedName name="_PPB97">#REF!</definedName>
    <definedName name="_PPB98" localSheetId="23">#REF!</definedName>
    <definedName name="_PPB98" localSheetId="28">#REF!</definedName>
    <definedName name="_PPB98" localSheetId="24">#REF!</definedName>
    <definedName name="_PPB98" localSheetId="21">#REF!</definedName>
    <definedName name="_PPB98">#REF!</definedName>
    <definedName name="_PPB99" localSheetId="23">#REF!</definedName>
    <definedName name="_PPB99" localSheetId="28">#REF!</definedName>
    <definedName name="_PPB99" localSheetId="24">#REF!</definedName>
    <definedName name="_PPB99" localSheetId="21">#REF!</definedName>
    <definedName name="_PPB99">#REF!</definedName>
    <definedName name="_PPC1" localSheetId="23">#REF!</definedName>
    <definedName name="_PPC1" localSheetId="28">#REF!</definedName>
    <definedName name="_PPC1" localSheetId="24">#REF!</definedName>
    <definedName name="_PPC1" localSheetId="21">#REF!</definedName>
    <definedName name="_PPC1">#REF!</definedName>
    <definedName name="_PPC10" localSheetId="23">#REF!</definedName>
    <definedName name="_PPC10" localSheetId="28">#REF!</definedName>
    <definedName name="_PPC10" localSheetId="24">#REF!</definedName>
    <definedName name="_PPC10" localSheetId="21">#REF!</definedName>
    <definedName name="_PPC10">#REF!</definedName>
    <definedName name="_PPC100" localSheetId="23">#REF!</definedName>
    <definedName name="_PPC100" localSheetId="28">#REF!</definedName>
    <definedName name="_PPC100" localSheetId="24">#REF!</definedName>
    <definedName name="_PPC100" localSheetId="21">#REF!</definedName>
    <definedName name="_PPC100">#REF!</definedName>
    <definedName name="_PPC1000" localSheetId="25">[42]MRATES!#REF!</definedName>
    <definedName name="_PPC1000" localSheetId="22">[42]MRATES!#REF!</definedName>
    <definedName name="_PPC1000" localSheetId="23">[42]MRATES!#REF!</definedName>
    <definedName name="_PPC1000" localSheetId="26">[42]MRATES!#REF!</definedName>
    <definedName name="_PPC1000" localSheetId="24">[42]MRATES!#REF!</definedName>
    <definedName name="_PPC1000" localSheetId="21">[42]MRATES!#REF!</definedName>
    <definedName name="_PPC1000">[42]MRATES!#REF!</definedName>
    <definedName name="_PPC101" localSheetId="25">#REF!</definedName>
    <definedName name="_PPC101" localSheetId="22">#REF!</definedName>
    <definedName name="_PPC101" localSheetId="23">#REF!</definedName>
    <definedName name="_PPC101" localSheetId="26">#REF!</definedName>
    <definedName name="_PPC101" localSheetId="28">#REF!</definedName>
    <definedName name="_PPC101" localSheetId="24">#REF!</definedName>
    <definedName name="_PPC101" localSheetId="21">#REF!</definedName>
    <definedName name="_PPC101">#REF!</definedName>
    <definedName name="_PPC102" localSheetId="23">#REF!</definedName>
    <definedName name="_PPC102" localSheetId="26">#REF!</definedName>
    <definedName name="_PPC102" localSheetId="28">#REF!</definedName>
    <definedName name="_PPC102" localSheetId="24">#REF!</definedName>
    <definedName name="_PPC102" localSheetId="21">#REF!</definedName>
    <definedName name="_PPC102">#REF!</definedName>
    <definedName name="_PPC103" localSheetId="23">#REF!</definedName>
    <definedName name="_PPC103" localSheetId="26">#REF!</definedName>
    <definedName name="_PPC103" localSheetId="28">#REF!</definedName>
    <definedName name="_PPC103" localSheetId="24">#REF!</definedName>
    <definedName name="_PPC103" localSheetId="21">#REF!</definedName>
    <definedName name="_PPC103">#REF!</definedName>
    <definedName name="_PPC104" localSheetId="23">#REF!</definedName>
    <definedName name="_PPC104" localSheetId="28">#REF!</definedName>
    <definedName name="_PPC104" localSheetId="24">#REF!</definedName>
    <definedName name="_PPC104" localSheetId="21">#REF!</definedName>
    <definedName name="_PPC104">#REF!</definedName>
    <definedName name="_PPC105" localSheetId="23">#REF!</definedName>
    <definedName name="_PPC105" localSheetId="28">#REF!</definedName>
    <definedName name="_PPC105" localSheetId="24">#REF!</definedName>
    <definedName name="_PPC105" localSheetId="21">#REF!</definedName>
    <definedName name="_PPC105">#REF!</definedName>
    <definedName name="_PPC106" localSheetId="23">#REF!</definedName>
    <definedName name="_PPC106" localSheetId="28">#REF!</definedName>
    <definedName name="_PPC106" localSheetId="24">#REF!</definedName>
    <definedName name="_PPC106" localSheetId="21">#REF!</definedName>
    <definedName name="_PPC106">#REF!</definedName>
    <definedName name="_PPC107" localSheetId="23">#REF!</definedName>
    <definedName name="_PPC107" localSheetId="28">#REF!</definedName>
    <definedName name="_PPC107" localSheetId="24">#REF!</definedName>
    <definedName name="_PPC107" localSheetId="21">#REF!</definedName>
    <definedName name="_PPC107">#REF!</definedName>
    <definedName name="_PPC108" localSheetId="23">#REF!</definedName>
    <definedName name="_PPC108" localSheetId="28">#REF!</definedName>
    <definedName name="_PPC108" localSheetId="24">#REF!</definedName>
    <definedName name="_PPC108" localSheetId="21">#REF!</definedName>
    <definedName name="_PPC108">#REF!</definedName>
    <definedName name="_PPC109" localSheetId="23">#REF!</definedName>
    <definedName name="_PPC109" localSheetId="28">#REF!</definedName>
    <definedName name="_PPC109" localSheetId="24">#REF!</definedName>
    <definedName name="_PPC109" localSheetId="21">#REF!</definedName>
    <definedName name="_PPC109">#REF!</definedName>
    <definedName name="_PPC11" localSheetId="23">#REF!</definedName>
    <definedName name="_PPC11" localSheetId="28">#REF!</definedName>
    <definedName name="_PPC11" localSheetId="24">#REF!</definedName>
    <definedName name="_PPC11" localSheetId="21">#REF!</definedName>
    <definedName name="_PPC11">#REF!</definedName>
    <definedName name="_PPC110" localSheetId="23">#REF!</definedName>
    <definedName name="_PPC110" localSheetId="28">#REF!</definedName>
    <definedName name="_PPC110" localSheetId="24">#REF!</definedName>
    <definedName name="_PPC110" localSheetId="21">#REF!</definedName>
    <definedName name="_PPC110">#REF!</definedName>
    <definedName name="_PPC111" localSheetId="23">#REF!</definedName>
    <definedName name="_PPC111" localSheetId="28">#REF!</definedName>
    <definedName name="_PPC111" localSheetId="24">#REF!</definedName>
    <definedName name="_PPC111" localSheetId="21">#REF!</definedName>
    <definedName name="_PPC111">#REF!</definedName>
    <definedName name="_PPC112" localSheetId="23">#REF!</definedName>
    <definedName name="_PPC112" localSheetId="28">#REF!</definedName>
    <definedName name="_PPC112" localSheetId="24">#REF!</definedName>
    <definedName name="_PPC112" localSheetId="21">#REF!</definedName>
    <definedName name="_PPC112">#REF!</definedName>
    <definedName name="_PPC113" localSheetId="23">#REF!</definedName>
    <definedName name="_PPC113" localSheetId="28">#REF!</definedName>
    <definedName name="_PPC113" localSheetId="24">#REF!</definedName>
    <definedName name="_PPC113" localSheetId="21">#REF!</definedName>
    <definedName name="_PPC113">#REF!</definedName>
    <definedName name="_PPC114" localSheetId="23">#REF!</definedName>
    <definedName name="_PPC114" localSheetId="28">#REF!</definedName>
    <definedName name="_PPC114" localSheetId="24">#REF!</definedName>
    <definedName name="_PPC114" localSheetId="21">#REF!</definedName>
    <definedName name="_PPC114">#REF!</definedName>
    <definedName name="_PPC115" localSheetId="23">#REF!</definedName>
    <definedName name="_PPC115" localSheetId="28">#REF!</definedName>
    <definedName name="_PPC115" localSheetId="24">#REF!</definedName>
    <definedName name="_PPC115" localSheetId="21">#REF!</definedName>
    <definedName name="_PPC115">#REF!</definedName>
    <definedName name="_PPC116" localSheetId="23">#REF!</definedName>
    <definedName name="_PPC116" localSheetId="28">#REF!</definedName>
    <definedName name="_PPC116" localSheetId="24">#REF!</definedName>
    <definedName name="_PPC116" localSheetId="21">#REF!</definedName>
    <definedName name="_PPC116">#REF!</definedName>
    <definedName name="_PPC117" localSheetId="23">#REF!</definedName>
    <definedName name="_PPC117" localSheetId="28">#REF!</definedName>
    <definedName name="_PPC117" localSheetId="24">#REF!</definedName>
    <definedName name="_PPC117" localSheetId="21">#REF!</definedName>
    <definedName name="_PPC117">#REF!</definedName>
    <definedName name="_PPC118" localSheetId="23">#REF!</definedName>
    <definedName name="_PPC118" localSheetId="28">#REF!</definedName>
    <definedName name="_PPC118" localSheetId="24">#REF!</definedName>
    <definedName name="_PPC118" localSheetId="21">#REF!</definedName>
    <definedName name="_PPC118">#REF!</definedName>
    <definedName name="_PPC119" localSheetId="23">#REF!</definedName>
    <definedName name="_PPC119" localSheetId="28">#REF!</definedName>
    <definedName name="_PPC119" localSheetId="24">#REF!</definedName>
    <definedName name="_PPC119" localSheetId="21">#REF!</definedName>
    <definedName name="_PPC119">#REF!</definedName>
    <definedName name="_PPC12" localSheetId="23">#REF!</definedName>
    <definedName name="_PPC12" localSheetId="28">#REF!</definedName>
    <definedName name="_PPC12" localSheetId="24">#REF!</definedName>
    <definedName name="_PPC12" localSheetId="21">#REF!</definedName>
    <definedName name="_PPC12">#REF!</definedName>
    <definedName name="_PPC120" localSheetId="23">#REF!</definedName>
    <definedName name="_PPC120" localSheetId="28">#REF!</definedName>
    <definedName name="_PPC120" localSheetId="24">#REF!</definedName>
    <definedName name="_PPC120" localSheetId="21">#REF!</definedName>
    <definedName name="_PPC120">#REF!</definedName>
    <definedName name="_PPC121" localSheetId="23">#REF!</definedName>
    <definedName name="_PPC121" localSheetId="28">#REF!</definedName>
    <definedName name="_PPC121" localSheetId="24">#REF!</definedName>
    <definedName name="_PPC121" localSheetId="21">#REF!</definedName>
    <definedName name="_PPC121">#REF!</definedName>
    <definedName name="_PPC122" localSheetId="23">#REF!</definedName>
    <definedName name="_PPC122" localSheetId="28">#REF!</definedName>
    <definedName name="_PPC122" localSheetId="24">#REF!</definedName>
    <definedName name="_PPC122" localSheetId="21">#REF!</definedName>
    <definedName name="_PPC122">#REF!</definedName>
    <definedName name="_PPC123" localSheetId="23">#REF!</definedName>
    <definedName name="_PPC123" localSheetId="28">#REF!</definedName>
    <definedName name="_PPC123" localSheetId="24">#REF!</definedName>
    <definedName name="_PPC123" localSheetId="21">#REF!</definedName>
    <definedName name="_PPC123">#REF!</definedName>
    <definedName name="_PPC124" localSheetId="23">#REF!</definedName>
    <definedName name="_PPC124" localSheetId="28">#REF!</definedName>
    <definedName name="_PPC124" localSheetId="24">#REF!</definedName>
    <definedName name="_PPC124" localSheetId="21">#REF!</definedName>
    <definedName name="_PPC124">#REF!</definedName>
    <definedName name="_PPC125" localSheetId="23">#REF!</definedName>
    <definedName name="_PPC125" localSheetId="28">#REF!</definedName>
    <definedName name="_PPC125" localSheetId="24">#REF!</definedName>
    <definedName name="_PPC125" localSheetId="21">#REF!</definedName>
    <definedName name="_PPC125">#REF!</definedName>
    <definedName name="_PPC126" localSheetId="23">#REF!</definedName>
    <definedName name="_PPC126" localSheetId="28">#REF!</definedName>
    <definedName name="_PPC126" localSheetId="24">#REF!</definedName>
    <definedName name="_PPC126" localSheetId="21">#REF!</definedName>
    <definedName name="_PPC126">#REF!</definedName>
    <definedName name="_PPC127" localSheetId="23">#REF!</definedName>
    <definedName name="_PPC127" localSheetId="28">#REF!</definedName>
    <definedName name="_PPC127" localSheetId="24">#REF!</definedName>
    <definedName name="_PPC127" localSheetId="21">#REF!</definedName>
    <definedName name="_PPC127">#REF!</definedName>
    <definedName name="_PPC128" localSheetId="23">#REF!</definedName>
    <definedName name="_PPC128" localSheetId="28">#REF!</definedName>
    <definedName name="_PPC128" localSheetId="24">#REF!</definedName>
    <definedName name="_PPC128" localSheetId="21">#REF!</definedName>
    <definedName name="_PPC128">#REF!</definedName>
    <definedName name="_PPC129" localSheetId="23">#REF!</definedName>
    <definedName name="_PPC129" localSheetId="28">#REF!</definedName>
    <definedName name="_PPC129" localSheetId="24">#REF!</definedName>
    <definedName name="_PPC129" localSheetId="21">#REF!</definedName>
    <definedName name="_PPC129">#REF!</definedName>
    <definedName name="_PPC13" localSheetId="23">#REF!</definedName>
    <definedName name="_PPC13" localSheetId="28">#REF!</definedName>
    <definedName name="_PPC13" localSheetId="24">#REF!</definedName>
    <definedName name="_PPC13" localSheetId="21">#REF!</definedName>
    <definedName name="_PPC13">#REF!</definedName>
    <definedName name="_PPC130" localSheetId="23">#REF!</definedName>
    <definedName name="_PPC130" localSheetId="28">#REF!</definedName>
    <definedName name="_PPC130" localSheetId="24">#REF!</definedName>
    <definedName name="_PPC130" localSheetId="21">#REF!</definedName>
    <definedName name="_PPC130">#REF!</definedName>
    <definedName name="_PPC131" localSheetId="23">#REF!</definedName>
    <definedName name="_PPC131" localSheetId="28">#REF!</definedName>
    <definedName name="_PPC131" localSheetId="24">#REF!</definedName>
    <definedName name="_PPC131" localSheetId="21">#REF!</definedName>
    <definedName name="_PPC131">#REF!</definedName>
    <definedName name="_PPC132" localSheetId="23">#REF!</definedName>
    <definedName name="_PPC132" localSheetId="28">#REF!</definedName>
    <definedName name="_PPC132" localSheetId="24">#REF!</definedName>
    <definedName name="_PPC132" localSheetId="21">#REF!</definedName>
    <definedName name="_PPC132">#REF!</definedName>
    <definedName name="_PPC133" localSheetId="23">#REF!</definedName>
    <definedName name="_PPC133" localSheetId="28">#REF!</definedName>
    <definedName name="_PPC133" localSheetId="24">#REF!</definedName>
    <definedName name="_PPC133" localSheetId="21">#REF!</definedName>
    <definedName name="_PPC133">#REF!</definedName>
    <definedName name="_PPC134" localSheetId="23">#REF!</definedName>
    <definedName name="_PPC134" localSheetId="28">#REF!</definedName>
    <definedName name="_PPC134" localSheetId="24">#REF!</definedName>
    <definedName name="_PPC134" localSheetId="21">#REF!</definedName>
    <definedName name="_PPC134">#REF!</definedName>
    <definedName name="_PPC135" localSheetId="23">#REF!</definedName>
    <definedName name="_PPC135" localSheetId="28">#REF!</definedName>
    <definedName name="_PPC135" localSheetId="24">#REF!</definedName>
    <definedName name="_PPC135" localSheetId="21">#REF!</definedName>
    <definedName name="_PPC135">#REF!</definedName>
    <definedName name="_PPC136" localSheetId="23">#REF!</definedName>
    <definedName name="_PPC136" localSheetId="28">#REF!</definedName>
    <definedName name="_PPC136" localSheetId="24">#REF!</definedName>
    <definedName name="_PPC136" localSheetId="21">#REF!</definedName>
    <definedName name="_PPC136">#REF!</definedName>
    <definedName name="_PPC137" localSheetId="23">#REF!</definedName>
    <definedName name="_PPC137" localSheetId="28">#REF!</definedName>
    <definedName name="_PPC137" localSheetId="24">#REF!</definedName>
    <definedName name="_PPC137" localSheetId="21">#REF!</definedName>
    <definedName name="_PPC137">#REF!</definedName>
    <definedName name="_PPC138" localSheetId="23">#REF!</definedName>
    <definedName name="_PPC138" localSheetId="28">#REF!</definedName>
    <definedName name="_PPC138" localSheetId="24">#REF!</definedName>
    <definedName name="_PPC138" localSheetId="21">#REF!</definedName>
    <definedName name="_PPC138">#REF!</definedName>
    <definedName name="_PPC139" localSheetId="23">#REF!</definedName>
    <definedName name="_PPC139" localSheetId="28">#REF!</definedName>
    <definedName name="_PPC139" localSheetId="24">#REF!</definedName>
    <definedName name="_PPC139" localSheetId="21">#REF!</definedName>
    <definedName name="_PPC139">#REF!</definedName>
    <definedName name="_PPC14" localSheetId="23">#REF!</definedName>
    <definedName name="_PPC14" localSheetId="28">#REF!</definedName>
    <definedName name="_PPC14" localSheetId="24">#REF!</definedName>
    <definedName name="_PPC14" localSheetId="21">#REF!</definedName>
    <definedName name="_PPC14">#REF!</definedName>
    <definedName name="_PPC140" localSheetId="23">#REF!</definedName>
    <definedName name="_PPC140" localSheetId="28">#REF!</definedName>
    <definedName name="_PPC140" localSheetId="24">#REF!</definedName>
    <definedName name="_PPC140" localSheetId="21">#REF!</definedName>
    <definedName name="_PPC140">#REF!</definedName>
    <definedName name="_PPC141" localSheetId="23">#REF!</definedName>
    <definedName name="_PPC141" localSheetId="28">#REF!</definedName>
    <definedName name="_PPC141" localSheetId="24">#REF!</definedName>
    <definedName name="_PPC141" localSheetId="21">#REF!</definedName>
    <definedName name="_PPC141">#REF!</definedName>
    <definedName name="_PPC142" localSheetId="23">#REF!</definedName>
    <definedName name="_PPC142" localSheetId="28">#REF!</definedName>
    <definedName name="_PPC142" localSheetId="24">#REF!</definedName>
    <definedName name="_PPC142" localSheetId="21">#REF!</definedName>
    <definedName name="_PPC142">#REF!</definedName>
    <definedName name="_PPC143" localSheetId="23">#REF!</definedName>
    <definedName name="_PPC143" localSheetId="28">#REF!</definedName>
    <definedName name="_PPC143" localSheetId="24">#REF!</definedName>
    <definedName name="_PPC143" localSheetId="21">#REF!</definedName>
    <definedName name="_PPC143">#REF!</definedName>
    <definedName name="_PPC144" localSheetId="23">#REF!</definedName>
    <definedName name="_PPC144" localSheetId="28">#REF!</definedName>
    <definedName name="_PPC144" localSheetId="24">#REF!</definedName>
    <definedName name="_PPC144" localSheetId="21">#REF!</definedName>
    <definedName name="_PPC144">#REF!</definedName>
    <definedName name="_PPC145" localSheetId="23">#REF!</definedName>
    <definedName name="_PPC145" localSheetId="28">#REF!</definedName>
    <definedName name="_PPC145" localSheetId="24">#REF!</definedName>
    <definedName name="_PPC145" localSheetId="21">#REF!</definedName>
    <definedName name="_PPC145">#REF!</definedName>
    <definedName name="_PPC146" localSheetId="23">#REF!</definedName>
    <definedName name="_PPC146" localSheetId="28">#REF!</definedName>
    <definedName name="_PPC146" localSheetId="24">#REF!</definedName>
    <definedName name="_PPC146" localSheetId="21">#REF!</definedName>
    <definedName name="_PPC146">#REF!</definedName>
    <definedName name="_PPC147" localSheetId="23">#REF!</definedName>
    <definedName name="_PPC147" localSheetId="28">#REF!</definedName>
    <definedName name="_PPC147" localSheetId="24">#REF!</definedName>
    <definedName name="_PPC147" localSheetId="21">#REF!</definedName>
    <definedName name="_PPC147">#REF!</definedName>
    <definedName name="_PPC148" localSheetId="23">#REF!</definedName>
    <definedName name="_PPC148" localSheetId="28">#REF!</definedName>
    <definedName name="_PPC148" localSheetId="24">#REF!</definedName>
    <definedName name="_PPC148" localSheetId="21">#REF!</definedName>
    <definedName name="_PPC148">#REF!</definedName>
    <definedName name="_PPC149" localSheetId="23">#REF!</definedName>
    <definedName name="_PPC149" localSheetId="28">#REF!</definedName>
    <definedName name="_PPC149" localSheetId="24">#REF!</definedName>
    <definedName name="_PPC149" localSheetId="21">#REF!</definedName>
    <definedName name="_PPC149">#REF!</definedName>
    <definedName name="_PPC15" localSheetId="23">#REF!</definedName>
    <definedName name="_PPC15" localSheetId="28">#REF!</definedName>
    <definedName name="_PPC15" localSheetId="24">#REF!</definedName>
    <definedName name="_PPC15" localSheetId="21">#REF!</definedName>
    <definedName name="_PPC15">#REF!</definedName>
    <definedName name="_PPC150" localSheetId="23">#REF!</definedName>
    <definedName name="_PPC150" localSheetId="28">#REF!</definedName>
    <definedName name="_PPC150" localSheetId="24">#REF!</definedName>
    <definedName name="_PPC150" localSheetId="21">#REF!</definedName>
    <definedName name="_PPC150">#REF!</definedName>
    <definedName name="_PPC151" localSheetId="23">#REF!</definedName>
    <definedName name="_PPC151" localSheetId="28">#REF!</definedName>
    <definedName name="_PPC151" localSheetId="24">#REF!</definedName>
    <definedName name="_PPC151" localSheetId="21">#REF!</definedName>
    <definedName name="_PPC151">#REF!</definedName>
    <definedName name="_PPC152" localSheetId="23">#REF!</definedName>
    <definedName name="_PPC152" localSheetId="28">#REF!</definedName>
    <definedName name="_PPC152" localSheetId="24">#REF!</definedName>
    <definedName name="_PPC152" localSheetId="21">#REF!</definedName>
    <definedName name="_PPC152">#REF!</definedName>
    <definedName name="_PPC153" localSheetId="23">#REF!</definedName>
    <definedName name="_PPC153" localSheetId="28">#REF!</definedName>
    <definedName name="_PPC153" localSheetId="24">#REF!</definedName>
    <definedName name="_PPC153" localSheetId="21">#REF!</definedName>
    <definedName name="_PPC153">#REF!</definedName>
    <definedName name="_PPC154" localSheetId="23">#REF!</definedName>
    <definedName name="_PPC154" localSheetId="28">#REF!</definedName>
    <definedName name="_PPC154" localSheetId="24">#REF!</definedName>
    <definedName name="_PPC154" localSheetId="21">#REF!</definedName>
    <definedName name="_PPC154">#REF!</definedName>
    <definedName name="_PPC155" localSheetId="23">#REF!</definedName>
    <definedName name="_PPC155" localSheetId="28">#REF!</definedName>
    <definedName name="_PPC155" localSheetId="24">#REF!</definedName>
    <definedName name="_PPC155" localSheetId="21">#REF!</definedName>
    <definedName name="_PPC155">#REF!</definedName>
    <definedName name="_PPC16" localSheetId="23">#REF!</definedName>
    <definedName name="_PPC16" localSheetId="28">#REF!</definedName>
    <definedName name="_PPC16" localSheetId="24">#REF!</definedName>
    <definedName name="_PPC16" localSheetId="21">#REF!</definedName>
    <definedName name="_PPC16">#REF!</definedName>
    <definedName name="_PPC17" localSheetId="23">#REF!</definedName>
    <definedName name="_PPC17" localSheetId="28">#REF!</definedName>
    <definedName name="_PPC17" localSheetId="24">#REF!</definedName>
    <definedName name="_PPC17" localSheetId="21">#REF!</definedName>
    <definedName name="_PPC17">#REF!</definedName>
    <definedName name="_PPC18" localSheetId="23">#REF!</definedName>
    <definedName name="_PPC18" localSheetId="28">#REF!</definedName>
    <definedName name="_PPC18" localSheetId="24">#REF!</definedName>
    <definedName name="_PPC18" localSheetId="21">#REF!</definedName>
    <definedName name="_PPC18">#REF!</definedName>
    <definedName name="_PPC19" localSheetId="23">#REF!</definedName>
    <definedName name="_PPC19" localSheetId="28">#REF!</definedName>
    <definedName name="_PPC19" localSheetId="24">#REF!</definedName>
    <definedName name="_PPC19" localSheetId="21">#REF!</definedName>
    <definedName name="_PPC19">#REF!</definedName>
    <definedName name="_PPC2" localSheetId="23">#REF!</definedName>
    <definedName name="_PPC2" localSheetId="28">#REF!</definedName>
    <definedName name="_PPC2" localSheetId="24">#REF!</definedName>
    <definedName name="_PPC2" localSheetId="21">#REF!</definedName>
    <definedName name="_PPC2">#REF!</definedName>
    <definedName name="_PPC20" localSheetId="23">#REF!</definedName>
    <definedName name="_PPC20" localSheetId="28">#REF!</definedName>
    <definedName name="_PPC20" localSheetId="24">#REF!</definedName>
    <definedName name="_PPC20" localSheetId="21">#REF!</definedName>
    <definedName name="_PPC20">#REF!</definedName>
    <definedName name="_PPC21" localSheetId="23">#REF!</definedName>
    <definedName name="_PPC21" localSheetId="28">#REF!</definedName>
    <definedName name="_PPC21" localSheetId="24">#REF!</definedName>
    <definedName name="_PPC21" localSheetId="21">#REF!</definedName>
    <definedName name="_PPC21">#REF!</definedName>
    <definedName name="_PPC22" localSheetId="23">#REF!</definedName>
    <definedName name="_PPC22" localSheetId="28">#REF!</definedName>
    <definedName name="_PPC22" localSheetId="24">#REF!</definedName>
    <definedName name="_PPC22" localSheetId="21">#REF!</definedName>
    <definedName name="_PPC22">#REF!</definedName>
    <definedName name="_PPC23" localSheetId="23">#REF!</definedName>
    <definedName name="_PPC23" localSheetId="28">#REF!</definedName>
    <definedName name="_PPC23" localSheetId="24">#REF!</definedName>
    <definedName name="_PPC23" localSheetId="21">#REF!</definedName>
    <definedName name="_PPC23">#REF!</definedName>
    <definedName name="_PPC24" localSheetId="23">#REF!</definedName>
    <definedName name="_PPC24" localSheetId="28">#REF!</definedName>
    <definedName name="_PPC24" localSheetId="24">#REF!</definedName>
    <definedName name="_PPC24" localSheetId="21">#REF!</definedName>
    <definedName name="_PPC24">#REF!</definedName>
    <definedName name="_PPC25" localSheetId="23">#REF!</definedName>
    <definedName name="_PPC25" localSheetId="28">#REF!</definedName>
    <definedName name="_PPC25" localSheetId="24">#REF!</definedName>
    <definedName name="_PPC25" localSheetId="21">#REF!</definedName>
    <definedName name="_PPC25">#REF!</definedName>
    <definedName name="_PPC26" localSheetId="23">#REF!</definedName>
    <definedName name="_PPC26" localSheetId="28">#REF!</definedName>
    <definedName name="_PPC26" localSheetId="24">#REF!</definedName>
    <definedName name="_PPC26" localSheetId="21">#REF!</definedName>
    <definedName name="_PPC26">#REF!</definedName>
    <definedName name="_PPC27" localSheetId="23">#REF!</definedName>
    <definedName name="_PPC27" localSheetId="28">#REF!</definedName>
    <definedName name="_PPC27" localSheetId="24">#REF!</definedName>
    <definedName name="_PPC27" localSheetId="21">#REF!</definedName>
    <definedName name="_PPC27">#REF!</definedName>
    <definedName name="_PPC28" localSheetId="23">#REF!</definedName>
    <definedName name="_PPC28" localSheetId="28">#REF!</definedName>
    <definedName name="_PPC28" localSheetId="24">#REF!</definedName>
    <definedName name="_PPC28" localSheetId="21">#REF!</definedName>
    <definedName name="_PPC28">#REF!</definedName>
    <definedName name="_PPC29" localSheetId="23">#REF!</definedName>
    <definedName name="_PPC29" localSheetId="28">#REF!</definedName>
    <definedName name="_PPC29" localSheetId="24">#REF!</definedName>
    <definedName name="_PPC29" localSheetId="21">#REF!</definedName>
    <definedName name="_PPC29">#REF!</definedName>
    <definedName name="_PPC3" localSheetId="23">#REF!</definedName>
    <definedName name="_PPC3" localSheetId="28">#REF!</definedName>
    <definedName name="_PPC3" localSheetId="24">#REF!</definedName>
    <definedName name="_PPC3" localSheetId="21">#REF!</definedName>
    <definedName name="_PPC3">#REF!</definedName>
    <definedName name="_PPC30" localSheetId="23">#REF!</definedName>
    <definedName name="_PPC30" localSheetId="28">#REF!</definedName>
    <definedName name="_PPC30" localSheetId="24">#REF!</definedName>
    <definedName name="_PPC30" localSheetId="21">#REF!</definedName>
    <definedName name="_PPC30">#REF!</definedName>
    <definedName name="_PPC31" localSheetId="23">#REF!</definedName>
    <definedName name="_PPC31" localSheetId="28">#REF!</definedName>
    <definedName name="_PPC31" localSheetId="24">#REF!</definedName>
    <definedName name="_PPC31" localSheetId="21">#REF!</definedName>
    <definedName name="_PPC31">#REF!</definedName>
    <definedName name="_PPC32" localSheetId="23">#REF!</definedName>
    <definedName name="_PPC32" localSheetId="28">#REF!</definedName>
    <definedName name="_PPC32" localSheetId="24">#REF!</definedName>
    <definedName name="_PPC32" localSheetId="21">#REF!</definedName>
    <definedName name="_PPC32">#REF!</definedName>
    <definedName name="_PPC33" localSheetId="23">#REF!</definedName>
    <definedName name="_PPC33" localSheetId="28">#REF!</definedName>
    <definedName name="_PPC33" localSheetId="24">#REF!</definedName>
    <definedName name="_PPC33" localSheetId="21">#REF!</definedName>
    <definedName name="_PPC33">#REF!</definedName>
    <definedName name="_PPC34" localSheetId="23">#REF!</definedName>
    <definedName name="_PPC34" localSheetId="28">#REF!</definedName>
    <definedName name="_PPC34" localSheetId="24">#REF!</definedName>
    <definedName name="_PPC34" localSheetId="21">#REF!</definedName>
    <definedName name="_PPC34">#REF!</definedName>
    <definedName name="_PPC35" localSheetId="23">#REF!</definedName>
    <definedName name="_PPC35" localSheetId="28">#REF!</definedName>
    <definedName name="_PPC35" localSheetId="24">#REF!</definedName>
    <definedName name="_PPC35" localSheetId="21">#REF!</definedName>
    <definedName name="_PPC35">#REF!</definedName>
    <definedName name="_PPC36" localSheetId="23">#REF!</definedName>
    <definedName name="_PPC36" localSheetId="28">#REF!</definedName>
    <definedName name="_PPC36" localSheetId="24">#REF!</definedName>
    <definedName name="_PPC36" localSheetId="21">#REF!</definedName>
    <definedName name="_PPC36">#REF!</definedName>
    <definedName name="_PPC37" localSheetId="23">#REF!</definedName>
    <definedName name="_PPC37" localSheetId="28">#REF!</definedName>
    <definedName name="_PPC37" localSheetId="24">#REF!</definedName>
    <definedName name="_PPC37" localSheetId="21">#REF!</definedName>
    <definedName name="_PPC37">#REF!</definedName>
    <definedName name="_PPC38" localSheetId="23">#REF!</definedName>
    <definedName name="_PPC38" localSheetId="28">#REF!</definedName>
    <definedName name="_PPC38" localSheetId="24">#REF!</definedName>
    <definedName name="_PPC38" localSheetId="21">#REF!</definedName>
    <definedName name="_PPC38">#REF!</definedName>
    <definedName name="_PPC39" localSheetId="23">#REF!</definedName>
    <definedName name="_PPC39" localSheetId="28">#REF!</definedName>
    <definedName name="_PPC39" localSheetId="24">#REF!</definedName>
    <definedName name="_PPC39" localSheetId="21">#REF!</definedName>
    <definedName name="_PPC39">#REF!</definedName>
    <definedName name="_PPC4" localSheetId="23">#REF!</definedName>
    <definedName name="_PPC4" localSheetId="28">#REF!</definedName>
    <definedName name="_PPC4" localSheetId="24">#REF!</definedName>
    <definedName name="_PPC4" localSheetId="21">#REF!</definedName>
    <definedName name="_PPC4">#REF!</definedName>
    <definedName name="_PPC40" localSheetId="23">#REF!</definedName>
    <definedName name="_PPC40" localSheetId="28">#REF!</definedName>
    <definedName name="_PPC40" localSheetId="24">#REF!</definedName>
    <definedName name="_PPC40" localSheetId="21">#REF!</definedName>
    <definedName name="_PPC40">#REF!</definedName>
    <definedName name="_PPC41" localSheetId="23">#REF!</definedName>
    <definedName name="_PPC41" localSheetId="28">#REF!</definedName>
    <definedName name="_PPC41" localSheetId="24">#REF!</definedName>
    <definedName name="_PPC41" localSheetId="21">#REF!</definedName>
    <definedName name="_PPC41">#REF!</definedName>
    <definedName name="_PPC42" localSheetId="23">#REF!</definedName>
    <definedName name="_PPC42" localSheetId="28">#REF!</definedName>
    <definedName name="_PPC42" localSheetId="24">#REF!</definedName>
    <definedName name="_PPC42" localSheetId="21">#REF!</definedName>
    <definedName name="_PPC42">#REF!</definedName>
    <definedName name="_PPC43" localSheetId="23">#REF!</definedName>
    <definedName name="_PPC43" localSheetId="28">#REF!</definedName>
    <definedName name="_PPC43" localSheetId="24">#REF!</definedName>
    <definedName name="_PPC43" localSheetId="21">#REF!</definedName>
    <definedName name="_PPC43">#REF!</definedName>
    <definedName name="_PPC44" localSheetId="23">#REF!</definedName>
    <definedName name="_PPC44" localSheetId="28">#REF!</definedName>
    <definedName name="_PPC44" localSheetId="24">#REF!</definedName>
    <definedName name="_PPC44" localSheetId="21">#REF!</definedName>
    <definedName name="_PPC44">#REF!</definedName>
    <definedName name="_PPC45" localSheetId="23">#REF!</definedName>
    <definedName name="_PPC45" localSheetId="28">#REF!</definedName>
    <definedName name="_PPC45" localSheetId="24">#REF!</definedName>
    <definedName name="_PPC45" localSheetId="21">#REF!</definedName>
    <definedName name="_PPC45">#REF!</definedName>
    <definedName name="_PPC46" localSheetId="23">#REF!</definedName>
    <definedName name="_PPC46" localSheetId="28">#REF!</definedName>
    <definedName name="_PPC46" localSheetId="24">#REF!</definedName>
    <definedName name="_PPC46" localSheetId="21">#REF!</definedName>
    <definedName name="_PPC46">#REF!</definedName>
    <definedName name="_PPC47" localSheetId="23">#REF!</definedName>
    <definedName name="_PPC47" localSheetId="28">#REF!</definedName>
    <definedName name="_PPC47" localSheetId="24">#REF!</definedName>
    <definedName name="_PPC47" localSheetId="21">#REF!</definedName>
    <definedName name="_PPC47">#REF!</definedName>
    <definedName name="_PPC48" localSheetId="23">#REF!</definedName>
    <definedName name="_PPC48" localSheetId="28">#REF!</definedName>
    <definedName name="_PPC48" localSheetId="24">#REF!</definedName>
    <definedName name="_PPC48" localSheetId="21">#REF!</definedName>
    <definedName name="_PPC48">#REF!</definedName>
    <definedName name="_PPC49" localSheetId="23">#REF!</definedName>
    <definedName name="_PPC49" localSheetId="28">#REF!</definedName>
    <definedName name="_PPC49" localSheetId="24">#REF!</definedName>
    <definedName name="_PPC49" localSheetId="21">#REF!</definedName>
    <definedName name="_PPC49">#REF!</definedName>
    <definedName name="_PPC5" localSheetId="23">#REF!</definedName>
    <definedName name="_PPC5" localSheetId="28">#REF!</definedName>
    <definedName name="_PPC5" localSheetId="24">#REF!</definedName>
    <definedName name="_PPC5" localSheetId="21">#REF!</definedName>
    <definedName name="_PPC5">#REF!</definedName>
    <definedName name="_PPC50" localSheetId="23">#REF!</definedName>
    <definedName name="_PPC50" localSheetId="28">#REF!</definedName>
    <definedName name="_PPC50" localSheetId="24">#REF!</definedName>
    <definedName name="_PPC50" localSheetId="21">#REF!</definedName>
    <definedName name="_PPC50">#REF!</definedName>
    <definedName name="_PPC51" localSheetId="23">#REF!</definedName>
    <definedName name="_PPC51" localSheetId="28">#REF!</definedName>
    <definedName name="_PPC51" localSheetId="24">#REF!</definedName>
    <definedName name="_PPC51" localSheetId="21">#REF!</definedName>
    <definedName name="_PPC51">#REF!</definedName>
    <definedName name="_PPC52" localSheetId="23">#REF!</definedName>
    <definedName name="_PPC52" localSheetId="28">#REF!</definedName>
    <definedName name="_PPC52" localSheetId="24">#REF!</definedName>
    <definedName name="_PPC52" localSheetId="21">#REF!</definedName>
    <definedName name="_PPC52">#REF!</definedName>
    <definedName name="_PPC53" localSheetId="23">#REF!</definedName>
    <definedName name="_PPC53" localSheetId="28">#REF!</definedName>
    <definedName name="_PPC53" localSheetId="24">#REF!</definedName>
    <definedName name="_PPC53" localSheetId="21">#REF!</definedName>
    <definedName name="_PPC53">#REF!</definedName>
    <definedName name="_PPC54" localSheetId="23">#REF!</definedName>
    <definedName name="_PPC54" localSheetId="28">#REF!</definedName>
    <definedName name="_PPC54" localSheetId="24">#REF!</definedName>
    <definedName name="_PPC54" localSheetId="21">#REF!</definedName>
    <definedName name="_PPC54">#REF!</definedName>
    <definedName name="_PPC55" localSheetId="23">#REF!</definedName>
    <definedName name="_PPC55" localSheetId="28">#REF!</definedName>
    <definedName name="_PPC55" localSheetId="24">#REF!</definedName>
    <definedName name="_PPC55" localSheetId="21">#REF!</definedName>
    <definedName name="_PPC55">#REF!</definedName>
    <definedName name="_PPC56" localSheetId="23">#REF!</definedName>
    <definedName name="_PPC56" localSheetId="28">#REF!</definedName>
    <definedName name="_PPC56" localSheetId="24">#REF!</definedName>
    <definedName name="_PPC56" localSheetId="21">#REF!</definedName>
    <definedName name="_PPC56">#REF!</definedName>
    <definedName name="_PPC57" localSheetId="23">#REF!</definedName>
    <definedName name="_PPC57" localSheetId="28">#REF!</definedName>
    <definedName name="_PPC57" localSheetId="24">#REF!</definedName>
    <definedName name="_PPC57" localSheetId="21">#REF!</definedName>
    <definedName name="_PPC57">#REF!</definedName>
    <definedName name="_PPC58" localSheetId="23">#REF!</definedName>
    <definedName name="_PPC58" localSheetId="28">#REF!</definedName>
    <definedName name="_PPC58" localSheetId="24">#REF!</definedName>
    <definedName name="_PPC58" localSheetId="21">#REF!</definedName>
    <definedName name="_PPC58">#REF!</definedName>
    <definedName name="_PPC59" localSheetId="23">#REF!</definedName>
    <definedName name="_PPC59" localSheetId="28">#REF!</definedName>
    <definedName name="_PPC59" localSheetId="24">#REF!</definedName>
    <definedName name="_PPC59" localSheetId="21">#REF!</definedName>
    <definedName name="_PPC59">#REF!</definedName>
    <definedName name="_PPC6" localSheetId="23">#REF!</definedName>
    <definedName name="_PPC6" localSheetId="28">#REF!</definedName>
    <definedName name="_PPC6" localSheetId="24">#REF!</definedName>
    <definedName name="_PPC6" localSheetId="21">#REF!</definedName>
    <definedName name="_PPC6">#REF!</definedName>
    <definedName name="_PPC60" localSheetId="23">#REF!</definedName>
    <definedName name="_PPC60" localSheetId="28">#REF!</definedName>
    <definedName name="_PPC60" localSheetId="24">#REF!</definedName>
    <definedName name="_PPC60" localSheetId="21">#REF!</definedName>
    <definedName name="_PPC60">#REF!</definedName>
    <definedName name="_PPC61" localSheetId="23">#REF!</definedName>
    <definedName name="_PPC61" localSheetId="28">#REF!</definedName>
    <definedName name="_PPC61" localSheetId="24">#REF!</definedName>
    <definedName name="_PPC61" localSheetId="21">#REF!</definedName>
    <definedName name="_PPC61">#REF!</definedName>
    <definedName name="_PPC62" localSheetId="23">#REF!</definedName>
    <definedName name="_PPC62" localSheetId="28">#REF!</definedName>
    <definedName name="_PPC62" localSheetId="24">#REF!</definedName>
    <definedName name="_PPC62" localSheetId="21">#REF!</definedName>
    <definedName name="_PPC62">#REF!</definedName>
    <definedName name="_PPC63" localSheetId="23">#REF!</definedName>
    <definedName name="_PPC63" localSheetId="28">#REF!</definedName>
    <definedName name="_PPC63" localSheetId="24">#REF!</definedName>
    <definedName name="_PPC63" localSheetId="21">#REF!</definedName>
    <definedName name="_PPC63">#REF!</definedName>
    <definedName name="_PPC64" localSheetId="23">#REF!</definedName>
    <definedName name="_PPC64" localSheetId="28">#REF!</definedName>
    <definedName name="_PPC64" localSheetId="24">#REF!</definedName>
    <definedName name="_PPC64" localSheetId="21">#REF!</definedName>
    <definedName name="_PPC64">#REF!</definedName>
    <definedName name="_PPC65" localSheetId="23">#REF!</definedName>
    <definedName name="_PPC65" localSheetId="28">#REF!</definedName>
    <definedName name="_PPC65" localSheetId="24">#REF!</definedName>
    <definedName name="_PPC65" localSheetId="21">#REF!</definedName>
    <definedName name="_PPC65">#REF!</definedName>
    <definedName name="_PPC66" localSheetId="23">#REF!</definedName>
    <definedName name="_PPC66" localSheetId="28">#REF!</definedName>
    <definedName name="_PPC66" localSheetId="24">#REF!</definedName>
    <definedName name="_PPC66" localSheetId="21">#REF!</definedName>
    <definedName name="_PPC66">#REF!</definedName>
    <definedName name="_PPC67" localSheetId="23">#REF!</definedName>
    <definedName name="_PPC67" localSheetId="28">#REF!</definedName>
    <definedName name="_PPC67" localSheetId="24">#REF!</definedName>
    <definedName name="_PPC67" localSheetId="21">#REF!</definedName>
    <definedName name="_PPC67">#REF!</definedName>
    <definedName name="_PPC68" localSheetId="23">#REF!</definedName>
    <definedName name="_PPC68" localSheetId="28">#REF!</definedName>
    <definedName name="_PPC68" localSheetId="24">#REF!</definedName>
    <definedName name="_PPC68" localSheetId="21">#REF!</definedName>
    <definedName name="_PPC68">#REF!</definedName>
    <definedName name="_PPC69" localSheetId="23">#REF!</definedName>
    <definedName name="_PPC69" localSheetId="28">#REF!</definedName>
    <definedName name="_PPC69" localSheetId="24">#REF!</definedName>
    <definedName name="_PPC69" localSheetId="21">#REF!</definedName>
    <definedName name="_PPC69">#REF!</definedName>
    <definedName name="_PPC7" localSheetId="23">#REF!</definedName>
    <definedName name="_PPC7" localSheetId="28">#REF!</definedName>
    <definedName name="_PPC7" localSheetId="24">#REF!</definedName>
    <definedName name="_PPC7" localSheetId="21">#REF!</definedName>
    <definedName name="_PPC7">#REF!</definedName>
    <definedName name="_PPC70" localSheetId="23">#REF!</definedName>
    <definedName name="_PPC70" localSheetId="28">#REF!</definedName>
    <definedName name="_PPC70" localSheetId="24">#REF!</definedName>
    <definedName name="_PPC70" localSheetId="21">#REF!</definedName>
    <definedName name="_PPC70">#REF!</definedName>
    <definedName name="_PPC71" localSheetId="23">#REF!</definedName>
    <definedName name="_PPC71" localSheetId="28">#REF!</definedName>
    <definedName name="_PPC71" localSheetId="24">#REF!</definedName>
    <definedName name="_PPC71" localSheetId="21">#REF!</definedName>
    <definedName name="_PPC71">#REF!</definedName>
    <definedName name="_PPC72" localSheetId="23">#REF!</definedName>
    <definedName name="_PPC72" localSheetId="28">#REF!</definedName>
    <definedName name="_PPC72" localSheetId="24">#REF!</definedName>
    <definedName name="_PPC72" localSheetId="21">#REF!</definedName>
    <definedName name="_PPC72">#REF!</definedName>
    <definedName name="_PPC73" localSheetId="23">#REF!</definedName>
    <definedName name="_PPC73" localSheetId="28">#REF!</definedName>
    <definedName name="_PPC73" localSheetId="24">#REF!</definedName>
    <definedName name="_PPC73" localSheetId="21">#REF!</definedName>
    <definedName name="_PPC73">#REF!</definedName>
    <definedName name="_PPC74" localSheetId="23">#REF!</definedName>
    <definedName name="_PPC74" localSheetId="28">#REF!</definedName>
    <definedName name="_PPC74" localSheetId="24">#REF!</definedName>
    <definedName name="_PPC74" localSheetId="21">#REF!</definedName>
    <definedName name="_PPC74">#REF!</definedName>
    <definedName name="_PPC75" localSheetId="23">#REF!</definedName>
    <definedName name="_PPC75" localSheetId="28">#REF!</definedName>
    <definedName name="_PPC75" localSheetId="24">#REF!</definedName>
    <definedName name="_PPC75" localSheetId="21">#REF!</definedName>
    <definedName name="_PPC75">#REF!</definedName>
    <definedName name="_PPC76" localSheetId="23">#REF!</definedName>
    <definedName name="_PPC76" localSheetId="28">#REF!</definedName>
    <definedName name="_PPC76" localSheetId="24">#REF!</definedName>
    <definedName name="_PPC76" localSheetId="21">#REF!</definedName>
    <definedName name="_PPC76">#REF!</definedName>
    <definedName name="_PPC77" localSheetId="23">#REF!</definedName>
    <definedName name="_PPC77" localSheetId="28">#REF!</definedName>
    <definedName name="_PPC77" localSheetId="24">#REF!</definedName>
    <definedName name="_PPC77" localSheetId="21">#REF!</definedName>
    <definedName name="_PPC77">#REF!</definedName>
    <definedName name="_PPC78" localSheetId="23">#REF!</definedName>
    <definedName name="_PPC78" localSheetId="28">#REF!</definedName>
    <definedName name="_PPC78" localSheetId="24">#REF!</definedName>
    <definedName name="_PPC78" localSheetId="21">#REF!</definedName>
    <definedName name="_PPC78">#REF!</definedName>
    <definedName name="_PPC79" localSheetId="23">#REF!</definedName>
    <definedName name="_PPC79" localSheetId="28">#REF!</definedName>
    <definedName name="_PPC79" localSheetId="24">#REF!</definedName>
    <definedName name="_PPC79" localSheetId="21">#REF!</definedName>
    <definedName name="_PPC79">#REF!</definedName>
    <definedName name="_PPC8" localSheetId="23">#REF!</definedName>
    <definedName name="_PPC8" localSheetId="28">#REF!</definedName>
    <definedName name="_PPC8" localSheetId="24">#REF!</definedName>
    <definedName name="_PPC8" localSheetId="21">#REF!</definedName>
    <definedName name="_PPC8">#REF!</definedName>
    <definedName name="_PPC80" localSheetId="23">#REF!</definedName>
    <definedName name="_PPC80" localSheetId="28">#REF!</definedName>
    <definedName name="_PPC80" localSheetId="24">#REF!</definedName>
    <definedName name="_PPC80" localSheetId="21">#REF!</definedName>
    <definedName name="_PPC80">#REF!</definedName>
    <definedName name="_PPC81" localSheetId="23">#REF!</definedName>
    <definedName name="_PPC81" localSheetId="28">#REF!</definedName>
    <definedName name="_PPC81" localSheetId="24">#REF!</definedName>
    <definedName name="_PPC81" localSheetId="21">#REF!</definedName>
    <definedName name="_PPC81">#REF!</definedName>
    <definedName name="_PPC82" localSheetId="23">#REF!</definedName>
    <definedName name="_PPC82" localSheetId="28">#REF!</definedName>
    <definedName name="_PPC82" localSheetId="24">#REF!</definedName>
    <definedName name="_PPC82" localSheetId="21">#REF!</definedName>
    <definedName name="_PPC82">#REF!</definedName>
    <definedName name="_PPC83" localSheetId="23">#REF!</definedName>
    <definedName name="_PPC83" localSheetId="28">#REF!</definedName>
    <definedName name="_PPC83" localSheetId="24">#REF!</definedName>
    <definedName name="_PPC83" localSheetId="21">#REF!</definedName>
    <definedName name="_PPC83">#REF!</definedName>
    <definedName name="_PPC84" localSheetId="23">#REF!</definedName>
    <definedName name="_PPC84" localSheetId="28">#REF!</definedName>
    <definedName name="_PPC84" localSheetId="24">#REF!</definedName>
    <definedName name="_PPC84" localSheetId="21">#REF!</definedName>
    <definedName name="_PPC84">#REF!</definedName>
    <definedName name="_PPC85" localSheetId="23">#REF!</definedName>
    <definedName name="_PPC85" localSheetId="28">#REF!</definedName>
    <definedName name="_PPC85" localSheetId="24">#REF!</definedName>
    <definedName name="_PPC85" localSheetId="21">#REF!</definedName>
    <definedName name="_PPC85">#REF!</definedName>
    <definedName name="_PPC86" localSheetId="23">#REF!</definedName>
    <definedName name="_PPC86" localSheetId="28">#REF!</definedName>
    <definedName name="_PPC86" localSheetId="24">#REF!</definedName>
    <definedName name="_PPC86" localSheetId="21">#REF!</definedName>
    <definedName name="_PPC86">#REF!</definedName>
    <definedName name="_PPC87" localSheetId="23">#REF!</definedName>
    <definedName name="_PPC87" localSheetId="28">#REF!</definedName>
    <definedName name="_PPC87" localSheetId="24">#REF!</definedName>
    <definedName name="_PPC87" localSheetId="21">#REF!</definedName>
    <definedName name="_PPC87">#REF!</definedName>
    <definedName name="_PPC88" localSheetId="23">#REF!</definedName>
    <definedName name="_PPC88" localSheetId="28">#REF!</definedName>
    <definedName name="_PPC88" localSheetId="24">#REF!</definedName>
    <definedName name="_PPC88" localSheetId="21">#REF!</definedName>
    <definedName name="_PPC88">#REF!</definedName>
    <definedName name="_PPC89" localSheetId="23">#REF!</definedName>
    <definedName name="_PPC89" localSheetId="28">#REF!</definedName>
    <definedName name="_PPC89" localSheetId="24">#REF!</definedName>
    <definedName name="_PPC89" localSheetId="21">#REF!</definedName>
    <definedName name="_PPC89">#REF!</definedName>
    <definedName name="_PPC9" localSheetId="23">#REF!</definedName>
    <definedName name="_PPC9" localSheetId="28">#REF!</definedName>
    <definedName name="_PPC9" localSheetId="24">#REF!</definedName>
    <definedName name="_PPC9" localSheetId="21">#REF!</definedName>
    <definedName name="_PPC9">#REF!</definedName>
    <definedName name="_PPC90" localSheetId="23">#REF!</definedName>
    <definedName name="_PPC90" localSheetId="28">#REF!</definedName>
    <definedName name="_PPC90" localSheetId="24">#REF!</definedName>
    <definedName name="_PPC90" localSheetId="21">#REF!</definedName>
    <definedName name="_PPC90">#REF!</definedName>
    <definedName name="_PPC91" localSheetId="23">#REF!</definedName>
    <definedName name="_PPC91" localSheetId="28">#REF!</definedName>
    <definedName name="_PPC91" localSheetId="24">#REF!</definedName>
    <definedName name="_PPC91" localSheetId="21">#REF!</definedName>
    <definedName name="_PPC91">#REF!</definedName>
    <definedName name="_PPC92" localSheetId="23">#REF!</definedName>
    <definedName name="_PPC92" localSheetId="28">#REF!</definedName>
    <definedName name="_PPC92" localSheetId="24">#REF!</definedName>
    <definedName name="_PPC92" localSheetId="21">#REF!</definedName>
    <definedName name="_PPC92">#REF!</definedName>
    <definedName name="_PPC93" localSheetId="23">#REF!</definedName>
    <definedName name="_PPC93" localSheetId="28">#REF!</definedName>
    <definedName name="_PPC93" localSheetId="24">#REF!</definedName>
    <definedName name="_PPC93" localSheetId="21">#REF!</definedName>
    <definedName name="_PPC93">#REF!</definedName>
    <definedName name="_PPC94" localSheetId="23">#REF!</definedName>
    <definedName name="_PPC94" localSheetId="28">#REF!</definedName>
    <definedName name="_PPC94" localSheetId="24">#REF!</definedName>
    <definedName name="_PPC94" localSheetId="21">#REF!</definedName>
    <definedName name="_PPC94">#REF!</definedName>
    <definedName name="_PPC95" localSheetId="23">#REF!</definedName>
    <definedName name="_PPC95" localSheetId="28">#REF!</definedName>
    <definedName name="_PPC95" localSheetId="24">#REF!</definedName>
    <definedName name="_PPC95" localSheetId="21">#REF!</definedName>
    <definedName name="_PPC95">#REF!</definedName>
    <definedName name="_PPD114" localSheetId="23">#REF!</definedName>
    <definedName name="_PPD114" localSheetId="28">#REF!</definedName>
    <definedName name="_PPD114" localSheetId="24">#REF!</definedName>
    <definedName name="_PPD114" localSheetId="21">#REF!</definedName>
    <definedName name="_PPD114">#REF!</definedName>
    <definedName name="_PPD89" localSheetId="23">#REF!</definedName>
    <definedName name="_PPD89" localSheetId="28">#REF!</definedName>
    <definedName name="_PPD89" localSheetId="24">#REF!</definedName>
    <definedName name="_PPD89" localSheetId="21">#REF!</definedName>
    <definedName name="_PPD89">#REF!</definedName>
    <definedName name="_pv2" localSheetId="23">#REF!</definedName>
    <definedName name="_pv2" localSheetId="24">#REF!</definedName>
    <definedName name="_pv2" localSheetId="21">#REF!</definedName>
    <definedName name="_pv2">#REF!</definedName>
    <definedName name="_QS25" localSheetId="26">#REF!</definedName>
    <definedName name="_QS25">[61]MRATES!$G$16</definedName>
    <definedName name="_QS40" localSheetId="26">#REF!</definedName>
    <definedName name="_QS40">[61]MRATES!$G$17</definedName>
    <definedName name="_QUA" localSheetId="25">#REF!</definedName>
    <definedName name="_QUA" localSheetId="22">#REF!</definedName>
    <definedName name="_QUA" localSheetId="23">#REF!</definedName>
    <definedName name="_QUA" localSheetId="26">#REF!</definedName>
    <definedName name="_QUA" localSheetId="24">#REF!</definedName>
    <definedName name="_QUA" localSheetId="21">#REF!</definedName>
    <definedName name="_QUA">#REF!</definedName>
    <definedName name="_QUA_RABBISH" localSheetId="23">#REF!</definedName>
    <definedName name="_QUA_RABBISH" localSheetId="24">#REF!</definedName>
    <definedName name="_QUA_RABBISH" localSheetId="21">#REF!</definedName>
    <definedName name="_QUA_RABBISH">#REF!</definedName>
    <definedName name="_R_1000" localSheetId="26">#N/A</definedName>
    <definedName name="_R_1000" localSheetId="28">'[77]Road data-TDR'!$K$1000</definedName>
    <definedName name="_R_1000">'[78]Road data-TDR'!$K$1000</definedName>
    <definedName name="_R_600" localSheetId="26">#N/A</definedName>
    <definedName name="_R_600" localSheetId="28">'[77]Road data-TDR'!$K$962</definedName>
    <definedName name="_R_600">'[78]Road data-TDR'!$K$962</definedName>
    <definedName name="_R_800" localSheetId="26">#N/A</definedName>
    <definedName name="_R_800" localSheetId="28">'[77]Road data-TDR'!$K$981</definedName>
    <definedName name="_R_800">'[78]Road data-TDR'!$K$981</definedName>
    <definedName name="_R_APPSLAB" localSheetId="26">#N/A</definedName>
    <definedName name="_R_APPSLAB" localSheetId="28">'[77]Road data-TDR'!$K$1254</definedName>
    <definedName name="_R_APPSLAB">'[78]Road data-TDR'!$K$1254</definedName>
    <definedName name="_R_BACKFILL" localSheetId="26">#N/A</definedName>
    <definedName name="_R_BACKFILL" localSheetId="28">'[77]Road data-TDR'!$K$1405</definedName>
    <definedName name="_R_BACKFILL">'[78]Road data-TDR'!$K$1405</definedName>
    <definedName name="_R_BEDBACK" localSheetId="26">#N/A</definedName>
    <definedName name="_R_BEDBACK" localSheetId="28">'[77]Road data-TDR'!$K$1163</definedName>
    <definedName name="_R_BEDBACK">'[78]Road data-TDR'!$K$1163</definedName>
    <definedName name="_R_BETBODY" localSheetId="26">#N/A</definedName>
    <definedName name="_R_BETBODY" localSheetId="28">'[77]Road data-TDR'!$K$1025</definedName>
    <definedName name="_R_BETBODY">'[78]Road data-TDR'!$K$1025</definedName>
    <definedName name="_R_BMHOT" localSheetId="26">#N/A</definedName>
    <definedName name="_R_BMHOT" localSheetId="28">'[77]Road data-TDR'!$K$654</definedName>
    <definedName name="_R_BMHOT">'[78]Road data-TDR'!$K$654</definedName>
    <definedName name="_R_CART" localSheetId="26">#N/A</definedName>
    <definedName name="_R_CART" localSheetId="28">'[77]Road data-TDR'!$K$68</definedName>
    <definedName name="_R_CART">'[78]Road data-TDR'!$K$68</definedName>
    <definedName name="_R_COVERSLAB" localSheetId="26">#N/A</definedName>
    <definedName name="_R_COVERSLAB" localSheetId="28">'[77]Road data-TDR'!$K$1597</definedName>
    <definedName name="_R_COVERSLAB">'[78]Road data-TDR'!$K$1597</definedName>
    <definedName name="_R_DECK" localSheetId="26">#N/A</definedName>
    <definedName name="_R_DECK" localSheetId="28">'[77]Road data-TDR'!$K$1193</definedName>
    <definedName name="_R_DECK">'[78]Road data-TDR'!$K$1193</definedName>
    <definedName name="_R_DIVIDER" localSheetId="26">#N/A</definedName>
    <definedName name="_R_DIVIDER" localSheetId="28">'[77]Road data-TDR'!$K$1567</definedName>
    <definedName name="_R_DIVIDER">'[78]Road data-TDR'!$K$1567</definedName>
    <definedName name="_R_EW_FOUND_STRU" localSheetId="26">#N/A</definedName>
    <definedName name="_R_EW_FOUND_STRU" localSheetId="28">'[77]Road data-TDR'!$K$855</definedName>
    <definedName name="_R_EW_FOUND_STRU">'[78]Road data-TDR'!$K$855</definedName>
    <definedName name="_R_FILTER_GRAVEL" localSheetId="26">#N/A</definedName>
    <definedName name="_R_FILTER_GRAVEL" localSheetId="28">'[77]Road data-TDR'!$K$1071</definedName>
    <definedName name="_R_FILTER_GRAVEL">'[78]Road data-TDR'!$K$1071</definedName>
    <definedName name="_R_FILTER_IRC" localSheetId="26">#N/A</definedName>
    <definedName name="_R_FILTER_IRC" localSheetId="28">'[77]Road data-TDR'!$K$1433</definedName>
    <definedName name="_R_FILTER_IRC">'[78]Road data-TDR'!$K$1433</definedName>
    <definedName name="_R_FOOTING" localSheetId="26">#N/A</definedName>
    <definedName name="_R_FOOTING" localSheetId="28">'[77]Road data-TDR'!$K$1102</definedName>
    <definedName name="_R_FOOTING">'[78]Road data-TDR'!$K$1102</definedName>
    <definedName name="_R_GROUT" localSheetId="26">#N/A</definedName>
    <definedName name="_R_GROUT" localSheetId="28">'[77]Road data-TDR'!$K$1380</definedName>
    <definedName name="_R_GROUT">'[78]Road data-TDR'!$K$1380</definedName>
    <definedName name="_R_GS" localSheetId="26">#N/A</definedName>
    <definedName name="_R_GS" localSheetId="28">'[77]Road data-TDR'!$K$678</definedName>
    <definedName name="_R_GS">'[78]Road data-TDR'!$K$678</definedName>
    <definedName name="_R_GSB" localSheetId="26">#N/A</definedName>
    <definedName name="_R_GSB" localSheetId="28">'[77]Road data-TDR'!$K$147</definedName>
    <definedName name="_R_GSB">'[78]Road data-TDR'!$K$147</definedName>
    <definedName name="_R_HYSD_FOUND" localSheetId="26">#N/A</definedName>
    <definedName name="_R_HYSD_FOUND" localSheetId="28">'[77]Road data-TDR'!$K$1496</definedName>
    <definedName name="_R_HYSD_FOUND">'[78]Road data-TDR'!$K$1496</definedName>
    <definedName name="_R_HYSD_SUB" localSheetId="26">#N/A</definedName>
    <definedName name="_R_HYSD_SUB" localSheetId="28">'[77]Road data-TDR'!$K$1475</definedName>
    <definedName name="_R_HYSD_SUB">'[78]Road data-TDR'!$K$1475</definedName>
    <definedName name="_R_HYSD_SUPER" localSheetId="26">#N/A</definedName>
    <definedName name="_R_HYSD_SUPER" localSheetId="28">'[77]Road data-TDR'!$K$1454</definedName>
    <definedName name="_R_HYSD_SUPER">'[78]Road data-TDR'!$K$1454</definedName>
    <definedName name="_R_LEVELLING" localSheetId="26">#N/A</definedName>
    <definedName name="_R_LEVELLING" localSheetId="28">'[77]Road data-TDR'!$K$1339</definedName>
    <definedName name="_R_LEVELLING">'[78]Road data-TDR'!$K$1339</definedName>
    <definedName name="_R_MILDSTEEL" localSheetId="26">#N/A</definedName>
    <definedName name="_R_MILDSTEEL" localSheetId="28">'[77]Road data-TDR'!$K$1517</definedName>
    <definedName name="_R_MILDSTEEL">'[78]Road data-TDR'!$K$1517</definedName>
    <definedName name="_R_MSS" localSheetId="26">#N/A</definedName>
    <definedName name="_R_MSS" localSheetId="28">'[77]Road data-TDR'!$K$567</definedName>
    <definedName name="_R_MSS">'[78]Road data-TDR'!$K$567</definedName>
    <definedName name="_R_PAINT" localSheetId="26">#N/A</definedName>
    <definedName name="_R_PAINT" localSheetId="28">'[77]Road data-TDR'!$K$1651</definedName>
    <definedName name="_R_PAINT">'[78]Road data-TDR'!$K$1651</definedName>
    <definedName name="_R_PIPEBED" localSheetId="26">#N/A</definedName>
    <definedName name="_R_PIPEBED" localSheetId="28">'[77]Road data-TDR'!$K$880</definedName>
    <definedName name="_R_PIPEBED">'[78]Road data-TDR'!$K$880</definedName>
    <definedName name="_R_PLAST_CUM" localSheetId="26">#N/A</definedName>
    <definedName name="_R_PLAST_CUM" localSheetId="28">'[77]Road data-TDR'!$I$1630</definedName>
    <definedName name="_R_PLAST_CUM">'[78]Road data-TDR'!$I$1630</definedName>
    <definedName name="_R_PLAST_SQM" localSheetId="26">#N/A</definedName>
    <definedName name="_R_PLAST_SQM" localSheetId="28">'[77]Road data-TDR'!$K$1618</definedName>
    <definedName name="_R_PLAST_SQM">'[78]Road data-TDR'!$K$1618</definedName>
    <definedName name="_R_RAILING" localSheetId="26">#N/A</definedName>
    <definedName name="_R_RAILING" localSheetId="28">'[77]Road data-TDR'!$K$1310</definedName>
    <definedName name="_R_RAILING">'[78]Road data-TDR'!$K$1310</definedName>
    <definedName name="_R_REV300" localSheetId="26">#N/A</definedName>
    <definedName name="_R_REV300" localSheetId="28">'[77]Road data-TDR'!$K$1048</definedName>
    <definedName name="_R_REV300">'[78]Road data-TDR'!$K$1048</definedName>
    <definedName name="_R_SANDFILL" localSheetId="26">#N/A</definedName>
    <definedName name="_R_SANDFILL" localSheetId="28">'[77]Road data-TDR'!$K$1536</definedName>
    <definedName name="_R_SANDFILL">'[78]Road data-TDR'!$K$1536</definedName>
    <definedName name="_R_SCAR_G" localSheetId="26">#N/A</definedName>
    <definedName name="_R_SCAR_G" localSheetId="28">'[77]Road data-TDR'!$K$165</definedName>
    <definedName name="_R_SCAR_G">'[78]Road data-TDR'!$K$165</definedName>
    <definedName name="_R_SCARBT" localSheetId="26">#N/A</definedName>
    <definedName name="_R_SCARBT" localSheetId="28">'[77]Road data-TDR'!$K$188</definedName>
    <definedName name="_R_SCARBT">'[78]Road data-TDR'!$K$188</definedName>
    <definedName name="_R_SD_60_70" localSheetId="26">#N/A</definedName>
    <definedName name="_R_SD_60_70" localSheetId="28">'[77]Road data-TDR'!$K$511</definedName>
    <definedName name="_R_SD_60_70">'[78]Road data-TDR'!$K$511</definedName>
    <definedName name="_R_SD_80_100" localSheetId="26">#N/A</definedName>
    <definedName name="_R_SD_80_100" localSheetId="28">'[77]Road data-TDR'!$K$480</definedName>
    <definedName name="_R_SD_80_100">'[78]Road data-TDR'!$K$480</definedName>
    <definedName name="_R_SDBC25" localSheetId="26">#N/A</definedName>
    <definedName name="_R_SDBC25" localSheetId="28">'[77]Road data-TDR'!$K$604</definedName>
    <definedName name="_R_SDBC25">'[78]Road data-TDR'!$K$604</definedName>
    <definedName name="_R_SIDE" localSheetId="26">#N/A</definedName>
    <definedName name="_R_SIDE" localSheetId="28">'[77]Road data-TDR'!$K$35</definedName>
    <definedName name="_R_SIDE">'[78]Road data-TDR'!$K$35</definedName>
    <definedName name="_R_SUB" localSheetId="26">#N/A</definedName>
    <definedName name="_R_SUB" localSheetId="28">'[77]Road data-TDR'!$K$1133</definedName>
    <definedName name="_R_SUB">'[78]Road data-TDR'!$K$1133</definedName>
    <definedName name="_R_TACK" localSheetId="26">#N/A</definedName>
    <definedName name="_R_TACK" localSheetId="28">'[77]Road data-TDR'!$K$536</definedName>
    <definedName name="_R_TACK">'[78]Road data-TDR'!$K$536</definedName>
    <definedName name="_R_TRIM" localSheetId="26">#N/A</definedName>
    <definedName name="_R_TRIM" localSheetId="28">'[77]Road data-TDR'!$K$92</definedName>
    <definedName name="_R_TRIM">'[78]Road data-TDR'!$K$92</definedName>
    <definedName name="_R_USS" localSheetId="26">#N/A</definedName>
    <definedName name="_R_USS" localSheetId="28">'[77]Road data-TDR'!$K$117</definedName>
    <definedName name="_R_USS">'[78]Road data-TDR'!$K$117</definedName>
    <definedName name="_R_V136_40BODYWALL" localSheetId="26">#N/A</definedName>
    <definedName name="_R_V136_40BODYWALL" localSheetId="28">'[77]Road data-TDR'!$K$938</definedName>
    <definedName name="_R_V136_40BODYWALL">'[78]Road data-TDR'!$K$938</definedName>
    <definedName name="_R_V136_BCC" localSheetId="26">#N/A</definedName>
    <definedName name="_R_V136_BCC" localSheetId="28">'[77]Road data-TDR'!$K$734</definedName>
    <definedName name="_R_V136_BCC">'[78]Road data-TDR'!$K$734</definedName>
    <definedName name="_R_V136_BCC40" localSheetId="26">#N/A</definedName>
    <definedName name="_R_V136_BCC40" localSheetId="28">'[77]Road data-TDR'!$K$796</definedName>
    <definedName name="_R_V136_BCC40">'[78]Road data-TDR'!$K$796</definedName>
    <definedName name="_R_V148_BCC" localSheetId="26">#N/A</definedName>
    <definedName name="_R_V148_BCC" localSheetId="28">'[77]Road data-TDR'!$K$706</definedName>
    <definedName name="_R_V148_BCC">'[78]Road data-TDR'!$K$706</definedName>
    <definedName name="_R_VM35" localSheetId="26">#N/A</definedName>
    <definedName name="_R_VM35" localSheetId="28">'[77]Road data-TDR'!$K$765</definedName>
    <definedName name="_R_VM35">'[78]Road data-TDR'!$K$765</definedName>
    <definedName name="_R_VM35_CC2010" localSheetId="26">#N/A</definedName>
    <definedName name="_R_VM35_CC2010" localSheetId="28">'[77]Road data-TDR'!$K$831</definedName>
    <definedName name="_R_VM35_CC2010">'[78]Road data-TDR'!$K$831</definedName>
    <definedName name="_R_WC" localSheetId="26">#N/A</definedName>
    <definedName name="_R_WC" localSheetId="28">'[77]Road data-TDR'!$K$1223</definedName>
    <definedName name="_R_WC">'[78]Road data-TDR'!$K$1223</definedName>
    <definedName name="_R_WMM" localSheetId="26">#N/A</definedName>
    <definedName name="_R_WMM" localSheetId="28">'[77]Road data-TDR'!$K$449</definedName>
    <definedName name="_R_WMM">'[78]Road data-TDR'!$K$449</definedName>
    <definedName name="_REP3" localSheetId="25">'[33]Road data'!#REF!</definedName>
    <definedName name="_REP3" localSheetId="22">'[33]Road data'!#REF!</definedName>
    <definedName name="_REP3" localSheetId="23">'[33]Road data'!#REF!</definedName>
    <definedName name="_REP3" localSheetId="26">'[33]Road data'!#REF!</definedName>
    <definedName name="_REP3" localSheetId="24">'[33]Road data'!#REF!</definedName>
    <definedName name="_REP3">'[33]Road data'!#REF!</definedName>
    <definedName name="_RMR1">#N/A</definedName>
    <definedName name="_rr3">[79]v!$A$2:$E$51</definedName>
    <definedName name="_rrr1">[79]r!$B$1:$I$145</definedName>
    <definedName name="_RS300" localSheetId="25">#REF!</definedName>
    <definedName name="_RS300" localSheetId="22">#REF!</definedName>
    <definedName name="_RS300" localSheetId="23">#REF!</definedName>
    <definedName name="_RS300" localSheetId="26">#REF!</definedName>
    <definedName name="_RS300" localSheetId="24">#REF!</definedName>
    <definedName name="_RS300" localSheetId="21">#REF!</definedName>
    <definedName name="_RS300">#REF!</definedName>
    <definedName name="_S06" localSheetId="23">#REF!</definedName>
    <definedName name="_S06" localSheetId="26">#REF!</definedName>
    <definedName name="_S06" localSheetId="24">#REF!</definedName>
    <definedName name="_S06" localSheetId="21">#REF!</definedName>
    <definedName name="_S06">#REF!</definedName>
    <definedName name="_S10" localSheetId="23">#REF!</definedName>
    <definedName name="_S10" localSheetId="26">#REF!</definedName>
    <definedName name="_S10" localSheetId="24">#REF!</definedName>
    <definedName name="_S10" localSheetId="21">#REF!</definedName>
    <definedName name="_S10">#REF!</definedName>
    <definedName name="_S100" localSheetId="23">#REF!</definedName>
    <definedName name="_S100" localSheetId="24">#REF!</definedName>
    <definedName name="_S100" localSheetId="21">#REF!</definedName>
    <definedName name="_S100">#REF!</definedName>
    <definedName name="_S12" localSheetId="23">#REF!</definedName>
    <definedName name="_S12" localSheetId="24">#REF!</definedName>
    <definedName name="_S12" localSheetId="21">#REF!</definedName>
    <definedName name="_S12">#REF!</definedName>
    <definedName name="_S20" localSheetId="23">#REF!</definedName>
    <definedName name="_S20" localSheetId="24">#REF!</definedName>
    <definedName name="_S20" localSheetId="21">#REF!</definedName>
    <definedName name="_S20">#REF!</definedName>
    <definedName name="_S25" localSheetId="23">#REF!</definedName>
    <definedName name="_S25" localSheetId="24">#REF!</definedName>
    <definedName name="_S25" localSheetId="21">#REF!</definedName>
    <definedName name="_S25">#REF!</definedName>
    <definedName name="_S40" localSheetId="23">#REF!</definedName>
    <definedName name="_S40" localSheetId="24">#REF!</definedName>
    <definedName name="_S40" localSheetId="21">#REF!</definedName>
    <definedName name="_S40">#REF!</definedName>
    <definedName name="_S50" localSheetId="23">#REF!</definedName>
    <definedName name="_S50" localSheetId="24">#REF!</definedName>
    <definedName name="_S50" localSheetId="21">#REF!</definedName>
    <definedName name="_S50">#REF!</definedName>
    <definedName name="_S60" localSheetId="23">#REF!</definedName>
    <definedName name="_S60" localSheetId="24">#REF!</definedName>
    <definedName name="_S60" localSheetId="21">#REF!</definedName>
    <definedName name="_S60">#REF!</definedName>
    <definedName name="_S65" localSheetId="23">#REF!</definedName>
    <definedName name="_S65" localSheetId="24">#REF!</definedName>
    <definedName name="_S65" localSheetId="21">#REF!</definedName>
    <definedName name="_S65">#REF!</definedName>
    <definedName name="_S75" localSheetId="23">#REF!</definedName>
    <definedName name="_S75" localSheetId="24">#REF!</definedName>
    <definedName name="_S75" localSheetId="21">#REF!</definedName>
    <definedName name="_S75">#REF!</definedName>
    <definedName name="_SANF" localSheetId="23">#REF!</definedName>
    <definedName name="_SANF" localSheetId="24">#REF!</definedName>
    <definedName name="_SANF" localSheetId="21">#REF!</definedName>
    <definedName name="_SANF">#REF!</definedName>
    <definedName name="_SANM" localSheetId="23">#REF!</definedName>
    <definedName name="_SANM" localSheetId="24">#REF!</definedName>
    <definedName name="_SANM" localSheetId="21">#REF!</definedName>
    <definedName name="_SANM">#REF!</definedName>
    <definedName name="_SD1" localSheetId="23">#REF!</definedName>
    <definedName name="_SD1" localSheetId="28">#REF!</definedName>
    <definedName name="_SD1" localSheetId="24">#REF!</definedName>
    <definedName name="_SD1" localSheetId="21">#REF!</definedName>
    <definedName name="_SD1">#REF!</definedName>
    <definedName name="_SD10" localSheetId="23">#REF!</definedName>
    <definedName name="_SD10" localSheetId="28">#REF!</definedName>
    <definedName name="_SD10" localSheetId="24">#REF!</definedName>
    <definedName name="_SD10" localSheetId="21">#REF!</definedName>
    <definedName name="_SD10">#REF!</definedName>
    <definedName name="_SD100" localSheetId="23">#REF!</definedName>
    <definedName name="_SD100" localSheetId="28">#REF!</definedName>
    <definedName name="_SD100" localSheetId="24">#REF!</definedName>
    <definedName name="_SD100" localSheetId="21">#REF!</definedName>
    <definedName name="_SD100">#REF!</definedName>
    <definedName name="_SD101" localSheetId="23">#REF!</definedName>
    <definedName name="_SD101" localSheetId="28">#REF!</definedName>
    <definedName name="_SD101" localSheetId="24">#REF!</definedName>
    <definedName name="_SD101" localSheetId="21">#REF!</definedName>
    <definedName name="_SD101">#REF!</definedName>
    <definedName name="_SD102" localSheetId="23">#REF!</definedName>
    <definedName name="_SD102" localSheetId="28">#REF!</definedName>
    <definedName name="_SD102" localSheetId="24">#REF!</definedName>
    <definedName name="_SD102" localSheetId="21">#REF!</definedName>
    <definedName name="_SD102">#REF!</definedName>
    <definedName name="_SD103" localSheetId="23">#REF!</definedName>
    <definedName name="_SD103" localSheetId="28">#REF!</definedName>
    <definedName name="_SD103" localSheetId="24">#REF!</definedName>
    <definedName name="_SD103" localSheetId="21">#REF!</definedName>
    <definedName name="_SD103">#REF!</definedName>
    <definedName name="_SD104" localSheetId="23">#REF!</definedName>
    <definedName name="_SD104" localSheetId="28">#REF!</definedName>
    <definedName name="_SD104" localSheetId="24">#REF!</definedName>
    <definedName name="_SD104" localSheetId="21">#REF!</definedName>
    <definedName name="_SD104">#REF!</definedName>
    <definedName name="_SD105" localSheetId="23">#REF!</definedName>
    <definedName name="_SD105" localSheetId="28">#REF!</definedName>
    <definedName name="_SD105" localSheetId="24">#REF!</definedName>
    <definedName name="_SD105" localSheetId="21">#REF!</definedName>
    <definedName name="_SD105">#REF!</definedName>
    <definedName name="_SD106" localSheetId="23">#REF!</definedName>
    <definedName name="_SD106" localSheetId="28">#REF!</definedName>
    <definedName name="_SD106" localSheetId="24">#REF!</definedName>
    <definedName name="_SD106" localSheetId="21">#REF!</definedName>
    <definedName name="_SD106">#REF!</definedName>
    <definedName name="_SD107" localSheetId="23">#REF!</definedName>
    <definedName name="_SD107" localSheetId="28">#REF!</definedName>
    <definedName name="_SD107" localSheetId="24">#REF!</definedName>
    <definedName name="_SD107" localSheetId="21">#REF!</definedName>
    <definedName name="_SD107">#REF!</definedName>
    <definedName name="_SD108" localSheetId="23">#REF!</definedName>
    <definedName name="_SD108" localSheetId="28">#REF!</definedName>
    <definedName name="_SD108" localSheetId="24">#REF!</definedName>
    <definedName name="_SD108" localSheetId="21">#REF!</definedName>
    <definedName name="_SD108">#REF!</definedName>
    <definedName name="_SD109" localSheetId="23">#REF!</definedName>
    <definedName name="_SD109" localSheetId="28">#REF!</definedName>
    <definedName name="_SD109" localSheetId="24">#REF!</definedName>
    <definedName name="_SD109" localSheetId="21">#REF!</definedName>
    <definedName name="_SD109">#REF!</definedName>
    <definedName name="_SD11" localSheetId="23">#REF!</definedName>
    <definedName name="_SD11" localSheetId="28">#REF!</definedName>
    <definedName name="_SD11" localSheetId="24">#REF!</definedName>
    <definedName name="_SD11" localSheetId="21">#REF!</definedName>
    <definedName name="_SD11">#REF!</definedName>
    <definedName name="_SD110" localSheetId="23">#REF!</definedName>
    <definedName name="_SD110" localSheetId="28">#REF!</definedName>
    <definedName name="_SD110" localSheetId="24">#REF!</definedName>
    <definedName name="_SD110" localSheetId="21">#REF!</definedName>
    <definedName name="_SD110">#REF!</definedName>
    <definedName name="_SD111" localSheetId="23">#REF!</definedName>
    <definedName name="_SD111" localSheetId="28">#REF!</definedName>
    <definedName name="_SD111" localSheetId="24">#REF!</definedName>
    <definedName name="_SD111" localSheetId="21">#REF!</definedName>
    <definedName name="_SD111">#REF!</definedName>
    <definedName name="_SD112" localSheetId="23">#REF!</definedName>
    <definedName name="_SD112" localSheetId="28">#REF!</definedName>
    <definedName name="_SD112" localSheetId="24">#REF!</definedName>
    <definedName name="_SD112" localSheetId="21">#REF!</definedName>
    <definedName name="_SD112">#REF!</definedName>
    <definedName name="_SD113" localSheetId="23">#REF!</definedName>
    <definedName name="_SD113" localSheetId="28">#REF!</definedName>
    <definedName name="_SD113" localSheetId="24">#REF!</definedName>
    <definedName name="_SD113" localSheetId="21">#REF!</definedName>
    <definedName name="_SD113">#REF!</definedName>
    <definedName name="_SD114" localSheetId="23">#REF!</definedName>
    <definedName name="_SD114" localSheetId="28">#REF!</definedName>
    <definedName name="_SD114" localSheetId="24">#REF!</definedName>
    <definedName name="_SD114" localSheetId="21">#REF!</definedName>
    <definedName name="_SD114">#REF!</definedName>
    <definedName name="_SD115" localSheetId="23">#REF!</definedName>
    <definedName name="_SD115" localSheetId="28">#REF!</definedName>
    <definedName name="_SD115" localSheetId="24">#REF!</definedName>
    <definedName name="_SD115" localSheetId="21">#REF!</definedName>
    <definedName name="_SD115">#REF!</definedName>
    <definedName name="_SD116" localSheetId="23">#REF!</definedName>
    <definedName name="_SD116" localSheetId="28">#REF!</definedName>
    <definedName name="_SD116" localSheetId="24">#REF!</definedName>
    <definedName name="_SD116" localSheetId="21">#REF!</definedName>
    <definedName name="_SD116">#REF!</definedName>
    <definedName name="_SD117" localSheetId="23">#REF!</definedName>
    <definedName name="_SD117" localSheetId="28">#REF!</definedName>
    <definedName name="_SD117" localSheetId="24">#REF!</definedName>
    <definedName name="_SD117" localSheetId="21">#REF!</definedName>
    <definedName name="_SD117">#REF!</definedName>
    <definedName name="_SD118" localSheetId="23">#REF!</definedName>
    <definedName name="_SD118" localSheetId="28">#REF!</definedName>
    <definedName name="_SD118" localSheetId="24">#REF!</definedName>
    <definedName name="_SD118" localSheetId="21">#REF!</definedName>
    <definedName name="_SD118">#REF!</definedName>
    <definedName name="_SD119" localSheetId="23">#REF!</definedName>
    <definedName name="_SD119" localSheetId="28">#REF!</definedName>
    <definedName name="_SD119" localSheetId="24">#REF!</definedName>
    <definedName name="_SD119" localSheetId="21">#REF!</definedName>
    <definedName name="_SD119">#REF!</definedName>
    <definedName name="_SD12" localSheetId="23">#REF!</definedName>
    <definedName name="_SD12" localSheetId="28">#REF!</definedName>
    <definedName name="_SD12" localSheetId="24">#REF!</definedName>
    <definedName name="_SD12" localSheetId="21">#REF!</definedName>
    <definedName name="_SD12">#REF!</definedName>
    <definedName name="_SD120" localSheetId="23">#REF!</definedName>
    <definedName name="_SD120" localSheetId="28">#REF!</definedName>
    <definedName name="_SD120" localSheetId="24">#REF!</definedName>
    <definedName name="_SD120" localSheetId="21">#REF!</definedName>
    <definedName name="_SD120">#REF!</definedName>
    <definedName name="_SD121" localSheetId="23">#REF!</definedName>
    <definedName name="_SD121" localSheetId="28">#REF!</definedName>
    <definedName name="_SD121" localSheetId="24">#REF!</definedName>
    <definedName name="_SD121" localSheetId="21">#REF!</definedName>
    <definedName name="_SD121">#REF!</definedName>
    <definedName name="_SD122" localSheetId="23">#REF!</definedName>
    <definedName name="_SD122" localSheetId="28">#REF!</definedName>
    <definedName name="_SD122" localSheetId="24">#REF!</definedName>
    <definedName name="_SD122" localSheetId="21">#REF!</definedName>
    <definedName name="_SD122">#REF!</definedName>
    <definedName name="_SD123" localSheetId="23">#REF!</definedName>
    <definedName name="_SD123" localSheetId="28">#REF!</definedName>
    <definedName name="_SD123" localSheetId="24">#REF!</definedName>
    <definedName name="_SD123" localSheetId="21">#REF!</definedName>
    <definedName name="_SD123">#REF!</definedName>
    <definedName name="_SD124" localSheetId="23">#REF!</definedName>
    <definedName name="_SD124" localSheetId="28">#REF!</definedName>
    <definedName name="_SD124" localSheetId="24">#REF!</definedName>
    <definedName name="_SD124" localSheetId="21">#REF!</definedName>
    <definedName name="_SD124">#REF!</definedName>
    <definedName name="_SD125" localSheetId="23">#REF!</definedName>
    <definedName name="_SD125" localSheetId="28">#REF!</definedName>
    <definedName name="_SD125" localSheetId="24">#REF!</definedName>
    <definedName name="_SD125" localSheetId="21">#REF!</definedName>
    <definedName name="_SD125">#REF!</definedName>
    <definedName name="_SD126" localSheetId="23">#REF!</definedName>
    <definedName name="_SD126" localSheetId="28">#REF!</definedName>
    <definedName name="_SD126" localSheetId="24">#REF!</definedName>
    <definedName name="_SD126" localSheetId="21">#REF!</definedName>
    <definedName name="_SD126">#REF!</definedName>
    <definedName name="_SD127" localSheetId="23">#REF!</definedName>
    <definedName name="_SD127" localSheetId="28">#REF!</definedName>
    <definedName name="_SD127" localSheetId="24">#REF!</definedName>
    <definedName name="_SD127" localSheetId="21">#REF!</definedName>
    <definedName name="_SD127">#REF!</definedName>
    <definedName name="_SD128" localSheetId="23">#REF!</definedName>
    <definedName name="_SD128" localSheetId="28">#REF!</definedName>
    <definedName name="_SD128" localSheetId="24">#REF!</definedName>
    <definedName name="_SD128" localSheetId="21">#REF!</definedName>
    <definedName name="_SD128">#REF!</definedName>
    <definedName name="_SD129" localSheetId="23">#REF!</definedName>
    <definedName name="_SD129" localSheetId="28">#REF!</definedName>
    <definedName name="_SD129" localSheetId="24">#REF!</definedName>
    <definedName name="_SD129" localSheetId="21">#REF!</definedName>
    <definedName name="_SD129">#REF!</definedName>
    <definedName name="_SD13" localSheetId="23">#REF!</definedName>
    <definedName name="_SD13" localSheetId="28">#REF!</definedName>
    <definedName name="_SD13" localSheetId="24">#REF!</definedName>
    <definedName name="_SD13" localSheetId="21">#REF!</definedName>
    <definedName name="_SD13">#REF!</definedName>
    <definedName name="_SD130" localSheetId="23">#REF!</definedName>
    <definedName name="_SD130" localSheetId="28">#REF!</definedName>
    <definedName name="_SD130" localSheetId="24">#REF!</definedName>
    <definedName name="_SD130" localSheetId="21">#REF!</definedName>
    <definedName name="_SD130">#REF!</definedName>
    <definedName name="_SD131" localSheetId="23">#REF!</definedName>
    <definedName name="_SD131" localSheetId="28">#REF!</definedName>
    <definedName name="_SD131" localSheetId="24">#REF!</definedName>
    <definedName name="_SD131" localSheetId="21">#REF!</definedName>
    <definedName name="_SD131">#REF!</definedName>
    <definedName name="_SD132" localSheetId="23">#REF!</definedName>
    <definedName name="_SD132" localSheetId="28">#REF!</definedName>
    <definedName name="_SD132" localSheetId="24">#REF!</definedName>
    <definedName name="_SD132" localSheetId="21">#REF!</definedName>
    <definedName name="_SD132">#REF!</definedName>
    <definedName name="_SD133" localSheetId="23">#REF!</definedName>
    <definedName name="_SD133" localSheetId="28">#REF!</definedName>
    <definedName name="_SD133" localSheetId="24">#REF!</definedName>
    <definedName name="_SD133" localSheetId="21">#REF!</definedName>
    <definedName name="_SD133">#REF!</definedName>
    <definedName name="_SD134" localSheetId="23">#REF!</definedName>
    <definedName name="_SD134" localSheetId="28">#REF!</definedName>
    <definedName name="_SD134" localSheetId="24">#REF!</definedName>
    <definedName name="_SD134" localSheetId="21">#REF!</definedName>
    <definedName name="_SD134">#REF!</definedName>
    <definedName name="_SD135" localSheetId="23">#REF!</definedName>
    <definedName name="_SD135" localSheetId="28">#REF!</definedName>
    <definedName name="_SD135" localSheetId="24">#REF!</definedName>
    <definedName name="_SD135" localSheetId="21">#REF!</definedName>
    <definedName name="_SD135">#REF!</definedName>
    <definedName name="_SD136" localSheetId="23">#REF!</definedName>
    <definedName name="_SD136" localSheetId="28">#REF!</definedName>
    <definedName name="_SD136" localSheetId="24">#REF!</definedName>
    <definedName name="_SD136" localSheetId="21">#REF!</definedName>
    <definedName name="_SD136">#REF!</definedName>
    <definedName name="_SD137" localSheetId="23">#REF!</definedName>
    <definedName name="_SD137" localSheetId="28">#REF!</definedName>
    <definedName name="_SD137" localSheetId="24">#REF!</definedName>
    <definedName name="_SD137" localSheetId="21">#REF!</definedName>
    <definedName name="_SD137">#REF!</definedName>
    <definedName name="_SD138" localSheetId="23">#REF!</definedName>
    <definedName name="_SD138" localSheetId="28">#REF!</definedName>
    <definedName name="_SD138" localSheetId="24">#REF!</definedName>
    <definedName name="_SD138" localSheetId="21">#REF!</definedName>
    <definedName name="_SD138">#REF!</definedName>
    <definedName name="_SD139" localSheetId="23">#REF!</definedName>
    <definedName name="_SD139" localSheetId="28">#REF!</definedName>
    <definedName name="_SD139" localSheetId="24">#REF!</definedName>
    <definedName name="_SD139" localSheetId="21">#REF!</definedName>
    <definedName name="_SD139">#REF!</definedName>
    <definedName name="_SD14" localSheetId="23">#REF!</definedName>
    <definedName name="_SD14" localSheetId="28">#REF!</definedName>
    <definedName name="_SD14" localSheetId="24">#REF!</definedName>
    <definedName name="_SD14" localSheetId="21">#REF!</definedName>
    <definedName name="_SD14">#REF!</definedName>
    <definedName name="_SD140" localSheetId="23">#REF!</definedName>
    <definedName name="_SD140" localSheetId="28">#REF!</definedName>
    <definedName name="_SD140" localSheetId="24">#REF!</definedName>
    <definedName name="_SD140" localSheetId="21">#REF!</definedName>
    <definedName name="_SD140">#REF!</definedName>
    <definedName name="_SD141" localSheetId="23">#REF!</definedName>
    <definedName name="_SD141" localSheetId="28">#REF!</definedName>
    <definedName name="_SD141" localSheetId="24">#REF!</definedName>
    <definedName name="_SD141" localSheetId="21">#REF!</definedName>
    <definedName name="_SD141">#REF!</definedName>
    <definedName name="_SD142" localSheetId="23">#REF!</definedName>
    <definedName name="_SD142" localSheetId="28">#REF!</definedName>
    <definedName name="_SD142" localSheetId="24">#REF!</definedName>
    <definedName name="_SD142" localSheetId="21">#REF!</definedName>
    <definedName name="_SD142">#REF!</definedName>
    <definedName name="_SD143" localSheetId="23">#REF!</definedName>
    <definedName name="_SD143" localSheetId="28">#REF!</definedName>
    <definedName name="_SD143" localSheetId="24">#REF!</definedName>
    <definedName name="_SD143" localSheetId="21">#REF!</definedName>
    <definedName name="_SD143">#REF!</definedName>
    <definedName name="_SD144" localSheetId="23">#REF!</definedName>
    <definedName name="_SD144" localSheetId="28">#REF!</definedName>
    <definedName name="_SD144" localSheetId="24">#REF!</definedName>
    <definedName name="_SD144" localSheetId="21">#REF!</definedName>
    <definedName name="_SD144">#REF!</definedName>
    <definedName name="_SD145" localSheetId="23">#REF!</definedName>
    <definedName name="_SD145" localSheetId="28">#REF!</definedName>
    <definedName name="_SD145" localSheetId="24">#REF!</definedName>
    <definedName name="_SD145" localSheetId="21">#REF!</definedName>
    <definedName name="_SD145">#REF!</definedName>
    <definedName name="_SD146" localSheetId="23">#REF!</definedName>
    <definedName name="_SD146" localSheetId="28">#REF!</definedName>
    <definedName name="_SD146" localSheetId="24">#REF!</definedName>
    <definedName name="_SD146" localSheetId="21">#REF!</definedName>
    <definedName name="_SD146">#REF!</definedName>
    <definedName name="_SD147" localSheetId="23">#REF!</definedName>
    <definedName name="_SD147" localSheetId="28">#REF!</definedName>
    <definedName name="_SD147" localSheetId="24">#REF!</definedName>
    <definedName name="_SD147" localSheetId="21">#REF!</definedName>
    <definedName name="_SD147">#REF!</definedName>
    <definedName name="_SD148" localSheetId="23">#REF!</definedName>
    <definedName name="_SD148" localSheetId="28">#REF!</definedName>
    <definedName name="_SD148" localSheetId="24">#REF!</definedName>
    <definedName name="_SD148" localSheetId="21">#REF!</definedName>
    <definedName name="_SD148">#REF!</definedName>
    <definedName name="_SD149" localSheetId="23">#REF!</definedName>
    <definedName name="_SD149" localSheetId="28">#REF!</definedName>
    <definedName name="_SD149" localSheetId="24">#REF!</definedName>
    <definedName name="_SD149" localSheetId="21">#REF!</definedName>
    <definedName name="_SD149">#REF!</definedName>
    <definedName name="_SD15" localSheetId="23">#REF!</definedName>
    <definedName name="_SD15" localSheetId="28">#REF!</definedName>
    <definedName name="_SD15" localSheetId="24">#REF!</definedName>
    <definedName name="_SD15" localSheetId="21">#REF!</definedName>
    <definedName name="_SD15">#REF!</definedName>
    <definedName name="_SD150" localSheetId="23">#REF!</definedName>
    <definedName name="_SD150" localSheetId="28">#REF!</definedName>
    <definedName name="_SD150" localSheetId="24">#REF!</definedName>
    <definedName name="_SD150" localSheetId="21">#REF!</definedName>
    <definedName name="_SD150">#REF!</definedName>
    <definedName name="_SD16" localSheetId="23">#REF!</definedName>
    <definedName name="_SD16" localSheetId="28">#REF!</definedName>
    <definedName name="_SD16" localSheetId="24">#REF!</definedName>
    <definedName name="_SD16" localSheetId="21">#REF!</definedName>
    <definedName name="_SD16">#REF!</definedName>
    <definedName name="_SD17" localSheetId="23">#REF!</definedName>
    <definedName name="_SD17" localSheetId="28">#REF!</definedName>
    <definedName name="_SD17" localSheetId="24">#REF!</definedName>
    <definedName name="_SD17" localSheetId="21">#REF!</definedName>
    <definedName name="_SD17">#REF!</definedName>
    <definedName name="_SD18" localSheetId="23">#REF!</definedName>
    <definedName name="_SD18" localSheetId="28">#REF!</definedName>
    <definedName name="_SD18" localSheetId="24">#REF!</definedName>
    <definedName name="_SD18" localSheetId="21">#REF!</definedName>
    <definedName name="_SD18">#REF!</definedName>
    <definedName name="_SD19" localSheetId="23">#REF!</definedName>
    <definedName name="_SD19" localSheetId="28">#REF!</definedName>
    <definedName name="_SD19" localSheetId="24">#REF!</definedName>
    <definedName name="_SD19" localSheetId="21">#REF!</definedName>
    <definedName name="_SD19">#REF!</definedName>
    <definedName name="_SD2" localSheetId="23">#REF!</definedName>
    <definedName name="_SD2" localSheetId="28">#REF!</definedName>
    <definedName name="_SD2" localSheetId="24">#REF!</definedName>
    <definedName name="_SD2" localSheetId="21">#REF!</definedName>
    <definedName name="_SD2">#REF!</definedName>
    <definedName name="_SD20" localSheetId="23">#REF!</definedName>
    <definedName name="_SD20" localSheetId="28">#REF!</definedName>
    <definedName name="_SD20" localSheetId="24">#REF!</definedName>
    <definedName name="_SD20" localSheetId="21">#REF!</definedName>
    <definedName name="_SD20">#REF!</definedName>
    <definedName name="_SD21" localSheetId="23">#REF!</definedName>
    <definedName name="_SD21" localSheetId="28">#REF!</definedName>
    <definedName name="_SD21" localSheetId="24">#REF!</definedName>
    <definedName name="_SD21" localSheetId="21">#REF!</definedName>
    <definedName name="_SD21">#REF!</definedName>
    <definedName name="_SD22" localSheetId="23">#REF!</definedName>
    <definedName name="_SD22" localSheetId="28">#REF!</definedName>
    <definedName name="_SD22" localSheetId="24">#REF!</definedName>
    <definedName name="_SD22" localSheetId="21">#REF!</definedName>
    <definedName name="_SD22">#REF!</definedName>
    <definedName name="_SD23" localSheetId="23">#REF!</definedName>
    <definedName name="_SD23" localSheetId="28">#REF!</definedName>
    <definedName name="_SD23" localSheetId="24">#REF!</definedName>
    <definedName name="_SD23" localSheetId="21">#REF!</definedName>
    <definedName name="_SD23">#REF!</definedName>
    <definedName name="_SD24" localSheetId="23">#REF!</definedName>
    <definedName name="_SD24" localSheetId="28">#REF!</definedName>
    <definedName name="_SD24" localSheetId="24">#REF!</definedName>
    <definedName name="_SD24" localSheetId="21">#REF!</definedName>
    <definedName name="_SD24">#REF!</definedName>
    <definedName name="_SD25" localSheetId="23">#REF!</definedName>
    <definedName name="_SD25" localSheetId="28">#REF!</definedName>
    <definedName name="_SD25" localSheetId="24">#REF!</definedName>
    <definedName name="_SD25" localSheetId="21">#REF!</definedName>
    <definedName name="_SD25">#REF!</definedName>
    <definedName name="_SD250" localSheetId="23">#REF!</definedName>
    <definedName name="_SD250" localSheetId="28">#REF!</definedName>
    <definedName name="_SD250" localSheetId="24">#REF!</definedName>
    <definedName name="_SD250" localSheetId="21">#REF!</definedName>
    <definedName name="_SD250">#REF!</definedName>
    <definedName name="_SD26" localSheetId="23">#REF!</definedName>
    <definedName name="_SD26" localSheetId="28">#REF!</definedName>
    <definedName name="_SD26" localSheetId="24">#REF!</definedName>
    <definedName name="_SD26" localSheetId="21">#REF!</definedName>
    <definedName name="_SD26">#REF!</definedName>
    <definedName name="_SD27" localSheetId="23">#REF!</definedName>
    <definedName name="_SD27" localSheetId="28">#REF!</definedName>
    <definedName name="_SD27" localSheetId="24">#REF!</definedName>
    <definedName name="_SD27" localSheetId="21">#REF!</definedName>
    <definedName name="_SD27">#REF!</definedName>
    <definedName name="_SD28" localSheetId="23">#REF!</definedName>
    <definedName name="_SD28" localSheetId="28">#REF!</definedName>
    <definedName name="_SD28" localSheetId="24">#REF!</definedName>
    <definedName name="_SD28" localSheetId="21">#REF!</definedName>
    <definedName name="_SD28">#REF!</definedName>
    <definedName name="_SD29" localSheetId="23">#REF!</definedName>
    <definedName name="_SD29" localSheetId="28">#REF!</definedName>
    <definedName name="_SD29" localSheetId="24">#REF!</definedName>
    <definedName name="_SD29" localSheetId="21">#REF!</definedName>
    <definedName name="_SD29">#REF!</definedName>
    <definedName name="_SD3" localSheetId="23">#REF!</definedName>
    <definedName name="_SD3" localSheetId="28">#REF!</definedName>
    <definedName name="_SD3" localSheetId="24">#REF!</definedName>
    <definedName name="_SD3" localSheetId="21">#REF!</definedName>
    <definedName name="_SD3">#REF!</definedName>
    <definedName name="_SD30" localSheetId="23">#REF!</definedName>
    <definedName name="_SD30" localSheetId="28">#REF!</definedName>
    <definedName name="_SD30" localSheetId="24">#REF!</definedName>
    <definedName name="_SD30" localSheetId="21">#REF!</definedName>
    <definedName name="_SD30">#REF!</definedName>
    <definedName name="_SD31" localSheetId="23">#REF!</definedName>
    <definedName name="_SD31" localSheetId="28">#REF!</definedName>
    <definedName name="_SD31" localSheetId="24">#REF!</definedName>
    <definedName name="_SD31" localSheetId="21">#REF!</definedName>
    <definedName name="_SD31">#REF!</definedName>
    <definedName name="_SD32" localSheetId="23">#REF!</definedName>
    <definedName name="_SD32" localSheetId="28">#REF!</definedName>
    <definedName name="_SD32" localSheetId="24">#REF!</definedName>
    <definedName name="_SD32" localSheetId="21">#REF!</definedName>
    <definedName name="_SD32">#REF!</definedName>
    <definedName name="_SD33" localSheetId="23">#REF!</definedName>
    <definedName name="_SD33" localSheetId="28">#REF!</definedName>
    <definedName name="_SD33" localSheetId="24">#REF!</definedName>
    <definedName name="_SD33" localSheetId="21">#REF!</definedName>
    <definedName name="_SD33">#REF!</definedName>
    <definedName name="_SD34" localSheetId="23">#REF!</definedName>
    <definedName name="_SD34" localSheetId="28">#REF!</definedName>
    <definedName name="_SD34" localSheetId="24">#REF!</definedName>
    <definedName name="_SD34" localSheetId="21">#REF!</definedName>
    <definedName name="_SD34">#REF!</definedName>
    <definedName name="_SD35" localSheetId="23">#REF!</definedName>
    <definedName name="_SD35" localSheetId="28">#REF!</definedName>
    <definedName name="_SD35" localSheetId="24">#REF!</definedName>
    <definedName name="_SD35" localSheetId="21">#REF!</definedName>
    <definedName name="_SD35">#REF!</definedName>
    <definedName name="_SD36" localSheetId="23">#REF!</definedName>
    <definedName name="_SD36" localSheetId="28">#REF!</definedName>
    <definedName name="_SD36" localSheetId="24">#REF!</definedName>
    <definedName name="_SD36" localSheetId="21">#REF!</definedName>
    <definedName name="_SD36">#REF!</definedName>
    <definedName name="_SD37" localSheetId="23">#REF!</definedName>
    <definedName name="_SD37" localSheetId="28">#REF!</definedName>
    <definedName name="_SD37" localSheetId="24">#REF!</definedName>
    <definedName name="_SD37" localSheetId="21">#REF!</definedName>
    <definedName name="_SD37">#REF!</definedName>
    <definedName name="_SD38" localSheetId="23">#REF!</definedName>
    <definedName name="_SD38" localSheetId="28">#REF!</definedName>
    <definedName name="_SD38" localSheetId="24">#REF!</definedName>
    <definedName name="_SD38" localSheetId="21">#REF!</definedName>
    <definedName name="_SD38">#REF!</definedName>
    <definedName name="_SD39" localSheetId="23">#REF!</definedName>
    <definedName name="_SD39" localSheetId="28">#REF!</definedName>
    <definedName name="_SD39" localSheetId="24">#REF!</definedName>
    <definedName name="_SD39" localSheetId="21">#REF!</definedName>
    <definedName name="_SD39">#REF!</definedName>
    <definedName name="_SD4" localSheetId="23">#REF!</definedName>
    <definedName name="_SD4" localSheetId="28">#REF!</definedName>
    <definedName name="_SD4" localSheetId="24">#REF!</definedName>
    <definedName name="_SD4" localSheetId="21">#REF!</definedName>
    <definedName name="_SD4">#REF!</definedName>
    <definedName name="_SD40" localSheetId="23">#REF!</definedName>
    <definedName name="_SD40" localSheetId="28">#REF!</definedName>
    <definedName name="_SD40" localSheetId="24">#REF!</definedName>
    <definedName name="_SD40" localSheetId="21">#REF!</definedName>
    <definedName name="_SD40">#REF!</definedName>
    <definedName name="_SD41" localSheetId="23">#REF!</definedName>
    <definedName name="_SD41" localSheetId="28">#REF!</definedName>
    <definedName name="_SD41" localSheetId="24">#REF!</definedName>
    <definedName name="_SD41" localSheetId="21">#REF!</definedName>
    <definedName name="_SD41">#REF!</definedName>
    <definedName name="_SD42" localSheetId="23">#REF!</definedName>
    <definedName name="_SD42" localSheetId="28">#REF!</definedName>
    <definedName name="_SD42" localSheetId="24">#REF!</definedName>
    <definedName name="_SD42" localSheetId="21">#REF!</definedName>
    <definedName name="_SD42">#REF!</definedName>
    <definedName name="_SD43" localSheetId="23">#REF!</definedName>
    <definedName name="_SD43" localSheetId="28">#REF!</definedName>
    <definedName name="_SD43" localSheetId="24">#REF!</definedName>
    <definedName name="_SD43" localSheetId="21">#REF!</definedName>
    <definedName name="_SD43">#REF!</definedName>
    <definedName name="_SD44" localSheetId="23">#REF!</definedName>
    <definedName name="_SD44" localSheetId="28">#REF!</definedName>
    <definedName name="_SD44" localSheetId="24">#REF!</definedName>
    <definedName name="_SD44" localSheetId="21">#REF!</definedName>
    <definedName name="_SD44">#REF!</definedName>
    <definedName name="_SD45" localSheetId="23">#REF!</definedName>
    <definedName name="_SD45" localSheetId="28">#REF!</definedName>
    <definedName name="_SD45" localSheetId="24">#REF!</definedName>
    <definedName name="_SD45" localSheetId="21">#REF!</definedName>
    <definedName name="_SD45">#REF!</definedName>
    <definedName name="_SD46" localSheetId="23">#REF!</definedName>
    <definedName name="_SD46" localSheetId="28">#REF!</definedName>
    <definedName name="_SD46" localSheetId="24">#REF!</definedName>
    <definedName name="_SD46" localSheetId="21">#REF!</definedName>
    <definedName name="_SD46">#REF!</definedName>
    <definedName name="_SD47" localSheetId="23">#REF!</definedName>
    <definedName name="_SD47" localSheetId="28">#REF!</definedName>
    <definedName name="_SD47" localSheetId="24">#REF!</definedName>
    <definedName name="_SD47" localSheetId="21">#REF!</definedName>
    <definedName name="_SD47">#REF!</definedName>
    <definedName name="_SD48" localSheetId="23">#REF!</definedName>
    <definedName name="_SD48" localSheetId="28">#REF!</definedName>
    <definedName name="_SD48" localSheetId="24">#REF!</definedName>
    <definedName name="_SD48" localSheetId="21">#REF!</definedName>
    <definedName name="_SD48">#REF!</definedName>
    <definedName name="_SD49" localSheetId="23">#REF!</definedName>
    <definedName name="_SD49" localSheetId="28">#REF!</definedName>
    <definedName name="_SD49" localSheetId="24">#REF!</definedName>
    <definedName name="_SD49" localSheetId="21">#REF!</definedName>
    <definedName name="_SD49">#REF!</definedName>
    <definedName name="_SD5" localSheetId="23">#REF!</definedName>
    <definedName name="_SD5" localSheetId="28">#REF!</definedName>
    <definedName name="_SD5" localSheetId="24">#REF!</definedName>
    <definedName name="_SD5" localSheetId="21">#REF!</definedName>
    <definedName name="_SD5">#REF!</definedName>
    <definedName name="_SD50" localSheetId="23">#REF!</definedName>
    <definedName name="_SD50" localSheetId="28">#REF!</definedName>
    <definedName name="_SD50" localSheetId="24">#REF!</definedName>
    <definedName name="_SD50" localSheetId="21">#REF!</definedName>
    <definedName name="_SD50">#REF!</definedName>
    <definedName name="_SD500" localSheetId="23">#REF!</definedName>
    <definedName name="_SD500" localSheetId="28">#REF!</definedName>
    <definedName name="_SD500" localSheetId="24">#REF!</definedName>
    <definedName name="_SD500" localSheetId="21">#REF!</definedName>
    <definedName name="_SD500">#REF!</definedName>
    <definedName name="_SD51" localSheetId="23">#REF!</definedName>
    <definedName name="_SD51" localSheetId="28">#REF!</definedName>
    <definedName name="_SD51" localSheetId="24">#REF!</definedName>
    <definedName name="_SD51" localSheetId="21">#REF!</definedName>
    <definedName name="_SD51">#REF!</definedName>
    <definedName name="_SD52" localSheetId="23">#REF!</definedName>
    <definedName name="_SD52" localSheetId="28">#REF!</definedName>
    <definedName name="_SD52" localSheetId="24">#REF!</definedName>
    <definedName name="_SD52" localSheetId="21">#REF!</definedName>
    <definedName name="_SD52">#REF!</definedName>
    <definedName name="_SD53" localSheetId="23">#REF!</definedName>
    <definedName name="_SD53" localSheetId="28">#REF!</definedName>
    <definedName name="_SD53" localSheetId="24">#REF!</definedName>
    <definedName name="_SD53" localSheetId="21">#REF!</definedName>
    <definedName name="_SD53">#REF!</definedName>
    <definedName name="_SD54" localSheetId="23">#REF!</definedName>
    <definedName name="_SD54" localSheetId="28">#REF!</definedName>
    <definedName name="_SD54" localSheetId="24">#REF!</definedName>
    <definedName name="_SD54" localSheetId="21">#REF!</definedName>
    <definedName name="_SD54">#REF!</definedName>
    <definedName name="_SD55" localSheetId="23">#REF!</definedName>
    <definedName name="_SD55" localSheetId="28">#REF!</definedName>
    <definedName name="_SD55" localSheetId="24">#REF!</definedName>
    <definedName name="_SD55" localSheetId="21">#REF!</definedName>
    <definedName name="_SD55">#REF!</definedName>
    <definedName name="_SD56" localSheetId="23">#REF!</definedName>
    <definedName name="_SD56" localSheetId="28">#REF!</definedName>
    <definedName name="_SD56" localSheetId="24">#REF!</definedName>
    <definedName name="_SD56" localSheetId="21">#REF!</definedName>
    <definedName name="_SD56">#REF!</definedName>
    <definedName name="_SD57" localSheetId="23">#REF!</definedName>
    <definedName name="_SD57" localSheetId="28">#REF!</definedName>
    <definedName name="_SD57" localSheetId="24">#REF!</definedName>
    <definedName name="_SD57" localSheetId="21">#REF!</definedName>
    <definedName name="_SD57">#REF!</definedName>
    <definedName name="_SD58" localSheetId="23">#REF!</definedName>
    <definedName name="_SD58" localSheetId="28">#REF!</definedName>
    <definedName name="_SD58" localSheetId="24">#REF!</definedName>
    <definedName name="_SD58" localSheetId="21">#REF!</definedName>
    <definedName name="_SD58">#REF!</definedName>
    <definedName name="_SD59" localSheetId="23">#REF!</definedName>
    <definedName name="_SD59" localSheetId="28">#REF!</definedName>
    <definedName name="_SD59" localSheetId="24">#REF!</definedName>
    <definedName name="_SD59" localSheetId="21">#REF!</definedName>
    <definedName name="_SD59">#REF!</definedName>
    <definedName name="_SD6" localSheetId="23">#REF!</definedName>
    <definedName name="_SD6" localSheetId="28">#REF!</definedName>
    <definedName name="_SD6" localSheetId="24">#REF!</definedName>
    <definedName name="_SD6" localSheetId="21">#REF!</definedName>
    <definedName name="_SD6">#REF!</definedName>
    <definedName name="_SD60" localSheetId="23">#REF!</definedName>
    <definedName name="_SD60" localSheetId="28">#REF!</definedName>
    <definedName name="_SD60" localSheetId="24">#REF!</definedName>
    <definedName name="_SD60" localSheetId="21">#REF!</definedName>
    <definedName name="_SD60">#REF!</definedName>
    <definedName name="_SD61" localSheetId="23">#REF!</definedName>
    <definedName name="_SD61" localSheetId="28">#REF!</definedName>
    <definedName name="_SD61" localSheetId="24">#REF!</definedName>
    <definedName name="_SD61" localSheetId="21">#REF!</definedName>
    <definedName name="_SD61">#REF!</definedName>
    <definedName name="_SD62" localSheetId="23">#REF!</definedName>
    <definedName name="_SD62" localSheetId="28">#REF!</definedName>
    <definedName name="_SD62" localSheetId="24">#REF!</definedName>
    <definedName name="_SD62" localSheetId="21">#REF!</definedName>
    <definedName name="_SD62">#REF!</definedName>
    <definedName name="_SD63" localSheetId="23">#REF!</definedName>
    <definedName name="_SD63" localSheetId="28">#REF!</definedName>
    <definedName name="_SD63" localSheetId="24">#REF!</definedName>
    <definedName name="_SD63" localSheetId="21">#REF!</definedName>
    <definedName name="_SD63">#REF!</definedName>
    <definedName name="_SD64" localSheetId="23">#REF!</definedName>
    <definedName name="_SD64" localSheetId="28">#REF!</definedName>
    <definedName name="_SD64" localSheetId="24">#REF!</definedName>
    <definedName name="_SD64" localSheetId="21">#REF!</definedName>
    <definedName name="_SD64">#REF!</definedName>
    <definedName name="_SD65" localSheetId="23">#REF!</definedName>
    <definedName name="_SD65" localSheetId="28">#REF!</definedName>
    <definedName name="_SD65" localSheetId="24">#REF!</definedName>
    <definedName name="_SD65" localSheetId="21">#REF!</definedName>
    <definedName name="_SD65">#REF!</definedName>
    <definedName name="_SD66" localSheetId="23">#REF!</definedName>
    <definedName name="_SD66" localSheetId="28">#REF!</definedName>
    <definedName name="_SD66" localSheetId="24">#REF!</definedName>
    <definedName name="_SD66" localSheetId="21">#REF!</definedName>
    <definedName name="_SD66">#REF!</definedName>
    <definedName name="_SD67" localSheetId="23">#REF!</definedName>
    <definedName name="_SD67" localSheetId="28">#REF!</definedName>
    <definedName name="_SD67" localSheetId="24">#REF!</definedName>
    <definedName name="_SD67" localSheetId="21">#REF!</definedName>
    <definedName name="_SD67">#REF!</definedName>
    <definedName name="_SD68" localSheetId="23">#REF!</definedName>
    <definedName name="_SD68" localSheetId="28">#REF!</definedName>
    <definedName name="_SD68" localSheetId="24">#REF!</definedName>
    <definedName name="_SD68" localSheetId="21">#REF!</definedName>
    <definedName name="_SD68">#REF!</definedName>
    <definedName name="_SD69" localSheetId="23">#REF!</definedName>
    <definedName name="_SD69" localSheetId="28">#REF!</definedName>
    <definedName name="_SD69" localSheetId="24">#REF!</definedName>
    <definedName name="_SD69" localSheetId="21">#REF!</definedName>
    <definedName name="_SD69">#REF!</definedName>
    <definedName name="_SD7" localSheetId="23">#REF!</definedName>
    <definedName name="_SD7" localSheetId="28">#REF!</definedName>
    <definedName name="_SD7" localSheetId="24">#REF!</definedName>
    <definedName name="_SD7" localSheetId="21">#REF!</definedName>
    <definedName name="_SD7">#REF!</definedName>
    <definedName name="_SD70" localSheetId="23">#REF!</definedName>
    <definedName name="_SD70" localSheetId="28">#REF!</definedName>
    <definedName name="_SD70" localSheetId="24">#REF!</definedName>
    <definedName name="_SD70" localSheetId="21">#REF!</definedName>
    <definedName name="_SD70">#REF!</definedName>
    <definedName name="_SD71" localSheetId="23">#REF!</definedName>
    <definedName name="_SD71" localSheetId="28">#REF!</definedName>
    <definedName name="_SD71" localSheetId="24">#REF!</definedName>
    <definedName name="_SD71" localSheetId="21">#REF!</definedName>
    <definedName name="_SD71">#REF!</definedName>
    <definedName name="_SD72" localSheetId="23">#REF!</definedName>
    <definedName name="_SD72" localSheetId="28">#REF!</definedName>
    <definedName name="_SD72" localSheetId="24">#REF!</definedName>
    <definedName name="_SD72" localSheetId="21">#REF!</definedName>
    <definedName name="_SD72">#REF!</definedName>
    <definedName name="_SD73" localSheetId="23">#REF!</definedName>
    <definedName name="_SD73" localSheetId="28">#REF!</definedName>
    <definedName name="_SD73" localSheetId="24">#REF!</definedName>
    <definedName name="_SD73" localSheetId="21">#REF!</definedName>
    <definedName name="_SD73">#REF!</definedName>
    <definedName name="_SD74" localSheetId="23">#REF!</definedName>
    <definedName name="_SD74" localSheetId="28">#REF!</definedName>
    <definedName name="_SD74" localSheetId="24">#REF!</definedName>
    <definedName name="_SD74" localSheetId="21">#REF!</definedName>
    <definedName name="_SD74">#REF!</definedName>
    <definedName name="_SD75" localSheetId="23">#REF!</definedName>
    <definedName name="_SD75" localSheetId="28">#REF!</definedName>
    <definedName name="_SD75" localSheetId="24">#REF!</definedName>
    <definedName name="_SD75" localSheetId="21">#REF!</definedName>
    <definedName name="_SD75">#REF!</definedName>
    <definedName name="_SD76" localSheetId="23">#REF!</definedName>
    <definedName name="_SD76" localSheetId="28">#REF!</definedName>
    <definedName name="_SD76" localSheetId="24">#REF!</definedName>
    <definedName name="_SD76" localSheetId="21">#REF!</definedName>
    <definedName name="_SD76">#REF!</definedName>
    <definedName name="_SD77" localSheetId="23">#REF!</definedName>
    <definedName name="_SD77" localSheetId="28">#REF!</definedName>
    <definedName name="_SD77" localSheetId="24">#REF!</definedName>
    <definedName name="_SD77" localSheetId="21">#REF!</definedName>
    <definedName name="_SD77">#REF!</definedName>
    <definedName name="_SD78" localSheetId="23">#REF!</definedName>
    <definedName name="_SD78" localSheetId="28">#REF!</definedName>
    <definedName name="_SD78" localSheetId="24">#REF!</definedName>
    <definedName name="_SD78" localSheetId="21">#REF!</definedName>
    <definedName name="_SD78">#REF!</definedName>
    <definedName name="_SD79" localSheetId="23">#REF!</definedName>
    <definedName name="_SD79" localSheetId="28">#REF!</definedName>
    <definedName name="_SD79" localSheetId="24">#REF!</definedName>
    <definedName name="_SD79" localSheetId="21">#REF!</definedName>
    <definedName name="_SD79">#REF!</definedName>
    <definedName name="_SD8" localSheetId="23">#REF!</definedName>
    <definedName name="_SD8" localSheetId="28">#REF!</definedName>
    <definedName name="_SD8" localSheetId="24">#REF!</definedName>
    <definedName name="_SD8" localSheetId="21">#REF!</definedName>
    <definedName name="_SD8">#REF!</definedName>
    <definedName name="_SD80" localSheetId="23">#REF!</definedName>
    <definedName name="_SD80" localSheetId="28">#REF!</definedName>
    <definedName name="_SD80" localSheetId="24">#REF!</definedName>
    <definedName name="_SD80" localSheetId="21">#REF!</definedName>
    <definedName name="_SD80">#REF!</definedName>
    <definedName name="_SD81" localSheetId="23">#REF!</definedName>
    <definedName name="_SD81" localSheetId="28">#REF!</definedName>
    <definedName name="_SD81" localSheetId="24">#REF!</definedName>
    <definedName name="_SD81" localSheetId="21">#REF!</definedName>
    <definedName name="_SD81">#REF!</definedName>
    <definedName name="_SD82" localSheetId="23">#REF!</definedName>
    <definedName name="_SD82" localSheetId="28">#REF!</definedName>
    <definedName name="_SD82" localSheetId="24">#REF!</definedName>
    <definedName name="_SD82" localSheetId="21">#REF!</definedName>
    <definedName name="_SD82">#REF!</definedName>
    <definedName name="_SD83" localSheetId="23">#REF!</definedName>
    <definedName name="_SD83" localSheetId="28">#REF!</definedName>
    <definedName name="_SD83" localSheetId="24">#REF!</definedName>
    <definedName name="_SD83" localSheetId="21">#REF!</definedName>
    <definedName name="_SD83">#REF!</definedName>
    <definedName name="_SD84" localSheetId="23">#REF!</definedName>
    <definedName name="_SD84" localSheetId="28">#REF!</definedName>
    <definedName name="_SD84" localSheetId="24">#REF!</definedName>
    <definedName name="_SD84" localSheetId="21">#REF!</definedName>
    <definedName name="_SD84">#REF!</definedName>
    <definedName name="_SD85" localSheetId="23">#REF!</definedName>
    <definedName name="_SD85" localSheetId="28">#REF!</definedName>
    <definedName name="_SD85" localSheetId="24">#REF!</definedName>
    <definedName name="_SD85" localSheetId="21">#REF!</definedName>
    <definedName name="_SD85">#REF!</definedName>
    <definedName name="_SD86" localSheetId="23">#REF!</definedName>
    <definedName name="_SD86" localSheetId="28">#REF!</definedName>
    <definedName name="_SD86" localSheetId="24">#REF!</definedName>
    <definedName name="_SD86" localSheetId="21">#REF!</definedName>
    <definedName name="_SD86">#REF!</definedName>
    <definedName name="_SD87" localSheetId="23">#REF!</definedName>
    <definedName name="_SD87" localSheetId="28">#REF!</definedName>
    <definedName name="_SD87" localSheetId="24">#REF!</definedName>
    <definedName name="_SD87" localSheetId="21">#REF!</definedName>
    <definedName name="_SD87">#REF!</definedName>
    <definedName name="_SD88" localSheetId="23">#REF!</definedName>
    <definedName name="_SD88" localSheetId="28">#REF!</definedName>
    <definedName name="_SD88" localSheetId="24">#REF!</definedName>
    <definedName name="_SD88" localSheetId="21">#REF!</definedName>
    <definedName name="_SD88">#REF!</definedName>
    <definedName name="_SD89" localSheetId="23">#REF!</definedName>
    <definedName name="_SD89" localSheetId="28">#REF!</definedName>
    <definedName name="_SD89" localSheetId="24">#REF!</definedName>
    <definedName name="_SD89" localSheetId="21">#REF!</definedName>
    <definedName name="_SD89">#REF!</definedName>
    <definedName name="_SD9" localSheetId="23">#REF!</definedName>
    <definedName name="_SD9" localSheetId="28">#REF!</definedName>
    <definedName name="_SD9" localSheetId="24">#REF!</definedName>
    <definedName name="_SD9" localSheetId="21">#REF!</definedName>
    <definedName name="_SD9">#REF!</definedName>
    <definedName name="_SD90" localSheetId="23">#REF!</definedName>
    <definedName name="_SD90" localSheetId="28">#REF!</definedName>
    <definedName name="_SD90" localSheetId="24">#REF!</definedName>
    <definedName name="_SD90" localSheetId="21">#REF!</definedName>
    <definedName name="_SD90">#REF!</definedName>
    <definedName name="_SD91" localSheetId="23">#REF!</definedName>
    <definedName name="_SD91" localSheetId="28">#REF!</definedName>
    <definedName name="_SD91" localSheetId="24">#REF!</definedName>
    <definedName name="_SD91" localSheetId="21">#REF!</definedName>
    <definedName name="_SD91">#REF!</definedName>
    <definedName name="_SD92" localSheetId="23">#REF!</definedName>
    <definedName name="_SD92" localSheetId="28">#REF!</definedName>
    <definedName name="_SD92" localSheetId="24">#REF!</definedName>
    <definedName name="_SD92" localSheetId="21">#REF!</definedName>
    <definedName name="_SD92">#REF!</definedName>
    <definedName name="_SD93" localSheetId="23">#REF!</definedName>
    <definedName name="_SD93" localSheetId="28">#REF!</definedName>
    <definedName name="_SD93" localSheetId="24">#REF!</definedName>
    <definedName name="_SD93" localSheetId="21">#REF!</definedName>
    <definedName name="_SD93">#REF!</definedName>
    <definedName name="_SD94" localSheetId="23">#REF!</definedName>
    <definedName name="_SD94" localSheetId="28">#REF!</definedName>
    <definedName name="_SD94" localSheetId="24">#REF!</definedName>
    <definedName name="_SD94" localSheetId="21">#REF!</definedName>
    <definedName name="_SD94">#REF!</definedName>
    <definedName name="_SD95" localSheetId="23">#REF!</definedName>
    <definedName name="_SD95" localSheetId="28">#REF!</definedName>
    <definedName name="_SD95" localSheetId="24">#REF!</definedName>
    <definedName name="_SD95" localSheetId="21">#REF!</definedName>
    <definedName name="_SD95">#REF!</definedName>
    <definedName name="_SD96" localSheetId="23">#REF!</definedName>
    <definedName name="_SD96" localSheetId="28">#REF!</definedName>
    <definedName name="_SD96" localSheetId="24">#REF!</definedName>
    <definedName name="_SD96" localSheetId="21">#REF!</definedName>
    <definedName name="_SD96">#REF!</definedName>
    <definedName name="_SD97" localSheetId="23">#REF!</definedName>
    <definedName name="_SD97" localSheetId="28">#REF!</definedName>
    <definedName name="_SD97" localSheetId="24">#REF!</definedName>
    <definedName name="_SD97" localSheetId="21">#REF!</definedName>
    <definedName name="_SD97">#REF!</definedName>
    <definedName name="_SD98" localSheetId="23">#REF!</definedName>
    <definedName name="_SD98" localSheetId="28">#REF!</definedName>
    <definedName name="_SD98" localSheetId="24">#REF!</definedName>
    <definedName name="_SD98" localSheetId="21">#REF!</definedName>
    <definedName name="_SD98">#REF!</definedName>
    <definedName name="_SD99" localSheetId="23">#REF!</definedName>
    <definedName name="_SD99" localSheetId="28">#REF!</definedName>
    <definedName name="_SD99" localSheetId="24">#REF!</definedName>
    <definedName name="_SD99" localSheetId="21">#REF!</definedName>
    <definedName name="_SD99">#REF!</definedName>
    <definedName name="_SO016" localSheetId="23">'[31]MRoad data'!#REF!</definedName>
    <definedName name="_SO016" localSheetId="26">#N/A</definedName>
    <definedName name="_SO016" localSheetId="24">'[31]MRoad data'!#REF!</definedName>
    <definedName name="_SO016" localSheetId="21">'[31]MRoad data'!#REF!</definedName>
    <definedName name="_SO016">'[31]MRoad data'!#REF!</definedName>
    <definedName name="_SP_PLAST" localSheetId="26">#N/A</definedName>
    <definedName name="_SP_PLAST" localSheetId="28">'[77]Road data-TDR'!$C$1599</definedName>
    <definedName name="_SP_PLAST">'[78]Road data-TDR'!$C$1599</definedName>
    <definedName name="_SP001" localSheetId="23">'[31]MRoad data'!#REF!</definedName>
    <definedName name="_SP001" localSheetId="26">#N/A</definedName>
    <definedName name="_SP001" localSheetId="24">'[31]MRoad data'!#REF!</definedName>
    <definedName name="_SP001" localSheetId="21">'[31]MRoad data'!#REF!</definedName>
    <definedName name="_SP001">'[31]MRoad data'!#REF!</definedName>
    <definedName name="_SP002" localSheetId="23">'[31]MRoad data'!#REF!</definedName>
    <definedName name="_SP002" localSheetId="26">#N/A</definedName>
    <definedName name="_SP002" localSheetId="24">'[31]MRoad data'!#REF!</definedName>
    <definedName name="_SP002" localSheetId="21">'[31]MRoad data'!#REF!</definedName>
    <definedName name="_SP002">'[31]MRoad data'!#REF!</definedName>
    <definedName name="_SP003" localSheetId="23">'[31]MRoad data'!#REF!</definedName>
    <definedName name="_SP003" localSheetId="26">#N/A</definedName>
    <definedName name="_SP003" localSheetId="24">'[31]MRoad data'!#REF!</definedName>
    <definedName name="_SP003">'[31]MRoad data'!#REF!</definedName>
    <definedName name="_SP004" localSheetId="23">'[31]MRoad data'!#REF!</definedName>
    <definedName name="_SP004" localSheetId="26">#N/A</definedName>
    <definedName name="_SP004" localSheetId="24">'[31]MRoad data'!#REF!</definedName>
    <definedName name="_SP004">'[31]MRoad data'!#REF!</definedName>
    <definedName name="_SP005" localSheetId="25">#REF!</definedName>
    <definedName name="_SP005" localSheetId="22">#REF!</definedName>
    <definedName name="_SP005" localSheetId="23">#REF!</definedName>
    <definedName name="_SP005" localSheetId="26">#REF!</definedName>
    <definedName name="_SP005" localSheetId="24">#REF!</definedName>
    <definedName name="_SP005" localSheetId="21">#REF!</definedName>
    <definedName name="_SP005">#REF!</definedName>
    <definedName name="_SP006" localSheetId="25">'[31]MRoad data'!#REF!</definedName>
    <definedName name="_SP006" localSheetId="22">'[31]MRoad data'!#REF!</definedName>
    <definedName name="_SP006" localSheetId="23">'[31]MRoad data'!#REF!</definedName>
    <definedName name="_SP006" localSheetId="26">#N/A</definedName>
    <definedName name="_SP006" localSheetId="24">'[31]MRoad data'!#REF!</definedName>
    <definedName name="_SP006" localSheetId="21">'[31]MRoad data'!#REF!</definedName>
    <definedName name="_SP006">'[31]MRoad data'!#REF!</definedName>
    <definedName name="_SP007" localSheetId="25">'[31]MRoad data'!#REF!</definedName>
    <definedName name="_SP007" localSheetId="22">'[31]MRoad data'!#REF!</definedName>
    <definedName name="_SP007" localSheetId="23">'[31]MRoad data'!#REF!</definedName>
    <definedName name="_SP007" localSheetId="26">#N/A</definedName>
    <definedName name="_SP007" localSheetId="24">'[31]MRoad data'!#REF!</definedName>
    <definedName name="_SP007">'[31]MRoad data'!#REF!</definedName>
    <definedName name="_SP008" localSheetId="23">'[31]MRoad data'!#REF!</definedName>
    <definedName name="_SP008" localSheetId="26">#N/A</definedName>
    <definedName name="_SP008" localSheetId="24">'[31]MRoad data'!#REF!</definedName>
    <definedName name="_SP008">'[31]MRoad data'!#REF!</definedName>
    <definedName name="_SP009" localSheetId="23">'[31]MRoad data'!#REF!</definedName>
    <definedName name="_SP009" localSheetId="26">#N/A</definedName>
    <definedName name="_SP009" localSheetId="24">'[31]MRoad data'!#REF!</definedName>
    <definedName name="_SP009">'[31]MRoad data'!#REF!</definedName>
    <definedName name="_SP010" localSheetId="23">'[31]MRoad data'!#REF!</definedName>
    <definedName name="_SP010" localSheetId="26">#N/A</definedName>
    <definedName name="_SP010" localSheetId="24">'[31]MRoad data'!#REF!</definedName>
    <definedName name="_SP010">'[31]MRoad data'!#REF!</definedName>
    <definedName name="_SP011" localSheetId="23">'[31]MRoad data'!#REF!</definedName>
    <definedName name="_SP011" localSheetId="26">#N/A</definedName>
    <definedName name="_SP011" localSheetId="24">'[31]MRoad data'!#REF!</definedName>
    <definedName name="_SP011">'[31]MRoad data'!#REF!</definedName>
    <definedName name="_SP012" localSheetId="23">'[31]MRoad data'!#REF!</definedName>
    <definedName name="_SP012" localSheetId="26">#N/A</definedName>
    <definedName name="_SP012" localSheetId="24">'[31]MRoad data'!#REF!</definedName>
    <definedName name="_SP012">'[31]MRoad data'!#REF!</definedName>
    <definedName name="_SP013" localSheetId="23">'[31]MRoad data'!#REF!</definedName>
    <definedName name="_SP013" localSheetId="26">#N/A</definedName>
    <definedName name="_SP013" localSheetId="24">'[31]MRoad data'!#REF!</definedName>
    <definedName name="_SP013">'[31]MRoad data'!#REF!</definedName>
    <definedName name="_SP014" localSheetId="23">'[31]MRoad data'!#REF!</definedName>
    <definedName name="_SP014" localSheetId="26">#N/A</definedName>
    <definedName name="_SP014" localSheetId="24">'[31]MRoad data'!#REF!</definedName>
    <definedName name="_SP014">'[31]MRoad data'!#REF!</definedName>
    <definedName name="_SP015" localSheetId="23">'[31]MRoad data'!#REF!</definedName>
    <definedName name="_SP015" localSheetId="26">#N/A</definedName>
    <definedName name="_SP015" localSheetId="24">'[31]MRoad data'!#REF!</definedName>
    <definedName name="_SP015">'[31]MRoad data'!#REF!</definedName>
    <definedName name="_SP016" localSheetId="23">'[31]MRoad data'!#REF!</definedName>
    <definedName name="_SP016" localSheetId="26">#N/A</definedName>
    <definedName name="_SP016" localSheetId="24">'[31]MRoad data'!#REF!</definedName>
    <definedName name="_SP016">'[31]MRoad data'!#REF!</definedName>
    <definedName name="_SP017" localSheetId="23">'[31]MRoad data'!#REF!</definedName>
    <definedName name="_SP017" localSheetId="26">#N/A</definedName>
    <definedName name="_SP017" localSheetId="24">'[31]MRoad data'!#REF!</definedName>
    <definedName name="_SP017">'[31]MRoad data'!#REF!</definedName>
    <definedName name="_SP018" localSheetId="23">'[31]MRoad data'!#REF!</definedName>
    <definedName name="_SP018" localSheetId="26">#N/A</definedName>
    <definedName name="_SP018" localSheetId="24">'[31]MRoad data'!#REF!</definedName>
    <definedName name="_SP018">'[31]MRoad data'!#REF!</definedName>
    <definedName name="_SP019" localSheetId="23">'[31]MRoad data'!#REF!</definedName>
    <definedName name="_SP019" localSheetId="26">#N/A</definedName>
    <definedName name="_SP019" localSheetId="24">'[31]MRoad data'!#REF!</definedName>
    <definedName name="_SP019">'[31]MRoad data'!#REF!</definedName>
    <definedName name="_SP020" localSheetId="23">'[31]MRoad data'!#REF!</definedName>
    <definedName name="_SP020" localSheetId="26">#N/A</definedName>
    <definedName name="_SP020" localSheetId="24">'[31]MRoad data'!#REF!</definedName>
    <definedName name="_SP020">'[31]MRoad data'!#REF!</definedName>
    <definedName name="_SP021" localSheetId="23">'[31]MRoad data'!#REF!</definedName>
    <definedName name="_SP021" localSheetId="26">#N/A</definedName>
    <definedName name="_SP021" localSheetId="24">'[31]MRoad data'!#REF!</definedName>
    <definedName name="_SP021">'[31]MRoad data'!#REF!</definedName>
    <definedName name="_SP022" localSheetId="23">'[31]MRoad data'!#REF!</definedName>
    <definedName name="_SP022" localSheetId="26">#N/A</definedName>
    <definedName name="_SP022" localSheetId="24">'[31]MRoad data'!#REF!</definedName>
    <definedName name="_SP022">'[31]MRoad data'!#REF!</definedName>
    <definedName name="_SP023" localSheetId="23">'[31]MRoad data'!#REF!</definedName>
    <definedName name="_SP023" localSheetId="26">#N/A</definedName>
    <definedName name="_SP023" localSheetId="24">'[31]MRoad data'!#REF!</definedName>
    <definedName name="_SP023">'[31]MRoad data'!#REF!</definedName>
    <definedName name="_SP024" localSheetId="23">'[31]MRoad data'!#REF!</definedName>
    <definedName name="_SP024" localSheetId="26">#N/A</definedName>
    <definedName name="_SP024" localSheetId="24">'[31]MRoad data'!#REF!</definedName>
    <definedName name="_SP024">'[31]MRoad data'!#REF!</definedName>
    <definedName name="_SP025" localSheetId="23">'[31]MRoad data'!#REF!</definedName>
    <definedName name="_SP025" localSheetId="26">#N/A</definedName>
    <definedName name="_SP025" localSheetId="24">'[31]MRoad data'!#REF!</definedName>
    <definedName name="_SP025">'[31]MRoad data'!#REF!</definedName>
    <definedName name="_SP026" localSheetId="23">'[31]MRoad data'!#REF!</definedName>
    <definedName name="_SP026" localSheetId="26">#N/A</definedName>
    <definedName name="_SP026" localSheetId="24">'[31]MRoad data'!#REF!</definedName>
    <definedName name="_SP026">'[31]MRoad data'!#REF!</definedName>
    <definedName name="_SP027" localSheetId="23">'[31]MRoad data'!#REF!</definedName>
    <definedName name="_SP027" localSheetId="26">#N/A</definedName>
    <definedName name="_SP027" localSheetId="24">'[31]MRoad data'!#REF!</definedName>
    <definedName name="_SP027">'[31]MRoad data'!#REF!</definedName>
    <definedName name="_SP028" localSheetId="23">'[31]MRoad data'!#REF!</definedName>
    <definedName name="_SP028" localSheetId="26">#N/A</definedName>
    <definedName name="_SP028" localSheetId="24">'[31]MRoad data'!#REF!</definedName>
    <definedName name="_SP028">'[31]MRoad data'!#REF!</definedName>
    <definedName name="_SP029" localSheetId="23">'[31]MRoad data'!#REF!</definedName>
    <definedName name="_SP029" localSheetId="26">#N/A</definedName>
    <definedName name="_SP029" localSheetId="24">'[31]MRoad data'!#REF!</definedName>
    <definedName name="_SP029">'[31]MRoad data'!#REF!</definedName>
    <definedName name="_SP030" localSheetId="23">'[31]MRoad data'!#REF!</definedName>
    <definedName name="_SP030" localSheetId="26">#N/A</definedName>
    <definedName name="_SP030" localSheetId="24">'[31]MRoad data'!#REF!</definedName>
    <definedName name="_SP030">'[31]MRoad data'!#REF!</definedName>
    <definedName name="_SP031" localSheetId="23">'[31]MRoad data'!#REF!</definedName>
    <definedName name="_SP031" localSheetId="26">#N/A</definedName>
    <definedName name="_SP031" localSheetId="24">'[31]MRoad data'!#REF!</definedName>
    <definedName name="_SP031">'[31]MRoad data'!#REF!</definedName>
    <definedName name="_SP032" localSheetId="23">'[31]MRoad data'!#REF!</definedName>
    <definedName name="_SP032" localSheetId="26">#N/A</definedName>
    <definedName name="_SP032" localSheetId="24">'[31]MRoad data'!#REF!</definedName>
    <definedName name="_SP032">'[31]MRoad data'!#REF!</definedName>
    <definedName name="_SP033" localSheetId="23">'[31]MRoad data'!#REF!</definedName>
    <definedName name="_SP033" localSheetId="26">#N/A</definedName>
    <definedName name="_SP033" localSheetId="24">'[31]MRoad data'!#REF!</definedName>
    <definedName name="_SP033">'[31]MRoad data'!#REF!</definedName>
    <definedName name="_SP034" localSheetId="23">'[31]MRoad data'!#REF!</definedName>
    <definedName name="_SP034" localSheetId="26">#N/A</definedName>
    <definedName name="_SP034" localSheetId="24">'[31]MRoad data'!#REF!</definedName>
    <definedName name="_SP034">'[31]MRoad data'!#REF!</definedName>
    <definedName name="_SP035" localSheetId="23">'[31]MRoad data'!#REF!</definedName>
    <definedName name="_SP035" localSheetId="26">#N/A</definedName>
    <definedName name="_SP035" localSheetId="24">'[31]MRoad data'!#REF!</definedName>
    <definedName name="_SP035">'[31]MRoad data'!#REF!</definedName>
    <definedName name="_SP036" localSheetId="23">'[31]MRoad data'!#REF!</definedName>
    <definedName name="_SP036" localSheetId="26">#N/A</definedName>
    <definedName name="_SP036" localSheetId="24">'[31]MRoad data'!#REF!</definedName>
    <definedName name="_SP036">'[31]MRoad data'!#REF!</definedName>
    <definedName name="_SP037" localSheetId="23">'[31]MRoad data'!#REF!</definedName>
    <definedName name="_SP037" localSheetId="26">#N/A</definedName>
    <definedName name="_SP037" localSheetId="24">'[31]MRoad data'!#REF!</definedName>
    <definedName name="_SP037">'[31]MRoad data'!#REF!</definedName>
    <definedName name="_SP038" localSheetId="23">'[31]MRoad data'!#REF!</definedName>
    <definedName name="_SP038" localSheetId="26">#N/A</definedName>
    <definedName name="_SP038" localSheetId="24">'[31]MRoad data'!#REF!</definedName>
    <definedName name="_SP038">'[31]MRoad data'!#REF!</definedName>
    <definedName name="_SP039" localSheetId="23">'[31]MRoad data'!#REF!</definedName>
    <definedName name="_SP039" localSheetId="26">#N/A</definedName>
    <definedName name="_SP039" localSheetId="24">'[31]MRoad data'!#REF!</definedName>
    <definedName name="_SP039">'[31]MRoad data'!#REF!</definedName>
    <definedName name="_SP040" localSheetId="23">'[31]MRoad data'!#REF!</definedName>
    <definedName name="_SP040" localSheetId="26">#N/A</definedName>
    <definedName name="_SP040" localSheetId="24">'[31]MRoad data'!#REF!</definedName>
    <definedName name="_SP040">'[31]MRoad data'!#REF!</definedName>
    <definedName name="_SP041" localSheetId="23">'[31]MRoad data'!#REF!</definedName>
    <definedName name="_SP041" localSheetId="26">#N/A</definedName>
    <definedName name="_SP041" localSheetId="24">'[31]MRoad data'!#REF!</definedName>
    <definedName name="_SP041">'[31]MRoad data'!#REF!</definedName>
    <definedName name="_SP042" localSheetId="23">'[31]MRoad data'!#REF!</definedName>
    <definedName name="_SP042" localSheetId="26">#N/A</definedName>
    <definedName name="_SP042" localSheetId="24">'[31]MRoad data'!#REF!</definedName>
    <definedName name="_SP042">'[31]MRoad data'!#REF!</definedName>
    <definedName name="_SP043" localSheetId="23">'[31]MRoad data'!#REF!</definedName>
    <definedName name="_SP043" localSheetId="26">#N/A</definedName>
    <definedName name="_SP043" localSheetId="24">'[31]MRoad data'!#REF!</definedName>
    <definedName name="_SP043">'[31]MRoad data'!#REF!</definedName>
    <definedName name="_SP044" localSheetId="23">'[31]MRoad data'!#REF!</definedName>
    <definedName name="_SP044" localSheetId="26">#N/A</definedName>
    <definedName name="_SP044" localSheetId="24">'[31]MRoad data'!#REF!</definedName>
    <definedName name="_SP044">'[31]MRoad data'!#REF!</definedName>
    <definedName name="_SP045" localSheetId="23">'[31]MRoad data'!#REF!</definedName>
    <definedName name="_SP045" localSheetId="26">#N/A</definedName>
    <definedName name="_SP045" localSheetId="24">'[31]MRoad data'!#REF!</definedName>
    <definedName name="_SP045">'[31]MRoad data'!#REF!</definedName>
    <definedName name="_SP046" localSheetId="23">'[31]MRoad data'!#REF!</definedName>
    <definedName name="_SP046" localSheetId="26">#N/A</definedName>
    <definedName name="_SP046" localSheetId="24">'[31]MRoad data'!#REF!</definedName>
    <definedName name="_SP046">'[31]MRoad data'!#REF!</definedName>
    <definedName name="_SP047" localSheetId="23">'[31]MRoad data'!#REF!</definedName>
    <definedName name="_SP047" localSheetId="26">#N/A</definedName>
    <definedName name="_SP047" localSheetId="24">'[31]MRoad data'!#REF!</definedName>
    <definedName name="_SP047">'[31]MRoad data'!#REF!</definedName>
    <definedName name="_SP048" localSheetId="23">'[31]MRoad data'!#REF!</definedName>
    <definedName name="_SP048" localSheetId="26">#N/A</definedName>
    <definedName name="_SP048" localSheetId="24">'[31]MRoad data'!#REF!</definedName>
    <definedName name="_SP048">'[31]MRoad data'!#REF!</definedName>
    <definedName name="_SP049" localSheetId="23">'[31]MRoad data'!#REF!</definedName>
    <definedName name="_SP049" localSheetId="26">#N/A</definedName>
    <definedName name="_SP049" localSheetId="24">'[31]MRoad data'!#REF!</definedName>
    <definedName name="_SP049">'[31]MRoad data'!#REF!</definedName>
    <definedName name="_SP050" localSheetId="23">'[31]MRoad data'!#REF!</definedName>
    <definedName name="_SP050" localSheetId="26">#N/A</definedName>
    <definedName name="_SP050" localSheetId="24">'[31]MRoad data'!#REF!</definedName>
    <definedName name="_SP050">'[31]MRoad data'!#REF!</definedName>
    <definedName name="_SP051" localSheetId="23">'[31]MRoad data'!#REF!</definedName>
    <definedName name="_SP051" localSheetId="26">#N/A</definedName>
    <definedName name="_SP051" localSheetId="24">'[31]MRoad data'!#REF!</definedName>
    <definedName name="_SP051">'[31]MRoad data'!#REF!</definedName>
    <definedName name="_SP052" localSheetId="23">'[31]MRoad data'!#REF!</definedName>
    <definedName name="_SP052" localSheetId="26">#N/A</definedName>
    <definedName name="_SP052" localSheetId="24">'[31]MRoad data'!#REF!</definedName>
    <definedName name="_SP052">'[31]MRoad data'!#REF!</definedName>
    <definedName name="_SP053" localSheetId="23">'[31]MRoad data'!#REF!</definedName>
    <definedName name="_SP053" localSheetId="26">#N/A</definedName>
    <definedName name="_SP053" localSheetId="24">'[31]MRoad data'!#REF!</definedName>
    <definedName name="_SP053">'[31]MRoad data'!#REF!</definedName>
    <definedName name="_SP054" localSheetId="23">'[31]MRoad data'!#REF!</definedName>
    <definedName name="_SP054" localSheetId="26">#N/A</definedName>
    <definedName name="_SP054" localSheetId="24">'[31]MRoad data'!#REF!</definedName>
    <definedName name="_SP054">'[31]MRoad data'!#REF!</definedName>
    <definedName name="_SP055" localSheetId="23">'[31]MRoad data'!#REF!</definedName>
    <definedName name="_SP055" localSheetId="26">#N/A</definedName>
    <definedName name="_SP055" localSheetId="24">'[31]MRoad data'!#REF!</definedName>
    <definedName name="_SP055">'[31]MRoad data'!#REF!</definedName>
    <definedName name="_SP056" localSheetId="23">'[31]MRoad data'!#REF!</definedName>
    <definedName name="_SP056" localSheetId="26">#N/A</definedName>
    <definedName name="_SP056" localSheetId="24">'[31]MRoad data'!#REF!</definedName>
    <definedName name="_SP056">'[31]MRoad data'!#REF!</definedName>
    <definedName name="_SP057" localSheetId="23">'[31]MRoad data'!#REF!</definedName>
    <definedName name="_SP057" localSheetId="26">#N/A</definedName>
    <definedName name="_SP057" localSheetId="24">'[31]MRoad data'!#REF!</definedName>
    <definedName name="_SP057">'[31]MRoad data'!#REF!</definedName>
    <definedName name="_SP058" localSheetId="23">'[31]MRoad data'!#REF!</definedName>
    <definedName name="_SP058" localSheetId="26">#N/A</definedName>
    <definedName name="_SP058" localSheetId="24">'[31]MRoad data'!#REF!</definedName>
    <definedName name="_SP058">'[31]MRoad data'!#REF!</definedName>
    <definedName name="_SP059" localSheetId="23">'[31]MRoad data'!#REF!</definedName>
    <definedName name="_SP059" localSheetId="26">#N/A</definedName>
    <definedName name="_SP059" localSheetId="24">'[31]MRoad data'!#REF!</definedName>
    <definedName name="_SP059">'[31]MRoad data'!#REF!</definedName>
    <definedName name="_SP060" localSheetId="23">'[31]MRoad data'!#REF!</definedName>
    <definedName name="_SP060" localSheetId="26">#N/A</definedName>
    <definedName name="_SP060" localSheetId="24">'[31]MRoad data'!#REF!</definedName>
    <definedName name="_SP060">'[31]MRoad data'!#REF!</definedName>
    <definedName name="_SP061" localSheetId="23">'[31]MRoad data'!#REF!</definedName>
    <definedName name="_SP061" localSheetId="26">#N/A</definedName>
    <definedName name="_SP061" localSheetId="24">'[31]MRoad data'!#REF!</definedName>
    <definedName name="_SP061">'[31]MRoad data'!#REF!</definedName>
    <definedName name="_SP062" localSheetId="23">'[31]MRoad data'!#REF!</definedName>
    <definedName name="_SP062" localSheetId="26">#N/A</definedName>
    <definedName name="_SP062" localSheetId="24">'[31]MRoad data'!#REF!</definedName>
    <definedName name="_SP062">'[31]MRoad data'!#REF!</definedName>
    <definedName name="_SP063" localSheetId="23">'[31]MRoad data'!#REF!</definedName>
    <definedName name="_SP063" localSheetId="26">#N/A</definedName>
    <definedName name="_SP063" localSheetId="24">'[31]MRoad data'!#REF!</definedName>
    <definedName name="_SP063">'[31]MRoad data'!#REF!</definedName>
    <definedName name="_SP064" localSheetId="23">'[31]MRoad data'!#REF!</definedName>
    <definedName name="_SP064" localSheetId="26">#N/A</definedName>
    <definedName name="_SP064" localSheetId="24">'[31]MRoad data'!#REF!</definedName>
    <definedName name="_SP064">'[31]MRoad data'!#REF!</definedName>
    <definedName name="_SP065" localSheetId="23">'[31]MRoad data'!#REF!</definedName>
    <definedName name="_SP065" localSheetId="26">#N/A</definedName>
    <definedName name="_SP065" localSheetId="24">'[31]MRoad data'!#REF!</definedName>
    <definedName name="_SP065">'[31]MRoad data'!#REF!</definedName>
    <definedName name="_SP066" localSheetId="23">'[31]MRoad data'!#REF!</definedName>
    <definedName name="_SP066" localSheetId="26">#N/A</definedName>
    <definedName name="_SP066" localSheetId="24">'[31]MRoad data'!#REF!</definedName>
    <definedName name="_SP066">'[31]MRoad data'!#REF!</definedName>
    <definedName name="_SP067" localSheetId="23">'[31]MRoad data'!#REF!</definedName>
    <definedName name="_SP067" localSheetId="26">#N/A</definedName>
    <definedName name="_SP067" localSheetId="24">'[31]MRoad data'!#REF!</definedName>
    <definedName name="_SP067">'[31]MRoad data'!#REF!</definedName>
    <definedName name="_SP068" localSheetId="23">'[31]MRoad data'!#REF!</definedName>
    <definedName name="_SP068" localSheetId="26">#N/A</definedName>
    <definedName name="_SP068" localSheetId="24">'[31]MRoad data'!#REF!</definedName>
    <definedName name="_SP068">'[31]MRoad data'!#REF!</definedName>
    <definedName name="_SP069" localSheetId="23">'[31]MRoad data'!#REF!</definedName>
    <definedName name="_SP069" localSheetId="26">#N/A</definedName>
    <definedName name="_SP069" localSheetId="24">'[31]MRoad data'!#REF!</definedName>
    <definedName name="_SP069">'[31]MRoad data'!#REF!</definedName>
    <definedName name="_SP070" localSheetId="23">'[31]MRoad data'!#REF!</definedName>
    <definedName name="_SP070" localSheetId="26">#N/A</definedName>
    <definedName name="_SP070" localSheetId="24">'[31]MRoad data'!#REF!</definedName>
    <definedName name="_SP070">'[31]MRoad data'!#REF!</definedName>
    <definedName name="_sp071" localSheetId="23">'[31]MRoad data'!#REF!</definedName>
    <definedName name="_sp071" localSheetId="26">#N/A</definedName>
    <definedName name="_sp071" localSheetId="24">'[31]MRoad data'!#REF!</definedName>
    <definedName name="_sp071">'[31]MRoad data'!#REF!</definedName>
    <definedName name="_SP072" localSheetId="23">'[31]MRoad data'!#REF!</definedName>
    <definedName name="_SP072" localSheetId="26">#N/A</definedName>
    <definedName name="_SP072" localSheetId="24">'[31]MRoad data'!#REF!</definedName>
    <definedName name="_SP072">'[31]MRoad data'!#REF!</definedName>
    <definedName name="_SP073" localSheetId="23">'[31]MRoad data'!#REF!</definedName>
    <definedName name="_SP073" localSheetId="26">#N/A</definedName>
    <definedName name="_SP073" localSheetId="24">'[31]MRoad data'!#REF!</definedName>
    <definedName name="_SP073">'[31]MRoad data'!#REF!</definedName>
    <definedName name="_SP074" localSheetId="23">'[31]MRoad data'!#REF!</definedName>
    <definedName name="_SP074" localSheetId="26">#N/A</definedName>
    <definedName name="_SP074" localSheetId="24">'[31]MRoad data'!#REF!</definedName>
    <definedName name="_SP074">'[31]MRoad data'!#REF!</definedName>
    <definedName name="_SP075" localSheetId="23">'[31]MRoad data'!#REF!</definedName>
    <definedName name="_SP075" localSheetId="26">#N/A</definedName>
    <definedName name="_SP075" localSheetId="24">'[31]MRoad data'!#REF!</definedName>
    <definedName name="_SP075">'[31]MRoad data'!#REF!</definedName>
    <definedName name="_SP076" localSheetId="23">'[31]MRoad data'!#REF!</definedName>
    <definedName name="_SP076" localSheetId="26">#N/A</definedName>
    <definedName name="_SP076" localSheetId="24">'[31]MRoad data'!#REF!</definedName>
    <definedName name="_SP076">'[31]MRoad data'!#REF!</definedName>
    <definedName name="_SP077" localSheetId="23">'[31]MRoad data'!#REF!</definedName>
    <definedName name="_SP077" localSheetId="26">#N/A</definedName>
    <definedName name="_SP077" localSheetId="24">'[31]MRoad data'!#REF!</definedName>
    <definedName name="_SP077">'[31]MRoad data'!#REF!</definedName>
    <definedName name="_sp078" localSheetId="23">'[31]MRoad data'!#REF!</definedName>
    <definedName name="_sp078" localSheetId="26">#N/A</definedName>
    <definedName name="_sp078" localSheetId="24">'[31]MRoad data'!#REF!</definedName>
    <definedName name="_sp078">'[31]MRoad data'!#REF!</definedName>
    <definedName name="_sp21" localSheetId="25">#REF!</definedName>
    <definedName name="_sp21" localSheetId="22">#REF!</definedName>
    <definedName name="_sp21" localSheetId="23">#REF!</definedName>
    <definedName name="_sp21" localSheetId="26">#REF!</definedName>
    <definedName name="_sp21" localSheetId="24">#REF!</definedName>
    <definedName name="_sp21" localSheetId="21">#REF!</definedName>
    <definedName name="_sp21">#REF!</definedName>
    <definedName name="_SPO79" localSheetId="25">'[31]MRoad data'!#REF!</definedName>
    <definedName name="_SPO79" localSheetId="22">'[31]MRoad data'!#REF!</definedName>
    <definedName name="_SPO79" localSheetId="23">'[31]MRoad data'!#REF!</definedName>
    <definedName name="_SPO79" localSheetId="26">#N/A</definedName>
    <definedName name="_SPO79" localSheetId="24">'[31]MRoad data'!#REF!</definedName>
    <definedName name="_SPO79" localSheetId="21">'[31]MRoad data'!#REF!</definedName>
    <definedName name="_SPO79">'[31]MRoad data'!#REF!</definedName>
    <definedName name="_SS10" localSheetId="26">[12]MRATES!$C$9</definedName>
    <definedName name="_SS10">[61]MRATES!$J$7</definedName>
    <definedName name="_SS12" localSheetId="26">[12]MRATES!$C$10</definedName>
    <definedName name="_SS12">[61]MRATES!$J$8</definedName>
    <definedName name="_SS150" localSheetId="26">#REF!</definedName>
    <definedName name="_SS150">[61]MRATES!$G$13</definedName>
    <definedName name="_SS20" localSheetId="26">[12]MRATES!$C$11</definedName>
    <definedName name="_SS20">[61]MRATES!$J$9</definedName>
    <definedName name="_SS225" localSheetId="26">[12]MRATES!$I$19</definedName>
    <definedName name="_SS225">[61]MRATES!$G$14</definedName>
    <definedName name="_SS25" localSheetId="26">[12]MRATES!$C$12</definedName>
    <definedName name="_SS25">[61]MRATES!$J$10</definedName>
    <definedName name="_SS300" localSheetId="26">#REF!</definedName>
    <definedName name="_SS300">[61]MRATES!$G$15</definedName>
    <definedName name="_SS40" localSheetId="26">[12]MRATES!$C$13</definedName>
    <definedName name="_SS40">[61]MRATES!$J$11</definedName>
    <definedName name="_SS50" localSheetId="25">#REF!</definedName>
    <definedName name="_SS50" localSheetId="22">#REF!</definedName>
    <definedName name="_SS50" localSheetId="23">#REF!</definedName>
    <definedName name="_SS50" localSheetId="26">#REF!</definedName>
    <definedName name="_SS50" localSheetId="24">#REF!</definedName>
    <definedName name="_SS50" localSheetId="21">#REF!</definedName>
    <definedName name="_SS50">#REF!</definedName>
    <definedName name="_SS6" localSheetId="26">[12]MRATES!$C$8</definedName>
    <definedName name="_SS6">[61]MRATES!$J$6</definedName>
    <definedName name="_SS60" localSheetId="25">#REF!</definedName>
    <definedName name="_SS60" localSheetId="22">#REF!</definedName>
    <definedName name="_SS60" localSheetId="23">#REF!</definedName>
    <definedName name="_SS60" localSheetId="26">#REF!</definedName>
    <definedName name="_SS60" localSheetId="24">#REF!</definedName>
    <definedName name="_SS60" localSheetId="21">#REF!</definedName>
    <definedName name="_SS60">#REF!</definedName>
    <definedName name="_SS65" localSheetId="23">#REF!</definedName>
    <definedName name="_SS65" localSheetId="26">#REF!</definedName>
    <definedName name="_SS65" localSheetId="24">#REF!</definedName>
    <definedName name="_SS65" localSheetId="21">#REF!</definedName>
    <definedName name="_SS65">#REF!</definedName>
    <definedName name="_SS75" localSheetId="23">#REF!</definedName>
    <definedName name="_SS75" localSheetId="26">#REF!</definedName>
    <definedName name="_SS75" localSheetId="24">#REF!</definedName>
    <definedName name="_SS75" localSheetId="21">#REF!</definedName>
    <definedName name="_SS75">#REF!</definedName>
    <definedName name="_ST" localSheetId="23">#REF!</definedName>
    <definedName name="_ST" localSheetId="24">#REF!</definedName>
    <definedName name="_ST" localSheetId="21">#REF!</definedName>
    <definedName name="_ST">#REF!</definedName>
    <definedName name="_var1" localSheetId="23">#REF!</definedName>
    <definedName name="_var1" localSheetId="24">#REF!</definedName>
    <definedName name="_var1" localSheetId="21">#REF!</definedName>
    <definedName name="_var1">#REF!</definedName>
    <definedName name="_var4" localSheetId="23">#REF!</definedName>
    <definedName name="_var4" localSheetId="24">#REF!</definedName>
    <definedName name="_var4" localSheetId="21">#REF!</definedName>
    <definedName name="_var4">#REF!</definedName>
    <definedName name="_we2" localSheetId="25">'[80]Road Detail Est.'!#REF!</definedName>
    <definedName name="_we2" localSheetId="22">'[80]Road Detail Est.'!#REF!</definedName>
    <definedName name="_we2" localSheetId="23">'[80]Road Detail Est.'!#REF!</definedName>
    <definedName name="_we2" localSheetId="26">'[80]Road Detail Est.'!#REF!</definedName>
    <definedName name="_we2" localSheetId="24">'[80]Road Detail Est.'!#REF!</definedName>
    <definedName name="_we2" localSheetId="21">'[80]Road Detail Est.'!#REF!</definedName>
    <definedName name="_we2">'[80]Road Detail Est.'!#REF!</definedName>
    <definedName name="_Y1" localSheetId="25">#REF!</definedName>
    <definedName name="_Y1" localSheetId="22">#REF!</definedName>
    <definedName name="_Y1" localSheetId="23">#REF!</definedName>
    <definedName name="_Y1" localSheetId="26">#REF!</definedName>
    <definedName name="_Y1" localSheetId="28">#REF!</definedName>
    <definedName name="_Y1" localSheetId="24">#REF!</definedName>
    <definedName name="_Y1" localSheetId="21">#REF!</definedName>
    <definedName name="_Y1">#REF!</definedName>
    <definedName name="_Y2" localSheetId="23">#REF!</definedName>
    <definedName name="_Y2" localSheetId="26">#REF!</definedName>
    <definedName name="_Y2" localSheetId="28">#REF!</definedName>
    <definedName name="_Y2" localSheetId="24">#REF!</definedName>
    <definedName name="_Y2" localSheetId="21">#REF!</definedName>
    <definedName name="_Y2">#REF!</definedName>
    <definedName name="_Y3" localSheetId="23">#REF!</definedName>
    <definedName name="_Y3" localSheetId="26">#REF!</definedName>
    <definedName name="_Y3" localSheetId="28">#REF!</definedName>
    <definedName name="_Y3" localSheetId="24">#REF!</definedName>
    <definedName name="_Y3" localSheetId="21">#REF!</definedName>
    <definedName name="_Y3">#REF!</definedName>
    <definedName name="a" localSheetId="25">'[81]Road data'!#REF!</definedName>
    <definedName name="a" localSheetId="22">'[81]Road data'!#REF!</definedName>
    <definedName name="a" localSheetId="23">'[81]Road data'!#REF!</definedName>
    <definedName name="a" localSheetId="26">'[82]Road data'!#REF!</definedName>
    <definedName name="a" localSheetId="24">'[81]Road data'!#REF!</definedName>
    <definedName name="a" localSheetId="21">'[81]Road data'!#REF!</definedName>
    <definedName name="a">'[81]Road data'!#REF!</definedName>
    <definedName name="a._Trimmer" localSheetId="25">[45]SOR!#REF!</definedName>
    <definedName name="a._Trimmer" localSheetId="22">[45]SOR!#REF!</definedName>
    <definedName name="a._Trimmer" localSheetId="23">[45]SOR!#REF!</definedName>
    <definedName name="a._Trimmer" localSheetId="26">[45]SOR!#REF!</definedName>
    <definedName name="a._Trimmer" localSheetId="24">[45]SOR!#REF!</definedName>
    <definedName name="a._Trimmer">[45]SOR!#REF!</definedName>
    <definedName name="a__Labour_charges_for_cutting_bending__welding_including_materials." localSheetId="23">[45]SOR!#REF!</definedName>
    <definedName name="a__Labour_charges_for_cutting_bending__welding_including_materials." localSheetId="26">[45]SOR!#REF!</definedName>
    <definedName name="a__Labour_charges_for_cutting_bending__welding_including_materials." localSheetId="24">[45]SOR!#REF!</definedName>
    <definedName name="a__Labour_charges_for_cutting_bending__welding_including_materials.">[45]SOR!#REF!</definedName>
    <definedName name="aaa" localSheetId="23">'[83]MRoad data'!#REF!</definedName>
    <definedName name="aaa" localSheetId="26">'[84]MRoad data'!#REF!</definedName>
    <definedName name="aaa" localSheetId="24">'[83]MRoad data'!#REF!</definedName>
    <definedName name="aaa">'[83]MRoad data'!#REF!</definedName>
    <definedName name="aaaaa" localSheetId="25">Scheduled_Payment+Extra_Payment</definedName>
    <definedName name="aaaaa" localSheetId="22">Scheduled_Payment+Extra_Payment</definedName>
    <definedName name="aaaaa" localSheetId="20">Scheduled_Payment+Extra_Payment</definedName>
    <definedName name="aaaaa" localSheetId="23">Scheduled_Payment+Extra_Payment</definedName>
    <definedName name="aaaaa" localSheetId="26">Scheduled_Payment+Extra_Payment</definedName>
    <definedName name="aaaaa" localSheetId="28">Scheduled_Payment+Extra_Payment</definedName>
    <definedName name="aaaaa" localSheetId="24">Scheduled_Payment+Extra_Payment</definedName>
    <definedName name="aaaaa" localSheetId="21">Scheduled_Payment+Extra_Payment</definedName>
    <definedName name="aaaaa">Scheduled_Payment+Extra_Payment</definedName>
    <definedName name="aaaaaa" localSheetId="24">#REF!</definedName>
    <definedName name="aaaaaa" localSheetId="21">#REF!</definedName>
    <definedName name="aaaaaa">#REF!</definedName>
    <definedName name="aaaaaaaaaaaaaaaa" localSheetId="24">[85]MRATES!#REF!</definedName>
    <definedName name="aaaaaaaaaaaaaaaa" localSheetId="21">[85]MRATES!#REF!</definedName>
    <definedName name="aaaaaaaaaaaaaaaa">[86]MRATES!#REF!</definedName>
    <definedName name="ab" localSheetId="25">'[87]Road Detail Est.'!#REF!</definedName>
    <definedName name="ab" localSheetId="22">'[87]Road Detail Est.'!#REF!</definedName>
    <definedName name="ab" localSheetId="23">'[87]Road Detail Est.'!#REF!</definedName>
    <definedName name="ab" localSheetId="26">#N/A</definedName>
    <definedName name="ab" localSheetId="24">'[87]Road Detail Est.'!#REF!</definedName>
    <definedName name="ab" localSheetId="21">'[87]Road Detail Est.'!#REF!</definedName>
    <definedName name="ab">'[87]Road Detail Est.'!#REF!</definedName>
    <definedName name="abc" localSheetId="25">#REF!</definedName>
    <definedName name="abc" localSheetId="22">#REF!</definedName>
    <definedName name="abc" localSheetId="23">#REF!</definedName>
    <definedName name="abc" localSheetId="26">#REF!</definedName>
    <definedName name="abc" localSheetId="24">#REF!</definedName>
    <definedName name="abc" localSheetId="21">#REF!</definedName>
    <definedName name="abc">#REF!</definedName>
    <definedName name="ABM" localSheetId="23">#REF!</definedName>
    <definedName name="ABM" localSheetId="26">#REF!</definedName>
    <definedName name="ABM" localSheetId="28">#REF!</definedName>
    <definedName name="ABM" localSheetId="24">#REF!</definedName>
    <definedName name="ABM" localSheetId="21">#REF!</definedName>
    <definedName name="ABM">#REF!</definedName>
    <definedName name="Abst" localSheetId="25">Scheduled_Payment+Extra_Payment</definedName>
    <definedName name="Abst" localSheetId="22">Scheduled_Payment+Extra_Payment</definedName>
    <definedName name="Abst" localSheetId="20">Scheduled_Payment+Extra_Payment</definedName>
    <definedName name="Abst" localSheetId="23">Scheduled_Payment+Extra_Payment</definedName>
    <definedName name="Abst" localSheetId="26">Scheduled_Payment+Extra_Payment</definedName>
    <definedName name="Abst" localSheetId="28">Scheduled_Payment+Extra_Payment</definedName>
    <definedName name="Abst" localSheetId="24">Scheduled_Payment+Extra_Payment</definedName>
    <definedName name="Abst" localSheetId="21">Scheduled_Payment+Extra_Payment</definedName>
    <definedName name="Abst">Scheduled_Payment+Extra_Payment</definedName>
    <definedName name="AC170CM">[88]Basicrates!$D$147</definedName>
    <definedName name="acBridge" localSheetId="25">#REF!</definedName>
    <definedName name="acBridge" localSheetId="22">#REF!</definedName>
    <definedName name="acBridge" localSheetId="23">#REF!</definedName>
    <definedName name="acBridge" localSheetId="26">#REF!</definedName>
    <definedName name="acBridge" localSheetId="24">#REF!</definedName>
    <definedName name="acBridge" localSheetId="21">#REF!</definedName>
    <definedName name="acBridge">#REF!</definedName>
    <definedName name="ACD_1000X1" localSheetId="25">[89]C.D.Abs.Est.!#REF!</definedName>
    <definedName name="ACD_1000X1" localSheetId="22">[89]C.D.Abs.Est.!#REF!</definedName>
    <definedName name="ACD_1000X1" localSheetId="23">[89]C.D.Abs.Est.!#REF!</definedName>
    <definedName name="ACD_1000X1" localSheetId="26">[90]C.D.Abs.Est.!#REF!</definedName>
    <definedName name="ACD_1000X1" localSheetId="24">[89]C.D.Abs.Est.!#REF!</definedName>
    <definedName name="ACD_1000X1" localSheetId="21">[89]C.D.Abs.Est.!#REF!</definedName>
    <definedName name="ACD_1000X1">[89]C.D.Abs.Est.!#REF!</definedName>
    <definedName name="acd_2" localSheetId="25">[89]C.D.Abs.Est.!#REF!</definedName>
    <definedName name="acd_2" localSheetId="22">[89]C.D.Abs.Est.!#REF!</definedName>
    <definedName name="acd_2" localSheetId="23">[89]C.D.Abs.Est.!#REF!</definedName>
    <definedName name="acd_2" localSheetId="26">[90]C.D.Abs.Est.!#REF!</definedName>
    <definedName name="acd_2" localSheetId="24">[89]C.D.Abs.Est.!#REF!</definedName>
    <definedName name="acd_2">[89]C.D.Abs.Est.!#REF!</definedName>
    <definedName name="acd_3" localSheetId="23">[89]C.D.Abs.Est.!#REF!</definedName>
    <definedName name="acd_3" localSheetId="26">[90]C.D.Abs.Est.!#REF!</definedName>
    <definedName name="acd_3" localSheetId="24">[89]C.D.Abs.Est.!#REF!</definedName>
    <definedName name="acd_3">[89]C.D.Abs.Est.!#REF!</definedName>
    <definedName name="acd_4" localSheetId="23">[89]C.D.Abs.Est.!#REF!</definedName>
    <definedName name="acd_4" localSheetId="26">[90]C.D.Abs.Est.!#REF!</definedName>
    <definedName name="acd_4" localSheetId="24">[89]C.D.Abs.Est.!#REF!</definedName>
    <definedName name="acd_4">[89]C.D.Abs.Est.!#REF!</definedName>
    <definedName name="acd_5" localSheetId="23">[89]C.D.Abs.Est.!#REF!</definedName>
    <definedName name="acd_5" localSheetId="26">[90]C.D.Abs.Est.!#REF!</definedName>
    <definedName name="acd_5" localSheetId="24">[89]C.D.Abs.Est.!#REF!</definedName>
    <definedName name="acd_5">[89]C.D.Abs.Est.!#REF!</definedName>
    <definedName name="acd_6" localSheetId="23">[89]C.D.Abs.Est.!#REF!</definedName>
    <definedName name="acd_6" localSheetId="26">[90]C.D.Abs.Est.!#REF!</definedName>
    <definedName name="acd_6" localSheetId="24">[89]C.D.Abs.Est.!#REF!</definedName>
    <definedName name="acd_6">[89]C.D.Abs.Est.!#REF!</definedName>
    <definedName name="ACD_600X4" localSheetId="23">[89]C.D.Abs.Est.!#REF!</definedName>
    <definedName name="ACD_600X4" localSheetId="26">[90]C.D.Abs.Est.!#REF!</definedName>
    <definedName name="ACD_600X4" localSheetId="24">[89]C.D.Abs.Est.!#REF!</definedName>
    <definedName name="ACD_600X4">[89]C.D.Abs.Est.!#REF!</definedName>
    <definedName name="ADDRESS" localSheetId="23">'[15]MRMECADAMoad data'!#REF!</definedName>
    <definedName name="ADDRESS" localSheetId="26">'[18]MRMECADAMoad data'!#REF!</definedName>
    <definedName name="ADDRESS" localSheetId="24">'[15]MRMECADAMoad data'!#REF!</definedName>
    <definedName name="ADDRESS">'[15]MRMECADAMoad data'!#REF!</definedName>
    <definedName name="adf" localSheetId="23">'[83]MRoad data'!#REF!</definedName>
    <definedName name="adf" localSheetId="26">'[84]MRoad data'!#REF!</definedName>
    <definedName name="adf" localSheetId="24">'[83]MRoad data'!#REF!</definedName>
    <definedName name="adf">'[83]MRoad data'!#REF!</definedName>
    <definedName name="AEW" localSheetId="25">#REF!</definedName>
    <definedName name="AEW" localSheetId="22">#REF!</definedName>
    <definedName name="AEW" localSheetId="23">#REF!</definedName>
    <definedName name="AEW" localSheetId="26">#REF!</definedName>
    <definedName name="AEW" localSheetId="28">#REF!</definedName>
    <definedName name="AEW" localSheetId="24">#REF!</definedName>
    <definedName name="AEW" localSheetId="21">#REF!</definedName>
    <definedName name="AEW">#REF!</definedName>
    <definedName name="AEW_FOR" localSheetId="25">'[91]abs road'!#REF!</definedName>
    <definedName name="AEW_FOR" localSheetId="22">'[91]abs road'!#REF!</definedName>
    <definedName name="AEW_FOR" localSheetId="23">'[91]abs road'!#REF!</definedName>
    <definedName name="AEW_FOR" localSheetId="26">'[92]abs road'!#REF!</definedName>
    <definedName name="AEW_FOR" localSheetId="28">'[93]abs road'!#REF!</definedName>
    <definedName name="AEW_FOR" localSheetId="24">'[91]abs road'!#REF!</definedName>
    <definedName name="AEW_FOR" localSheetId="21">'[91]abs road'!#REF!</definedName>
    <definedName name="AEW_FOR">'[91]abs road'!#REF!</definedName>
    <definedName name="AEW_SIDE" localSheetId="23">'[94]abs road'!#REF!</definedName>
    <definedName name="AEW_SIDE" localSheetId="26">'[95]abs road'!#REF!</definedName>
    <definedName name="AEW_SIDE" localSheetId="24">'[94]abs road'!#REF!</definedName>
    <definedName name="AEW_SIDE">'[94]abs road'!#REF!</definedName>
    <definedName name="agahahagag" localSheetId="26">'[96]Road data'!$C$723</definedName>
    <definedName name="agahahagag">'[97]Road data'!$C$723</definedName>
    <definedName name="AGRA_SHOULDERS" localSheetId="25">'[91]abs road'!#REF!</definedName>
    <definedName name="AGRA_SHOULDERS" localSheetId="22">'[91]abs road'!#REF!</definedName>
    <definedName name="AGRA_SHOULDERS" localSheetId="23">'[91]abs road'!#REF!</definedName>
    <definedName name="AGRA_SHOULDERS" localSheetId="26">'[92]abs road'!#REF!</definedName>
    <definedName name="AGRA_SHOULDERS" localSheetId="28">'[93]abs road'!#REF!</definedName>
    <definedName name="AGRA_SHOULDERS" localSheetId="24">'[91]abs road'!#REF!</definedName>
    <definedName name="AGRA_SHOULDERS" localSheetId="21">'[91]abs road'!#REF!</definedName>
    <definedName name="AGRA_SHOULDERS">'[91]abs road'!#REF!</definedName>
    <definedName name="AGSB" localSheetId="25">'[98]abs road'!#REF!</definedName>
    <definedName name="AGSB" localSheetId="22">'[98]abs road'!#REF!</definedName>
    <definedName name="AGSB" localSheetId="23">'[98]abs road'!#REF!</definedName>
    <definedName name="AGSB" localSheetId="26">'[99]abs road'!#REF!</definedName>
    <definedName name="AGSB" localSheetId="28">'[100]abs road'!#REF!</definedName>
    <definedName name="AGSB" localSheetId="24">'[98]abs road'!#REF!</definedName>
    <definedName name="AGSB">'[98]abs road'!#REF!</definedName>
    <definedName name="app" localSheetId="23">'[83]MRoad data'!#REF!</definedName>
    <definedName name="app" localSheetId="26">'[84]MRoad data'!#REF!</definedName>
    <definedName name="app" localSheetId="24">'[83]MRoad data'!#REF!</definedName>
    <definedName name="app">'[83]MRoad data'!#REF!</definedName>
    <definedName name="Approachslab" localSheetId="23">'[101]Summary- Flyovers'!#REF!</definedName>
    <definedName name="Approachslab" localSheetId="26">#N/A</definedName>
    <definedName name="Approachslab" localSheetId="24">'[101]Summary- Flyovers'!#REF!</definedName>
    <definedName name="Approachslab">'[101]Summary- Flyovers'!#REF!</definedName>
    <definedName name="apronarea" localSheetId="25">#REF!</definedName>
    <definedName name="apronarea" localSheetId="22">#REF!</definedName>
    <definedName name="apronarea" localSheetId="23">#REF!</definedName>
    <definedName name="apronarea" localSheetId="26">#REF!</definedName>
    <definedName name="apronarea" localSheetId="24">#REF!</definedName>
    <definedName name="apronarea" localSheetId="21">#REF!</definedName>
    <definedName name="apronarea">#REF!</definedName>
    <definedName name="array" localSheetId="23">#REF!</definedName>
    <definedName name="array" localSheetId="26">#REF!</definedName>
    <definedName name="array" localSheetId="24">#REF!</definedName>
    <definedName name="array" localSheetId="21">#REF!</definedName>
    <definedName name="array">#REF!</definedName>
    <definedName name="as" localSheetId="25">'[83]MRoad data'!#REF!</definedName>
    <definedName name="as" localSheetId="22">'[83]MRoad data'!#REF!</definedName>
    <definedName name="as" localSheetId="23">'[83]MRoad data'!#REF!</definedName>
    <definedName name="as" localSheetId="26">'[84]MRoad data'!#REF!</definedName>
    <definedName name="as" localSheetId="24">'[83]MRoad data'!#REF!</definedName>
    <definedName name="as" localSheetId="21">'[83]MRoad data'!#REF!</definedName>
    <definedName name="as">'[83]MRoad data'!#REF!</definedName>
    <definedName name="ASCSD" localSheetId="25">#REF!</definedName>
    <definedName name="ASCSD" localSheetId="22">#REF!</definedName>
    <definedName name="ASCSD" localSheetId="23">#REF!</definedName>
    <definedName name="ASCSD" localSheetId="26">#REF!</definedName>
    <definedName name="ASCSD" localSheetId="24">#REF!</definedName>
    <definedName name="ASCSD" localSheetId="21">#REF!</definedName>
    <definedName name="ASCSD">#REF!</definedName>
    <definedName name="asd" localSheetId="25">'[102]Road data'!#REF!</definedName>
    <definedName name="asd" localSheetId="22">'[102]Road data'!#REF!</definedName>
    <definedName name="asd" localSheetId="23">'[102]Road data'!#REF!</definedName>
    <definedName name="asd" localSheetId="26">#N/A</definedName>
    <definedName name="asd" localSheetId="24">'[102]Road data'!#REF!</definedName>
    <definedName name="asd" localSheetId="21">'[102]Road data'!#REF!</definedName>
    <definedName name="asd">'[102]Road data'!#REF!</definedName>
    <definedName name="ASDBC" localSheetId="25">#REF!</definedName>
    <definedName name="ASDBC" localSheetId="22">#REF!</definedName>
    <definedName name="ASDBC" localSheetId="23">#REF!</definedName>
    <definedName name="ASDBC" localSheetId="26">#REF!</definedName>
    <definedName name="ASDBC" localSheetId="24">#REF!</definedName>
    <definedName name="ASDBC" localSheetId="21">#REF!</definedName>
    <definedName name="ASDBC">#REF!</definedName>
    <definedName name="asf" localSheetId="23">#REF!</definedName>
    <definedName name="asf" localSheetId="26">#REF!</definedName>
    <definedName name="asf" localSheetId="24">#REF!</definedName>
    <definedName name="asf" localSheetId="21">#REF!</definedName>
    <definedName name="asf">#REF!</definedName>
    <definedName name="asp" localSheetId="25">'[83]MRoad data'!#REF!</definedName>
    <definedName name="asp" localSheetId="22">'[83]MRoad data'!#REF!</definedName>
    <definedName name="asp" localSheetId="23">'[83]MRoad data'!#REF!</definedName>
    <definedName name="asp" localSheetId="26">'[84]MRoad data'!#REF!</definedName>
    <definedName name="asp" localSheetId="24">'[83]MRoad data'!#REF!</definedName>
    <definedName name="asp" localSheetId="21">'[83]MRoad data'!#REF!</definedName>
    <definedName name="asp">'[83]MRoad data'!#REF!</definedName>
    <definedName name="ATACK" localSheetId="25">#REF!</definedName>
    <definedName name="ATACK" localSheetId="22">#REF!</definedName>
    <definedName name="ATACK" localSheetId="23">#REF!</definedName>
    <definedName name="ATACK" localSheetId="26">#REF!</definedName>
    <definedName name="ATACK" localSheetId="24">#REF!</definedName>
    <definedName name="ATACK" localSheetId="21">#REF!</definedName>
    <definedName name="ATACK">#REF!</definedName>
    <definedName name="AVCC" localSheetId="23">#REF!</definedName>
    <definedName name="AVCC" localSheetId="26">#REF!</definedName>
    <definedName name="AVCC" localSheetId="28">#REF!</definedName>
    <definedName name="AVCC" localSheetId="24">#REF!</definedName>
    <definedName name="AVCC" localSheetId="21">#REF!</definedName>
    <definedName name="AVCC">#REF!</definedName>
    <definedName name="AVRCC" localSheetId="23">#REF!</definedName>
    <definedName name="AVRCC" localSheetId="26">#REF!</definedName>
    <definedName name="AVRCC" localSheetId="28">#REF!</definedName>
    <definedName name="AVRCC" localSheetId="24">#REF!</definedName>
    <definedName name="AVRCC" localSheetId="21">#REF!</definedName>
    <definedName name="AVRCC">#REF!</definedName>
    <definedName name="AWBM" localSheetId="23">#REF!</definedName>
    <definedName name="AWBM" localSheetId="28">#REF!</definedName>
    <definedName name="AWBM" localSheetId="24">#REF!</definedName>
    <definedName name="AWBM" localSheetId="21">#REF!</definedName>
    <definedName name="AWBM">#REF!</definedName>
    <definedName name="AWBM2" localSheetId="23">#REF!</definedName>
    <definedName name="AWBM2" localSheetId="24">#REF!</definedName>
    <definedName name="AWBM2" localSheetId="21">#REF!</definedName>
    <definedName name="AWBM2">#REF!</definedName>
    <definedName name="AWBM3" localSheetId="23">#REF!</definedName>
    <definedName name="AWBM3" localSheetId="24">#REF!</definedName>
    <definedName name="AWBM3" localSheetId="21">#REF!</definedName>
    <definedName name="AWBM3">#REF!</definedName>
    <definedName name="aww" localSheetId="25">'[83]MRoad data'!#REF!</definedName>
    <definedName name="aww" localSheetId="22">'[83]MRoad data'!#REF!</definedName>
    <definedName name="aww" localSheetId="23">'[83]MRoad data'!#REF!</definedName>
    <definedName name="aww" localSheetId="26">'[84]MRoad data'!#REF!</definedName>
    <definedName name="aww" localSheetId="24">'[83]MRoad data'!#REF!</definedName>
    <definedName name="aww" localSheetId="21">'[83]MRoad data'!#REF!</definedName>
    <definedName name="aww">'[83]MRoad data'!#REF!</definedName>
    <definedName name="b" localSheetId="26">#REF!</definedName>
    <definedName name="b">[103]Sheet1!$B$66:$C$74</definedName>
    <definedName name="Batching_hot_mix_plant" localSheetId="25">[45]SOR!#REF!</definedName>
    <definedName name="Batching_hot_mix_plant" localSheetId="22">[45]SOR!#REF!</definedName>
    <definedName name="Batching_hot_mix_plant" localSheetId="23">[45]SOR!#REF!</definedName>
    <definedName name="Batching_hot_mix_plant" localSheetId="26">[45]SOR!#REF!</definedName>
    <definedName name="Batching_hot_mix_plant" localSheetId="24">[45]SOR!#REF!</definedName>
    <definedName name="Batching_hot_mix_plant">[45]SOR!#REF!</definedName>
    <definedName name="BE" localSheetId="25">#REF!</definedName>
    <definedName name="BE" localSheetId="22">#REF!</definedName>
    <definedName name="BE" localSheetId="23">#REF!</definedName>
    <definedName name="BE" localSheetId="26">#REF!</definedName>
    <definedName name="BE" localSheetId="28">#REF!</definedName>
    <definedName name="BE" localSheetId="24">#REF!</definedName>
    <definedName name="BE" localSheetId="21">#REF!</definedName>
    <definedName name="BE">#REF!</definedName>
    <definedName name="BF" localSheetId="25">'[104]Bill-12'!#REF!</definedName>
    <definedName name="BF" localSheetId="22">'[104]Bill-12'!#REF!</definedName>
    <definedName name="BF" localSheetId="23">'[104]Bill-12'!#REF!</definedName>
    <definedName name="BF" localSheetId="26">#N/A</definedName>
    <definedName name="BF" localSheetId="24">'[104]Bill-12'!#REF!</definedName>
    <definedName name="BF" localSheetId="21">'[104]Bill-12'!#REF!</definedName>
    <definedName name="BF">'[104]Bill-12'!#REF!</definedName>
    <definedName name="BLAST" localSheetId="26">[35]MRATES!$C$18</definedName>
    <definedName name="BLAST" localSheetId="28">[36]MRATES!$C$18</definedName>
    <definedName name="BLAST">[37]MRATES!$C$18</definedName>
    <definedName name="BLAST1" localSheetId="25">#REF!</definedName>
    <definedName name="BLAST1" localSheetId="22">#REF!</definedName>
    <definedName name="BLAST1" localSheetId="23">#REF!</definedName>
    <definedName name="BLAST1" localSheetId="26">#REF!</definedName>
    <definedName name="BLAST1" localSheetId="24">#REF!</definedName>
    <definedName name="BLAST1" localSheetId="21">#REF!</definedName>
    <definedName name="BLAST1">#REF!</definedName>
    <definedName name="BLAST2" localSheetId="26">[5]MRATES!$J$18</definedName>
    <definedName name="BLAST2" localSheetId="28">[10]MRATES!$J$18</definedName>
    <definedName name="BLAST2">[61]MRATES!$J$18</definedName>
    <definedName name="BLAST3" localSheetId="26">[5]MRATES!$J$17</definedName>
    <definedName name="BLAST3" localSheetId="28">[10]MRATES!$J$17</definedName>
    <definedName name="BLAST3">[61]MRATES!$J$17</definedName>
    <definedName name="BOC" localSheetId="25">'[105]01'!#REF!</definedName>
    <definedName name="BOC" localSheetId="22">'[105]01'!#REF!</definedName>
    <definedName name="BOC" localSheetId="23">'[105]01'!#REF!</definedName>
    <definedName name="BOC" localSheetId="26">'[105]01'!#REF!</definedName>
    <definedName name="BOC" localSheetId="24">'[105]01'!#REF!</definedName>
    <definedName name="BOC">'[105]01'!#REF!</definedName>
    <definedName name="BOND600" localSheetId="26">[5]MRATES!$G$12</definedName>
    <definedName name="BOND600" localSheetId="28">[10]MRATES!$G$12</definedName>
    <definedName name="BOND600">[61]MRATES!$G$12</definedName>
    <definedName name="bore20to30" localSheetId="25">[106]doq!#REF!</definedName>
    <definedName name="bore20to30" localSheetId="22">[106]doq!#REF!</definedName>
    <definedName name="bore20to30" localSheetId="23">[106]doq!#REF!</definedName>
    <definedName name="bore20to30" localSheetId="26">#REF!</definedName>
    <definedName name="bore20to30" localSheetId="24">[106]doq!#REF!</definedName>
    <definedName name="bore20to30" localSheetId="21">[106]doq!#REF!</definedName>
    <definedName name="bore20to30">[106]doq!#REF!</definedName>
    <definedName name="BORE30" localSheetId="25">[107]doq!#REF!</definedName>
    <definedName name="BORE30" localSheetId="22">[107]doq!#REF!</definedName>
    <definedName name="BORE30" localSheetId="23">[107]doq!#REF!</definedName>
    <definedName name="BORE30" localSheetId="26">[107]doq!#REF!</definedName>
    <definedName name="BORE30" localSheetId="24">[107]doq!#REF!</definedName>
    <definedName name="BORE30">[107]doq!#REF!</definedName>
    <definedName name="boulder" localSheetId="23">'[101]Summary- Flyovers'!#REF!</definedName>
    <definedName name="boulder" localSheetId="26">#N/A</definedName>
    <definedName name="boulder" localSheetId="24">'[101]Summary- Flyovers'!#REF!</definedName>
    <definedName name="boulder">'[101]Summary- Flyovers'!#REF!</definedName>
    <definedName name="Bricks" localSheetId="25">#REF!</definedName>
    <definedName name="Bricks" localSheetId="22">#REF!</definedName>
    <definedName name="Bricks" localSheetId="23">#REF!</definedName>
    <definedName name="Bricks" localSheetId="26">#REF!</definedName>
    <definedName name="Bricks" localSheetId="24">#REF!</definedName>
    <definedName name="Bricks" localSheetId="21">#REF!</definedName>
    <definedName name="Bricks">#REF!</definedName>
    <definedName name="BS600_" localSheetId="23">#REF!</definedName>
    <definedName name="BS600_" localSheetId="26">#REF!</definedName>
    <definedName name="BS600_" localSheetId="24">#REF!</definedName>
    <definedName name="BS600_" localSheetId="21">#REF!</definedName>
    <definedName name="BS600_">#REF!</definedName>
    <definedName name="BSG" localSheetId="25">[108]Abs!#REF!</definedName>
    <definedName name="BSG" localSheetId="22">[108]Abs!#REF!</definedName>
    <definedName name="BSG" localSheetId="23">[108]Abs!#REF!</definedName>
    <definedName name="BSG" localSheetId="26">[108]Abs!#REF!</definedName>
    <definedName name="BSG" localSheetId="28">[108]Abs!#REF!</definedName>
    <definedName name="BSG" localSheetId="24">[108]Abs!#REF!</definedName>
    <definedName name="BSG" localSheetId="21">[108]Abs!#REF!</definedName>
    <definedName name="BSG">[108]Abs!#REF!</definedName>
    <definedName name="bsp" localSheetId="25">'[83]MRoad data'!#REF!</definedName>
    <definedName name="bsp" localSheetId="22">'[83]MRoad data'!#REF!</definedName>
    <definedName name="bsp" localSheetId="23">'[83]MRoad data'!#REF!</definedName>
    <definedName name="bsp" localSheetId="26">'[84]MRoad data'!#REF!</definedName>
    <definedName name="bsp" localSheetId="24">'[83]MRoad data'!#REF!</definedName>
    <definedName name="bsp">'[83]MRoad data'!#REF!</definedName>
    <definedName name="BT_60_70" localSheetId="25">#REF!</definedName>
    <definedName name="BT_60_70" localSheetId="22">#REF!</definedName>
    <definedName name="BT_60_70" localSheetId="23">#REF!</definedName>
    <definedName name="BT_60_70" localSheetId="26">#REF!</definedName>
    <definedName name="BT_60_70" localSheetId="24">#REF!</definedName>
    <definedName name="BT_60_70" localSheetId="21">#REF!</definedName>
    <definedName name="BT_60_70">#REF!</definedName>
    <definedName name="BT_80_100" localSheetId="23">#REF!</definedName>
    <definedName name="BT_80_100" localSheetId="26">#REF!</definedName>
    <definedName name="BT_80_100" localSheetId="24">#REF!</definedName>
    <definedName name="BT_80_100" localSheetId="21">#REF!</definedName>
    <definedName name="BT_80_100">#REF!</definedName>
    <definedName name="BT_E" localSheetId="25">[109]BTR!#REF!</definedName>
    <definedName name="BT_E" localSheetId="22">[109]BTR!#REF!</definedName>
    <definedName name="BT_E" localSheetId="23">[109]BTR!#REF!</definedName>
    <definedName name="BT_E" localSheetId="26">[110]BTR!#REF!</definedName>
    <definedName name="BT_E" localSheetId="28">[111]BTR!#REF!</definedName>
    <definedName name="BT_E" localSheetId="24">[109]BTR!#REF!</definedName>
    <definedName name="BT_E" localSheetId="21">[109]BTR!#REF!</definedName>
    <definedName name="BT_E">[109]BTR!#REF!</definedName>
    <definedName name="BT_MIX_SEAL" localSheetId="25">[43]Abs!#REF!</definedName>
    <definedName name="BT_MIX_SEAL" localSheetId="22">[43]Abs!#REF!</definedName>
    <definedName name="BT_MIX_SEAL" localSheetId="23">[43]Abs!#REF!</definedName>
    <definedName name="BT_MIX_SEAL" localSheetId="26">[44]Abs!#REF!</definedName>
    <definedName name="BT_MIX_SEAL" localSheetId="24">[43]Abs!#REF!</definedName>
    <definedName name="BT_MIX_SEAL">[43]Abs!#REF!</definedName>
    <definedName name="BT_SEAL_COAT" localSheetId="23">[43]Abs!#REF!</definedName>
    <definedName name="BT_SEAL_COAT" localSheetId="26">[44]Abs!#REF!</definedName>
    <definedName name="BT_SEAL_COAT" localSheetId="24">[43]Abs!#REF!</definedName>
    <definedName name="BT_SEAL_COAT">[43]Abs!#REF!</definedName>
    <definedName name="BT_SEAL_ON_BTSD" localSheetId="23">[43]Abs!#REF!</definedName>
    <definedName name="BT_SEAL_ON_BTSD" localSheetId="26">[44]Abs!#REF!</definedName>
    <definedName name="BT_SEAL_ON_BTSD" localSheetId="24">[43]Abs!#REF!</definedName>
    <definedName name="BT_SEAL_ON_BTSD">[43]Abs!#REF!</definedName>
    <definedName name="BT_SINGLE_30.45" localSheetId="23">[43]Abs!#REF!</definedName>
    <definedName name="BT_SINGLE_30.45" localSheetId="26">[44]Abs!#REF!</definedName>
    <definedName name="BT_SINGLE_30.45" localSheetId="24">[43]Abs!#REF!</definedName>
    <definedName name="BT_SINGLE_30.45">[43]Abs!#REF!</definedName>
    <definedName name="BT_WEARING_COAT" localSheetId="23">[43]Abs!#REF!</definedName>
    <definedName name="BT_WEARING_COAT" localSheetId="26">[44]Abs!#REF!</definedName>
    <definedName name="BT_WEARING_COAT" localSheetId="24">[43]Abs!#REF!</definedName>
    <definedName name="BT_WEARING_COAT">[43]Abs!#REF!</definedName>
    <definedName name="BTPW" localSheetId="24">'[112]Road Detail Est.'!#REF!</definedName>
    <definedName name="BTPW" localSheetId="21">'[112]Road Detail Est.'!#REF!</definedName>
    <definedName name="BTPW">'[113]Road Detail Est.'!#REF!</definedName>
    <definedName name="BTSD_23" localSheetId="23">[43]Abs!#REF!</definedName>
    <definedName name="BTSD_23" localSheetId="26">[44]Abs!#REF!</definedName>
    <definedName name="BTSD_23" localSheetId="24">[43]Abs!#REF!</definedName>
    <definedName name="BTSD_23">[43]Abs!#REF!</definedName>
    <definedName name="BTSD_DRY" localSheetId="23">[43]Abs!#REF!</definedName>
    <definedName name="BTSD_DRY" localSheetId="26">[44]Abs!#REF!</definedName>
    <definedName name="BTSD_DRY" localSheetId="24">[43]Abs!#REF!</definedName>
    <definedName name="BTSD_DRY">[43]Abs!#REF!</definedName>
    <definedName name="BTSD_SEAL" localSheetId="23">[43]Abs!#REF!</definedName>
    <definedName name="BTSD_SEAL" localSheetId="26">[44]Abs!#REF!</definedName>
    <definedName name="BTSD_SEAL" localSheetId="24">[43]Abs!#REF!</definedName>
    <definedName name="BTSD_SEAL">[43]Abs!#REF!</definedName>
    <definedName name="BWIRE" localSheetId="26">[5]MRATES!$P$52</definedName>
    <definedName name="BWIRE" localSheetId="28">[10]MRATES!$P$52</definedName>
    <definedName name="BWIRE">[61]MRATES!$P$52</definedName>
    <definedName name="C.S" localSheetId="25">'[114]Road data'!#REF!</definedName>
    <definedName name="C.S" localSheetId="22">'[114]Road data'!#REF!</definedName>
    <definedName name="C.S" localSheetId="23">'[114]Road data'!#REF!</definedName>
    <definedName name="C.S" localSheetId="26">'[115]Road data'!#REF!</definedName>
    <definedName name="C.S" localSheetId="28">'[116]Road data'!#REF!</definedName>
    <definedName name="C.S" localSheetId="24">'[114]Road data'!#REF!</definedName>
    <definedName name="C.S" localSheetId="21">'[114]Road data'!#REF!</definedName>
    <definedName name="C.S">'[114]Road data'!#REF!</definedName>
    <definedName name="CBNDBB" localSheetId="26">'[117]Road data'!$C$699</definedName>
    <definedName name="CBNDBB">'[118]Road data'!$C$699</definedName>
    <definedName name="cccc" localSheetId="25">'[119]Road Detail Est.'!#REF!</definedName>
    <definedName name="cccc" localSheetId="22">'[119]Road Detail Est.'!#REF!</definedName>
    <definedName name="cccc" localSheetId="23">'[119]Road Detail Est.'!#REF!</definedName>
    <definedName name="cccc" localSheetId="26">'[120]Road Detail Est.'!#REF!</definedName>
    <definedName name="cccc" localSheetId="28">'[121]Road Detail Est.'!#REF!</definedName>
    <definedName name="cccc" localSheetId="24">'[119]Road Detail Est.'!#REF!</definedName>
    <definedName name="cccc" localSheetId="21">'[119]Road Detail Est.'!#REF!</definedName>
    <definedName name="cccc">'[119]Road Detail Est.'!#REF!</definedName>
    <definedName name="ccir" localSheetId="26">[99]coverpage!$E$27</definedName>
    <definedName name="ccir" localSheetId="28">[100]coverpage!$E$27</definedName>
    <definedName name="ccir">[98]coverpage!$E$27</definedName>
    <definedName name="ccroad" localSheetId="25">'[122]Road Detail Est.'!#REF!</definedName>
    <definedName name="ccroad" localSheetId="22">'[122]Road Detail Est.'!#REF!</definedName>
    <definedName name="ccroad" localSheetId="23">'[122]Road Detail Est.'!#REF!</definedName>
    <definedName name="ccroad" localSheetId="26">'[115]Road Detail Est.'!#REF!</definedName>
    <definedName name="ccroad" localSheetId="28">'[116]Road Detail Est.'!#REF!</definedName>
    <definedName name="ccroad" localSheetId="24">'[122]Road Detail Est.'!#REF!</definedName>
    <definedName name="ccroad" localSheetId="21">'[122]Road Detail Est.'!#REF!</definedName>
    <definedName name="ccroad">'[122]Road Detail Est.'!#REF!</definedName>
    <definedName name="cd" localSheetId="25">#REF!</definedName>
    <definedName name="cd" localSheetId="22">#REF!</definedName>
    <definedName name="cd" localSheetId="23">#REF!</definedName>
    <definedName name="cd" localSheetId="26">#REF!</definedName>
    <definedName name="cd" localSheetId="24">#REF!</definedName>
    <definedName name="cd" localSheetId="21">#REF!</definedName>
    <definedName name="cd">#REF!</definedName>
    <definedName name="CD.ABST.1" localSheetId="25" hidden="1">{#N/A,#N/A,FALSE,"no"}</definedName>
    <definedName name="CD.ABST.1" localSheetId="22" hidden="1">{#N/A,#N/A,FALSE,"no"}</definedName>
    <definedName name="CD.ABST.1" localSheetId="26" hidden="1">{#N/A,#N/A,FALSE,"no"}</definedName>
    <definedName name="CD.ABST.1" localSheetId="24" hidden="1">{#N/A,#N/A,FALSE,"no"}</definedName>
    <definedName name="CD.ABST.1" localSheetId="21" hidden="1">{#N/A,#N/A,FALSE,"no"}</definedName>
    <definedName name="CD.ABST.1" hidden="1">{#N/A,#N/A,FALSE,"no"}</definedName>
    <definedName name="CDECV" localSheetId="25">#REF!</definedName>
    <definedName name="CDECV" localSheetId="22">#REF!</definedName>
    <definedName name="CDECV" localSheetId="23">#REF!</definedName>
    <definedName name="CDECV" localSheetId="26">#REF!</definedName>
    <definedName name="CDECV" localSheetId="28">#REF!</definedName>
    <definedName name="CDECV" localSheetId="24">#REF!</definedName>
    <definedName name="CDECV" localSheetId="21">#REF!</definedName>
    <definedName name="CDECV">#REF!</definedName>
    <definedName name="CDNO" localSheetId="23">#REF!</definedName>
    <definedName name="CDNO" localSheetId="26">#REF!</definedName>
    <definedName name="CDNO" localSheetId="28">#REF!</definedName>
    <definedName name="CDNO" localSheetId="24">#REF!</definedName>
    <definedName name="CDNO" localSheetId="21">#REF!</definedName>
    <definedName name="CDNO">#REF!</definedName>
    <definedName name="CDNO.3" localSheetId="23">#REF!</definedName>
    <definedName name="CDNO.3" localSheetId="26">#REF!</definedName>
    <definedName name="CDNO.3" localSheetId="24">#REF!</definedName>
    <definedName name="CDNO.3" localSheetId="21">#REF!</definedName>
    <definedName name="CDNO.3">#REF!</definedName>
    <definedName name="cdno_600" localSheetId="23">#REF!</definedName>
    <definedName name="cdno_600" localSheetId="28">#REF!</definedName>
    <definedName name="cdno_600" localSheetId="24">#REF!</definedName>
    <definedName name="cdno_600" localSheetId="21">#REF!</definedName>
    <definedName name="cdno_600">#REF!</definedName>
    <definedName name="CEMENT" localSheetId="26">[123]RMR!$F$32</definedName>
    <definedName name="CEMENT" localSheetId="28">[124]RMR!$F$32</definedName>
    <definedName name="CEMENT">[125]RMR!$F$32</definedName>
    <definedName name="certi2" localSheetId="23">'[126]Road data'!#REF!</definedName>
    <definedName name="certi2" localSheetId="26">#N/A</definedName>
    <definedName name="certi2" localSheetId="24">'[126]Road data'!#REF!</definedName>
    <definedName name="certi2" localSheetId="21">'[126]Road data'!#REF!</definedName>
    <definedName name="certi2">'[126]Road data'!#REF!</definedName>
    <definedName name="certificate" localSheetId="23">'[126]Road data'!#REF!</definedName>
    <definedName name="certificate" localSheetId="26">#N/A</definedName>
    <definedName name="certificate" localSheetId="24">'[126]Road data'!#REF!</definedName>
    <definedName name="certificate" localSheetId="21">'[126]Road data'!#REF!</definedName>
    <definedName name="certificate">'[126]Road data'!#REF!</definedName>
    <definedName name="Certificates" localSheetId="23">[14]MRATES!#REF!</definedName>
    <definedName name="Certificates" localSheetId="26">[12]MRATES!#REF!</definedName>
    <definedName name="Certificates" localSheetId="24">[14]MRATES!#REF!</definedName>
    <definedName name="Certificates">[14]MRATES!#REF!</definedName>
    <definedName name="Charges_of_road_roller" localSheetId="23">[45]SOR!#REF!</definedName>
    <definedName name="Charges_of_road_roller" localSheetId="26">[45]SOR!#REF!</definedName>
    <definedName name="Charges_of_road_roller" localSheetId="24">[45]SOR!#REF!</definedName>
    <definedName name="Charges_of_road_roller">[45]SOR!#REF!</definedName>
    <definedName name="CIR" localSheetId="26">[99]coverpage!$E$27</definedName>
    <definedName name="CIR" localSheetId="28">[100]coverpage!$E$27</definedName>
    <definedName name="CIR">[98]coverpage!$E$27</definedName>
    <definedName name="civil2" localSheetId="25">#REF!</definedName>
    <definedName name="civil2" localSheetId="22">#REF!</definedName>
    <definedName name="civil2" localSheetId="23">#REF!</definedName>
    <definedName name="civil2" localSheetId="26">#REF!</definedName>
    <definedName name="civil2" localSheetId="24">#REF!</definedName>
    <definedName name="civil2" localSheetId="21">#REF!</definedName>
    <definedName name="civil2">#REF!</definedName>
    <definedName name="civil3" localSheetId="23">#REF!</definedName>
    <definedName name="civil3" localSheetId="26">#REF!</definedName>
    <definedName name="civil3" localSheetId="24">#REF!</definedName>
    <definedName name="civil3" localSheetId="21">#REF!</definedName>
    <definedName name="civil3">#REF!</definedName>
    <definedName name="civil4" localSheetId="23">#REF!</definedName>
    <definedName name="civil4" localSheetId="26">#REF!</definedName>
    <definedName name="civil4" localSheetId="24">#REF!</definedName>
    <definedName name="civil4" localSheetId="21">#REF!</definedName>
    <definedName name="civil4">#REF!</definedName>
    <definedName name="col_oh__road_Bridge03_sh11">"Text Box 21"</definedName>
    <definedName name="compare" localSheetId="25" hidden="1">{#N/A,#N/A,FALSE,"no"}</definedName>
    <definedName name="compare" localSheetId="22" hidden="1">{#N/A,#N/A,FALSE,"no"}</definedName>
    <definedName name="compare" localSheetId="26" hidden="1">{#N/A,#N/A,FALSE,"no"}</definedName>
    <definedName name="compare" localSheetId="28" hidden="1">{#N/A,#N/A,FALSE,"no"}</definedName>
    <definedName name="compare" localSheetId="24" hidden="1">{#N/A,#N/A,FALSE,"no"}</definedName>
    <definedName name="compare" localSheetId="21" hidden="1">{#N/A,#N/A,FALSE,"no"}</definedName>
    <definedName name="compare" hidden="1">{#N/A,#N/A,FALSE,"no"}</definedName>
    <definedName name="Cost_for_10_Hp_Hr." localSheetId="23">[45]SOR!#REF!</definedName>
    <definedName name="Cost_for_10_Hp_Hr." localSheetId="24">[45]SOR!#REF!</definedName>
    <definedName name="Cost_for_10_Hp_Hr.">[45]SOR!#REF!</definedName>
    <definedName name="Cost_of_water_including_filling_the_tanker" localSheetId="23">[45]SOR!#REF!</definedName>
    <definedName name="Cost_of_water_including_filling_the_tanker" localSheetId="24">[45]SOR!#REF!</definedName>
    <definedName name="Cost_of_water_including_filling_the_tanker">[45]SOR!#REF!</definedName>
    <definedName name="Cover_blocks" localSheetId="23">[45]SOR!#REF!</definedName>
    <definedName name="Cover_blocks" localSheetId="24">[45]SOR!#REF!</definedName>
    <definedName name="Cover_blocks">[45]SOR!#REF!</definedName>
    <definedName name="CP" localSheetId="25">[127]MRATES!$C$36</definedName>
    <definedName name="CP" localSheetId="22">[127]MRATES!$C$36</definedName>
    <definedName name="CP" localSheetId="26">[128]MRATES!$H$54</definedName>
    <definedName name="CP" localSheetId="28">[129]MRATES!$H$54</definedName>
    <definedName name="CP" localSheetId="24">[130]MRATES!$C$36</definedName>
    <definedName name="CP" localSheetId="21">[130]MRATES!$C$36</definedName>
    <definedName name="CP">[130]MRATES!$C$36</definedName>
    <definedName name="crashbarrier" localSheetId="25">[106]doq!#REF!</definedName>
    <definedName name="crashbarrier" localSheetId="22">[106]doq!#REF!</definedName>
    <definedName name="crashbarrier" localSheetId="23">[106]doq!#REF!</definedName>
    <definedName name="crashbarrier" localSheetId="26">#REF!</definedName>
    <definedName name="crashbarrier" localSheetId="24">[106]doq!#REF!</definedName>
    <definedName name="crashbarrier" localSheetId="21">[106]doq!#REF!</definedName>
    <definedName name="crashbarrier">[106]doq!#REF!</definedName>
    <definedName name="CRS" localSheetId="26">[5]MRATES!$G$10</definedName>
    <definedName name="CRS" localSheetId="28">[10]MRATES!$G$10</definedName>
    <definedName name="CRS">[61]MRATES!$G$10</definedName>
    <definedName name="crsrate">'[131]lead-st'!$L$12</definedName>
    <definedName name="crss">[131]rdamdata!$J$10</definedName>
    <definedName name="crush">[132]r!$F$30</definedName>
    <definedName name="crust" localSheetId="25">[133]Data.F8.BTR!#REF!</definedName>
    <definedName name="crust" localSheetId="22">[133]Data.F8.BTR!#REF!</definedName>
    <definedName name="crust" localSheetId="23">[133]Data.F8.BTR!#REF!</definedName>
    <definedName name="crust" localSheetId="26">[133]Data.F8.BTR!#REF!</definedName>
    <definedName name="crust" localSheetId="24">[133]Data.F8.BTR!#REF!</definedName>
    <definedName name="crust">[133]Data.F8.BTR!#REF!</definedName>
    <definedName name="CSAND" localSheetId="26">[5]MRATES!$G$8</definedName>
    <definedName name="CSAND" localSheetId="28">[10]MRATES!$G$8</definedName>
    <definedName name="CSAND">[61]MRATES!$G$8</definedName>
    <definedName name="culvert" localSheetId="25">'[134]Road Detail Est.'!#REF!</definedName>
    <definedName name="culvert" localSheetId="22">'[134]Road Detail Est.'!#REF!</definedName>
    <definedName name="culvert" localSheetId="23">'[134]Road Detail Est.'!#REF!</definedName>
    <definedName name="culvert" localSheetId="26">'[134]Road Detail Est.'!#REF!</definedName>
    <definedName name="culvert" localSheetId="24">'[134]Road Detail Est.'!#REF!</definedName>
    <definedName name="culvert">'[134]Road Detail Est.'!#REF!</definedName>
    <definedName name="culverts" localSheetId="25">'[106]Road data'!#REF!</definedName>
    <definedName name="culverts" localSheetId="22">'[106]Road data'!#REF!</definedName>
    <definedName name="culverts" localSheetId="23">'[106]Road data'!#REF!</definedName>
    <definedName name="culverts" localSheetId="26">#REF!</definedName>
    <definedName name="culverts" localSheetId="24">'[106]Road data'!#REF!</definedName>
    <definedName name="culverts">'[106]Road data'!#REF!</definedName>
    <definedName name="cutoffwall" localSheetId="23">'[101]Summary- Flyovers'!#REF!</definedName>
    <definedName name="cutoffwall" localSheetId="26">#N/A</definedName>
    <definedName name="cutoffwall" localSheetId="24">'[101]Summary- Flyovers'!#REF!</definedName>
    <definedName name="cutoffwall">'[101]Summary- Flyovers'!#REF!</definedName>
    <definedName name="CWSUMP">'[135]DATA-BASE'!$I$6:$T$22</definedName>
    <definedName name="CZV" localSheetId="26">'[136]Road data'!$K$345</definedName>
    <definedName name="CZV">'[137]Road data'!$K$345</definedName>
    <definedName name="d" localSheetId="25">[138]Lead!#REF!</definedName>
    <definedName name="d" localSheetId="22">[138]Lead!#REF!</definedName>
    <definedName name="d" localSheetId="23">[138]Lead!#REF!</definedName>
    <definedName name="d" localSheetId="26">[139]Lead!#REF!</definedName>
    <definedName name="d" localSheetId="24">[138]Lead!#REF!</definedName>
    <definedName name="d">[138]Lead!#REF!</definedName>
    <definedName name="d._Staging_to_keep_deflactometer___hire_charges_of_deflectometer" localSheetId="25">[45]SOR!#REF!</definedName>
    <definedName name="d._Staging_to_keep_deflactometer___hire_charges_of_deflectometer" localSheetId="22">[45]SOR!#REF!</definedName>
    <definedName name="d._Staging_to_keep_deflactometer___hire_charges_of_deflectometer" localSheetId="23">[45]SOR!#REF!</definedName>
    <definedName name="d._Staging_to_keep_deflactometer___hire_charges_of_deflectometer" localSheetId="26">[45]SOR!#REF!</definedName>
    <definedName name="d._Staging_to_keep_deflactometer___hire_charges_of_deflectometer" localSheetId="24">[45]SOR!#REF!</definedName>
    <definedName name="d._Staging_to_keep_deflactometer___hire_charges_of_deflectometer">[45]SOR!#REF!</definedName>
    <definedName name="D.t" localSheetId="23">[140]data!#REF!</definedName>
    <definedName name="D.t" localSheetId="26">[140]data!#REF!</definedName>
    <definedName name="D.t" localSheetId="24">[140]data!#REF!</definedName>
    <definedName name="D.t">[140]data!#REF!</definedName>
    <definedName name="DATA" localSheetId="23">[141]Data!#REF!</definedName>
    <definedName name="DATA" localSheetId="26">#N/A</definedName>
    <definedName name="DATA" localSheetId="24">[141]Data!#REF!</definedName>
    <definedName name="DATA">[141]Data!#REF!</definedName>
    <definedName name="DATA6" localSheetId="25">#REF!</definedName>
    <definedName name="DATA6" localSheetId="22">#REF!</definedName>
    <definedName name="DATA6" localSheetId="23">#REF!</definedName>
    <definedName name="DATA6" localSheetId="26">#REF!</definedName>
    <definedName name="DATA6" localSheetId="24">#REF!</definedName>
    <definedName name="DATA6" localSheetId="21">#REF!</definedName>
    <definedName name="DATA6">#REF!</definedName>
    <definedName name="DBM" localSheetId="25">[108]Abs!#REF!</definedName>
    <definedName name="DBM" localSheetId="22">[108]Abs!#REF!</definedName>
    <definedName name="DBM" localSheetId="23">[108]Abs!#REF!</definedName>
    <definedName name="DBM" localSheetId="26">[108]Abs!#REF!</definedName>
    <definedName name="DBM" localSheetId="28">[108]Abs!#REF!</definedName>
    <definedName name="DBM" localSheetId="24">[108]Abs!#REF!</definedName>
    <definedName name="DBM" localSheetId="21">[108]Abs!#REF!</definedName>
    <definedName name="DBM">[108]Abs!#REF!</definedName>
    <definedName name="DD" localSheetId="25">#REF!</definedName>
    <definedName name="DD" localSheetId="22">#REF!</definedName>
    <definedName name="DD" localSheetId="23">#REF!</definedName>
    <definedName name="DD" localSheetId="26">#REF!</definedName>
    <definedName name="DD" localSheetId="24">#REF!</definedName>
    <definedName name="DD" localSheetId="21">#REF!</definedName>
    <definedName name="DD">#REF!</definedName>
    <definedName name="DD_X001" localSheetId="23">#REF!</definedName>
    <definedName name="DD_X001" localSheetId="26">#REF!</definedName>
    <definedName name="DD_X001" localSheetId="24">#REF!</definedName>
    <definedName name="DD_X001" localSheetId="21">#REF!</definedName>
    <definedName name="DD_X001">#REF!</definedName>
    <definedName name="DDDD" localSheetId="25">'[142]Road Detail Est.'!#REF!</definedName>
    <definedName name="DDDD" localSheetId="22">'[142]Road Detail Est.'!#REF!</definedName>
    <definedName name="DDDD" localSheetId="23">'[142]Road Detail Est.'!#REF!</definedName>
    <definedName name="DDDD" localSheetId="26">'[143]Road Detail Est.'!#REF!</definedName>
    <definedName name="DDDD" localSheetId="28">'[144]Road Detail Est.'!#REF!</definedName>
    <definedName name="DDDD" localSheetId="24">'[142]Road Detail Est.'!#REF!</definedName>
    <definedName name="DDDD" localSheetId="21">'[142]Road Detail Est.'!#REF!</definedName>
    <definedName name="DDDD">'[142]Road Detail Est.'!#REF!</definedName>
    <definedName name="den" localSheetId="25">#REF!</definedName>
    <definedName name="den" localSheetId="22">#REF!</definedName>
    <definedName name="den" localSheetId="23">#REF!</definedName>
    <definedName name="den" localSheetId="26">#REF!</definedName>
    <definedName name="den" localSheetId="24">#REF!</definedName>
    <definedName name="den" localSheetId="21">#REF!</definedName>
    <definedName name="den">#REF!</definedName>
    <definedName name="det" localSheetId="25">'[102]Road data'!#REF!</definedName>
    <definedName name="det" localSheetId="22">'[102]Road data'!#REF!</definedName>
    <definedName name="det" localSheetId="23">'[102]Road data'!#REF!</definedName>
    <definedName name="det" localSheetId="26">#N/A</definedName>
    <definedName name="det" localSheetId="24">'[102]Road data'!#REF!</definedName>
    <definedName name="det" localSheetId="21">'[102]Road data'!#REF!</definedName>
    <definedName name="det">'[102]Road data'!#REF!</definedName>
    <definedName name="detailed.1" localSheetId="25" hidden="1">{#N/A,#N/A,FALSE,"no"}</definedName>
    <definedName name="detailed.1" localSheetId="22" hidden="1">{#N/A,#N/A,FALSE,"no"}</definedName>
    <definedName name="detailed.1" localSheetId="26" hidden="1">{#N/A,#N/A,FALSE,"no"}</definedName>
    <definedName name="detailed.1" localSheetId="24" hidden="1">{#N/A,#N/A,FALSE,"no"}</definedName>
    <definedName name="detailed.1" localSheetId="21" hidden="1">{#N/A,#N/A,FALSE,"no"}</definedName>
    <definedName name="detailed.1" hidden="1">{#N/A,#N/A,FALSE,"no"}</definedName>
    <definedName name="dfdsfd" localSheetId="26">#N/A</definedName>
    <definedName name="dfdsfd">'[145]Plant &amp;  Machinery'!$G$13</definedName>
    <definedName name="DHTML" localSheetId="25" hidden="1">{"'Sheet1'!$A$4386:$N$4591"}</definedName>
    <definedName name="DHTML" localSheetId="22" hidden="1">{"'Sheet1'!$A$4386:$N$4591"}</definedName>
    <definedName name="DHTML" localSheetId="26" hidden="1">{"'Sheet1'!$A$4386:$N$4591"}</definedName>
    <definedName name="DHTML" localSheetId="24" hidden="1">{"'Sheet1'!$A$4386:$N$4591"}</definedName>
    <definedName name="DHTML" localSheetId="21" hidden="1">{"'Sheet1'!$A$4386:$N$4591"}</definedName>
    <definedName name="DHTML" hidden="1">{"'Sheet1'!$A$4386:$N$4591"}</definedName>
    <definedName name="div" localSheetId="25">#REF!</definedName>
    <definedName name="div" localSheetId="22">#REF!</definedName>
    <definedName name="div" localSheetId="23">#REF!</definedName>
    <definedName name="div" localSheetId="26">#REF!</definedName>
    <definedName name="div" localSheetId="28">#REF!</definedName>
    <definedName name="div" localSheetId="24">#REF!</definedName>
    <definedName name="div" localSheetId="21">#REF!</definedName>
    <definedName name="div">#REF!</definedName>
    <definedName name="diversin">#N/A</definedName>
    <definedName name="diversion">#N/A</definedName>
    <definedName name="DKDK" localSheetId="26">#REF!</definedName>
    <definedName name="DKDK">[106]Labour!$D$5</definedName>
    <definedName name="DP" localSheetId="25">'[81]Road data'!#REF!</definedName>
    <definedName name="DP" localSheetId="22">'[81]Road data'!#REF!</definedName>
    <definedName name="DP" localSheetId="23">'[81]Road data'!#REF!</definedName>
    <definedName name="DP" localSheetId="26">'[82]Road data'!#REF!</definedName>
    <definedName name="DP" localSheetId="24">'[81]Road data'!#REF!</definedName>
    <definedName name="DP">'[81]Road data'!#REF!</definedName>
    <definedName name="DRY_ROLLING" localSheetId="25">[43]Abs!#REF!</definedName>
    <definedName name="DRY_ROLLING" localSheetId="22">[43]Abs!#REF!</definedName>
    <definedName name="DRY_ROLLING" localSheetId="23">[43]Abs!#REF!</definedName>
    <definedName name="DRY_ROLLING" localSheetId="26">[44]Abs!#REF!</definedName>
    <definedName name="DRY_ROLLING" localSheetId="24">[43]Abs!#REF!</definedName>
    <definedName name="DRY_ROLLING">[43]Abs!#REF!</definedName>
    <definedName name="DS" localSheetId="23">'[101]Summary- Flyovers'!#REF!</definedName>
    <definedName name="DS" localSheetId="26">#N/A</definedName>
    <definedName name="DS" localSheetId="24">'[101]Summary- Flyovers'!#REF!</definedName>
    <definedName name="DS">'[101]Summary- Flyovers'!#REF!</definedName>
    <definedName name="dt" localSheetId="25">#REF!</definedName>
    <definedName name="dt" localSheetId="22">#REF!</definedName>
    <definedName name="dt" localSheetId="23">#REF!</definedName>
    <definedName name="dt" localSheetId="26">#REF!</definedName>
    <definedName name="dt" localSheetId="28">#REF!</definedName>
    <definedName name="dt" localSheetId="24">#REF!</definedName>
    <definedName name="dt" localSheetId="21">#REF!</definedName>
    <definedName name="dt">#REF!</definedName>
    <definedName name="DTGH" localSheetId="26">'[146]Road data'!$K$621</definedName>
    <definedName name="DTGH">'[147]Road data'!$K$621</definedName>
    <definedName name="DTS_APTS" localSheetId="25">#REF!</definedName>
    <definedName name="DTS_APTS" localSheetId="22">#REF!</definedName>
    <definedName name="DTS_APTS" localSheetId="23">#REF!</definedName>
    <definedName name="DTS_APTS" localSheetId="26">#REF!</definedName>
    <definedName name="DTS_APTS" localSheetId="28">#REF!</definedName>
    <definedName name="DTS_APTS" localSheetId="24">#REF!</definedName>
    <definedName name="DTS_APTS" localSheetId="21">#REF!</definedName>
    <definedName name="DTS_APTS">#REF!</definedName>
    <definedName name="DTS_BT6" localSheetId="23">#REF!</definedName>
    <definedName name="DTS_BT6" localSheetId="26">#REF!</definedName>
    <definedName name="DTS_BT6" localSheetId="28">#REF!</definedName>
    <definedName name="DTS_BT6" localSheetId="24">#REF!</definedName>
    <definedName name="DTS_BT6" localSheetId="21">#REF!</definedName>
    <definedName name="DTS_BT6">#REF!</definedName>
    <definedName name="DTS_BT8" localSheetId="23">#REF!</definedName>
    <definedName name="DTS_BT8" localSheetId="26">#REF!</definedName>
    <definedName name="DTS_BT8" localSheetId="28">#REF!</definedName>
    <definedName name="DTS_BT8" localSheetId="24">#REF!</definedName>
    <definedName name="DTS_BT8" localSheetId="21">#REF!</definedName>
    <definedName name="DTS_BT8">#REF!</definedName>
    <definedName name="DTS_BTE" localSheetId="23">#REF!</definedName>
    <definedName name="DTS_BTE" localSheetId="28">#REF!</definedName>
    <definedName name="DTS_BTE" localSheetId="24">#REF!</definedName>
    <definedName name="DTS_BTE" localSheetId="21">#REF!</definedName>
    <definedName name="DTS_BTE">#REF!</definedName>
    <definedName name="DTS_C1" localSheetId="23">#REF!</definedName>
    <definedName name="DTS_C1" localSheetId="28">#REF!</definedName>
    <definedName name="DTS_C1" localSheetId="24">#REF!</definedName>
    <definedName name="DTS_C1" localSheetId="21">#REF!</definedName>
    <definedName name="DTS_C1">#REF!</definedName>
    <definedName name="DTS_CC" localSheetId="23">#REF!</definedName>
    <definedName name="DTS_CC" localSheetId="28">#REF!</definedName>
    <definedName name="DTS_CC" localSheetId="24">#REF!</definedName>
    <definedName name="DTS_CC" localSheetId="21">#REF!</definedName>
    <definedName name="DTS_CC">#REF!</definedName>
    <definedName name="DTS_CEM" localSheetId="23">#REF!</definedName>
    <definedName name="DTS_CEM" localSheetId="28">#REF!</definedName>
    <definedName name="DTS_CEM" localSheetId="24">#REF!</definedName>
    <definedName name="DTS_CEM" localSheetId="21">#REF!</definedName>
    <definedName name="DTS_CEM">#REF!</definedName>
    <definedName name="DTS_ECV" localSheetId="23">#REF!</definedName>
    <definedName name="DTS_ECV" localSheetId="28">#REF!</definedName>
    <definedName name="DTS_ECV" localSheetId="24">#REF!</definedName>
    <definedName name="DTS_ECV" localSheetId="21">#REF!</definedName>
    <definedName name="DTS_ECV">#REF!</definedName>
    <definedName name="DTS_EMD" localSheetId="23">#REF!</definedName>
    <definedName name="DTS_EMD" localSheetId="28">#REF!</definedName>
    <definedName name="DTS_EMD" localSheetId="24">#REF!</definedName>
    <definedName name="DTS_EMD" localSheetId="21">#REF!</definedName>
    <definedName name="DTS_EMD">#REF!</definedName>
    <definedName name="DTS_EW" localSheetId="23">#REF!</definedName>
    <definedName name="DTS_EW" localSheetId="28">#REF!</definedName>
    <definedName name="DTS_EW" localSheetId="24">#REF!</definedName>
    <definedName name="DTS_EW" localSheetId="21">#REF!</definedName>
    <definedName name="DTS_EW">#REF!</definedName>
    <definedName name="DTS_GSB" localSheetId="23">#REF!</definedName>
    <definedName name="DTS_GSB" localSheetId="28">#REF!</definedName>
    <definedName name="DTS_GSB" localSheetId="24">#REF!</definedName>
    <definedName name="DTS_GSB" localSheetId="21">#REF!</definedName>
    <definedName name="DTS_GSB">#REF!</definedName>
    <definedName name="DTS_HYSD" localSheetId="23">#REF!</definedName>
    <definedName name="DTS_HYSD" localSheetId="28">#REF!</definedName>
    <definedName name="DTS_HYSD" localSheetId="24">#REF!</definedName>
    <definedName name="DTS_HYSD" localSheetId="21">#REF!</definedName>
    <definedName name="DTS_HYSD">#REF!</definedName>
    <definedName name="DTS_LIQ" localSheetId="23">#REF!</definedName>
    <definedName name="DTS_LIQ" localSheetId="28">#REF!</definedName>
    <definedName name="DTS_LIQ" localSheetId="24">#REF!</definedName>
    <definedName name="DTS_LIQ" localSheetId="21">#REF!</definedName>
    <definedName name="DTS_LIQ">#REF!</definedName>
    <definedName name="DTS_MSS" localSheetId="23">#REF!</definedName>
    <definedName name="DTS_MSS" localSheetId="28">#REF!</definedName>
    <definedName name="DTS_MSS" localSheetId="24">#REF!</definedName>
    <definedName name="DTS_MSS" localSheetId="21">#REF!</definedName>
    <definedName name="DTS_MSS">#REF!</definedName>
    <definedName name="DTS_PER" localSheetId="23">#REF!</definedName>
    <definedName name="DTS_PER" localSheetId="28">#REF!</definedName>
    <definedName name="DTS_PER" localSheetId="24">#REF!</definedName>
    <definedName name="DTS_PER" localSheetId="21">#REF!</definedName>
    <definedName name="DTS_PER">#REF!</definedName>
    <definedName name="DTS_REG" localSheetId="23">#REF!</definedName>
    <definedName name="DTS_REG" localSheetId="28">#REF!</definedName>
    <definedName name="DTS_REG" localSheetId="24">#REF!</definedName>
    <definedName name="DTS_REG" localSheetId="21">#REF!</definedName>
    <definedName name="DTS_REG">#REF!</definedName>
    <definedName name="DTS_SIM" localSheetId="23">#REF!</definedName>
    <definedName name="DTS_SIM" localSheetId="28">#REF!</definedName>
    <definedName name="DTS_SIM" localSheetId="24">#REF!</definedName>
    <definedName name="DTS_SIM" localSheetId="21">#REF!</definedName>
    <definedName name="DTS_SIM">#REF!</definedName>
    <definedName name="DTS_VRCC" localSheetId="23">#REF!</definedName>
    <definedName name="DTS_VRCC" localSheetId="28">#REF!</definedName>
    <definedName name="DTS_VRCC" localSheetId="24">#REF!</definedName>
    <definedName name="DTS_VRCC" localSheetId="21">#REF!</definedName>
    <definedName name="DTS_VRCC">#REF!</definedName>
    <definedName name="DTS_WBM" localSheetId="23">#REF!</definedName>
    <definedName name="DTS_WBM" localSheetId="28">#REF!</definedName>
    <definedName name="DTS_WBM" localSheetId="24">#REF!</definedName>
    <definedName name="DTS_WBM" localSheetId="21">#REF!</definedName>
    <definedName name="DTS_WBM">#REF!</definedName>
    <definedName name="DUST" localSheetId="26">[148]RMR!$K$18</definedName>
    <definedName name="DUST" localSheetId="28">[149]RMR!$K$18</definedName>
    <definedName name="DUST">[150]RMR!$K$18</definedName>
    <definedName name="dxb" localSheetId="25">[14]MRATES!#REF!</definedName>
    <definedName name="dxb" localSheetId="22">[14]MRATES!#REF!</definedName>
    <definedName name="dxb" localSheetId="23">[14]MRATES!#REF!</definedName>
    <definedName name="dxb" localSheetId="26">[12]MRATES!#REF!</definedName>
    <definedName name="dxb" localSheetId="24">[14]MRATES!#REF!</definedName>
    <definedName name="dxb">[14]MRATES!#REF!</definedName>
    <definedName name="E_0.50" localSheetId="25">#REF!</definedName>
    <definedName name="E_0.50" localSheetId="22">#REF!</definedName>
    <definedName name="E_0.50" localSheetId="23">#REF!</definedName>
    <definedName name="E_0.50" localSheetId="26">#REF!</definedName>
    <definedName name="E_0.50" localSheetId="24">#REF!</definedName>
    <definedName name="E_0.50" localSheetId="21">#REF!</definedName>
    <definedName name="E_0.50">#REF!</definedName>
    <definedName name="E_01" localSheetId="26">[74]Rates!$C$8</definedName>
    <definedName name="E_01" localSheetId="28">[75]Rates!$C$8</definedName>
    <definedName name="E_01">[76]Rates!$C$8</definedName>
    <definedName name="E_02" localSheetId="25">#REF!</definedName>
    <definedName name="E_02" localSheetId="22">#REF!</definedName>
    <definedName name="E_02" localSheetId="23">#REF!</definedName>
    <definedName name="E_02" localSheetId="26">#REF!</definedName>
    <definedName name="E_02" localSheetId="24">#REF!</definedName>
    <definedName name="E_02" localSheetId="21">#REF!</definedName>
    <definedName name="E_02">#REF!</definedName>
    <definedName name="E_03" localSheetId="23">#REF!</definedName>
    <definedName name="E_03" localSheetId="26">#REF!</definedName>
    <definedName name="E_03" localSheetId="24">#REF!</definedName>
    <definedName name="E_03" localSheetId="21">#REF!</definedName>
    <definedName name="E_03">#REF!</definedName>
    <definedName name="E_04" localSheetId="23">#REF!</definedName>
    <definedName name="E_04" localSheetId="26">#REF!</definedName>
    <definedName name="E_04" localSheetId="24">#REF!</definedName>
    <definedName name="E_04" localSheetId="21">#REF!</definedName>
    <definedName name="E_04">#REF!</definedName>
    <definedName name="E_05" localSheetId="23">#REF!</definedName>
    <definedName name="E_05" localSheetId="24">#REF!</definedName>
    <definedName name="E_05" localSheetId="21">#REF!</definedName>
    <definedName name="E_05">#REF!</definedName>
    <definedName name="E_06" localSheetId="23">#REF!</definedName>
    <definedName name="E_06" localSheetId="24">#REF!</definedName>
    <definedName name="E_06" localSheetId="21">#REF!</definedName>
    <definedName name="E_06">#REF!</definedName>
    <definedName name="E_07" localSheetId="23">#REF!</definedName>
    <definedName name="E_07" localSheetId="24">#REF!</definedName>
    <definedName name="E_07" localSheetId="21">#REF!</definedName>
    <definedName name="E_07">#REF!</definedName>
    <definedName name="E_08" localSheetId="23">#REF!</definedName>
    <definedName name="E_08" localSheetId="24">#REF!</definedName>
    <definedName name="E_08" localSheetId="21">#REF!</definedName>
    <definedName name="E_08">#REF!</definedName>
    <definedName name="E_09" localSheetId="23">#REF!</definedName>
    <definedName name="E_09" localSheetId="24">#REF!</definedName>
    <definedName name="E_09" localSheetId="21">#REF!</definedName>
    <definedName name="E_09">#REF!</definedName>
    <definedName name="E_10" localSheetId="23">#REF!</definedName>
    <definedName name="E_10" localSheetId="24">#REF!</definedName>
    <definedName name="E_10" localSheetId="21">#REF!</definedName>
    <definedName name="E_10">#REF!</definedName>
    <definedName name="E_100" localSheetId="23">#REF!</definedName>
    <definedName name="E_100" localSheetId="24">#REF!</definedName>
    <definedName name="E_100" localSheetId="21">#REF!</definedName>
    <definedName name="E_100">#REF!</definedName>
    <definedName name="E_101" localSheetId="23">#REF!</definedName>
    <definedName name="E_101" localSheetId="24">#REF!</definedName>
    <definedName name="E_101" localSheetId="21">#REF!</definedName>
    <definedName name="E_101">#REF!</definedName>
    <definedName name="E_102" localSheetId="23">#REF!</definedName>
    <definedName name="E_102" localSheetId="24">#REF!</definedName>
    <definedName name="E_102" localSheetId="21">#REF!</definedName>
    <definedName name="E_102">#REF!</definedName>
    <definedName name="E_103" localSheetId="23">#REF!</definedName>
    <definedName name="E_103" localSheetId="24">#REF!</definedName>
    <definedName name="E_103" localSheetId="21">#REF!</definedName>
    <definedName name="E_103">#REF!</definedName>
    <definedName name="E_104" localSheetId="23">#REF!</definedName>
    <definedName name="E_104" localSheetId="24">#REF!</definedName>
    <definedName name="E_104" localSheetId="21">#REF!</definedName>
    <definedName name="E_104">#REF!</definedName>
    <definedName name="E_105" localSheetId="23">#REF!</definedName>
    <definedName name="E_105" localSheetId="24">#REF!</definedName>
    <definedName name="E_105" localSheetId="21">#REF!</definedName>
    <definedName name="E_105">#REF!</definedName>
    <definedName name="E_106" localSheetId="23">#REF!</definedName>
    <definedName name="E_106" localSheetId="24">#REF!</definedName>
    <definedName name="E_106" localSheetId="21">#REF!</definedName>
    <definedName name="E_106">#REF!</definedName>
    <definedName name="E_107" localSheetId="23">#REF!</definedName>
    <definedName name="E_107" localSheetId="24">#REF!</definedName>
    <definedName name="E_107" localSheetId="21">#REF!</definedName>
    <definedName name="E_107">#REF!</definedName>
    <definedName name="E_108" localSheetId="23">#REF!</definedName>
    <definedName name="E_108" localSheetId="24">#REF!</definedName>
    <definedName name="E_108" localSheetId="21">#REF!</definedName>
    <definedName name="E_108">#REF!</definedName>
    <definedName name="E_109" localSheetId="23">#REF!</definedName>
    <definedName name="E_109" localSheetId="24">#REF!</definedName>
    <definedName name="E_109" localSheetId="21">#REF!</definedName>
    <definedName name="E_109">#REF!</definedName>
    <definedName name="E_11" localSheetId="23">#REF!</definedName>
    <definedName name="E_11" localSheetId="24">#REF!</definedName>
    <definedName name="E_11" localSheetId="21">#REF!</definedName>
    <definedName name="E_11">#REF!</definedName>
    <definedName name="E_110" localSheetId="23">#REF!</definedName>
    <definedName name="E_110" localSheetId="24">#REF!</definedName>
    <definedName name="E_110" localSheetId="21">#REF!</definedName>
    <definedName name="E_110">#REF!</definedName>
    <definedName name="E_111" localSheetId="23">#REF!</definedName>
    <definedName name="E_111" localSheetId="24">#REF!</definedName>
    <definedName name="E_111" localSheetId="21">#REF!</definedName>
    <definedName name="E_111">#REF!</definedName>
    <definedName name="E_112" localSheetId="23">#REF!</definedName>
    <definedName name="E_112" localSheetId="24">#REF!</definedName>
    <definedName name="E_112" localSheetId="21">#REF!</definedName>
    <definedName name="E_112">#REF!</definedName>
    <definedName name="E_113" localSheetId="23">#REF!</definedName>
    <definedName name="E_113" localSheetId="24">#REF!</definedName>
    <definedName name="E_113" localSheetId="21">#REF!</definedName>
    <definedName name="E_113">#REF!</definedName>
    <definedName name="E_114" localSheetId="23">#REF!</definedName>
    <definedName name="E_114" localSheetId="24">#REF!</definedName>
    <definedName name="E_114" localSheetId="21">#REF!</definedName>
    <definedName name="E_114">#REF!</definedName>
    <definedName name="E_115" localSheetId="23">#REF!</definedName>
    <definedName name="E_115" localSheetId="24">#REF!</definedName>
    <definedName name="E_115" localSheetId="21">#REF!</definedName>
    <definedName name="E_115">#REF!</definedName>
    <definedName name="E_116" localSheetId="23">#REF!</definedName>
    <definedName name="E_116" localSheetId="24">#REF!</definedName>
    <definedName name="E_116" localSheetId="21">#REF!</definedName>
    <definedName name="E_116">#REF!</definedName>
    <definedName name="E_117" localSheetId="23">#REF!</definedName>
    <definedName name="E_117" localSheetId="24">#REF!</definedName>
    <definedName name="E_117" localSheetId="21">#REF!</definedName>
    <definedName name="E_117">#REF!</definedName>
    <definedName name="E_118" localSheetId="23">#REF!</definedName>
    <definedName name="E_118" localSheetId="24">#REF!</definedName>
    <definedName name="E_118" localSheetId="21">#REF!</definedName>
    <definedName name="E_118">#REF!</definedName>
    <definedName name="E_119" localSheetId="23">#REF!</definedName>
    <definedName name="E_119" localSheetId="24">#REF!</definedName>
    <definedName name="E_119" localSheetId="21">#REF!</definedName>
    <definedName name="E_119">#REF!</definedName>
    <definedName name="E_12" localSheetId="23">#REF!</definedName>
    <definedName name="E_12" localSheetId="24">#REF!</definedName>
    <definedName name="E_12" localSheetId="21">#REF!</definedName>
    <definedName name="E_12">#REF!</definedName>
    <definedName name="E_120" localSheetId="23">#REF!</definedName>
    <definedName name="E_120" localSheetId="24">#REF!</definedName>
    <definedName name="E_120" localSheetId="21">#REF!</definedName>
    <definedName name="E_120">#REF!</definedName>
    <definedName name="E_121" localSheetId="23">#REF!</definedName>
    <definedName name="E_121" localSheetId="24">#REF!</definedName>
    <definedName name="E_121" localSheetId="21">#REF!</definedName>
    <definedName name="E_121">#REF!</definedName>
    <definedName name="E_122" localSheetId="23">#REF!</definedName>
    <definedName name="E_122" localSheetId="24">#REF!</definedName>
    <definedName name="E_122" localSheetId="21">#REF!</definedName>
    <definedName name="E_122">#REF!</definedName>
    <definedName name="E_123" localSheetId="23">#REF!</definedName>
    <definedName name="E_123" localSheetId="24">#REF!</definedName>
    <definedName name="E_123" localSheetId="21">#REF!</definedName>
    <definedName name="E_123">#REF!</definedName>
    <definedName name="E_124" localSheetId="23">#REF!</definedName>
    <definedName name="E_124" localSheetId="24">#REF!</definedName>
    <definedName name="E_124" localSheetId="21">#REF!</definedName>
    <definedName name="E_124">#REF!</definedName>
    <definedName name="E_125" localSheetId="23">#REF!</definedName>
    <definedName name="E_125" localSheetId="24">#REF!</definedName>
    <definedName name="E_125" localSheetId="21">#REF!</definedName>
    <definedName name="E_125">#REF!</definedName>
    <definedName name="E_126" localSheetId="23">#REF!</definedName>
    <definedName name="E_126" localSheetId="24">#REF!</definedName>
    <definedName name="E_126" localSheetId="21">#REF!</definedName>
    <definedName name="E_126">#REF!</definedName>
    <definedName name="E_127" localSheetId="23">#REF!</definedName>
    <definedName name="E_127" localSheetId="24">#REF!</definedName>
    <definedName name="E_127" localSheetId="21">#REF!</definedName>
    <definedName name="E_127">#REF!</definedName>
    <definedName name="E_128" localSheetId="23">#REF!</definedName>
    <definedName name="E_128" localSheetId="24">#REF!</definedName>
    <definedName name="E_128" localSheetId="21">#REF!</definedName>
    <definedName name="E_128">#REF!</definedName>
    <definedName name="E_129" localSheetId="23">#REF!</definedName>
    <definedName name="E_129" localSheetId="24">#REF!</definedName>
    <definedName name="E_129" localSheetId="21">#REF!</definedName>
    <definedName name="E_129">#REF!</definedName>
    <definedName name="E_13" localSheetId="23">#REF!</definedName>
    <definedName name="E_13" localSheetId="24">#REF!</definedName>
    <definedName name="E_13" localSheetId="21">#REF!</definedName>
    <definedName name="E_13">#REF!</definedName>
    <definedName name="E_130" localSheetId="23">#REF!</definedName>
    <definedName name="E_130" localSheetId="24">#REF!</definedName>
    <definedName name="E_130" localSheetId="21">#REF!</definedName>
    <definedName name="E_130">#REF!</definedName>
    <definedName name="E_131" localSheetId="23">#REF!</definedName>
    <definedName name="E_131" localSheetId="24">#REF!</definedName>
    <definedName name="E_131" localSheetId="21">#REF!</definedName>
    <definedName name="E_131">#REF!</definedName>
    <definedName name="E_132" localSheetId="23">#REF!</definedName>
    <definedName name="E_132" localSheetId="24">#REF!</definedName>
    <definedName name="E_132" localSheetId="21">#REF!</definedName>
    <definedName name="E_132">#REF!</definedName>
    <definedName name="E_133" localSheetId="23">#REF!</definedName>
    <definedName name="E_133" localSheetId="24">#REF!</definedName>
    <definedName name="E_133" localSheetId="21">#REF!</definedName>
    <definedName name="E_133">#REF!</definedName>
    <definedName name="E_134" localSheetId="23">#REF!</definedName>
    <definedName name="E_134" localSheetId="24">#REF!</definedName>
    <definedName name="E_134" localSheetId="21">#REF!</definedName>
    <definedName name="E_134">#REF!</definedName>
    <definedName name="E_135" localSheetId="23">#REF!</definedName>
    <definedName name="E_135" localSheetId="24">#REF!</definedName>
    <definedName name="E_135" localSheetId="21">#REF!</definedName>
    <definedName name="E_135">#REF!</definedName>
    <definedName name="E_136" localSheetId="23">#REF!</definedName>
    <definedName name="E_136" localSheetId="24">#REF!</definedName>
    <definedName name="E_136" localSheetId="21">#REF!</definedName>
    <definedName name="E_136">#REF!</definedName>
    <definedName name="E_137" localSheetId="23">#REF!</definedName>
    <definedName name="E_137" localSheetId="24">#REF!</definedName>
    <definedName name="E_137" localSheetId="21">#REF!</definedName>
    <definedName name="E_137">#REF!</definedName>
    <definedName name="E_138" localSheetId="23">#REF!</definedName>
    <definedName name="E_138" localSheetId="24">#REF!</definedName>
    <definedName name="E_138" localSheetId="21">#REF!</definedName>
    <definedName name="E_138">#REF!</definedName>
    <definedName name="E_139" localSheetId="23">#REF!</definedName>
    <definedName name="E_139" localSheetId="24">#REF!</definedName>
    <definedName name="E_139" localSheetId="21">#REF!</definedName>
    <definedName name="E_139">#REF!</definedName>
    <definedName name="E_14" localSheetId="23">#REF!</definedName>
    <definedName name="E_14" localSheetId="24">#REF!</definedName>
    <definedName name="E_14" localSheetId="21">#REF!</definedName>
    <definedName name="E_14">#REF!</definedName>
    <definedName name="E_140" localSheetId="23">#REF!</definedName>
    <definedName name="E_140" localSheetId="24">#REF!</definedName>
    <definedName name="E_140" localSheetId="21">#REF!</definedName>
    <definedName name="E_140">#REF!</definedName>
    <definedName name="E_141" localSheetId="23">#REF!</definedName>
    <definedName name="E_141" localSheetId="24">#REF!</definedName>
    <definedName name="E_141" localSheetId="21">#REF!</definedName>
    <definedName name="E_141">#REF!</definedName>
    <definedName name="E_142" localSheetId="23">#REF!</definedName>
    <definedName name="E_142" localSheetId="24">#REF!</definedName>
    <definedName name="E_142" localSheetId="21">#REF!</definedName>
    <definedName name="E_142">#REF!</definedName>
    <definedName name="E_143" localSheetId="23">#REF!</definedName>
    <definedName name="E_143" localSheetId="24">#REF!</definedName>
    <definedName name="E_143" localSheetId="21">#REF!</definedName>
    <definedName name="E_143">#REF!</definedName>
    <definedName name="E_144" localSheetId="23">#REF!</definedName>
    <definedName name="E_144" localSheetId="24">#REF!</definedName>
    <definedName name="E_144" localSheetId="21">#REF!</definedName>
    <definedName name="E_144">#REF!</definedName>
    <definedName name="E_145" localSheetId="23">#REF!</definedName>
    <definedName name="E_145" localSheetId="24">#REF!</definedName>
    <definedName name="E_145" localSheetId="21">#REF!</definedName>
    <definedName name="E_145">#REF!</definedName>
    <definedName name="E_146" localSheetId="23">#REF!</definedName>
    <definedName name="E_146" localSheetId="24">#REF!</definedName>
    <definedName name="E_146" localSheetId="21">#REF!</definedName>
    <definedName name="E_146">#REF!</definedName>
    <definedName name="E_147" localSheetId="23">#REF!</definedName>
    <definedName name="E_147" localSheetId="24">#REF!</definedName>
    <definedName name="E_147" localSheetId="21">#REF!</definedName>
    <definedName name="E_147">#REF!</definedName>
    <definedName name="E_148" localSheetId="23">#REF!</definedName>
    <definedName name="E_148" localSheetId="24">#REF!</definedName>
    <definedName name="E_148" localSheetId="21">#REF!</definedName>
    <definedName name="E_148">#REF!</definedName>
    <definedName name="E_149" localSheetId="23">#REF!</definedName>
    <definedName name="E_149" localSheetId="24">#REF!</definedName>
    <definedName name="E_149" localSheetId="21">#REF!</definedName>
    <definedName name="E_149">#REF!</definedName>
    <definedName name="E_15" localSheetId="23">#REF!</definedName>
    <definedName name="E_15" localSheetId="24">#REF!</definedName>
    <definedName name="E_15" localSheetId="21">#REF!</definedName>
    <definedName name="E_15">#REF!</definedName>
    <definedName name="E_150" localSheetId="23">#REF!</definedName>
    <definedName name="E_150" localSheetId="24">#REF!</definedName>
    <definedName name="E_150" localSheetId="21">#REF!</definedName>
    <definedName name="E_150">#REF!</definedName>
    <definedName name="E_16" localSheetId="23">#REF!</definedName>
    <definedName name="E_16" localSheetId="24">#REF!</definedName>
    <definedName name="E_16" localSheetId="21">#REF!</definedName>
    <definedName name="E_16">#REF!</definedName>
    <definedName name="E_17" localSheetId="23">#REF!</definedName>
    <definedName name="E_17" localSheetId="24">#REF!</definedName>
    <definedName name="E_17" localSheetId="21">#REF!</definedName>
    <definedName name="E_17">#REF!</definedName>
    <definedName name="E_18" localSheetId="23">#REF!</definedName>
    <definedName name="E_18" localSheetId="24">#REF!</definedName>
    <definedName name="E_18" localSheetId="21">#REF!</definedName>
    <definedName name="E_18">#REF!</definedName>
    <definedName name="E_19" localSheetId="23">#REF!</definedName>
    <definedName name="E_19" localSheetId="24">#REF!</definedName>
    <definedName name="E_19" localSheetId="21">#REF!</definedName>
    <definedName name="E_19">#REF!</definedName>
    <definedName name="E_20" localSheetId="23">#REF!</definedName>
    <definedName name="E_20" localSheetId="24">#REF!</definedName>
    <definedName name="E_20" localSheetId="21">#REF!</definedName>
    <definedName name="E_20">#REF!</definedName>
    <definedName name="E_21" localSheetId="23">#REF!</definedName>
    <definedName name="E_21" localSheetId="24">#REF!</definedName>
    <definedName name="E_21" localSheetId="21">#REF!</definedName>
    <definedName name="E_21">#REF!</definedName>
    <definedName name="E_22" localSheetId="23">#REF!</definedName>
    <definedName name="E_22" localSheetId="24">#REF!</definedName>
    <definedName name="E_22" localSheetId="21">#REF!</definedName>
    <definedName name="E_22">#REF!</definedName>
    <definedName name="E_23" localSheetId="23">#REF!</definedName>
    <definedName name="E_23" localSheetId="24">#REF!</definedName>
    <definedName name="E_23" localSheetId="21">#REF!</definedName>
    <definedName name="E_23">#REF!</definedName>
    <definedName name="E_24" localSheetId="23">#REF!</definedName>
    <definedName name="E_24" localSheetId="24">#REF!</definedName>
    <definedName name="E_24" localSheetId="21">#REF!</definedName>
    <definedName name="E_24">#REF!</definedName>
    <definedName name="E_25" localSheetId="23">#REF!</definedName>
    <definedName name="E_25" localSheetId="24">#REF!</definedName>
    <definedName name="E_25" localSheetId="21">#REF!</definedName>
    <definedName name="E_25">#REF!</definedName>
    <definedName name="E_26" localSheetId="23">#REF!</definedName>
    <definedName name="E_26" localSheetId="24">#REF!</definedName>
    <definedName name="E_26" localSheetId="21">#REF!</definedName>
    <definedName name="E_26">#REF!</definedName>
    <definedName name="E_27" localSheetId="23">#REF!</definedName>
    <definedName name="E_27" localSheetId="24">#REF!</definedName>
    <definedName name="E_27" localSheetId="21">#REF!</definedName>
    <definedName name="E_27">#REF!</definedName>
    <definedName name="E_28" localSheetId="26">[74]Rates!$C$35</definedName>
    <definedName name="E_28" localSheetId="28">[75]Rates!$C$35</definedName>
    <definedName name="E_28">[76]Rates!$C$35</definedName>
    <definedName name="E_29" localSheetId="25">#REF!</definedName>
    <definedName name="E_29" localSheetId="22">#REF!</definedName>
    <definedName name="E_29" localSheetId="23">#REF!</definedName>
    <definedName name="E_29" localSheetId="26">#REF!</definedName>
    <definedName name="E_29" localSheetId="24">#REF!</definedName>
    <definedName name="E_29" localSheetId="21">#REF!</definedName>
    <definedName name="E_29">#REF!</definedName>
    <definedName name="E_30" localSheetId="23">#REF!</definedName>
    <definedName name="E_30" localSheetId="26">#REF!</definedName>
    <definedName name="E_30" localSheetId="24">#REF!</definedName>
    <definedName name="E_30" localSheetId="21">#REF!</definedName>
    <definedName name="E_30">#REF!</definedName>
    <definedName name="E_31" localSheetId="23">#REF!</definedName>
    <definedName name="E_31" localSheetId="26">#REF!</definedName>
    <definedName name="E_31" localSheetId="24">#REF!</definedName>
    <definedName name="E_31" localSheetId="21">#REF!</definedName>
    <definedName name="E_31">#REF!</definedName>
    <definedName name="E_32" localSheetId="23">#REF!</definedName>
    <definedName name="E_32" localSheetId="24">#REF!</definedName>
    <definedName name="E_32" localSheetId="21">#REF!</definedName>
    <definedName name="E_32">#REF!</definedName>
    <definedName name="E_33" localSheetId="23">#REF!</definedName>
    <definedName name="E_33" localSheetId="24">#REF!</definedName>
    <definedName name="E_33" localSheetId="21">#REF!</definedName>
    <definedName name="E_33">#REF!</definedName>
    <definedName name="E_34" localSheetId="23">#REF!</definedName>
    <definedName name="E_34" localSheetId="24">#REF!</definedName>
    <definedName name="E_34" localSheetId="21">#REF!</definedName>
    <definedName name="E_34">#REF!</definedName>
    <definedName name="E_35" localSheetId="23">#REF!</definedName>
    <definedName name="E_35" localSheetId="24">#REF!</definedName>
    <definedName name="E_35" localSheetId="21">#REF!</definedName>
    <definedName name="E_35">#REF!</definedName>
    <definedName name="E_36" localSheetId="23">#REF!</definedName>
    <definedName name="E_36" localSheetId="24">#REF!</definedName>
    <definedName name="E_36" localSheetId="21">#REF!</definedName>
    <definedName name="E_36">#REF!</definedName>
    <definedName name="E_37" localSheetId="23">#REF!</definedName>
    <definedName name="E_37" localSheetId="24">#REF!</definedName>
    <definedName name="E_37" localSheetId="21">#REF!</definedName>
    <definedName name="E_37">#REF!</definedName>
    <definedName name="E_38" localSheetId="23">#REF!</definedName>
    <definedName name="E_38" localSheetId="24">#REF!</definedName>
    <definedName name="E_38" localSheetId="21">#REF!</definedName>
    <definedName name="E_38">#REF!</definedName>
    <definedName name="E_39" localSheetId="23">#REF!</definedName>
    <definedName name="E_39" localSheetId="24">#REF!</definedName>
    <definedName name="E_39" localSheetId="21">#REF!</definedName>
    <definedName name="E_39">#REF!</definedName>
    <definedName name="E_40" localSheetId="23">#REF!</definedName>
    <definedName name="E_40" localSheetId="24">#REF!</definedName>
    <definedName name="E_40" localSheetId="21">#REF!</definedName>
    <definedName name="E_40">#REF!</definedName>
    <definedName name="E_41" localSheetId="23">#REF!</definedName>
    <definedName name="E_41" localSheetId="24">#REF!</definedName>
    <definedName name="E_41" localSheetId="21">#REF!</definedName>
    <definedName name="E_41">#REF!</definedName>
    <definedName name="E_42" localSheetId="23">#REF!</definedName>
    <definedName name="E_42" localSheetId="24">#REF!</definedName>
    <definedName name="E_42" localSheetId="21">#REF!</definedName>
    <definedName name="E_42">#REF!</definedName>
    <definedName name="E_43" localSheetId="23">#REF!</definedName>
    <definedName name="E_43" localSheetId="24">#REF!</definedName>
    <definedName name="E_43" localSheetId="21">#REF!</definedName>
    <definedName name="E_43">#REF!</definedName>
    <definedName name="E_44" localSheetId="23">#REF!</definedName>
    <definedName name="E_44" localSheetId="24">#REF!</definedName>
    <definedName name="E_44" localSheetId="21">#REF!</definedName>
    <definedName name="E_44">#REF!</definedName>
    <definedName name="E_45" localSheetId="23">#REF!</definedName>
    <definedName name="E_45" localSheetId="24">#REF!</definedName>
    <definedName name="E_45" localSheetId="21">#REF!</definedName>
    <definedName name="E_45">#REF!</definedName>
    <definedName name="E_46" localSheetId="23">#REF!</definedName>
    <definedName name="E_46" localSheetId="24">#REF!</definedName>
    <definedName name="E_46" localSheetId="21">#REF!</definedName>
    <definedName name="E_46">#REF!</definedName>
    <definedName name="E_47" localSheetId="23">#REF!</definedName>
    <definedName name="E_47" localSheetId="24">#REF!</definedName>
    <definedName name="E_47" localSheetId="21">#REF!</definedName>
    <definedName name="E_47">#REF!</definedName>
    <definedName name="E_48" localSheetId="23">#REF!</definedName>
    <definedName name="E_48" localSheetId="24">#REF!</definedName>
    <definedName name="E_48" localSheetId="21">#REF!</definedName>
    <definedName name="E_48">#REF!</definedName>
    <definedName name="E_49" localSheetId="23">#REF!</definedName>
    <definedName name="E_49" localSheetId="24">#REF!</definedName>
    <definedName name="E_49" localSheetId="21">#REF!</definedName>
    <definedName name="E_49">#REF!</definedName>
    <definedName name="E_50" localSheetId="23">#REF!</definedName>
    <definedName name="E_50" localSheetId="24">#REF!</definedName>
    <definedName name="E_50" localSheetId="21">#REF!</definedName>
    <definedName name="E_50">#REF!</definedName>
    <definedName name="E_51" localSheetId="23">#REF!</definedName>
    <definedName name="E_51" localSheetId="24">#REF!</definedName>
    <definedName name="E_51" localSheetId="21">#REF!</definedName>
    <definedName name="E_51">#REF!</definedName>
    <definedName name="E_52" localSheetId="23">#REF!</definedName>
    <definedName name="E_52" localSheetId="24">#REF!</definedName>
    <definedName name="E_52" localSheetId="21">#REF!</definedName>
    <definedName name="E_52">#REF!</definedName>
    <definedName name="E_53" localSheetId="23">#REF!</definedName>
    <definedName name="E_53" localSheetId="24">#REF!</definedName>
    <definedName name="E_53" localSheetId="21">#REF!</definedName>
    <definedName name="E_53">#REF!</definedName>
    <definedName name="E_54" localSheetId="23">#REF!</definedName>
    <definedName name="E_54" localSheetId="24">#REF!</definedName>
    <definedName name="E_54" localSheetId="21">#REF!</definedName>
    <definedName name="E_54">#REF!</definedName>
    <definedName name="E_55" localSheetId="23">#REF!</definedName>
    <definedName name="E_55" localSheetId="24">#REF!</definedName>
    <definedName name="E_55" localSheetId="21">#REF!</definedName>
    <definedName name="E_55">#REF!</definedName>
    <definedName name="E_56" localSheetId="23">#REF!</definedName>
    <definedName name="E_56" localSheetId="24">#REF!</definedName>
    <definedName name="E_56" localSheetId="21">#REF!</definedName>
    <definedName name="E_56">#REF!</definedName>
    <definedName name="E_57" localSheetId="23">#REF!</definedName>
    <definedName name="E_57" localSheetId="24">#REF!</definedName>
    <definedName name="E_57" localSheetId="21">#REF!</definedName>
    <definedName name="E_57">#REF!</definedName>
    <definedName name="E_58" localSheetId="23">#REF!</definedName>
    <definedName name="E_58" localSheetId="24">#REF!</definedName>
    <definedName name="E_58" localSheetId="21">#REF!</definedName>
    <definedName name="E_58">#REF!</definedName>
    <definedName name="E_59" localSheetId="23">#REF!</definedName>
    <definedName name="E_59" localSheetId="24">#REF!</definedName>
    <definedName name="E_59" localSheetId="21">#REF!</definedName>
    <definedName name="E_59">#REF!</definedName>
    <definedName name="E_60" localSheetId="23">#REF!</definedName>
    <definedName name="E_60" localSheetId="24">#REF!</definedName>
    <definedName name="E_60" localSheetId="21">#REF!</definedName>
    <definedName name="E_60">#REF!</definedName>
    <definedName name="E_61" localSheetId="23">#REF!</definedName>
    <definedName name="E_61" localSheetId="24">#REF!</definedName>
    <definedName name="E_61" localSheetId="21">#REF!</definedName>
    <definedName name="E_61">#REF!</definedName>
    <definedName name="E_62" localSheetId="23">#REF!</definedName>
    <definedName name="E_62" localSheetId="24">#REF!</definedName>
    <definedName name="E_62" localSheetId="21">#REF!</definedName>
    <definedName name="E_62">#REF!</definedName>
    <definedName name="E_63" localSheetId="23">#REF!</definedName>
    <definedName name="E_63" localSheetId="24">#REF!</definedName>
    <definedName name="E_63" localSheetId="21">#REF!</definedName>
    <definedName name="E_63">#REF!</definedName>
    <definedName name="E_64" localSheetId="23">#REF!</definedName>
    <definedName name="E_64" localSheetId="24">#REF!</definedName>
    <definedName name="E_64" localSheetId="21">#REF!</definedName>
    <definedName name="E_64">#REF!</definedName>
    <definedName name="E_65" localSheetId="23">#REF!</definedName>
    <definedName name="E_65" localSheetId="24">#REF!</definedName>
    <definedName name="E_65" localSheetId="21">#REF!</definedName>
    <definedName name="E_65">#REF!</definedName>
    <definedName name="E_66" localSheetId="23">#REF!</definedName>
    <definedName name="E_66" localSheetId="24">#REF!</definedName>
    <definedName name="E_66" localSheetId="21">#REF!</definedName>
    <definedName name="E_66">#REF!</definedName>
    <definedName name="E_67" localSheetId="23">#REF!</definedName>
    <definedName name="E_67" localSheetId="24">#REF!</definedName>
    <definedName name="E_67" localSheetId="21">#REF!</definedName>
    <definedName name="E_67">#REF!</definedName>
    <definedName name="E_68" localSheetId="23">#REF!</definedName>
    <definedName name="E_68" localSheetId="24">#REF!</definedName>
    <definedName name="E_68" localSheetId="21">#REF!</definedName>
    <definedName name="E_68">#REF!</definedName>
    <definedName name="E_69" localSheetId="23">#REF!</definedName>
    <definedName name="E_69" localSheetId="24">#REF!</definedName>
    <definedName name="E_69" localSheetId="21">#REF!</definedName>
    <definedName name="E_69">#REF!</definedName>
    <definedName name="E_70" localSheetId="23">#REF!</definedName>
    <definedName name="E_70" localSheetId="24">#REF!</definedName>
    <definedName name="E_70" localSheetId="21">#REF!</definedName>
    <definedName name="E_70">#REF!</definedName>
    <definedName name="E_71" localSheetId="23">#REF!</definedName>
    <definedName name="E_71" localSheetId="24">#REF!</definedName>
    <definedName name="E_71" localSheetId="21">#REF!</definedName>
    <definedName name="E_71">#REF!</definedName>
    <definedName name="E_72" localSheetId="23">#REF!</definedName>
    <definedName name="E_72" localSheetId="24">#REF!</definedName>
    <definedName name="E_72" localSheetId="21">#REF!</definedName>
    <definedName name="E_72">#REF!</definedName>
    <definedName name="E_73" localSheetId="23">#REF!</definedName>
    <definedName name="E_73" localSheetId="24">#REF!</definedName>
    <definedName name="E_73" localSheetId="21">#REF!</definedName>
    <definedName name="E_73">#REF!</definedName>
    <definedName name="E_74" localSheetId="23">#REF!</definedName>
    <definedName name="E_74" localSheetId="24">#REF!</definedName>
    <definedName name="E_74" localSheetId="21">#REF!</definedName>
    <definedName name="E_74">#REF!</definedName>
    <definedName name="E_75" localSheetId="23">#REF!</definedName>
    <definedName name="E_75" localSheetId="24">#REF!</definedName>
    <definedName name="E_75" localSheetId="21">#REF!</definedName>
    <definedName name="E_75">#REF!</definedName>
    <definedName name="E_76" localSheetId="23">#REF!</definedName>
    <definedName name="E_76" localSheetId="24">#REF!</definedName>
    <definedName name="E_76" localSheetId="21">#REF!</definedName>
    <definedName name="E_76">#REF!</definedName>
    <definedName name="E_77" localSheetId="23">#REF!</definedName>
    <definedName name="E_77" localSheetId="24">#REF!</definedName>
    <definedName name="E_77" localSheetId="21">#REF!</definedName>
    <definedName name="E_77">#REF!</definedName>
    <definedName name="E_78" localSheetId="23">#REF!</definedName>
    <definedName name="E_78" localSheetId="24">#REF!</definedName>
    <definedName name="E_78" localSheetId="21">#REF!</definedName>
    <definedName name="E_78">#REF!</definedName>
    <definedName name="E_79" localSheetId="23">#REF!</definedName>
    <definedName name="E_79" localSheetId="24">#REF!</definedName>
    <definedName name="E_79" localSheetId="21">#REF!</definedName>
    <definedName name="E_79">#REF!</definedName>
    <definedName name="E_80" localSheetId="23">#REF!</definedName>
    <definedName name="E_80" localSheetId="24">#REF!</definedName>
    <definedName name="E_80" localSheetId="21">#REF!</definedName>
    <definedName name="E_80">#REF!</definedName>
    <definedName name="E_81" localSheetId="23">#REF!</definedName>
    <definedName name="E_81" localSheetId="24">#REF!</definedName>
    <definedName name="E_81" localSheetId="21">#REF!</definedName>
    <definedName name="E_81">#REF!</definedName>
    <definedName name="E_82" localSheetId="23">#REF!</definedName>
    <definedName name="E_82" localSheetId="24">#REF!</definedName>
    <definedName name="E_82" localSheetId="21">#REF!</definedName>
    <definedName name="E_82">#REF!</definedName>
    <definedName name="E_83" localSheetId="23">#REF!</definedName>
    <definedName name="E_83" localSheetId="24">#REF!</definedName>
    <definedName name="E_83" localSheetId="21">#REF!</definedName>
    <definedName name="E_83">#REF!</definedName>
    <definedName name="E_84" localSheetId="23">#REF!</definedName>
    <definedName name="E_84" localSheetId="24">#REF!</definedName>
    <definedName name="E_84" localSheetId="21">#REF!</definedName>
    <definedName name="E_84">#REF!</definedName>
    <definedName name="E_85" localSheetId="23">#REF!</definedName>
    <definedName name="E_85" localSheetId="24">#REF!</definedName>
    <definedName name="E_85" localSheetId="21">#REF!</definedName>
    <definedName name="E_85">#REF!</definedName>
    <definedName name="E_86" localSheetId="23">#REF!</definedName>
    <definedName name="E_86" localSheetId="24">#REF!</definedName>
    <definedName name="E_86" localSheetId="21">#REF!</definedName>
    <definedName name="E_86">#REF!</definedName>
    <definedName name="E_87" localSheetId="23">#REF!</definedName>
    <definedName name="E_87" localSheetId="24">#REF!</definedName>
    <definedName name="E_87" localSheetId="21">#REF!</definedName>
    <definedName name="E_87">#REF!</definedName>
    <definedName name="E_88" localSheetId="23">#REF!</definedName>
    <definedName name="E_88" localSheetId="24">#REF!</definedName>
    <definedName name="E_88" localSheetId="21">#REF!</definedName>
    <definedName name="E_88">#REF!</definedName>
    <definedName name="E_89" localSheetId="23">#REF!</definedName>
    <definedName name="E_89" localSheetId="24">#REF!</definedName>
    <definedName name="E_89" localSheetId="21">#REF!</definedName>
    <definedName name="E_89">#REF!</definedName>
    <definedName name="E_90" localSheetId="23">#REF!</definedName>
    <definedName name="E_90" localSheetId="24">#REF!</definedName>
    <definedName name="E_90" localSheetId="21">#REF!</definedName>
    <definedName name="E_90">#REF!</definedName>
    <definedName name="E_91" localSheetId="23">#REF!</definedName>
    <definedName name="E_91" localSheetId="24">#REF!</definedName>
    <definedName name="E_91" localSheetId="21">#REF!</definedName>
    <definedName name="E_91">#REF!</definedName>
    <definedName name="E_92" localSheetId="23">#REF!</definedName>
    <definedName name="E_92" localSheetId="24">#REF!</definedName>
    <definedName name="E_92" localSheetId="21">#REF!</definedName>
    <definedName name="E_92">#REF!</definedName>
    <definedName name="E_93" localSheetId="23">#REF!</definedName>
    <definedName name="E_93" localSheetId="24">#REF!</definedName>
    <definedName name="E_93" localSheetId="21">#REF!</definedName>
    <definedName name="E_93">#REF!</definedName>
    <definedName name="E_94" localSheetId="23">#REF!</definedName>
    <definedName name="E_94" localSheetId="24">#REF!</definedName>
    <definedName name="E_94" localSheetId="21">#REF!</definedName>
    <definedName name="E_94">#REF!</definedName>
    <definedName name="E_95" localSheetId="23">#REF!</definedName>
    <definedName name="E_95" localSheetId="24">#REF!</definedName>
    <definedName name="E_95" localSheetId="21">#REF!</definedName>
    <definedName name="E_95">#REF!</definedName>
    <definedName name="E_96" localSheetId="23">#REF!</definedName>
    <definedName name="E_96" localSheetId="24">#REF!</definedName>
    <definedName name="E_96" localSheetId="21">#REF!</definedName>
    <definedName name="E_96">#REF!</definedName>
    <definedName name="E_97" localSheetId="23">#REF!</definedName>
    <definedName name="E_97" localSheetId="24">#REF!</definedName>
    <definedName name="E_97" localSheetId="21">#REF!</definedName>
    <definedName name="E_97">#REF!</definedName>
    <definedName name="E_98" localSheetId="23">#REF!</definedName>
    <definedName name="E_98" localSheetId="24">#REF!</definedName>
    <definedName name="E_98" localSheetId="21">#REF!</definedName>
    <definedName name="E_98">#REF!</definedName>
    <definedName name="E_99" localSheetId="23">#REF!</definedName>
    <definedName name="E_99" localSheetId="24">#REF!</definedName>
    <definedName name="E_99" localSheetId="21">#REF!</definedName>
    <definedName name="E_99">#REF!</definedName>
    <definedName name="E_W_CARTED_FMC" localSheetId="25">[43]Abs!#REF!</definedName>
    <definedName name="E_W_CARTED_FMC" localSheetId="22">[43]Abs!#REF!</definedName>
    <definedName name="E_W_CARTED_FMC" localSheetId="23">[43]Abs!#REF!</definedName>
    <definedName name="E_W_CARTED_FMC" localSheetId="26">[44]Abs!#REF!</definedName>
    <definedName name="E_W_CARTED_FMC" localSheetId="24">[43]Abs!#REF!</definedName>
    <definedName name="E_W_CARTED_FMC" localSheetId="21">[43]Abs!#REF!</definedName>
    <definedName name="E_W_CARTED_FMC">[43]Abs!#REF!</definedName>
    <definedName name="E_W_SIDE">#N/A</definedName>
    <definedName name="E_W_SIDE_FMC_NO" localSheetId="25">[43]Abs!#REF!</definedName>
    <definedName name="E_W_SIDE_FMC_NO" localSheetId="22">[43]Abs!#REF!</definedName>
    <definedName name="E_W_SIDE_FMC_NO" localSheetId="23">[43]Abs!#REF!</definedName>
    <definedName name="E_W_SIDE_FMC_NO" localSheetId="26">[44]Abs!#REF!</definedName>
    <definedName name="E_W_SIDE_FMC_NO" localSheetId="24">[43]Abs!#REF!</definedName>
    <definedName name="E_W_SIDE_FMC_NO">[43]Abs!#REF!</definedName>
    <definedName name="E_W_SIDE_FMC_PR" localSheetId="23">[43]Abs!#REF!</definedName>
    <definedName name="E_W_SIDE_FMC_PR" localSheetId="26">[44]Abs!#REF!</definedName>
    <definedName name="E_W_SIDE_FMC_PR" localSheetId="24">[43]Abs!#REF!</definedName>
    <definedName name="E_W_SIDE_FMC_PR">[43]Abs!#REF!</definedName>
    <definedName name="EARTH_D" localSheetId="26">[5]MRATES!$K$33</definedName>
    <definedName name="EARTH_D" localSheetId="28">[10]MRATES!$K$33</definedName>
    <definedName name="EARTH_D">[61]MRATES!$K$33</definedName>
    <definedName name="ec">[151]m!$M$3</definedName>
    <definedName name="ECV" localSheetId="25">#REF!</definedName>
    <definedName name="ECV" localSheetId="22">#REF!</definedName>
    <definedName name="ECV" localSheetId="23">#REF!</definedName>
    <definedName name="ECV" localSheetId="26">#REF!</definedName>
    <definedName name="ECV" localSheetId="28">#REF!</definedName>
    <definedName name="ECV" localSheetId="24">#REF!</definedName>
    <definedName name="ECV" localSheetId="21">#REF!</definedName>
    <definedName name="ECV">#REF!</definedName>
    <definedName name="ee" localSheetId="24">'[152]Road data'!#REF!</definedName>
    <definedName name="ee" localSheetId="21">'[152]Road data'!#REF!</definedName>
    <definedName name="ee">'[153]Road data'!#REF!</definedName>
    <definedName name="electricpoles" localSheetId="25">#REF!</definedName>
    <definedName name="electricpoles" localSheetId="22">#REF!</definedName>
    <definedName name="electricpoles" localSheetId="23">#REF!</definedName>
    <definedName name="electricpoles" localSheetId="26">#REF!</definedName>
    <definedName name="electricpoles" localSheetId="24">#REF!</definedName>
    <definedName name="electricpoles" localSheetId="21">#REF!</definedName>
    <definedName name="electricpoles">#REF!</definedName>
    <definedName name="EMMS" localSheetId="25">[15]MRATES!#REF!</definedName>
    <definedName name="EMMS" localSheetId="22">[15]MRATES!#REF!</definedName>
    <definedName name="EMMS" localSheetId="23">[15]MRATES!#REF!</definedName>
    <definedName name="EMMS" localSheetId="26">[18]MRATES!#REF!</definedName>
    <definedName name="EMMS" localSheetId="24">[15]MRATES!#REF!</definedName>
    <definedName name="EMMS" localSheetId="21">[15]MRATES!#REF!</definedName>
    <definedName name="EMMS">[15]MRATES!#REF!</definedName>
    <definedName name="End_Bal" localSheetId="26">'[154]Amortization Table'!$I$18:$I$377</definedName>
    <definedName name="End_Bal" localSheetId="28">'[155]Amortization Table'!$I$18:$I$377</definedName>
    <definedName name="End_Bal">'[156]Amortization Table'!$I$18:$I$377</definedName>
    <definedName name="environmentalcost" localSheetId="25">#REF!</definedName>
    <definedName name="environmentalcost" localSheetId="22">#REF!</definedName>
    <definedName name="environmentalcost" localSheetId="23">#REF!</definedName>
    <definedName name="environmentalcost" localSheetId="26">#REF!</definedName>
    <definedName name="environmentalcost" localSheetId="24">#REF!</definedName>
    <definedName name="environmentalcost" localSheetId="21">#REF!</definedName>
    <definedName name="environmentalcost">#REF!</definedName>
    <definedName name="ES" localSheetId="26">'[157]Road data'!$C$559</definedName>
    <definedName name="ES">'[158]Road data'!$C$559</definedName>
    <definedName name="ES20B" localSheetId="25">#REF!</definedName>
    <definedName name="ES20B" localSheetId="22">#REF!</definedName>
    <definedName name="ES20B" localSheetId="23">#REF!</definedName>
    <definedName name="ES20B" localSheetId="26">#REF!</definedName>
    <definedName name="ES20B" localSheetId="24">#REF!</definedName>
    <definedName name="ES20B" localSheetId="21">#REF!</definedName>
    <definedName name="ES20B">#REF!</definedName>
    <definedName name="estimate" localSheetId="25">'[159]Road data'!#REF!</definedName>
    <definedName name="estimate" localSheetId="22">'[159]Road data'!#REF!</definedName>
    <definedName name="estimate" localSheetId="23">'[159]Road data'!#REF!</definedName>
    <definedName name="estimate" localSheetId="26">'[160]Road data'!#REF!</definedName>
    <definedName name="estimate" localSheetId="28">'[161]Road data'!#REF!</definedName>
    <definedName name="estimate" localSheetId="24">'[159]Road data'!#REF!</definedName>
    <definedName name="estimate" localSheetId="21">'[159]Road data'!#REF!</definedName>
    <definedName name="estimate">'[159]Road data'!#REF!</definedName>
    <definedName name="eueue" localSheetId="25">#REF!</definedName>
    <definedName name="eueue" localSheetId="22">#REF!</definedName>
    <definedName name="eueue" localSheetId="23">#REF!</definedName>
    <definedName name="eueue" localSheetId="26">#REF!</definedName>
    <definedName name="eueue" localSheetId="28">#REF!</definedName>
    <definedName name="eueue" localSheetId="24">#REF!</definedName>
    <definedName name="eueue" localSheetId="21">#REF!</definedName>
    <definedName name="eueue">#REF!</definedName>
    <definedName name="ew" localSheetId="25">[106]doq!#REF!</definedName>
    <definedName name="ew" localSheetId="22">[106]doq!#REF!</definedName>
    <definedName name="ew" localSheetId="23">[106]doq!#REF!</definedName>
    <definedName name="ew" localSheetId="26">#REF!</definedName>
    <definedName name="ew" localSheetId="24">[106]doq!#REF!</definedName>
    <definedName name="ew" localSheetId="21">[106]doq!#REF!</definedName>
    <definedName name="ew">[106]doq!#REF!</definedName>
    <definedName name="ew_lead" localSheetId="26">[162]RMR!$C$34</definedName>
    <definedName name="ew_lead" localSheetId="28">[163]RMR!$C$34</definedName>
    <definedName name="ew_lead">[164]RMR!$C$34</definedName>
    <definedName name="EW20A" localSheetId="25">#REF!</definedName>
    <definedName name="EW20A" localSheetId="22">#REF!</definedName>
    <definedName name="EW20A" localSheetId="23">#REF!</definedName>
    <definedName name="EW20A" localSheetId="26">#REF!</definedName>
    <definedName name="EW20A" localSheetId="24">#REF!</definedName>
    <definedName name="EW20A" localSheetId="21">#REF!</definedName>
    <definedName name="EW20A">#REF!</definedName>
    <definedName name="EWBULK" localSheetId="23">#REF!</definedName>
    <definedName name="EWBULK" localSheetId="26">#REF!</definedName>
    <definedName name="EWBULK" localSheetId="24">#REF!</definedName>
    <definedName name="EWBULK" localSheetId="21">#REF!</definedName>
    <definedName name="EWBULK">#REF!</definedName>
    <definedName name="exp.joints" localSheetId="23">'[101]Summary- Flyovers'!#REF!</definedName>
    <definedName name="exp.joints" localSheetId="26">#N/A</definedName>
    <definedName name="exp.joints" localSheetId="24">'[101]Summary- Flyovers'!#REF!</definedName>
    <definedName name="exp.joints" localSheetId="21">'[101]Summary- Flyovers'!#REF!</definedName>
    <definedName name="exp.joints">'[101]Summary- Flyovers'!#REF!</definedName>
    <definedName name="f" localSheetId="25">#REF!</definedName>
    <definedName name="f" localSheetId="22">#REF!</definedName>
    <definedName name="f" localSheetId="23">#REF!</definedName>
    <definedName name="f" localSheetId="26">#REF!</definedName>
    <definedName name="f" localSheetId="24">#REF!</definedName>
    <definedName name="f" localSheetId="21">#REF!</definedName>
    <definedName name="f">#REF!</definedName>
    <definedName name="FDJDSJFDJFLDJF" localSheetId="26">#REF!</definedName>
    <definedName name="FDJDSJFDJFLDJF">[106]Labour!$D$19</definedName>
    <definedName name="FGB" localSheetId="25">'[165]Road data'!#REF!</definedName>
    <definedName name="FGB" localSheetId="22">'[165]Road data'!#REF!</definedName>
    <definedName name="FGB" localSheetId="23">'[165]Road data'!#REF!</definedName>
    <definedName name="FGB" localSheetId="26">'[166]Road data'!#REF!</definedName>
    <definedName name="FGB" localSheetId="24">'[165]Road data'!#REF!</definedName>
    <definedName name="FGB">'[165]Road data'!#REF!</definedName>
    <definedName name="fgh" localSheetId="25">'[167]Road data'!#REF!</definedName>
    <definedName name="fgh" localSheetId="22">'[167]Road data'!#REF!</definedName>
    <definedName name="fgh" localSheetId="23">'[167]Road data'!#REF!</definedName>
    <definedName name="fgh" localSheetId="26">'[168]Road data'!#REF!</definedName>
    <definedName name="fgh" localSheetId="28">'[167]Road data'!#REF!</definedName>
    <definedName name="fgh" localSheetId="24">'[167]Road data'!#REF!</definedName>
    <definedName name="fgh">'[167]Road data'!#REF!</definedName>
    <definedName name="FHVN" localSheetId="23">'[165]Road data'!#REF!</definedName>
    <definedName name="FHVN" localSheetId="26">'[166]Road data'!#REF!</definedName>
    <definedName name="FHVN" localSheetId="24">'[165]Road data'!#REF!</definedName>
    <definedName name="FHVN">'[165]Road data'!#REF!</definedName>
    <definedName name="filtermaterial" localSheetId="23">'[104]Bill-12'!#REF!</definedName>
    <definedName name="filtermaterial" localSheetId="26">#N/A</definedName>
    <definedName name="filtermaterial" localSheetId="24">'[104]Bill-12'!#REF!</definedName>
    <definedName name="filtermaterial">'[104]Bill-12'!#REF!</definedName>
    <definedName name="finished" localSheetId="25">#REF!</definedName>
    <definedName name="finished" localSheetId="22">#REF!</definedName>
    <definedName name="finished" localSheetId="23">#REF!</definedName>
    <definedName name="finished" localSheetId="26">#REF!</definedName>
    <definedName name="finished" localSheetId="24">#REF!</definedName>
    <definedName name="finished" localSheetId="21">#REF!</definedName>
    <definedName name="finished">#REF!</definedName>
    <definedName name="flatstone" localSheetId="25">'[101]Summary- Flyovers'!#REF!</definedName>
    <definedName name="flatstone" localSheetId="22">'[101]Summary- Flyovers'!#REF!</definedName>
    <definedName name="flatstone" localSheetId="23">'[101]Summary- Flyovers'!#REF!</definedName>
    <definedName name="flatstone" localSheetId="26">#N/A</definedName>
    <definedName name="flatstone" localSheetId="24">'[101]Summary- Flyovers'!#REF!</definedName>
    <definedName name="flatstone" localSheetId="21">'[101]Summary- Flyovers'!#REF!</definedName>
    <definedName name="flatstone">'[101]Summary- Flyovers'!#REF!</definedName>
    <definedName name="fm" localSheetId="25">'[101]Summary- Flyovers'!#REF!</definedName>
    <definedName name="fm" localSheetId="22">'[101]Summary- Flyovers'!#REF!</definedName>
    <definedName name="fm" localSheetId="23">'[101]Summary- Flyovers'!#REF!</definedName>
    <definedName name="fm" localSheetId="26">#N/A</definedName>
    <definedName name="fm" localSheetId="24">'[101]Summary- Flyovers'!#REF!</definedName>
    <definedName name="fm">'[101]Summary- Flyovers'!#REF!</definedName>
    <definedName name="foundation" localSheetId="23">[106]doq!#REF!</definedName>
    <definedName name="foundation" localSheetId="26">#REF!</definedName>
    <definedName name="foundation" localSheetId="24">[106]doq!#REF!</definedName>
    <definedName name="foundation">[106]doq!#REF!</definedName>
    <definedName name="FSAND" localSheetId="26">[35]MRATES!$I$10</definedName>
    <definedName name="FSAND" localSheetId="28">[36]MRATES!$I$10</definedName>
    <definedName name="FSAND">[37]MRATES!$I$10</definedName>
    <definedName name="Full_Print" localSheetId="26">'[154]Amortization Table'!$A$1:$I$377</definedName>
    <definedName name="Full_Print" localSheetId="28">'[155]Amortization Table'!$A$1:$I$377</definedName>
    <definedName name="Full_Print">'[156]Amortization Table'!$A$1:$I$377</definedName>
    <definedName name="GA" localSheetId="23">'[169]Road data'!#REF!</definedName>
    <definedName name="GA" localSheetId="26">#N/A</definedName>
    <definedName name="GA" localSheetId="24">'[169]Road data'!#REF!</definedName>
    <definedName name="GA" localSheetId="21">'[169]Road data'!#REF!</definedName>
    <definedName name="GA">'[169]Road data'!#REF!</definedName>
    <definedName name="gen_name" localSheetId="26">[110]GenAbst!$A$4</definedName>
    <definedName name="gen_name" localSheetId="28">[111]GenAbst!$A$4</definedName>
    <definedName name="gen_name">[109]GenAbst!$A$4</definedName>
    <definedName name="general">#N/A</definedName>
    <definedName name="gf" localSheetId="25">#REF!</definedName>
    <definedName name="gf" localSheetId="22">#REF!</definedName>
    <definedName name="gf" localSheetId="23">#REF!</definedName>
    <definedName name="gf" localSheetId="26">#REF!</definedName>
    <definedName name="gf" localSheetId="24">#REF!</definedName>
    <definedName name="gf" localSheetId="21">#REF!</definedName>
    <definedName name="gf">#REF!</definedName>
    <definedName name="ggg" localSheetId="25">'[81]Road data'!#REF!</definedName>
    <definedName name="ggg" localSheetId="22">'[81]Road data'!#REF!</definedName>
    <definedName name="ggg" localSheetId="23">'[81]Road data'!#REF!</definedName>
    <definedName name="ggg" localSheetId="26">'[82]Road data'!#REF!</definedName>
    <definedName name="ggg" localSheetId="24">'[81]Road data'!#REF!</definedName>
    <definedName name="ggg" localSheetId="21">'[81]Road data'!#REF!</definedName>
    <definedName name="ggg">'[81]Road data'!#REF!</definedName>
    <definedName name="gjg" localSheetId="25">'[81]Road data'!#REF!</definedName>
    <definedName name="gjg" localSheetId="22">'[81]Road data'!#REF!</definedName>
    <definedName name="gjg" localSheetId="23">'[81]Road data'!#REF!</definedName>
    <definedName name="gjg" localSheetId="26">'[82]Road data'!#REF!</definedName>
    <definedName name="gjg" localSheetId="24">'[81]Road data'!#REF!</definedName>
    <definedName name="gjg">'[81]Road data'!#REF!</definedName>
    <definedName name="GRA" localSheetId="26">[56]RMR!$L$18</definedName>
    <definedName name="GRA">[57]RMR!$L$18</definedName>
    <definedName name="GRAVEL" localSheetId="26">[35]MRATES!$I$8</definedName>
    <definedName name="GRAVEL" localSheetId="28">[36]MRATES!$I$8</definedName>
    <definedName name="GRAVEL">[37]MRATES!$I$8</definedName>
    <definedName name="GRAVEL_D" localSheetId="26">[5]MRATES!$K$34</definedName>
    <definedName name="GRAVEL_D" localSheetId="28">[10]MRATES!$K$34</definedName>
    <definedName name="GRAVEL_D">[61]MRATES!$K$34</definedName>
    <definedName name="GS" localSheetId="23">'[101]Summary- Flyovers'!#REF!</definedName>
    <definedName name="GS" localSheetId="26">#N/A</definedName>
    <definedName name="GS" localSheetId="24">'[101]Summary- Flyovers'!#REF!</definedName>
    <definedName name="GS" localSheetId="21">'[101]Summary- Flyovers'!#REF!</definedName>
    <definedName name="GS">'[101]Summary- Flyovers'!#REF!</definedName>
    <definedName name="Header_Row" localSheetId="26">ROW('[154]Amortization Table'!$A$17:$IV$17)</definedName>
    <definedName name="Header_Row" localSheetId="28">ROW('[155]Amortization Table'!$A$17:$IV$17)</definedName>
    <definedName name="Header_Row">ROW('[156]Amortization Table'!$A$17:$IV$17)</definedName>
    <definedName name="hh" localSheetId="25">'[81]Road data'!#REF!</definedName>
    <definedName name="hh" localSheetId="22">'[81]Road data'!#REF!</definedName>
    <definedName name="hh" localSheetId="23">'[81]Road data'!#REF!</definedName>
    <definedName name="hh" localSheetId="26">'[82]Road data'!#REF!</definedName>
    <definedName name="hh" localSheetId="24">'[81]Road data'!#REF!</definedName>
    <definedName name="hh">'[81]Road data'!#REF!</definedName>
    <definedName name="hhhhhhh" localSheetId="26">[170]MRATES!$F$37</definedName>
    <definedName name="hhhhhhh">[171]MRATES!$F$37</definedName>
    <definedName name="hn" localSheetId="25">[14]MRATES!#REF!</definedName>
    <definedName name="hn" localSheetId="22">[14]MRATES!#REF!</definedName>
    <definedName name="hn" localSheetId="23">[14]MRATES!#REF!</definedName>
    <definedName name="hn" localSheetId="26">[12]MRATES!#REF!</definedName>
    <definedName name="hn" localSheetId="24">[14]MRATES!#REF!</definedName>
    <definedName name="hn">[14]MRATES!#REF!</definedName>
    <definedName name="HTML_CodePage" hidden="1">1252</definedName>
    <definedName name="HTML_Control" localSheetId="25" hidden="1">{"'Sheet1'!$A$4386:$N$4591"}</definedName>
    <definedName name="HTML_Control" localSheetId="22" hidden="1">{"'Sheet1'!$A$4386:$N$4591"}</definedName>
    <definedName name="HTML_Control" localSheetId="26" hidden="1">{"'Sheet1'!$A$4386:$N$4591"}</definedName>
    <definedName name="HTML_Control" localSheetId="24" hidden="1">{"'Sheet1'!$A$4386:$N$4591"}</definedName>
    <definedName name="HTML_Control" localSheetId="21" hidden="1">{"'Sheet1'!$A$4386:$N$4591"}</definedName>
    <definedName name="HTML_Control" hidden="1">{"'Sheet1'!$A$4386:$N$4591"}</definedName>
    <definedName name="HTML_Description" hidden="1">""</definedName>
    <definedName name="HTML_Email" hidden="1">""</definedName>
    <definedName name="HTML_Header" hidden="1">"Sheet1"</definedName>
    <definedName name="HTML_LastUpdate" hidden="1">"7/1/03"</definedName>
    <definedName name="HTML_LineAfter" hidden="1">FALSE</definedName>
    <definedName name="HTML_LineBefore" hidden="1">FALSE</definedName>
    <definedName name="HTML_Name" hidden="1">"m.p.raval"</definedName>
    <definedName name="HTML_OBDlg2" hidden="1">TRUE</definedName>
    <definedName name="HTML_OBDlg4" hidden="1">TRUE</definedName>
    <definedName name="HTML_OS" hidden="1">0</definedName>
    <definedName name="HTML_PathFile" hidden="1">"A:\MyHTML.htm"</definedName>
    <definedName name="HTML_Title" hidden="1">"SGSDaily Progress Report Piyaj toDharoi Pipeline"</definedName>
    <definedName name="HYSD" localSheetId="26">[172]RMR!$F$29</definedName>
    <definedName name="HYSD" localSheetId="28">[173]RMR!$F$29</definedName>
    <definedName name="HYSD">[125]RMR!$F$29</definedName>
    <definedName name="i" localSheetId="23">'[169]Road Detail Est.'!#REF!</definedName>
    <definedName name="i" localSheetId="26">#N/A</definedName>
    <definedName name="i" localSheetId="24">'[169]Road Detail Est.'!#REF!</definedName>
    <definedName name="i" localSheetId="21">'[169]Road Detail Est.'!#REF!</definedName>
    <definedName name="i">'[169]Road Detail Est.'!#REF!</definedName>
    <definedName name="I_10" localSheetId="26">[56]RMR!$L$12</definedName>
    <definedName name="I_10">[57]RMR!$L$12</definedName>
    <definedName name="I_12" localSheetId="26">#N/A</definedName>
    <definedName name="I_12">[53]RMR!$L$11</definedName>
    <definedName name="I_2" localSheetId="25">[94]RMR!#REF!</definedName>
    <definedName name="I_2" localSheetId="22">[94]RMR!#REF!</definedName>
    <definedName name="I_2" localSheetId="23">[94]RMR!#REF!</definedName>
    <definedName name="I_2" localSheetId="26">[95]RMR!#REF!</definedName>
    <definedName name="I_2" localSheetId="24">[94]RMR!#REF!</definedName>
    <definedName name="I_2">[94]RMR!#REF!</definedName>
    <definedName name="I_20" localSheetId="26">[56]RMR!$L$10</definedName>
    <definedName name="I_20">[57]RMR!$L$10</definedName>
    <definedName name="I_25" localSheetId="26">#N/A</definedName>
    <definedName name="I_25">[53]RMR!$L$9</definedName>
    <definedName name="I_40" localSheetId="26">#N/A</definedName>
    <definedName name="I_40">[53]RMR!$L$8</definedName>
    <definedName name="I_6" localSheetId="26">[56]RMR!$L$13</definedName>
    <definedName name="I_6">[57]RMR!$L$13</definedName>
    <definedName name="I_60" localSheetId="26">[56]RMR!$L$5</definedName>
    <definedName name="I_60">[57]RMR!$L$5</definedName>
    <definedName name="I_H40" localSheetId="26">[56]RMR!$L$7</definedName>
    <definedName name="I_H40">[57]RMR!$L$7</definedName>
    <definedName name="iiii" localSheetId="26">#N/A</definedName>
    <definedName name="iiii">[145]Labour!$D$5</definedName>
    <definedName name="Improvements_to_P_S_Road_from_km_nabard" localSheetId="25">'[174](Road-Project)'!#REF!</definedName>
    <definedName name="Improvements_to_P_S_Road_from_km_nabard" localSheetId="22">'[174](Road-Project)'!#REF!</definedName>
    <definedName name="Improvements_to_P_S_Road_from_km_nabard" localSheetId="23">'[174](Road-Project)'!#REF!</definedName>
    <definedName name="Improvements_to_P_S_Road_from_km_nabard" localSheetId="26">'[175](Road-Project)'!#REF!</definedName>
    <definedName name="Improvements_to_P_S_Road_from_km_nabard" localSheetId="24">'[174](Road-Project)'!#REF!</definedName>
    <definedName name="Improvements_to_P_S_Road_from_km_nabard">'[174](Road-Project)'!#REF!</definedName>
    <definedName name="Interest_Rate" localSheetId="26">'[154]Amortization Table'!$D$7</definedName>
    <definedName name="Interest_Rate" localSheetId="28">'[155]Amortization Table'!$D$7</definedName>
    <definedName name="Interest_Rate">'[156]Amortization Table'!$D$7</definedName>
    <definedName name="ip" localSheetId="26">#N/A</definedName>
    <definedName name="ip" localSheetId="28">[176]MRATES!$H$54</definedName>
    <definedName name="ip">[177]MRATES!$H$54</definedName>
    <definedName name="IRC2.36" localSheetId="26">[35]MRATES!$F$8</definedName>
    <definedName name="IRC2.36" localSheetId="28">[36]MRATES!$F$8</definedName>
    <definedName name="IRC2.36">[37]MRATES!$F$8</definedName>
    <definedName name="ITI" localSheetId="25">'[15]MRMECADAMoad data'!#REF!</definedName>
    <definedName name="ITI" localSheetId="22">'[15]MRMECADAMoad data'!#REF!</definedName>
    <definedName name="ITI" localSheetId="23">'[15]MRMECADAMoad data'!#REF!</definedName>
    <definedName name="ITI" localSheetId="26">'[18]MRMECADAMoad data'!#REF!</definedName>
    <definedName name="ITI" localSheetId="24">'[15]MRMECADAMoad data'!#REF!</definedName>
    <definedName name="ITI">'[15]MRMECADAMoad data'!#REF!</definedName>
    <definedName name="j" localSheetId="25">'[81]Road data'!#REF!</definedName>
    <definedName name="j" localSheetId="22">'[81]Road data'!#REF!</definedName>
    <definedName name="j" localSheetId="23">'[81]Road data'!#REF!</definedName>
    <definedName name="j" localSheetId="26">'[82]Road data'!#REF!</definedName>
    <definedName name="j" localSheetId="24">'[81]Road data'!#REF!</definedName>
    <definedName name="j">'[81]Road data'!#REF!</definedName>
    <definedName name="jagan" localSheetId="26">[96]coverpage!$F$27</definedName>
    <definedName name="jagan">[97]coverpage!$F$27</definedName>
    <definedName name="Jarjangi_Pindruvada" localSheetId="25">#REF!</definedName>
    <definedName name="Jarjangi_Pindruvada" localSheetId="22">#REF!</definedName>
    <definedName name="Jarjangi_Pindruvada" localSheetId="23">#REF!</definedName>
    <definedName name="Jarjangi_Pindruvada" localSheetId="26">#REF!</definedName>
    <definedName name="Jarjangi_Pindruvada" localSheetId="24">#REF!</definedName>
    <definedName name="Jarjangi_Pindruvada" localSheetId="21">#REF!</definedName>
    <definedName name="Jarjangi_Pindruvada">#REF!</definedName>
    <definedName name="JHJHJ" localSheetId="25">Scheduled_Payment+Extra_Payment</definedName>
    <definedName name="JHJHJ" localSheetId="22">Scheduled_Payment+Extra_Payment</definedName>
    <definedName name="JHJHJ" localSheetId="20">Scheduled_Payment+Extra_Payment</definedName>
    <definedName name="JHJHJ" localSheetId="23">Scheduled_Payment+Extra_Payment</definedName>
    <definedName name="JHJHJ" localSheetId="26">Scheduled_Payment+Extra_Payment</definedName>
    <definedName name="JHJHJ" localSheetId="28">Scheduled_Payment+Extra_Payment</definedName>
    <definedName name="JHJHJ" localSheetId="24">Scheduled_Payment+Extra_Payment</definedName>
    <definedName name="JHJHJ" localSheetId="21">Scheduled_Payment+Extra_Payment</definedName>
    <definedName name="JHJHJ">Scheduled_Payment+Extra_Payment</definedName>
    <definedName name="JHJJHJHJ" localSheetId="25">Scheduled_Payment+Extra_Payment</definedName>
    <definedName name="JHJJHJHJ" localSheetId="22">Scheduled_Payment+Extra_Payment</definedName>
    <definedName name="JHJJHJHJ" localSheetId="20">Scheduled_Payment+Extra_Payment</definedName>
    <definedName name="JHJJHJHJ" localSheetId="23">Scheduled_Payment+Extra_Payment</definedName>
    <definedName name="JHJJHJHJ" localSheetId="26">Scheduled_Payment+Extra_Payment</definedName>
    <definedName name="JHJJHJHJ" localSheetId="28">Scheduled_Payment+Extra_Payment</definedName>
    <definedName name="JHJJHJHJ" localSheetId="24">Scheduled_Payment+Extra_Payment</definedName>
    <definedName name="JHJJHJHJ" localSheetId="21">Scheduled_Payment+Extra_Payment</definedName>
    <definedName name="JHJJHJHJ">Scheduled_Payment+Extra_Payment</definedName>
    <definedName name="jjj" localSheetId="26">'[96]Road data'!$K$697</definedName>
    <definedName name="jjj">'[97]Road data'!$K$697</definedName>
    <definedName name="JJJJJJJ" localSheetId="26">'[96]Road data'!$K$544</definedName>
    <definedName name="JJJJJJJ">'[97]Road data'!$K$544</definedName>
    <definedName name="JM" localSheetId="25">'[178]Road data'!#REF!</definedName>
    <definedName name="JM" localSheetId="22">'[178]Road data'!#REF!</definedName>
    <definedName name="JM" localSheetId="23">'[178]Road data'!#REF!</definedName>
    <definedName name="JM" localSheetId="26">'[179]Road data'!#REF!</definedName>
    <definedName name="JM" localSheetId="24">'[178]Road data'!#REF!</definedName>
    <definedName name="JM">'[178]Road data'!#REF!</definedName>
    <definedName name="JUNGLE" localSheetId="25">[108]Abs!#REF!</definedName>
    <definedName name="JUNGLE" localSheetId="22">[108]Abs!#REF!</definedName>
    <definedName name="JUNGLE" localSheetId="23">[108]Abs!#REF!</definedName>
    <definedName name="JUNGLE" localSheetId="26">[108]Abs!#REF!</definedName>
    <definedName name="JUNGLE" localSheetId="28">[108]Abs!#REF!</definedName>
    <definedName name="JUNGLE" localSheetId="24">[108]Abs!#REF!</definedName>
    <definedName name="JUNGLE">[108]Abs!#REF!</definedName>
    <definedName name="k" localSheetId="23">'[180]Road Detail Est.'!#REF!</definedName>
    <definedName name="k" localSheetId="26">'[181]Road Detail Est.'!#REF!</definedName>
    <definedName name="k" localSheetId="24">'[180]Road Detail Est.'!#REF!</definedName>
    <definedName name="k">'[180]Road Detail Est.'!#REF!</definedName>
    <definedName name="ka" localSheetId="23">'[81]Road data'!#REF!</definedName>
    <definedName name="ka" localSheetId="26">'[82]Road data'!#REF!</definedName>
    <definedName name="ka" localSheetId="24">'[81]Road data'!#REF!</definedName>
    <definedName name="ka">'[81]Road data'!#REF!</definedName>
    <definedName name="kaj" localSheetId="23">'[81]Road Detail Est.'!#REF!</definedName>
    <definedName name="kaj" localSheetId="26">'[82]Road Detail Est.'!#REF!</definedName>
    <definedName name="kaj" localSheetId="24">'[81]Road Detail Est.'!#REF!</definedName>
    <definedName name="kaj">'[81]Road Detail Est.'!#REF!</definedName>
    <definedName name="kj" localSheetId="23">'[81]Road Detail Est.'!#REF!</definedName>
    <definedName name="kj" localSheetId="26">'[82]Road Detail Est.'!#REF!</definedName>
    <definedName name="kj" localSheetId="24">'[81]Road Detail Est.'!#REF!</definedName>
    <definedName name="kj">'[81]Road Detail Est.'!#REF!</definedName>
    <definedName name="KJKKJ">#N/A</definedName>
    <definedName name="kk" localSheetId="23">'[81]Road data'!#REF!</definedName>
    <definedName name="kk" localSheetId="26">'[82]Road data'!#REF!</definedName>
    <definedName name="kk" localSheetId="24">'[81]Road data'!#REF!</definedName>
    <definedName name="kk">'[81]Road data'!#REF!</definedName>
    <definedName name="kkk" localSheetId="26">[170]MRATES!$F$36</definedName>
    <definedName name="kkk">[171]MRATES!$F$36</definedName>
    <definedName name="kkkk" localSheetId="25">'[81]Road data'!#REF!</definedName>
    <definedName name="kkkk" localSheetId="22">'[81]Road data'!#REF!</definedName>
    <definedName name="kkkk" localSheetId="23">'[81]Road data'!#REF!</definedName>
    <definedName name="kkkk" localSheetId="26">'[82]Road data'!#REF!</definedName>
    <definedName name="kkkk" localSheetId="24">'[81]Road data'!#REF!</definedName>
    <definedName name="kkkk">'[81]Road data'!#REF!</definedName>
    <definedName name="KP" localSheetId="25">'[182]Road Detail Est.'!#REF!</definedName>
    <definedName name="KP" localSheetId="22">'[182]Road Detail Est.'!#REF!</definedName>
    <definedName name="KP" localSheetId="23">'[182]Road Detail Est.'!#REF!</definedName>
    <definedName name="KP" localSheetId="26">'[182]Road Detail Est.'!#REF!</definedName>
    <definedName name="KP" localSheetId="24">'[182]Road Detail Est.'!#REF!</definedName>
    <definedName name="KP">'[182]Road Detail Est.'!#REF!</definedName>
    <definedName name="l" localSheetId="23">'[81]Road data'!#REF!</definedName>
    <definedName name="l" localSheetId="26">'[82]Road data'!#REF!</definedName>
    <definedName name="l" localSheetId="24">'[81]Road data'!#REF!</definedName>
    <definedName name="l">'[81]Road data'!#REF!</definedName>
    <definedName name="L_Bhisti" localSheetId="26">[183]Labour!$D$3</definedName>
    <definedName name="L_Bhisti">[184]Labour!$D$3</definedName>
    <definedName name="L_BitumenSprayer">[185]Labour!$D$4</definedName>
    <definedName name="L_Blacksmith" localSheetId="26">[183]Labour!$D$5</definedName>
    <definedName name="L_Blacksmith">[184]Labour!$D$5</definedName>
    <definedName name="L_Blaster" localSheetId="26">[186]Labour!$D$6</definedName>
    <definedName name="L_Blaster">[187]Labour!$D$6</definedName>
    <definedName name="L_ChipsSpreader">[185]Labour!$D$8</definedName>
    <definedName name="L_Driller" localSheetId="26">[186]Labour!$D$11</definedName>
    <definedName name="L_Driller">[187]Labour!$D$11</definedName>
    <definedName name="L_Mason_1stClass" localSheetId="26">[183]Labour!$D$14</definedName>
    <definedName name="L_Mason_1stClass">[184]Labour!$D$14</definedName>
    <definedName name="L_Mason_2ndClass" localSheetId="26">[183]Labour!$D$15</definedName>
    <definedName name="L_Mason_2ndClass">[184]Labour!$D$15</definedName>
    <definedName name="L_Mate" localSheetId="26">[183]Labour!$D$16</definedName>
    <definedName name="L_Mate">[184]Labour!$D$16</definedName>
    <definedName name="L_Mazdoor" localSheetId="26">[183]Labour!$D$17</definedName>
    <definedName name="L_Mazdoor">[184]Labour!$D$17</definedName>
    <definedName name="L_Mazdoor_Semi" localSheetId="26">[183]Labour!$D$18</definedName>
    <definedName name="L_Mazdoor_Semi">[184]Labour!$D$18</definedName>
    <definedName name="L_Mazdoor_Skilled" localSheetId="26">[183]Labour!$D$19</definedName>
    <definedName name="L_Mazdoor_Skilled">[184]Labour!$D$19</definedName>
    <definedName name="L_MUS" localSheetId="26">[188]Rates!$G$48</definedName>
    <definedName name="L_MUS">[189]Rates!$G$48</definedName>
    <definedName name="L_Surveyor" localSheetId="26">[183]Labour!$D$22</definedName>
    <definedName name="L_Surveyor">[184]Labour!$D$22</definedName>
    <definedName name="la" localSheetId="26">#N/A</definedName>
    <definedName name="la" localSheetId="28">[176]MRATES!$F$36</definedName>
    <definedName name="la">[177]MRATES!$F$36</definedName>
    <definedName name="LALI" localSheetId="25">#REF!</definedName>
    <definedName name="LALI" localSheetId="22">#REF!</definedName>
    <definedName name="LALI" localSheetId="23">#REF!</definedName>
    <definedName name="LALI" localSheetId="26">#REF!</definedName>
    <definedName name="LALI" localSheetId="24">#REF!</definedName>
    <definedName name="LALI" localSheetId="21">#REF!</definedName>
    <definedName name="LALI">#REF!</definedName>
    <definedName name="landacqcost" localSheetId="23">#REF!</definedName>
    <definedName name="landacqcost" localSheetId="26">#REF!</definedName>
    <definedName name="landacqcost" localSheetId="24">#REF!</definedName>
    <definedName name="landacqcost" localSheetId="21">#REF!</definedName>
    <definedName name="landacqcost">#REF!</definedName>
    <definedName name="Last_Row">#N/A</definedName>
    <definedName name="LBM" localSheetId="25">[108]Abs!#REF!</definedName>
    <definedName name="LBM" localSheetId="22">[108]Abs!#REF!</definedName>
    <definedName name="LBM" localSheetId="23">[108]Abs!#REF!</definedName>
    <definedName name="LBM" localSheetId="26">[108]Abs!#REF!</definedName>
    <definedName name="LBM" localSheetId="28">[108]Abs!#REF!</definedName>
    <definedName name="LBM" localSheetId="24">[108]Abs!#REF!</definedName>
    <definedName name="LBM" localSheetId="21">[108]Abs!#REF!</definedName>
    <definedName name="LBM">[108]Abs!#REF!</definedName>
    <definedName name="LCE" localSheetId="25">'[15]MRMECADAMoad data'!#REF!</definedName>
    <definedName name="LCE" localSheetId="22">'[15]MRMECADAMoad data'!#REF!</definedName>
    <definedName name="LCE" localSheetId="23">'[15]MRMECADAMoad data'!#REF!</definedName>
    <definedName name="LCE" localSheetId="26">'[18]MRMECADAMoad data'!#REF!</definedName>
    <definedName name="LCE" localSheetId="24">'[15]MRMECADAMoad data'!#REF!</definedName>
    <definedName name="LCE">'[15]MRMECADAMoad data'!#REF!</definedName>
    <definedName name="LEAD">#N/A</definedName>
    <definedName name="LEAD_1" localSheetId="25">#REF!</definedName>
    <definedName name="LEAD_1" localSheetId="22">#REF!</definedName>
    <definedName name="LEAD_1" localSheetId="23">#REF!</definedName>
    <definedName name="LEAD_1" localSheetId="26">#REF!</definedName>
    <definedName name="LEAD_1" localSheetId="28">#REF!</definedName>
    <definedName name="LEAD_1" localSheetId="24">#REF!</definedName>
    <definedName name="LEAD_1" localSheetId="21">#REF!</definedName>
    <definedName name="LEAD_1">#REF!</definedName>
    <definedName name="LEAD_2" localSheetId="23">#REF!</definedName>
    <definedName name="LEAD_2" localSheetId="26">#REF!</definedName>
    <definedName name="LEAD_2" localSheetId="28">#REF!</definedName>
    <definedName name="LEAD_2" localSheetId="24">#REF!</definedName>
    <definedName name="LEAD_2" localSheetId="21">#REF!</definedName>
    <definedName name="LEAD_2">#REF!</definedName>
    <definedName name="LEAD_3" localSheetId="23">#REF!</definedName>
    <definedName name="LEAD_3" localSheetId="26">#REF!</definedName>
    <definedName name="LEAD_3" localSheetId="28">#REF!</definedName>
    <definedName name="LEAD_3" localSheetId="24">#REF!</definedName>
    <definedName name="LEAD_3" localSheetId="21">#REF!</definedName>
    <definedName name="LEAD_3">#REF!</definedName>
    <definedName name="lead_MIDDLE" localSheetId="23">#REF!</definedName>
    <definedName name="lead_MIDDLE" localSheetId="28">#REF!</definedName>
    <definedName name="lead_MIDDLE" localSheetId="24">#REF!</definedName>
    <definedName name="lead_MIDDLE" localSheetId="21">#REF!</definedName>
    <definedName name="lead_MIDDLE">#REF!</definedName>
    <definedName name="lead_prin" localSheetId="23">#REF!</definedName>
    <definedName name="lead_prin" localSheetId="24">#REF!</definedName>
    <definedName name="lead_prin" localSheetId="21">#REF!</definedName>
    <definedName name="lead_prin">#REF!</definedName>
    <definedName name="LEAD_Y1" localSheetId="23">#REF!</definedName>
    <definedName name="LEAD_Y1" localSheetId="28">#REF!</definedName>
    <definedName name="LEAD_Y1" localSheetId="24">#REF!</definedName>
    <definedName name="LEAD_Y1" localSheetId="21">#REF!</definedName>
    <definedName name="LEAD_Y1">#REF!</definedName>
    <definedName name="LEAD_Y2" localSheetId="23">#REF!</definedName>
    <definedName name="LEAD_Y2" localSheetId="28">#REF!</definedName>
    <definedName name="LEAD_Y2" localSheetId="24">#REF!</definedName>
    <definedName name="LEAD_Y2" localSheetId="21">#REF!</definedName>
    <definedName name="LEAD_Y2">#REF!</definedName>
    <definedName name="lead2" localSheetId="26">[190]MRATES!$I$47</definedName>
    <definedName name="lead2">[191]MRATES!$I$47</definedName>
    <definedName name="lead3" localSheetId="25">#REF!</definedName>
    <definedName name="lead3" localSheetId="22">#REF!</definedName>
    <definedName name="lead3" localSheetId="23">#REF!</definedName>
    <definedName name="lead3" localSheetId="26">#REF!</definedName>
    <definedName name="lead3" localSheetId="24">#REF!</definedName>
    <definedName name="lead3" localSheetId="21">#REF!</definedName>
    <definedName name="lead3">#REF!</definedName>
    <definedName name="leadprin" localSheetId="23">#REF!</definedName>
    <definedName name="leadprin" localSheetId="26">#REF!</definedName>
    <definedName name="leadprin" localSheetId="24">#REF!</definedName>
    <definedName name="leadprin" localSheetId="21">#REF!</definedName>
    <definedName name="leadprin">#REF!</definedName>
    <definedName name="LEADS" localSheetId="25">'[192]Road Detail Est.'!#REF!</definedName>
    <definedName name="LEADS" localSheetId="22">'[192]Road Detail Est.'!#REF!</definedName>
    <definedName name="LEADS" localSheetId="23">'[192]Road Detail Est.'!#REF!</definedName>
    <definedName name="LEADS" localSheetId="26">'[192]Road Detail Est.'!#REF!</definedName>
    <definedName name="LEADS" localSheetId="28">'[192]Road Detail Est.'!#REF!</definedName>
    <definedName name="LEADS" localSheetId="24">'[192]Road Detail Est.'!#REF!</definedName>
    <definedName name="LEADS" localSheetId="21">'[192]Road Detail Est.'!#REF!</definedName>
    <definedName name="LEADS">'[192]Road Detail Est.'!#REF!</definedName>
    <definedName name="leads1">[193]leads!$A$3:$F$53</definedName>
    <definedName name="leads11">[49]leads!$A$3:$E$107</definedName>
    <definedName name="LEADSNCMTC" localSheetId="25">'[194]Road data'!#REF!</definedName>
    <definedName name="LEADSNCMTC" localSheetId="22">'[194]Road data'!#REF!</definedName>
    <definedName name="LEADSNCMTC" localSheetId="23">'[194]Road data'!#REF!</definedName>
    <definedName name="LEADSNCMTC" localSheetId="26">'[195]Road data'!#REF!</definedName>
    <definedName name="LEADSNCMTC" localSheetId="28">'[196]Road data'!#REF!</definedName>
    <definedName name="LEADSNCMTC" localSheetId="24">'[194]Road data'!#REF!</definedName>
    <definedName name="LEADSNCMTC" localSheetId="21">'[194]Road data'!#REF!</definedName>
    <definedName name="LEADSNCMTC">'[194]Road data'!#REF!</definedName>
    <definedName name="levelling" localSheetId="25">'[104]Bill-12'!#REF!</definedName>
    <definedName name="levelling" localSheetId="22">'[104]Bill-12'!#REF!</definedName>
    <definedName name="levelling" localSheetId="23">'[104]Bill-12'!#REF!</definedName>
    <definedName name="levelling" localSheetId="26">#N/A</definedName>
    <definedName name="levelling" localSheetId="24">'[104]Bill-12'!#REF!</definedName>
    <definedName name="levelling">'[104]Bill-12'!#REF!</definedName>
    <definedName name="line" localSheetId="25">#REF!</definedName>
    <definedName name="line" localSheetId="22">#REF!</definedName>
    <definedName name="line" localSheetId="23">#REF!</definedName>
    <definedName name="line" localSheetId="26">#REF!</definedName>
    <definedName name="line" localSheetId="28">#REF!</definedName>
    <definedName name="line" localSheetId="24">#REF!</definedName>
    <definedName name="line" localSheetId="21">#REF!</definedName>
    <definedName name="line">#REF!</definedName>
    <definedName name="ll" localSheetId="23">#REF!</definedName>
    <definedName name="ll" localSheetId="26">#REF!</definedName>
    <definedName name="ll" localSheetId="24">#REF!</definedName>
    <definedName name="ll" localSheetId="21">#REF!</definedName>
    <definedName name="ll">#REF!</definedName>
    <definedName name="lll" localSheetId="26">[170]MRATES!$H$54</definedName>
    <definedName name="lll">[171]MRATES!$H$54</definedName>
    <definedName name="llll" localSheetId="25">'[197]Road data'!#REF!</definedName>
    <definedName name="llll" localSheetId="22">'[197]Road data'!#REF!</definedName>
    <definedName name="llll" localSheetId="23">'[197]Road data'!#REF!</definedName>
    <definedName name="llll" localSheetId="26">'[198]Road data'!#REF!</definedName>
    <definedName name="llll" localSheetId="24">'[197]Road data'!#REF!</definedName>
    <definedName name="llll">'[197]Road data'!#REF!</definedName>
    <definedName name="Loan_Amount" localSheetId="26">'[154]Amortization Table'!$D$6</definedName>
    <definedName name="Loan_Amount" localSheetId="28">'[155]Amortization Table'!$D$6</definedName>
    <definedName name="Loan_Amount">'[156]Amortization Table'!$D$6</definedName>
    <definedName name="Loan_Start" localSheetId="26">'[154]Amortization Table'!$D$10</definedName>
    <definedName name="Loan_Start" localSheetId="28">'[155]Amortization Table'!$D$10</definedName>
    <definedName name="Loan_Start">'[156]Amortization Table'!$D$10</definedName>
    <definedName name="Loan_Years" localSheetId="26">'[154]Amortization Table'!$D$8</definedName>
    <definedName name="Loan_Years" localSheetId="28">'[155]Amortization Table'!$D$8</definedName>
    <definedName name="Loan_Years">'[156]Amortization Table'!$D$8</definedName>
    <definedName name="LS_ROAD" localSheetId="25">'[199]abs road'!#REF!</definedName>
    <definedName name="LS_ROAD" localSheetId="22">'[199]abs road'!#REF!</definedName>
    <definedName name="LS_ROAD" localSheetId="23">'[199]abs road'!#REF!</definedName>
    <definedName name="LS_ROAD" localSheetId="26">'[200]abs road'!#REF!</definedName>
    <definedName name="LS_ROAD" localSheetId="28">'[201]abs road'!#REF!</definedName>
    <definedName name="LS_ROAD" localSheetId="24">'[199]abs road'!#REF!</definedName>
    <definedName name="LS_ROAD" localSheetId="21">'[199]abs road'!#REF!</definedName>
    <definedName name="LS_ROAD">'[199]abs road'!#REF!</definedName>
    <definedName name="LSNO1">[202]Lead!$N$7</definedName>
    <definedName name="LSNO24">[202]Lead!$N$26</definedName>
    <definedName name="LSNO26">[202]Lead!$N$28</definedName>
    <definedName name="LSNO3">[202]Lead!$N$9</definedName>
    <definedName name="Lukalam_Komana" localSheetId="25">#REF!</definedName>
    <definedName name="Lukalam_Komana" localSheetId="22">#REF!</definedName>
    <definedName name="Lukalam_Komana" localSheetId="23">#REF!</definedName>
    <definedName name="Lukalam_Komana" localSheetId="26">#REF!</definedName>
    <definedName name="Lukalam_Komana" localSheetId="24">#REF!</definedName>
    <definedName name="Lukalam_Komana" localSheetId="21">#REF!</definedName>
    <definedName name="Lukalam_Komana">#REF!</definedName>
    <definedName name="M_0.50" localSheetId="23">#REF!</definedName>
    <definedName name="M_0.50" localSheetId="26">#REF!</definedName>
    <definedName name="M_0.50" localSheetId="24">#REF!</definedName>
    <definedName name="M_0.50" localSheetId="21">#REF!</definedName>
    <definedName name="M_0.50">#REF!</definedName>
    <definedName name="M_01" localSheetId="23">#REF!</definedName>
    <definedName name="M_01" localSheetId="26">#REF!</definedName>
    <definedName name="M_01" localSheetId="24">#REF!</definedName>
    <definedName name="M_01" localSheetId="21">#REF!</definedName>
    <definedName name="M_01">#REF!</definedName>
    <definedName name="M_02" localSheetId="23">#REF!</definedName>
    <definedName name="M_02" localSheetId="24">#REF!</definedName>
    <definedName name="M_02" localSheetId="21">#REF!</definedName>
    <definedName name="M_02">#REF!</definedName>
    <definedName name="M_03" localSheetId="26">[74]Rates!$D$10</definedName>
    <definedName name="M_03" localSheetId="28">[75]Rates!$D$10</definedName>
    <definedName name="M_03">[76]Rates!$D$10</definedName>
    <definedName name="M_04" localSheetId="25">#REF!</definedName>
    <definedName name="M_04" localSheetId="22">#REF!</definedName>
    <definedName name="M_04" localSheetId="23">#REF!</definedName>
    <definedName name="M_04" localSheetId="26">#REF!</definedName>
    <definedName name="M_04" localSheetId="24">#REF!</definedName>
    <definedName name="M_04" localSheetId="21">#REF!</definedName>
    <definedName name="M_04">#REF!</definedName>
    <definedName name="M_05" localSheetId="23">#REF!</definedName>
    <definedName name="M_05" localSheetId="26">#REF!</definedName>
    <definedName name="M_05" localSheetId="24">#REF!</definedName>
    <definedName name="M_05" localSheetId="21">#REF!</definedName>
    <definedName name="M_05">#REF!</definedName>
    <definedName name="M_06" localSheetId="23">#REF!</definedName>
    <definedName name="M_06" localSheetId="26">#REF!</definedName>
    <definedName name="M_06" localSheetId="24">#REF!</definedName>
    <definedName name="M_06" localSheetId="21">#REF!</definedName>
    <definedName name="M_06">#REF!</definedName>
    <definedName name="M_07" localSheetId="23">#REF!</definedName>
    <definedName name="M_07" localSheetId="24">#REF!</definedName>
    <definedName name="M_07" localSheetId="21">#REF!</definedName>
    <definedName name="M_07">#REF!</definedName>
    <definedName name="M_08" localSheetId="23">#REF!</definedName>
    <definedName name="M_08" localSheetId="24">#REF!</definedName>
    <definedName name="M_08" localSheetId="21">#REF!</definedName>
    <definedName name="M_08">#REF!</definedName>
    <definedName name="M_09" localSheetId="23">#REF!</definedName>
    <definedName name="M_09" localSheetId="24">#REF!</definedName>
    <definedName name="M_09" localSheetId="21">#REF!</definedName>
    <definedName name="M_09">#REF!</definedName>
    <definedName name="M_10" localSheetId="23">#REF!</definedName>
    <definedName name="M_10" localSheetId="24">#REF!</definedName>
    <definedName name="M_10" localSheetId="21">#REF!</definedName>
    <definedName name="M_10">#REF!</definedName>
    <definedName name="M_100" localSheetId="23">#REF!</definedName>
    <definedName name="M_100" localSheetId="24">#REF!</definedName>
    <definedName name="M_100" localSheetId="21">#REF!</definedName>
    <definedName name="M_100">#REF!</definedName>
    <definedName name="M_101" localSheetId="23">#REF!</definedName>
    <definedName name="M_101" localSheetId="24">#REF!</definedName>
    <definedName name="M_101" localSheetId="21">#REF!</definedName>
    <definedName name="M_101">#REF!</definedName>
    <definedName name="M_102" localSheetId="23">#REF!</definedName>
    <definedName name="M_102" localSheetId="24">#REF!</definedName>
    <definedName name="M_102" localSheetId="21">#REF!</definedName>
    <definedName name="M_102">#REF!</definedName>
    <definedName name="M_103" localSheetId="23">#REF!</definedName>
    <definedName name="M_103" localSheetId="24">#REF!</definedName>
    <definedName name="M_103" localSheetId="21">#REF!</definedName>
    <definedName name="M_103">#REF!</definedName>
    <definedName name="M_104" localSheetId="23">#REF!</definedName>
    <definedName name="M_104" localSheetId="24">#REF!</definedName>
    <definedName name="M_104" localSheetId="21">#REF!</definedName>
    <definedName name="M_104">#REF!</definedName>
    <definedName name="M_105" localSheetId="23">#REF!</definedName>
    <definedName name="M_105" localSheetId="24">#REF!</definedName>
    <definedName name="M_105" localSheetId="21">#REF!</definedName>
    <definedName name="M_105">#REF!</definedName>
    <definedName name="M_106" localSheetId="23">#REF!</definedName>
    <definedName name="M_106" localSheetId="24">#REF!</definedName>
    <definedName name="M_106" localSheetId="21">#REF!</definedName>
    <definedName name="M_106">#REF!</definedName>
    <definedName name="M_107" localSheetId="23">#REF!</definedName>
    <definedName name="M_107" localSheetId="24">#REF!</definedName>
    <definedName name="M_107" localSheetId="21">#REF!</definedName>
    <definedName name="M_107">#REF!</definedName>
    <definedName name="M_108" localSheetId="23">#REF!</definedName>
    <definedName name="M_108" localSheetId="24">#REF!</definedName>
    <definedName name="M_108" localSheetId="21">#REF!</definedName>
    <definedName name="M_108">#REF!</definedName>
    <definedName name="M_109" localSheetId="23">#REF!</definedName>
    <definedName name="M_109" localSheetId="24">#REF!</definedName>
    <definedName name="M_109" localSheetId="21">#REF!</definedName>
    <definedName name="M_109">#REF!</definedName>
    <definedName name="M_11" localSheetId="23">#REF!</definedName>
    <definedName name="M_11" localSheetId="24">#REF!</definedName>
    <definedName name="M_11" localSheetId="21">#REF!</definedName>
    <definedName name="M_11">#REF!</definedName>
    <definedName name="M_110" localSheetId="23">#REF!</definedName>
    <definedName name="M_110" localSheetId="24">#REF!</definedName>
    <definedName name="M_110" localSheetId="21">#REF!</definedName>
    <definedName name="M_110">#REF!</definedName>
    <definedName name="M_111" localSheetId="23">#REF!</definedName>
    <definedName name="M_111" localSheetId="24">#REF!</definedName>
    <definedName name="M_111" localSheetId="21">#REF!</definedName>
    <definedName name="M_111">#REF!</definedName>
    <definedName name="M_112" localSheetId="23">#REF!</definedName>
    <definedName name="M_112" localSheetId="24">#REF!</definedName>
    <definedName name="M_112" localSheetId="21">#REF!</definedName>
    <definedName name="M_112">#REF!</definedName>
    <definedName name="M_113" localSheetId="23">#REF!</definedName>
    <definedName name="M_113" localSheetId="24">#REF!</definedName>
    <definedName name="M_113" localSheetId="21">#REF!</definedName>
    <definedName name="M_113">#REF!</definedName>
    <definedName name="M_114" localSheetId="23">#REF!</definedName>
    <definedName name="M_114" localSheetId="24">#REF!</definedName>
    <definedName name="M_114" localSheetId="21">#REF!</definedName>
    <definedName name="M_114">#REF!</definedName>
    <definedName name="M_115" localSheetId="23">#REF!</definedName>
    <definedName name="M_115" localSheetId="24">#REF!</definedName>
    <definedName name="M_115" localSheetId="21">#REF!</definedName>
    <definedName name="M_115">#REF!</definedName>
    <definedName name="M_116" localSheetId="23">#REF!</definedName>
    <definedName name="M_116" localSheetId="24">#REF!</definedName>
    <definedName name="M_116" localSheetId="21">#REF!</definedName>
    <definedName name="M_116">#REF!</definedName>
    <definedName name="M_117" localSheetId="23">#REF!</definedName>
    <definedName name="M_117" localSheetId="24">#REF!</definedName>
    <definedName name="M_117" localSheetId="21">#REF!</definedName>
    <definedName name="M_117">#REF!</definedName>
    <definedName name="M_118" localSheetId="23">#REF!</definedName>
    <definedName name="M_118" localSheetId="24">#REF!</definedName>
    <definedName name="M_118" localSheetId="21">#REF!</definedName>
    <definedName name="M_118">#REF!</definedName>
    <definedName name="M_119" localSheetId="23">#REF!</definedName>
    <definedName name="M_119" localSheetId="24">#REF!</definedName>
    <definedName name="M_119" localSheetId="21">#REF!</definedName>
    <definedName name="M_119">#REF!</definedName>
    <definedName name="M_12" localSheetId="23">#REF!</definedName>
    <definedName name="M_12" localSheetId="24">#REF!</definedName>
    <definedName name="M_12" localSheetId="21">#REF!</definedName>
    <definedName name="M_12">#REF!</definedName>
    <definedName name="M_120" localSheetId="23">#REF!</definedName>
    <definedName name="M_120" localSheetId="24">#REF!</definedName>
    <definedName name="M_120" localSheetId="21">#REF!</definedName>
    <definedName name="M_120">#REF!</definedName>
    <definedName name="M_121" localSheetId="23">#REF!</definedName>
    <definedName name="M_121" localSheetId="24">#REF!</definedName>
    <definedName name="M_121" localSheetId="21">#REF!</definedName>
    <definedName name="M_121">#REF!</definedName>
    <definedName name="M_122" localSheetId="23">#REF!</definedName>
    <definedName name="M_122" localSheetId="24">#REF!</definedName>
    <definedName name="M_122" localSheetId="21">#REF!</definedName>
    <definedName name="M_122">#REF!</definedName>
    <definedName name="M_123" localSheetId="23">#REF!</definedName>
    <definedName name="M_123" localSheetId="24">#REF!</definedName>
    <definedName name="M_123" localSheetId="21">#REF!</definedName>
    <definedName name="M_123">#REF!</definedName>
    <definedName name="M_124" localSheetId="23">#REF!</definedName>
    <definedName name="M_124" localSheetId="24">#REF!</definedName>
    <definedName name="M_124" localSheetId="21">#REF!</definedName>
    <definedName name="M_124">#REF!</definedName>
    <definedName name="M_125" localSheetId="23">#REF!</definedName>
    <definedName name="M_125" localSheetId="24">#REF!</definedName>
    <definedName name="M_125" localSheetId="21">#REF!</definedName>
    <definedName name="M_125">#REF!</definedName>
    <definedName name="M_126" localSheetId="23">#REF!</definedName>
    <definedName name="M_126" localSheetId="24">#REF!</definedName>
    <definedName name="M_126" localSheetId="21">#REF!</definedName>
    <definedName name="M_126">#REF!</definedName>
    <definedName name="M_127" localSheetId="23">#REF!</definedName>
    <definedName name="M_127" localSheetId="24">#REF!</definedName>
    <definedName name="M_127" localSheetId="21">#REF!</definedName>
    <definedName name="M_127">#REF!</definedName>
    <definedName name="M_128" localSheetId="23">#REF!</definedName>
    <definedName name="M_128" localSheetId="24">#REF!</definedName>
    <definedName name="M_128" localSheetId="21">#REF!</definedName>
    <definedName name="M_128">#REF!</definedName>
    <definedName name="M_129" localSheetId="23">#REF!</definedName>
    <definedName name="M_129" localSheetId="24">#REF!</definedName>
    <definedName name="M_129" localSheetId="21">#REF!</definedName>
    <definedName name="M_129">#REF!</definedName>
    <definedName name="M_13" localSheetId="23">#REF!</definedName>
    <definedName name="M_13" localSheetId="24">#REF!</definedName>
    <definedName name="M_13" localSheetId="21">#REF!</definedName>
    <definedName name="M_13">#REF!</definedName>
    <definedName name="M_130" localSheetId="23">#REF!</definedName>
    <definedName name="M_130" localSheetId="24">#REF!</definedName>
    <definedName name="M_130" localSheetId="21">#REF!</definedName>
    <definedName name="M_130">#REF!</definedName>
    <definedName name="M_131" localSheetId="23">#REF!</definedName>
    <definedName name="M_131" localSheetId="24">#REF!</definedName>
    <definedName name="M_131" localSheetId="21">#REF!</definedName>
    <definedName name="M_131">#REF!</definedName>
    <definedName name="M_132" localSheetId="23">#REF!</definedName>
    <definedName name="M_132" localSheetId="24">#REF!</definedName>
    <definedName name="M_132" localSheetId="21">#REF!</definedName>
    <definedName name="M_132">#REF!</definedName>
    <definedName name="M_133" localSheetId="23">#REF!</definedName>
    <definedName name="M_133" localSheetId="24">#REF!</definedName>
    <definedName name="M_133" localSheetId="21">#REF!</definedName>
    <definedName name="M_133">#REF!</definedName>
    <definedName name="M_134" localSheetId="23">#REF!</definedName>
    <definedName name="M_134" localSheetId="24">#REF!</definedName>
    <definedName name="M_134" localSheetId="21">#REF!</definedName>
    <definedName name="M_134">#REF!</definedName>
    <definedName name="M_135" localSheetId="23">#REF!</definedName>
    <definedName name="M_135" localSheetId="24">#REF!</definedName>
    <definedName name="M_135" localSheetId="21">#REF!</definedName>
    <definedName name="M_135">#REF!</definedName>
    <definedName name="M_136" localSheetId="23">#REF!</definedName>
    <definedName name="M_136" localSheetId="24">#REF!</definedName>
    <definedName name="M_136" localSheetId="21">#REF!</definedName>
    <definedName name="M_136">#REF!</definedName>
    <definedName name="M_137" localSheetId="23">#REF!</definedName>
    <definedName name="M_137" localSheetId="24">#REF!</definedName>
    <definedName name="M_137" localSheetId="21">#REF!</definedName>
    <definedName name="M_137">#REF!</definedName>
    <definedName name="M_138" localSheetId="23">#REF!</definedName>
    <definedName name="M_138" localSheetId="24">#REF!</definedName>
    <definedName name="M_138" localSheetId="21">#REF!</definedName>
    <definedName name="M_138">#REF!</definedName>
    <definedName name="M_139" localSheetId="23">#REF!</definedName>
    <definedName name="M_139" localSheetId="24">#REF!</definedName>
    <definedName name="M_139" localSheetId="21">#REF!</definedName>
    <definedName name="M_139">#REF!</definedName>
    <definedName name="M_14" localSheetId="23">#REF!</definedName>
    <definedName name="M_14" localSheetId="24">#REF!</definedName>
    <definedName name="M_14" localSheetId="21">#REF!</definedName>
    <definedName name="M_14">#REF!</definedName>
    <definedName name="M_140" localSheetId="23">#REF!</definedName>
    <definedName name="M_140" localSheetId="24">#REF!</definedName>
    <definedName name="M_140" localSheetId="21">#REF!</definedName>
    <definedName name="M_140">#REF!</definedName>
    <definedName name="M_141" localSheetId="23">#REF!</definedName>
    <definedName name="M_141" localSheetId="24">#REF!</definedName>
    <definedName name="M_141" localSheetId="21">#REF!</definedName>
    <definedName name="M_141">#REF!</definedName>
    <definedName name="M_142" localSheetId="23">#REF!</definedName>
    <definedName name="M_142" localSheetId="24">#REF!</definedName>
    <definedName name="M_142" localSheetId="21">#REF!</definedName>
    <definedName name="M_142">#REF!</definedName>
    <definedName name="M_143" localSheetId="23">#REF!</definedName>
    <definedName name="M_143" localSheetId="24">#REF!</definedName>
    <definedName name="M_143" localSheetId="21">#REF!</definedName>
    <definedName name="M_143">#REF!</definedName>
    <definedName name="M_144" localSheetId="23">#REF!</definedName>
    <definedName name="M_144" localSheetId="24">#REF!</definedName>
    <definedName name="M_144" localSheetId="21">#REF!</definedName>
    <definedName name="M_144">#REF!</definedName>
    <definedName name="M_145" localSheetId="23">#REF!</definedName>
    <definedName name="M_145" localSheetId="24">#REF!</definedName>
    <definedName name="M_145" localSheetId="21">#REF!</definedName>
    <definedName name="M_145">#REF!</definedName>
    <definedName name="M_146" localSheetId="23">#REF!</definedName>
    <definedName name="M_146" localSheetId="24">#REF!</definedName>
    <definedName name="M_146" localSheetId="21">#REF!</definedName>
    <definedName name="M_146">#REF!</definedName>
    <definedName name="M_147" localSheetId="23">#REF!</definedName>
    <definedName name="M_147" localSheetId="24">#REF!</definedName>
    <definedName name="M_147" localSheetId="21">#REF!</definedName>
    <definedName name="M_147">#REF!</definedName>
    <definedName name="M_148" localSheetId="23">#REF!</definedName>
    <definedName name="M_148" localSheetId="24">#REF!</definedName>
    <definedName name="M_148" localSheetId="21">#REF!</definedName>
    <definedName name="M_148">#REF!</definedName>
    <definedName name="M_149" localSheetId="23">#REF!</definedName>
    <definedName name="M_149" localSheetId="24">#REF!</definedName>
    <definedName name="M_149" localSheetId="21">#REF!</definedName>
    <definedName name="M_149">#REF!</definedName>
    <definedName name="M_15" localSheetId="23">#REF!</definedName>
    <definedName name="M_15" localSheetId="24">#REF!</definedName>
    <definedName name="M_15" localSheetId="21">#REF!</definedName>
    <definedName name="M_15">#REF!</definedName>
    <definedName name="M_150" localSheetId="23">#REF!</definedName>
    <definedName name="M_150" localSheetId="24">#REF!</definedName>
    <definedName name="M_150" localSheetId="21">#REF!</definedName>
    <definedName name="M_150">#REF!</definedName>
    <definedName name="M_16" localSheetId="23">#REF!</definedName>
    <definedName name="M_16" localSheetId="24">#REF!</definedName>
    <definedName name="M_16" localSheetId="21">#REF!</definedName>
    <definedName name="M_16">#REF!</definedName>
    <definedName name="M_17" localSheetId="23">#REF!</definedName>
    <definedName name="M_17" localSheetId="24">#REF!</definedName>
    <definedName name="M_17" localSheetId="21">#REF!</definedName>
    <definedName name="M_17">#REF!</definedName>
    <definedName name="M_18" localSheetId="23">#REF!</definedName>
    <definedName name="M_18" localSheetId="24">#REF!</definedName>
    <definedName name="M_18" localSheetId="21">#REF!</definedName>
    <definedName name="M_18">#REF!</definedName>
    <definedName name="M_19" localSheetId="23">#REF!</definedName>
    <definedName name="M_19" localSheetId="24">#REF!</definedName>
    <definedName name="M_19" localSheetId="21">#REF!</definedName>
    <definedName name="M_19">#REF!</definedName>
    <definedName name="M_20" localSheetId="23">#REF!</definedName>
    <definedName name="M_20" localSheetId="24">#REF!</definedName>
    <definedName name="M_20" localSheetId="21">#REF!</definedName>
    <definedName name="M_20">#REF!</definedName>
    <definedName name="M_21" localSheetId="23">#REF!</definedName>
    <definedName name="M_21" localSheetId="24">#REF!</definedName>
    <definedName name="M_21" localSheetId="21">#REF!</definedName>
    <definedName name="M_21">#REF!</definedName>
    <definedName name="M_22" localSheetId="23">#REF!</definedName>
    <definedName name="M_22" localSheetId="24">#REF!</definedName>
    <definedName name="M_22" localSheetId="21">#REF!</definedName>
    <definedName name="M_22">#REF!</definedName>
    <definedName name="M_23" localSheetId="23">#REF!</definedName>
    <definedName name="M_23" localSheetId="24">#REF!</definedName>
    <definedName name="M_23" localSheetId="21">#REF!</definedName>
    <definedName name="M_23">#REF!</definedName>
    <definedName name="M_24" localSheetId="23">#REF!</definedName>
    <definedName name="M_24" localSheetId="24">#REF!</definedName>
    <definedName name="M_24" localSheetId="21">#REF!</definedName>
    <definedName name="M_24">#REF!</definedName>
    <definedName name="M_25" localSheetId="26">[74]Rates!$D$32</definedName>
    <definedName name="M_25" localSheetId="28">[75]Rates!$D$32</definedName>
    <definedName name="M_25">[76]Rates!$D$32</definedName>
    <definedName name="M_25_box_Culvert" localSheetId="25">#REF!</definedName>
    <definedName name="M_25_box_Culvert" localSheetId="22">#REF!</definedName>
    <definedName name="M_25_box_Culvert" localSheetId="23">#REF!</definedName>
    <definedName name="M_25_box_Culvert" localSheetId="26">#REF!</definedName>
    <definedName name="M_25_box_Culvert" localSheetId="24">#REF!</definedName>
    <definedName name="M_25_box_Culvert" localSheetId="21">#REF!</definedName>
    <definedName name="M_25_box_Culvert">#REF!</definedName>
    <definedName name="M_26" localSheetId="26">[110]Rates!$D$33</definedName>
    <definedName name="M_26" localSheetId="28">[111]Rates!$D$33</definedName>
    <definedName name="M_26">[109]Rates!$D$33</definedName>
    <definedName name="M_27" localSheetId="25">#REF!</definedName>
    <definedName name="M_27" localSheetId="22">#REF!</definedName>
    <definedName name="M_27" localSheetId="23">#REF!</definedName>
    <definedName name="M_27" localSheetId="26">#REF!</definedName>
    <definedName name="M_27" localSheetId="24">#REF!</definedName>
    <definedName name="M_27" localSheetId="21">#REF!</definedName>
    <definedName name="M_27">#REF!</definedName>
    <definedName name="M_28" localSheetId="23">#REF!</definedName>
    <definedName name="M_28" localSheetId="26">#REF!</definedName>
    <definedName name="M_28" localSheetId="24">#REF!</definedName>
    <definedName name="M_28" localSheetId="21">#REF!</definedName>
    <definedName name="M_28">#REF!</definedName>
    <definedName name="M_29" localSheetId="23">#REF!</definedName>
    <definedName name="M_29" localSheetId="26">#REF!</definedName>
    <definedName name="M_29" localSheetId="24">#REF!</definedName>
    <definedName name="M_29" localSheetId="21">#REF!</definedName>
    <definedName name="M_29">#REF!</definedName>
    <definedName name="M_30" localSheetId="23">#REF!</definedName>
    <definedName name="M_30" localSheetId="24">#REF!</definedName>
    <definedName name="M_30" localSheetId="21">#REF!</definedName>
    <definedName name="M_30">#REF!</definedName>
    <definedName name="M_31" localSheetId="23">#REF!</definedName>
    <definedName name="M_31" localSheetId="24">#REF!</definedName>
    <definedName name="M_31" localSheetId="21">#REF!</definedName>
    <definedName name="M_31">#REF!</definedName>
    <definedName name="M_32" localSheetId="23">#REF!</definedName>
    <definedName name="M_32" localSheetId="24">#REF!</definedName>
    <definedName name="M_32" localSheetId="21">#REF!</definedName>
    <definedName name="M_32">#REF!</definedName>
    <definedName name="M_33" localSheetId="23">#REF!</definedName>
    <definedName name="M_33" localSheetId="24">#REF!</definedName>
    <definedName name="M_33" localSheetId="21">#REF!</definedName>
    <definedName name="M_33">#REF!</definedName>
    <definedName name="M_34" localSheetId="23">#REF!</definedName>
    <definedName name="M_34" localSheetId="24">#REF!</definedName>
    <definedName name="M_34" localSheetId="21">#REF!</definedName>
    <definedName name="M_34">#REF!</definedName>
    <definedName name="M_35" localSheetId="23">#REF!</definedName>
    <definedName name="M_35" localSheetId="24">#REF!</definedName>
    <definedName name="M_35" localSheetId="21">#REF!</definedName>
    <definedName name="M_35">#REF!</definedName>
    <definedName name="M_36" localSheetId="23">#REF!</definedName>
    <definedName name="M_36" localSheetId="24">#REF!</definedName>
    <definedName name="M_36" localSheetId="21">#REF!</definedName>
    <definedName name="M_36">#REF!</definedName>
    <definedName name="M_37" localSheetId="23">#REF!</definedName>
    <definedName name="M_37" localSheetId="24">#REF!</definedName>
    <definedName name="M_37" localSheetId="21">#REF!</definedName>
    <definedName name="M_37">#REF!</definedName>
    <definedName name="M_38" localSheetId="23">#REF!</definedName>
    <definedName name="M_38" localSheetId="24">#REF!</definedName>
    <definedName name="M_38" localSheetId="21">#REF!</definedName>
    <definedName name="M_38">#REF!</definedName>
    <definedName name="M_39" localSheetId="23">#REF!</definedName>
    <definedName name="M_39" localSheetId="24">#REF!</definedName>
    <definedName name="M_39" localSheetId="21">#REF!</definedName>
    <definedName name="M_39">#REF!</definedName>
    <definedName name="M_40" localSheetId="23">#REF!</definedName>
    <definedName name="M_40" localSheetId="24">#REF!</definedName>
    <definedName name="M_40" localSheetId="21">#REF!</definedName>
    <definedName name="M_40">#REF!</definedName>
    <definedName name="M_41" localSheetId="23">#REF!</definedName>
    <definedName name="M_41" localSheetId="24">#REF!</definedName>
    <definedName name="M_41" localSheetId="21">#REF!</definedName>
    <definedName name="M_41">#REF!</definedName>
    <definedName name="M_42" localSheetId="23">#REF!</definedName>
    <definedName name="M_42" localSheetId="24">#REF!</definedName>
    <definedName name="M_42" localSheetId="21">#REF!</definedName>
    <definedName name="M_42">#REF!</definedName>
    <definedName name="M_43" localSheetId="23">#REF!</definedName>
    <definedName name="M_43" localSheetId="24">#REF!</definedName>
    <definedName name="M_43" localSheetId="21">#REF!</definedName>
    <definedName name="M_43">#REF!</definedName>
    <definedName name="M_44" localSheetId="23">#REF!</definedName>
    <definedName name="M_44" localSheetId="24">#REF!</definedName>
    <definedName name="M_44" localSheetId="21">#REF!</definedName>
    <definedName name="M_44">#REF!</definedName>
    <definedName name="M_45" localSheetId="23">#REF!</definedName>
    <definedName name="M_45" localSheetId="24">#REF!</definedName>
    <definedName name="M_45" localSheetId="21">#REF!</definedName>
    <definedName name="M_45">#REF!</definedName>
    <definedName name="M_46" localSheetId="23">#REF!</definedName>
    <definedName name="M_46" localSheetId="24">#REF!</definedName>
    <definedName name="M_46" localSheetId="21">#REF!</definedName>
    <definedName name="M_46">#REF!</definedName>
    <definedName name="M_47" localSheetId="23">#REF!</definedName>
    <definedName name="M_47" localSheetId="24">#REF!</definedName>
    <definedName name="M_47" localSheetId="21">#REF!</definedName>
    <definedName name="M_47">#REF!</definedName>
    <definedName name="M_48" localSheetId="23">#REF!</definedName>
    <definedName name="M_48" localSheetId="24">#REF!</definedName>
    <definedName name="M_48" localSheetId="21">#REF!</definedName>
    <definedName name="M_48">#REF!</definedName>
    <definedName name="M_49" localSheetId="23">#REF!</definedName>
    <definedName name="M_49" localSheetId="24">#REF!</definedName>
    <definedName name="M_49" localSheetId="21">#REF!</definedName>
    <definedName name="M_49">#REF!</definedName>
    <definedName name="M_50" localSheetId="23">#REF!</definedName>
    <definedName name="M_50" localSheetId="24">#REF!</definedName>
    <definedName name="M_50" localSheetId="21">#REF!</definedName>
    <definedName name="M_50">#REF!</definedName>
    <definedName name="M_51" localSheetId="23">#REF!</definedName>
    <definedName name="M_51" localSheetId="24">#REF!</definedName>
    <definedName name="M_51" localSheetId="21">#REF!</definedName>
    <definedName name="M_51">#REF!</definedName>
    <definedName name="M_52" localSheetId="23">#REF!</definedName>
    <definedName name="M_52" localSheetId="24">#REF!</definedName>
    <definedName name="M_52" localSheetId="21">#REF!</definedName>
    <definedName name="M_52">#REF!</definedName>
    <definedName name="M_53" localSheetId="23">#REF!</definedName>
    <definedName name="M_53" localSheetId="24">#REF!</definedName>
    <definedName name="M_53" localSheetId="21">#REF!</definedName>
    <definedName name="M_53">#REF!</definedName>
    <definedName name="M_54" localSheetId="23">#REF!</definedName>
    <definedName name="M_54" localSheetId="24">#REF!</definedName>
    <definedName name="M_54" localSheetId="21">#REF!</definedName>
    <definedName name="M_54">#REF!</definedName>
    <definedName name="M_55" localSheetId="23">#REF!</definedName>
    <definedName name="M_55" localSheetId="24">#REF!</definedName>
    <definedName name="M_55" localSheetId="21">#REF!</definedName>
    <definedName name="M_55">#REF!</definedName>
    <definedName name="M_56" localSheetId="23">#REF!</definedName>
    <definedName name="M_56" localSheetId="24">#REF!</definedName>
    <definedName name="M_56" localSheetId="21">#REF!</definedName>
    <definedName name="M_56">#REF!</definedName>
    <definedName name="M_57" localSheetId="23">#REF!</definedName>
    <definedName name="M_57" localSheetId="24">#REF!</definedName>
    <definedName name="M_57" localSheetId="21">#REF!</definedName>
    <definedName name="M_57">#REF!</definedName>
    <definedName name="M_58" localSheetId="23">#REF!</definedName>
    <definedName name="M_58" localSheetId="24">#REF!</definedName>
    <definedName name="M_58" localSheetId="21">#REF!</definedName>
    <definedName name="M_58">#REF!</definedName>
    <definedName name="M_59" localSheetId="23">#REF!</definedName>
    <definedName name="M_59" localSheetId="24">#REF!</definedName>
    <definedName name="M_59" localSheetId="21">#REF!</definedName>
    <definedName name="M_59">#REF!</definedName>
    <definedName name="M_60" localSheetId="23">#REF!</definedName>
    <definedName name="M_60" localSheetId="24">#REF!</definedName>
    <definedName name="M_60" localSheetId="21">#REF!</definedName>
    <definedName name="M_60">#REF!</definedName>
    <definedName name="M_61" localSheetId="23">#REF!</definedName>
    <definedName name="M_61" localSheetId="24">#REF!</definedName>
    <definedName name="M_61" localSheetId="21">#REF!</definedName>
    <definedName name="M_61">#REF!</definedName>
    <definedName name="M_62" localSheetId="23">#REF!</definedName>
    <definedName name="M_62" localSheetId="24">#REF!</definedName>
    <definedName name="M_62" localSheetId="21">#REF!</definedName>
    <definedName name="M_62">#REF!</definedName>
    <definedName name="M_63" localSheetId="23">#REF!</definedName>
    <definedName name="M_63" localSheetId="24">#REF!</definedName>
    <definedName name="M_63" localSheetId="21">#REF!</definedName>
    <definedName name="M_63">#REF!</definedName>
    <definedName name="M_64" localSheetId="23">#REF!</definedName>
    <definedName name="M_64" localSheetId="24">#REF!</definedName>
    <definedName name="M_64" localSheetId="21">#REF!</definedName>
    <definedName name="M_64">#REF!</definedName>
    <definedName name="M_65" localSheetId="23">#REF!</definedName>
    <definedName name="M_65" localSheetId="24">#REF!</definedName>
    <definedName name="M_65" localSheetId="21">#REF!</definedName>
    <definedName name="M_65">#REF!</definedName>
    <definedName name="M_66" localSheetId="23">#REF!</definedName>
    <definedName name="M_66" localSheetId="24">#REF!</definedName>
    <definedName name="M_66" localSheetId="21">#REF!</definedName>
    <definedName name="M_66">#REF!</definedName>
    <definedName name="M_67" localSheetId="23">#REF!</definedName>
    <definedName name="M_67" localSheetId="24">#REF!</definedName>
    <definedName name="M_67" localSheetId="21">#REF!</definedName>
    <definedName name="M_67">#REF!</definedName>
    <definedName name="M_68" localSheetId="23">#REF!</definedName>
    <definedName name="M_68" localSheetId="24">#REF!</definedName>
    <definedName name="M_68" localSheetId="21">#REF!</definedName>
    <definedName name="M_68">#REF!</definedName>
    <definedName name="M_69" localSheetId="23">#REF!</definedName>
    <definedName name="M_69" localSheetId="24">#REF!</definedName>
    <definedName name="M_69" localSheetId="21">#REF!</definedName>
    <definedName name="M_69">#REF!</definedName>
    <definedName name="M_70" localSheetId="23">#REF!</definedName>
    <definedName name="M_70" localSheetId="24">#REF!</definedName>
    <definedName name="M_70" localSheetId="21">#REF!</definedName>
    <definedName name="M_70">#REF!</definedName>
    <definedName name="M_71" localSheetId="23">#REF!</definedName>
    <definedName name="M_71" localSheetId="24">#REF!</definedName>
    <definedName name="M_71" localSheetId="21">#REF!</definedName>
    <definedName name="M_71">#REF!</definedName>
    <definedName name="M_72" localSheetId="23">#REF!</definedName>
    <definedName name="M_72" localSheetId="24">#REF!</definedName>
    <definedName name="M_72" localSheetId="21">#REF!</definedName>
    <definedName name="M_72">#REF!</definedName>
    <definedName name="M_73" localSheetId="23">#REF!</definedName>
    <definedName name="M_73" localSheetId="24">#REF!</definedName>
    <definedName name="M_73" localSheetId="21">#REF!</definedName>
    <definedName name="M_73">#REF!</definedName>
    <definedName name="M_74" localSheetId="23">#REF!</definedName>
    <definedName name="M_74" localSheetId="24">#REF!</definedName>
    <definedName name="M_74" localSheetId="21">#REF!</definedName>
    <definedName name="M_74">#REF!</definedName>
    <definedName name="M_75" localSheetId="23">#REF!</definedName>
    <definedName name="M_75" localSheetId="24">#REF!</definedName>
    <definedName name="M_75" localSheetId="21">#REF!</definedName>
    <definedName name="M_75">#REF!</definedName>
    <definedName name="M_76" localSheetId="23">#REF!</definedName>
    <definedName name="M_76" localSheetId="24">#REF!</definedName>
    <definedName name="M_76" localSheetId="21">#REF!</definedName>
    <definedName name="M_76">#REF!</definedName>
    <definedName name="M_77" localSheetId="23">#REF!</definedName>
    <definedName name="M_77" localSheetId="24">#REF!</definedName>
    <definedName name="M_77" localSheetId="21">#REF!</definedName>
    <definedName name="M_77">#REF!</definedName>
    <definedName name="M_78" localSheetId="23">#REF!</definedName>
    <definedName name="M_78" localSheetId="24">#REF!</definedName>
    <definedName name="M_78" localSheetId="21">#REF!</definedName>
    <definedName name="M_78">#REF!</definedName>
    <definedName name="M_79" localSheetId="23">#REF!</definedName>
    <definedName name="M_79" localSheetId="24">#REF!</definedName>
    <definedName name="M_79" localSheetId="21">#REF!</definedName>
    <definedName name="M_79">#REF!</definedName>
    <definedName name="M_80" localSheetId="23">#REF!</definedName>
    <definedName name="M_80" localSheetId="24">#REF!</definedName>
    <definedName name="M_80" localSheetId="21">#REF!</definedName>
    <definedName name="M_80">#REF!</definedName>
    <definedName name="M_81" localSheetId="23">#REF!</definedName>
    <definedName name="M_81" localSheetId="24">#REF!</definedName>
    <definedName name="M_81" localSheetId="21">#REF!</definedName>
    <definedName name="M_81">#REF!</definedName>
    <definedName name="M_82" localSheetId="23">#REF!</definedName>
    <definedName name="M_82" localSheetId="24">#REF!</definedName>
    <definedName name="M_82" localSheetId="21">#REF!</definedName>
    <definedName name="M_82">#REF!</definedName>
    <definedName name="M_83" localSheetId="23">#REF!</definedName>
    <definedName name="M_83" localSheetId="24">#REF!</definedName>
    <definedName name="M_83" localSheetId="21">#REF!</definedName>
    <definedName name="M_83">#REF!</definedName>
    <definedName name="M_84" localSheetId="23">#REF!</definedName>
    <definedName name="M_84" localSheetId="24">#REF!</definedName>
    <definedName name="M_84" localSheetId="21">#REF!</definedName>
    <definedName name="M_84">#REF!</definedName>
    <definedName name="M_85" localSheetId="23">#REF!</definedName>
    <definedName name="M_85" localSheetId="24">#REF!</definedName>
    <definedName name="M_85" localSheetId="21">#REF!</definedName>
    <definedName name="M_85">#REF!</definedName>
    <definedName name="M_86" localSheetId="23">#REF!</definedName>
    <definedName name="M_86" localSheetId="24">#REF!</definedName>
    <definedName name="M_86" localSheetId="21">#REF!</definedName>
    <definedName name="M_86">#REF!</definedName>
    <definedName name="M_87" localSheetId="23">#REF!</definedName>
    <definedName name="M_87" localSheetId="24">#REF!</definedName>
    <definedName name="M_87" localSheetId="21">#REF!</definedName>
    <definedName name="M_87">#REF!</definedName>
    <definedName name="M_88" localSheetId="23">#REF!</definedName>
    <definedName name="M_88" localSheetId="24">#REF!</definedName>
    <definedName name="M_88" localSheetId="21">#REF!</definedName>
    <definedName name="M_88">#REF!</definedName>
    <definedName name="M_89" localSheetId="23">#REF!</definedName>
    <definedName name="M_89" localSheetId="24">#REF!</definedName>
    <definedName name="M_89" localSheetId="21">#REF!</definedName>
    <definedName name="M_89">#REF!</definedName>
    <definedName name="M_90" localSheetId="23">#REF!</definedName>
    <definedName name="M_90" localSheetId="24">#REF!</definedName>
    <definedName name="M_90" localSheetId="21">#REF!</definedName>
    <definedName name="M_90">#REF!</definedName>
    <definedName name="M_91" localSheetId="23">#REF!</definedName>
    <definedName name="M_91" localSheetId="24">#REF!</definedName>
    <definedName name="M_91" localSheetId="21">#REF!</definedName>
    <definedName name="M_91">#REF!</definedName>
    <definedName name="M_92" localSheetId="23">#REF!</definedName>
    <definedName name="M_92" localSheetId="24">#REF!</definedName>
    <definedName name="M_92" localSheetId="21">#REF!</definedName>
    <definedName name="M_92">#REF!</definedName>
    <definedName name="M_93" localSheetId="23">#REF!</definedName>
    <definedName name="M_93" localSheetId="24">#REF!</definedName>
    <definedName name="M_93" localSheetId="21">#REF!</definedName>
    <definedName name="M_93">#REF!</definedName>
    <definedName name="M_94" localSheetId="23">#REF!</definedName>
    <definedName name="M_94" localSheetId="24">#REF!</definedName>
    <definedName name="M_94" localSheetId="21">#REF!</definedName>
    <definedName name="M_94">#REF!</definedName>
    <definedName name="M_95" localSheetId="23">#REF!</definedName>
    <definedName name="M_95" localSheetId="24">#REF!</definedName>
    <definedName name="M_95" localSheetId="21">#REF!</definedName>
    <definedName name="M_95">#REF!</definedName>
    <definedName name="M_96" localSheetId="23">#REF!</definedName>
    <definedName name="M_96" localSheetId="24">#REF!</definedName>
    <definedName name="M_96" localSheetId="21">#REF!</definedName>
    <definedName name="M_96">#REF!</definedName>
    <definedName name="M_97" localSheetId="23">#REF!</definedName>
    <definedName name="M_97" localSheetId="24">#REF!</definedName>
    <definedName name="M_97" localSheetId="21">#REF!</definedName>
    <definedName name="M_97">#REF!</definedName>
    <definedName name="M_98" localSheetId="23">#REF!</definedName>
    <definedName name="M_98" localSheetId="24">#REF!</definedName>
    <definedName name="M_98" localSheetId="21">#REF!</definedName>
    <definedName name="M_98">#REF!</definedName>
    <definedName name="M_99" localSheetId="23">#REF!</definedName>
    <definedName name="M_99" localSheetId="24">#REF!</definedName>
    <definedName name="M_99" localSheetId="21">#REF!</definedName>
    <definedName name="M_99">#REF!</definedName>
    <definedName name="M_ACPipe_100" localSheetId="26">[186]Material!$D$3</definedName>
    <definedName name="M_ACPipe_100">[187]Material!$D$3</definedName>
    <definedName name="M_Aggregate_10" localSheetId="26">[183]Material!$D$17</definedName>
    <definedName name="M_Aggregate_10">[184]Material!$D$17</definedName>
    <definedName name="M_Aggregate_20" localSheetId="26">[183]Material!$D$18</definedName>
    <definedName name="M_Aggregate_20">[184]Material!$D$18</definedName>
    <definedName name="M_Aggregate_375mmMaximum_224_56mm" localSheetId="26">[183]Material!$D$4</definedName>
    <definedName name="M_Aggregate_375mmMaximum_224_56mm">[184]Material!$D$4</definedName>
    <definedName name="M_Aggregate_40" localSheetId="26">[183]Material!$D$19</definedName>
    <definedName name="M_Aggregate_40">[184]Material!$D$19</definedName>
    <definedName name="M_Aggregate_Crushable_GradeII">[203]Material!$D$21</definedName>
    <definedName name="M_Aggregate_Crushable_GradeIII">[203]Material!$D$22</definedName>
    <definedName name="M_Aggregate_GradeII_19mmNominal_10_5mm" localSheetId="26">[204]Material!$D$14</definedName>
    <definedName name="M_Aggregate_GradeII_19mmNominal_10_5mm">[205]Material!$D$14</definedName>
    <definedName name="M_Aggregate_GradeII_19mmNominal_25_10mm" localSheetId="26">[204]Material!$D$15</definedName>
    <definedName name="M_Aggregate_GradeII_19mmNominal_25_10mm">[205]Material!$D$15</definedName>
    <definedName name="M_Aggregate_GradeII_19mmNominal_5mm_below" localSheetId="26">[204]Material!$D$16</definedName>
    <definedName name="M_Aggregate_GradeII_19mmNominal_5mm_below">[205]Material!$D$16</definedName>
    <definedName name="M_Aggregate_GradeII_63_45mm">[203]Material!$D$24</definedName>
    <definedName name="M_Aggregate_GradeIII_53_224mm">[203]Material!$D$25</definedName>
    <definedName name="M_BindingWire" localSheetId="26">[186]Material!$D$38</definedName>
    <definedName name="M_BindingWire">[187]Material!$D$38</definedName>
    <definedName name="M_Bitumen_CRM" localSheetId="26">[204]Material!$D$39</definedName>
    <definedName name="M_Bitumen_CRM">[205]Material!$D$39</definedName>
    <definedName name="M_Bitumen_NRM" localSheetId="26">[204]Material!$D$40</definedName>
    <definedName name="M_Bitumen_NRM">[205]Material!$D$40</definedName>
    <definedName name="M_Bitumen_PM" localSheetId="26">[204]Material!$D$41</definedName>
    <definedName name="M_Bitumen_PM">[205]Material!$D$41</definedName>
    <definedName name="M_Bitumen_S65">[185]Material!$D$42</definedName>
    <definedName name="M_Bitumen_S90">[185]Material!$D$43</definedName>
    <definedName name="M_BitumenEmulsion_RS1" localSheetId="26">[204]Material!$D$44</definedName>
    <definedName name="M_BitumenEmulsion_RS1">[205]Material!$D$44</definedName>
    <definedName name="M_BitumenEmulsion_SS1" localSheetId="26">[183]Material!$D$45</definedName>
    <definedName name="M_BitumenEmulsion_SS1">[184]Material!$D$45</definedName>
    <definedName name="M_BitumenSealant" localSheetId="26">[183]Material!$D$46</definedName>
    <definedName name="M_BitumenSealant">[184]Material!$D$46</definedName>
    <definedName name="M_Blasted_Rubble" localSheetId="26">[186]Material!$D$47</definedName>
    <definedName name="M_Blasted_Rubble">[187]Material!$D$47</definedName>
    <definedName name="M_BlastingMaterial" localSheetId="26">[186]Material!$D$48</definedName>
    <definedName name="M_BlastingMaterial">[187]Material!$D$48</definedName>
    <definedName name="M_BondStone_400_150_150mm" localSheetId="26">[186]Material!$D$49</definedName>
    <definedName name="M_BondStone_400_150_150mm">[187]Material!$D$49</definedName>
    <definedName name="M_Brick_1stClass" localSheetId="26">[186]Material!$D$50</definedName>
    <definedName name="M_Brick_1stClass">[187]Material!$D$50</definedName>
    <definedName name="M_Cement" localSheetId="26">[183]Material!$D$51</definedName>
    <definedName name="M_Cement">[184]Material!$D$51</definedName>
    <definedName name="M_CompensationForEarthTakenFromPrivateLand">[185]Material!$D$54</definedName>
    <definedName name="M_CrushedSand_OR_Grit" localSheetId="26">[204]Material!$D$61</definedName>
    <definedName name="M_CrushedSand_OR_Grit">[205]Material!$D$61</definedName>
    <definedName name="M_CrushedStoneChipping_132" localSheetId="26">[204]Material!$D$64</definedName>
    <definedName name="M_CrushedStoneChipping_132">[205]Material!$D$64</definedName>
    <definedName name="M_CrushedStoneChipping_67mm_100Passing_112mm" localSheetId="26">[204]Material!$D$65</definedName>
    <definedName name="M_CrushedStoneChipping_67mm_100Passing_112mm">[205]Material!$D$65</definedName>
    <definedName name="M_CrushedStoneChipping_67mm_100Passing_95mm" localSheetId="26">[204]Material!$D$66</definedName>
    <definedName name="M_CrushedStoneChipping_67mm_100Passing_95mm">[205]Material!$D$66</definedName>
    <definedName name="M_CrushedStoneChipping_95" localSheetId="26">[204]Material!$D$67</definedName>
    <definedName name="M_CrushedStoneChipping_95">[205]Material!$D$67</definedName>
    <definedName name="M_CrushedStoneCoarseAggregatePassing_53mm">[185]Material!$D$68</definedName>
    <definedName name="M_CuringCompound" localSheetId="26">[183]Material!$D$69</definedName>
    <definedName name="M_CuringCompound">[184]Material!$D$69</definedName>
    <definedName name="M_DebondingStrips" localSheetId="26">[183]Material!$D$70</definedName>
    <definedName name="M_DebondingStrips">[184]Material!$D$70</definedName>
    <definedName name="M_ElastomericBearingAssembly" localSheetId="26">[186]Material!$D$73</definedName>
    <definedName name="M_ElastomericBearingAssembly">[187]Material!$D$73</definedName>
    <definedName name="M_ElectricDetonator" localSheetId="26">[186]Material!$D$74</definedName>
    <definedName name="M_ElectricDetonator">[187]Material!$D$74</definedName>
    <definedName name="M_FilterMedia" localSheetId="26">[186]Material!$D$79</definedName>
    <definedName name="M_FilterMedia">[187]Material!$D$79</definedName>
    <definedName name="M_filterMediam" localSheetId="26">#REF!</definedName>
    <definedName name="M_filterMediam">[106]Material!$D$79</definedName>
    <definedName name="M_GranularMaterial" localSheetId="26">[186]Material!$D$88</definedName>
    <definedName name="M_GranularMaterial">[187]Material!$D$88</definedName>
    <definedName name="M_HandBrokenMetal_40mm" localSheetId="26">[204]Material!$D$89</definedName>
    <definedName name="M_HandBrokenMetal_40mm">[205]Material!$D$89</definedName>
    <definedName name="M_InterlockingBlocks_60mm" localSheetId="26">[204]Material!$D$91</definedName>
    <definedName name="M_InterlockingBlocks_60mm">[205]Material!$D$91</definedName>
    <definedName name="M_InterlockingBlocks_80mm" localSheetId="26">[204]Material!$D$92</definedName>
    <definedName name="M_InterlockingBlocks_80mm">[205]Material!$D$92</definedName>
    <definedName name="M_JointFillerBoard" localSheetId="26">[183]Material!$D$93</definedName>
    <definedName name="M_JointFillerBoard">[184]Material!$D$93</definedName>
    <definedName name="M_JuteRope_12mm" localSheetId="26">[183]Material!$D$95</definedName>
    <definedName name="M_JuteRope_12mm">[184]Material!$D$95</definedName>
    <definedName name="M_KeyAggregatesPassing_224mm">[185]Material!$D$96</definedName>
    <definedName name="M_L">#N/A</definedName>
    <definedName name="M_Lime" localSheetId="26">[186]Material!$D$97</definedName>
    <definedName name="M_Lime">[187]Material!$D$97</definedName>
    <definedName name="M_MSClamps" localSheetId="26">[186]Material!$D$102</definedName>
    <definedName name="M_MSClamps">[187]Material!$D$102</definedName>
    <definedName name="M_Plasticizer" localSheetId="26">[183]Material!$D$109</definedName>
    <definedName name="M_Plasticizer">[184]Material!$D$109</definedName>
    <definedName name="M_PolytheneSheet_125" localSheetId="26">[183]Material!$D$110</definedName>
    <definedName name="M_PolytheneSheet_125">[184]Material!$D$110</definedName>
    <definedName name="M_PolytheneSheething" localSheetId="26">[183]Material!$D$111</definedName>
    <definedName name="M_PolytheneSheething">[184]Material!$D$111</definedName>
    <definedName name="M_RCCPipeNP3_1000mm" localSheetId="26">[183]Material!$D$114</definedName>
    <definedName name="M_RCCPipeNP3_1000mm">[184]Material!$D$114</definedName>
    <definedName name="M_RCCPipeNP3_1200mm" localSheetId="26">[183]Material!$D$113</definedName>
    <definedName name="M_RCCPipeNP3_1200mm">[184]Material!$D$113</definedName>
    <definedName name="M_RCCPipeNP3_500mm" localSheetId="26">[183]Material!$D$117</definedName>
    <definedName name="M_RCCPipeNP3_500mm">[184]Material!$D$117</definedName>
    <definedName name="M_RCCPipeNP3_750mm" localSheetId="26">[183]Material!$D$115</definedName>
    <definedName name="M_RCCPipeNP3_750mm">[184]Material!$D$115</definedName>
    <definedName name="M_RCCPipeNP4_1000mm" localSheetId="26">[183]Material!$D$119</definedName>
    <definedName name="M_RCCPipeNP4_1000mm">[184]Material!$D$119</definedName>
    <definedName name="M_RCCPipeNP4_1200mm" localSheetId="26">[183]Material!$D$118</definedName>
    <definedName name="M_RCCPipeNP4_1200mm">[184]Material!$D$118</definedName>
    <definedName name="M_RCCPipeNP4_500mm" localSheetId="26">[183]Material!$D$122</definedName>
    <definedName name="M_RCCPipeNP4_500mm">[184]Material!$D$122</definedName>
    <definedName name="M_RCCPipeNP4_750mm" localSheetId="26">[183]Material!$D$120</definedName>
    <definedName name="M_RCCPipeNP4_750mm">[184]Material!$D$120</definedName>
    <definedName name="M_Sand_Coarse" localSheetId="26">[183]Material!$D$125</definedName>
    <definedName name="M_Sand_Coarse">[184]Material!$D$125</definedName>
    <definedName name="M_Sand_Fine" localSheetId="26">[183]Material!$D$126</definedName>
    <definedName name="M_Sand_Fine">[184]Material!$D$126</definedName>
    <definedName name="M_SteelReinforcement_HYSDBars" localSheetId="26">[186]Material!$D$129</definedName>
    <definedName name="M_SteelReinforcement_HYSDBars">[187]Material!$D$129</definedName>
    <definedName name="M_SteelReinforcement_MSRoundBars" localSheetId="26">[183]Material!$D$130</definedName>
    <definedName name="M_SteelReinforcement_MSRoundBars">[184]Material!$D$130</definedName>
    <definedName name="M_SteelReinforcement_TMTBars" localSheetId="26">[186]Material!$D$131</definedName>
    <definedName name="M_SteelReinforcement_TMTBars">[187]Material!$D$131</definedName>
    <definedName name="M_StoneBoulder_150mm_below">[185]Material!$D$132</definedName>
    <definedName name="M_StoneChips_12mm" localSheetId="26">[204]Material!$D$133</definedName>
    <definedName name="M_StoneChips_12mm">[205]Material!$D$133</definedName>
    <definedName name="M_StoneCrushedAggregate_112_009mm" localSheetId="26">[204]Material!$D$135</definedName>
    <definedName name="M_StoneCrushedAggregate_112_009mm">[205]Material!$D$135</definedName>
    <definedName name="M_StoneForCoarseRubbleMasonry_1stSort" localSheetId="26">[186]Material!$D$136</definedName>
    <definedName name="M_StoneForCoarseRubbleMasonry_1stSort">[187]Material!$D$136</definedName>
    <definedName name="M_StoneForCoarseRubbleMasonry_2ndSort" localSheetId="26">[186]Material!$D$137</definedName>
    <definedName name="M_StoneForCoarseRubbleMasonry_2ndSort">[187]Material!$D$137</definedName>
    <definedName name="M_StoneForRandomRubbleMasonry" localSheetId="26">[186]Material!$D$138</definedName>
    <definedName name="M_StoneForRandomRubbleMasonry">[187]Material!$D$138</definedName>
    <definedName name="M_StoneSpalls">[185]Material!$D$144</definedName>
    <definedName name="M_UL">#N/A</definedName>
    <definedName name="M_Water" localSheetId="26">[183]Material!$D$146</definedName>
    <definedName name="M_Water">[184]Material!$D$146</definedName>
    <definedName name="m10levelling" localSheetId="25">[106]doq!#REF!</definedName>
    <definedName name="m10levelling" localSheetId="22">[106]doq!#REF!</definedName>
    <definedName name="m10levelling" localSheetId="23">[106]doq!#REF!</definedName>
    <definedName name="m10levelling" localSheetId="26">#REF!</definedName>
    <definedName name="m10levelling" localSheetId="24">[106]doq!#REF!</definedName>
    <definedName name="m10levelling" localSheetId="21">[106]doq!#REF!</definedName>
    <definedName name="m10levelling">[106]doq!#REF!</definedName>
    <definedName name="m15curtainwall" localSheetId="25">[106]doq!#REF!</definedName>
    <definedName name="m15curtainwall" localSheetId="22">[106]doq!#REF!</definedName>
    <definedName name="m15curtainwall" localSheetId="23">[106]doq!#REF!</definedName>
    <definedName name="m15curtainwall" localSheetId="26">#REF!</definedName>
    <definedName name="m15curtainwall" localSheetId="24">[106]doq!#REF!</definedName>
    <definedName name="m15curtainwall">[106]doq!#REF!</definedName>
    <definedName name="m15flooring" localSheetId="25">[106]doq!#REF!</definedName>
    <definedName name="m15flooring" localSheetId="22">[106]doq!#REF!</definedName>
    <definedName name="m15flooring" localSheetId="23">[106]doq!#REF!</definedName>
    <definedName name="m15flooring" localSheetId="26">#REF!</definedName>
    <definedName name="m15flooring" localSheetId="24">[106]doq!#REF!</definedName>
    <definedName name="m15flooring">[106]doq!#REF!</definedName>
    <definedName name="m20flooring" localSheetId="25">[106]doq!#REF!</definedName>
    <definedName name="m20flooring" localSheetId="22">[106]doq!#REF!</definedName>
    <definedName name="m20flooring" localSheetId="23">[106]doq!#REF!</definedName>
    <definedName name="m20flooring" localSheetId="26">#REF!</definedName>
    <definedName name="m20flooring" localSheetId="24">[106]doq!#REF!</definedName>
    <definedName name="m20flooring">[106]doq!#REF!</definedName>
    <definedName name="man" localSheetId="26">#N/A</definedName>
    <definedName name="man" localSheetId="28">[176]MRATES!$F$36</definedName>
    <definedName name="man">[177]MRATES!$F$36</definedName>
    <definedName name="Man_Mazdoor" localSheetId="25">#REF!</definedName>
    <definedName name="Man_Mazdoor" localSheetId="22">#REF!</definedName>
    <definedName name="Man_Mazdoor" localSheetId="23">#REF!</definedName>
    <definedName name="Man_Mazdoor" localSheetId="26">#REF!</definedName>
    <definedName name="Man_Mazdoor" localSheetId="24">#REF!</definedName>
    <definedName name="Man_Mazdoor" localSheetId="21">#REF!</definedName>
    <definedName name="Man_Mazdoor">#REF!</definedName>
    <definedName name="MASON" localSheetId="25">'[15]MRMECADAMoad data'!#REF!</definedName>
    <definedName name="MASON" localSheetId="22">'[15]MRMECADAMoad data'!#REF!</definedName>
    <definedName name="MASON" localSheetId="23">'[15]MRMECADAMoad data'!#REF!</definedName>
    <definedName name="MASON" localSheetId="26">'[18]MRMECADAMoad data'!#REF!</definedName>
    <definedName name="MASON" localSheetId="24">'[15]MRMECADAMoad data'!#REF!</definedName>
    <definedName name="MASON" localSheetId="21">'[15]MRMECADAMoad data'!#REF!</definedName>
    <definedName name="MASON">'[15]MRMECADAMoad data'!#REF!</definedName>
    <definedName name="MASTICPAD" localSheetId="26">[206]MRATES!$I$23</definedName>
    <definedName name="MASTICPAD" localSheetId="28">[207]MRATES!$I$23</definedName>
    <definedName name="MASTICPAD">[208]MRATES!$I$23</definedName>
    <definedName name="MATE" localSheetId="26">[128]MRATES!$F$36</definedName>
    <definedName name="MATE" localSheetId="28">[129]MRATES!$F$36</definedName>
    <definedName name="MATE">[37]MRATES!$F$36</definedName>
    <definedName name="MAZDOOR" localSheetId="26">[128]MRATES!$F$37</definedName>
    <definedName name="MAZDOOR" localSheetId="28">[129]MRATES!$F$37</definedName>
    <definedName name="MAZDOOR">[209]MRATES!$F$37</definedName>
    <definedName name="mcir" localSheetId="26">#N/A</definedName>
    <definedName name="mcir">[210]coverpage!$E$27</definedName>
    <definedName name="mdiv" localSheetId="26">#N/A</definedName>
    <definedName name="mdiv">[211]coverpage!$E$28</definedName>
    <definedName name="Metal" localSheetId="25">#REF!</definedName>
    <definedName name="Metal" localSheetId="22">#REF!</definedName>
    <definedName name="Metal" localSheetId="23">#REF!</definedName>
    <definedName name="Metal" localSheetId="26">#REF!</definedName>
    <definedName name="Metal" localSheetId="24">#REF!</definedName>
    <definedName name="Metal" localSheetId="21">#REF!</definedName>
    <definedName name="Metal">#REF!</definedName>
    <definedName name="METAL_D" localSheetId="25">[127]MRATES!$K$30</definedName>
    <definedName name="METAL_D" localSheetId="22">[127]MRATES!$K$30</definedName>
    <definedName name="METAL_D" localSheetId="26">[212]MRATES!$K$30</definedName>
    <definedName name="METAL_D" localSheetId="28">[213]MRATES!$K$30</definedName>
    <definedName name="METAL_D" localSheetId="24">[130]MRATES!$K$30</definedName>
    <definedName name="METAL_D" localSheetId="21">[130]MRATES!$K$30</definedName>
    <definedName name="METAL_D">[130]MRATES!$K$30</definedName>
    <definedName name="metal1" localSheetId="25">#REF!</definedName>
    <definedName name="metal1" localSheetId="22">#REF!</definedName>
    <definedName name="metal1" localSheetId="23">#REF!</definedName>
    <definedName name="metal1" localSheetId="26">#REF!</definedName>
    <definedName name="metal1" localSheetId="24">#REF!</definedName>
    <definedName name="metal1" localSheetId="21">#REF!</definedName>
    <definedName name="metal1">#REF!</definedName>
    <definedName name="metal11" localSheetId="23">#REF!</definedName>
    <definedName name="metal11" localSheetId="26">#REF!</definedName>
    <definedName name="metal11" localSheetId="24">#REF!</definedName>
    <definedName name="metal11" localSheetId="21">#REF!</definedName>
    <definedName name="metal11">#REF!</definedName>
    <definedName name="metal3" localSheetId="23">#REF!</definedName>
    <definedName name="metal3" localSheetId="26">#REF!</definedName>
    <definedName name="metal3" localSheetId="24">#REF!</definedName>
    <definedName name="metal3" localSheetId="21">#REF!</definedName>
    <definedName name="metal3">#REF!</definedName>
    <definedName name="mhorts" localSheetId="26">'[214]Road data'!$K$468</definedName>
    <definedName name="mhorts" localSheetId="28">'[215]Road data'!$K$468</definedName>
    <definedName name="mhorts">'[216]Road data'!$K$468</definedName>
    <definedName name="MI_06" localSheetId="26">[74]RMR!$K$16</definedName>
    <definedName name="MI_06" localSheetId="28">[75]RMR!$K$16</definedName>
    <definedName name="MI_06">[76]RMR!$K$16</definedName>
    <definedName name="MI_10" localSheetId="26">[74]RMR!$K$15</definedName>
    <definedName name="MI_10" localSheetId="28">[75]RMR!$K$15</definedName>
    <definedName name="MI_10">[76]RMR!$K$15</definedName>
    <definedName name="MI_12" localSheetId="26">[74]RMR!$K$14</definedName>
    <definedName name="MI_12" localSheetId="28">[75]RMR!$K$14</definedName>
    <definedName name="MI_12">[76]RMR!$K$14</definedName>
    <definedName name="MI_20" localSheetId="26">[74]RMR!$K$13</definedName>
    <definedName name="MI_20" localSheetId="28">[75]RMR!$K$13</definedName>
    <definedName name="MI_20">[76]RMR!$K$13</definedName>
    <definedName name="MI_236" localSheetId="26">[74]RMR!$K$17</definedName>
    <definedName name="MI_236" localSheetId="28">[75]RMR!$K$17</definedName>
    <definedName name="MI_236">[76]RMR!$K$17</definedName>
    <definedName name="MI_24" localSheetId="26">[217]RMR!$K$12</definedName>
    <definedName name="MI_24">[218]RMR!$K$12</definedName>
    <definedName name="MI_25" localSheetId="26">[74]RMR!$K$12</definedName>
    <definedName name="MI_25" localSheetId="28">[75]RMR!$K$12</definedName>
    <definedName name="MI_25">[76]RMR!$K$12</definedName>
    <definedName name="MI_40" localSheetId="26">[172]RMR!$K$11</definedName>
    <definedName name="MI_40" localSheetId="28">[173]RMR!$K$11</definedName>
    <definedName name="MI_40">[125]RMR!$K$11</definedName>
    <definedName name="MILD" localSheetId="26">[172]RMR!$F$31</definedName>
    <definedName name="MILD" localSheetId="28">[173]RMR!$F$31</definedName>
    <definedName name="MILD">[125]RMR!$F$31</definedName>
    <definedName name="MILD_6" localSheetId="26">[123]RMR!$F$30</definedName>
    <definedName name="MILD_6" localSheetId="28">[124]RMR!$F$30</definedName>
    <definedName name="MILD_6">[125]RMR!$F$30</definedName>
    <definedName name="MIX_SEAL_WBM" localSheetId="25">[108]Abs!#REF!</definedName>
    <definedName name="MIX_SEAL_WBM" localSheetId="22">[108]Abs!#REF!</definedName>
    <definedName name="MIX_SEAL_WBM" localSheetId="23">[108]Abs!#REF!</definedName>
    <definedName name="MIX_SEAL_WBM" localSheetId="26">[108]Abs!#REF!</definedName>
    <definedName name="MIX_SEAL_WBM" localSheetId="28">[108]Abs!#REF!</definedName>
    <definedName name="MIX_SEAL_WBM" localSheetId="24">[108]Abs!#REF!</definedName>
    <definedName name="MIX_SEAL_WBM" localSheetId="21">[108]Abs!#REF!</definedName>
    <definedName name="MIX_SEAL_WBM">[108]Abs!#REF!</definedName>
    <definedName name="MLOAD" localSheetId="26">[5]MRATES!$X$10</definedName>
    <definedName name="MLOAD" localSheetId="28">[10]MRATES!$X$10</definedName>
    <definedName name="MLOAD">[61]MRATES!$X$10</definedName>
    <definedName name="mm">[132]r!$F$4</definedName>
    <definedName name="mmmm" localSheetId="25">'[219]Road data'!#REF!</definedName>
    <definedName name="mmmm" localSheetId="22">'[219]Road data'!#REF!</definedName>
    <definedName name="mmmm" localSheetId="23">'[219]Road data'!#REF!</definedName>
    <definedName name="mmmm" localSheetId="26">'[220]Road data'!#REF!</definedName>
    <definedName name="mmmm" localSheetId="24">'[219]Road data'!#REF!</definedName>
    <definedName name="mmmm">'[219]Road data'!#REF!</definedName>
    <definedName name="mmmmm" localSheetId="25">Scheduled_Payment+Extra_Payment</definedName>
    <definedName name="mmmmm" localSheetId="22">Scheduled_Payment+Extra_Payment</definedName>
    <definedName name="mmmmm" localSheetId="20">Scheduled_Payment+Extra_Payment</definedName>
    <definedName name="mmmmm" localSheetId="23">Scheduled_Payment+Extra_Payment</definedName>
    <definedName name="mmmmm" localSheetId="26">Scheduled_Payment+Extra_Payment</definedName>
    <definedName name="mmmmm" localSheetId="28">Scheduled_Payment+Extra_Payment</definedName>
    <definedName name="mmmmm" localSheetId="24">Scheduled_Payment+Extra_Payment</definedName>
    <definedName name="mmmmm" localSheetId="21">Scheduled_Payment+Extra_Payment</definedName>
    <definedName name="mmmmm">Scheduled_Payment+Extra_Payment</definedName>
    <definedName name="mmmmmmmmmmmm" localSheetId="26">'[221]Road data'!$C$1442</definedName>
    <definedName name="mmmmmmmmmmmm">'[222]Road data'!$C$1442</definedName>
    <definedName name="mname" localSheetId="26">[63]coverpage!$C$8</definedName>
    <definedName name="mname" localSheetId="28">[64]coverpage!$C$8</definedName>
    <definedName name="mname">[65]coverpage!$C$8</definedName>
    <definedName name="mo" localSheetId="26">'[214]Road data'!$K$733</definedName>
    <definedName name="mo" localSheetId="28">'[215]Road data'!$K$733</definedName>
    <definedName name="mo">'[216]Road data'!$K$733</definedName>
    <definedName name="mone">[132]r!$F$2</definedName>
    <definedName name="mone1">[52]r!$F$2</definedName>
    <definedName name="MS" localSheetId="26">[5]MRATES!$P$51</definedName>
    <definedName name="MS" localSheetId="28">[10]MRATES!$P$51</definedName>
    <definedName name="MS">[61]MRATES!$P$51</definedName>
    <definedName name="MSAND" localSheetId="26">[35]MRATES!$I$9</definedName>
    <definedName name="MSAND" localSheetId="28">[36]MRATES!$I$9</definedName>
    <definedName name="MSAND">[37]MRATES!$I$9</definedName>
    <definedName name="MSTACK" localSheetId="26">[5]MRATES!$X$12</definedName>
    <definedName name="MSTACK" localSheetId="28">[10]MRATES!$X$12</definedName>
    <definedName name="MSTACK">[61]MRATES!$X$12</definedName>
    <definedName name="mtwo">[132]r!$F$3</definedName>
    <definedName name="mtwo1">[52]r!$F$3</definedName>
    <definedName name="MUNLOAD" localSheetId="26">[5]MRATES!$X$11</definedName>
    <definedName name="MUNLOAD" localSheetId="28">[10]MRATES!$X$11</definedName>
    <definedName name="MUNLOAD">[61]MRATES!$X$11</definedName>
    <definedName name="munna" localSheetId="26">'[214]Road data'!$K$717</definedName>
    <definedName name="munna" localSheetId="28">'[215]Road data'!$K$717</definedName>
    <definedName name="munna">'[216]Road data'!$K$717</definedName>
    <definedName name="mymax">[223]Levels!$P$5</definedName>
    <definedName name="mymin">[223]Levels!$O$5</definedName>
    <definedName name="n" localSheetId="25">#REF!</definedName>
    <definedName name="n" localSheetId="22">#REF!</definedName>
    <definedName name="n" localSheetId="23">#REF!</definedName>
    <definedName name="n" localSheetId="26">#REF!</definedName>
    <definedName name="n" localSheetId="24">#REF!</definedName>
    <definedName name="n" localSheetId="21">#REF!</definedName>
    <definedName name="n">#REF!</definedName>
    <definedName name="naidu" localSheetId="25">[106]C.D.Abs.Est.!#REF!</definedName>
    <definedName name="naidu" localSheetId="22">[106]C.D.Abs.Est.!#REF!</definedName>
    <definedName name="naidu" localSheetId="23">[106]C.D.Abs.Est.!#REF!</definedName>
    <definedName name="naidu" localSheetId="26">#REF!</definedName>
    <definedName name="naidu" localSheetId="24">[106]C.D.Abs.Est.!#REF!</definedName>
    <definedName name="naidu" localSheetId="21">[106]C.D.Abs.Est.!#REF!</definedName>
    <definedName name="naidu">[106]C.D.Abs.Est.!#REF!</definedName>
    <definedName name="name" localSheetId="26">[74]BTR!$D$4</definedName>
    <definedName name="name" localSheetId="28">[75]BTR!$D$4</definedName>
    <definedName name="name">[76]BTR!$D$4</definedName>
    <definedName name="nil">"Text Box 15"</definedName>
    <definedName name="no" localSheetId="25">#REF!</definedName>
    <definedName name="no" localSheetId="22">#REF!</definedName>
    <definedName name="no" localSheetId="23">#REF!</definedName>
    <definedName name="no" localSheetId="26">#REF!</definedName>
    <definedName name="no" localSheetId="28">#REF!</definedName>
    <definedName name="no" localSheetId="24">#REF!</definedName>
    <definedName name="no" localSheetId="21">#REF!</definedName>
    <definedName name="no">#REF!</definedName>
    <definedName name="NO.809" localSheetId="23">#REF!</definedName>
    <definedName name="NO.809" localSheetId="26">#REF!</definedName>
    <definedName name="NO.809" localSheetId="24">#REF!</definedName>
    <definedName name="NO.809" localSheetId="21">#REF!</definedName>
    <definedName name="NO.809">#REF!</definedName>
    <definedName name="NO_1000" localSheetId="23">#REF!</definedName>
    <definedName name="NO_1000" localSheetId="26">#REF!</definedName>
    <definedName name="NO_1000" localSheetId="28">#REF!</definedName>
    <definedName name="NO_1000" localSheetId="24">#REF!</definedName>
    <definedName name="NO_1000" localSheetId="21">#REF!</definedName>
    <definedName name="NO_1000">#REF!</definedName>
    <definedName name="NO_800" localSheetId="23">#REF!</definedName>
    <definedName name="NO_800" localSheetId="28">#REF!</definedName>
    <definedName name="NO_800" localSheetId="24">#REF!</definedName>
    <definedName name="NO_800" localSheetId="21">#REF!</definedName>
    <definedName name="NO_800">#REF!</definedName>
    <definedName name="NON_PLAN" localSheetId="25">[224]Sheet1!#REF!</definedName>
    <definedName name="NON_PLAN" localSheetId="22">[224]Sheet1!#REF!</definedName>
    <definedName name="NON_PLAN" localSheetId="23">[224]Sheet1!#REF!</definedName>
    <definedName name="NON_PLAN" localSheetId="26">[225]Sheet1!#REF!</definedName>
    <definedName name="NON_PLAN" localSheetId="24">[224]Sheet1!#REF!</definedName>
    <definedName name="NON_PLAN" localSheetId="21">[224]Sheet1!#REF!</definedName>
    <definedName name="NON_PLAN">[224]Sheet1!#REF!</definedName>
    <definedName name="NR_133" localSheetId="26">#N/A</definedName>
    <definedName name="NR_133">'[226]Road data'!$K$417</definedName>
    <definedName name="NR_136_Found" localSheetId="26">'[92]Road data'!$K$417</definedName>
    <definedName name="NR_136_Found" localSheetId="28">'[93]Road data'!$K$417</definedName>
    <definedName name="NR_136_Found">'[91]Road data'!$K$417</definedName>
    <definedName name="NR_Approachslab" localSheetId="26">'[92]Road data'!$K$697</definedName>
    <definedName name="NR_Approachslab" localSheetId="28">'[93]Road data'!$K$697</definedName>
    <definedName name="NR_Approachslab">'[91]Road data'!$K$697</definedName>
    <definedName name="NR_backfill" localSheetId="26">'[92]Road data'!$K$741</definedName>
    <definedName name="NR_backfill" localSheetId="28">'[93]Road data'!$K$741</definedName>
    <definedName name="NR_backfill">'[91]Road data'!$K$741</definedName>
    <definedName name="NR_Filter" localSheetId="26">'[92]Road data'!$K$544</definedName>
    <definedName name="NR_Filter" localSheetId="28">'[93]Road data'!$K$544</definedName>
    <definedName name="NR_Filter">'[91]Road data'!$K$544</definedName>
    <definedName name="NR_HYSD_found" localSheetId="26">'[92]Road data'!$K$789</definedName>
    <definedName name="NR_HYSD_found" localSheetId="28">'[93]Road data'!$K$789</definedName>
    <definedName name="NR_HYSD_found">'[91]Road data'!$K$789</definedName>
    <definedName name="NR_HYSD_sub" localSheetId="26">'[92]Road data'!$K$773</definedName>
    <definedName name="NR_HYSD_sub" localSheetId="28">'[93]Road data'!$K$773</definedName>
    <definedName name="NR_HYSD_sub">'[91]Road data'!$K$773</definedName>
    <definedName name="NR_HYSD_super" localSheetId="26">'[92]Road data'!$K$757</definedName>
    <definedName name="NR_HYSD_super" localSheetId="28">'[93]Road data'!$K$757</definedName>
    <definedName name="NR_HYSD_super">'[91]Road data'!$K$757</definedName>
    <definedName name="NR_M15_Footing" localSheetId="26">'[92]Road data'!$K$570</definedName>
    <definedName name="NR_M15_Footing" localSheetId="28">'[93]Road data'!$K$570</definedName>
    <definedName name="NR_M15_Footing">'[91]Road data'!$K$570</definedName>
    <definedName name="NR_M15_levellingcoarse" localSheetId="26">'[92]Road data'!$K$721</definedName>
    <definedName name="NR_M15_levellingcoarse" localSheetId="28">'[93]Road data'!$K$721</definedName>
    <definedName name="NR_M15_levellingcoarse">'[91]Road data'!$K$721</definedName>
    <definedName name="NR_M15_sub" localSheetId="26">'[92]Road data'!$K$596</definedName>
    <definedName name="NR_M15_sub" localSheetId="28">'[93]Road data'!$K$596</definedName>
    <definedName name="NR_M15_sub">'[91]Road data'!$K$596</definedName>
    <definedName name="NR_M20_bed" localSheetId="26">'[92]Road data'!$K$621</definedName>
    <definedName name="NR_M20_bed" localSheetId="28">'[93]Road data'!$K$621</definedName>
    <definedName name="NR_M20_bed">'[91]Road data'!$K$621</definedName>
    <definedName name="NR_M20_slab" localSheetId="26">'[92]Road data'!$K$646</definedName>
    <definedName name="NR_M20_slab" localSheetId="28">'[93]Road data'!$K$646</definedName>
    <definedName name="NR_M20_slab">'[91]Road data'!$K$646</definedName>
    <definedName name="NR_M30_WC" localSheetId="26">'[92]Road data'!$K$671</definedName>
    <definedName name="NR_M30_WC" localSheetId="28">'[93]Road data'!$K$671</definedName>
    <definedName name="NR_M30_WC">'[91]Road data'!$K$671</definedName>
    <definedName name="NR_R_300" localSheetId="26">'[92]Road data'!$K$527</definedName>
    <definedName name="NR_R_300" localSheetId="28">'[93]Road data'!$K$527</definedName>
    <definedName name="NR_R_300">'[91]Road data'!$K$527</definedName>
    <definedName name="NR_weepholes" localSheetId="26">'[92]Road data'!$K$849</definedName>
    <definedName name="NR_weepholes" localSheetId="28">'[93]Road data'!$K$849</definedName>
    <definedName name="NR_weepholes">'[91]Road data'!$K$849</definedName>
    <definedName name="Number_of_Payments" localSheetId="25">MATCH(0.01,[0]!End_Bal,-1)+1</definedName>
    <definedName name="Number_of_Payments" localSheetId="22">MATCH(0.01,End_Bal,-1)+1</definedName>
    <definedName name="Number_of_Payments" localSheetId="26">MATCH(0.01,'Pipe plan-1RX900 MM'!End_Bal,-1)+1</definedName>
    <definedName name="Number_of_Payments" localSheetId="28">MATCH(0.01,'RW SKETCH'!End_Bal,-1)+1</definedName>
    <definedName name="Number_of_Payments" localSheetId="24">MATCH(0.01,[0]!End_Bal,-1)+1</definedName>
    <definedName name="Number_of_Payments" localSheetId="21">MATCH(0.01,End_Bal,-1)+1</definedName>
    <definedName name="Number_of_Payments">MATCH(0.01,End_Bal,-1)+1</definedName>
    <definedName name="nw" localSheetId="26">'[92]TS memo'!$G$17</definedName>
    <definedName name="nw" localSheetId="28">'[93]TS memo'!$G$17</definedName>
    <definedName name="nw">'[91]TS memo'!$G$17</definedName>
    <definedName name="ofcablescost" localSheetId="25">#REF!</definedName>
    <definedName name="ofcablescost" localSheetId="22">#REF!</definedName>
    <definedName name="ofcablescost" localSheetId="23">#REF!</definedName>
    <definedName name="ofcablescost" localSheetId="26">#REF!</definedName>
    <definedName name="ofcablescost" localSheetId="24">#REF!</definedName>
    <definedName name="ofcablescost" localSheetId="21">#REF!</definedName>
    <definedName name="ofcablescost">#REF!</definedName>
    <definedName name="OH" localSheetId="25">[127]MRATES!$C$34</definedName>
    <definedName name="OH" localSheetId="22">[127]MRATES!$C$34</definedName>
    <definedName name="OH" localSheetId="26">[128]MRATES!$H$52</definedName>
    <definedName name="OH" localSheetId="28">[129]MRATES!$H$52</definedName>
    <definedName name="OH" localSheetId="24">[130]MRATES!$C$34</definedName>
    <definedName name="OH" localSheetId="21">[130]MRATES!$C$34</definedName>
    <definedName name="OH">[130]MRATES!$C$34</definedName>
    <definedName name="ojjlkj" localSheetId="26">#N/A</definedName>
    <definedName name="ojjlkj">[145]Material!$D$130</definedName>
    <definedName name="oo" localSheetId="25">'[197]Road data'!#REF!</definedName>
    <definedName name="oo" localSheetId="22">'[197]Road data'!#REF!</definedName>
    <definedName name="oo" localSheetId="23">'[197]Road data'!#REF!</definedName>
    <definedName name="oo" localSheetId="26">'[198]Road data'!#REF!</definedName>
    <definedName name="oo" localSheetId="24">'[197]Road data'!#REF!</definedName>
    <definedName name="oo">'[197]Road data'!#REF!</definedName>
    <definedName name="ordinaysoil3to6" localSheetId="25">[106]doq!#REF!</definedName>
    <definedName name="ordinaysoil3to6" localSheetId="22">[106]doq!#REF!</definedName>
    <definedName name="ordinaysoil3to6" localSheetId="23">[106]doq!#REF!</definedName>
    <definedName name="ordinaysoil3to6" localSheetId="26">#REF!</definedName>
    <definedName name="ordinaysoil3to6" localSheetId="24">[106]doq!#REF!</definedName>
    <definedName name="ordinaysoil3to6">[106]doq!#REF!</definedName>
    <definedName name="P.P" localSheetId="26">[227]RMR!$K$16</definedName>
    <definedName name="P.P">[228]RMR!$K$16</definedName>
    <definedName name="painting" localSheetId="23">'[104]Bill-12'!#REF!</definedName>
    <definedName name="painting" localSheetId="26">#N/A</definedName>
    <definedName name="painting" localSheetId="24">'[104]Bill-12'!#REF!</definedName>
    <definedName name="painting" localSheetId="21">'[104]Bill-12'!#REF!</definedName>
    <definedName name="painting">'[104]Bill-12'!#REF!</definedName>
    <definedName name="paramesh" localSheetId="26">[229]MRATES!$I$47</definedName>
    <definedName name="paramesh">[230]MRATES!$I$47</definedName>
    <definedName name="Payment_Date" localSheetId="25">DATE(YEAR([0]!Loan_Start),MONTH([0]!Loan_Start)+Payment_Number,DAY([0]!Loan_Start))</definedName>
    <definedName name="Payment_Date" localSheetId="22">DATE(YEAR(Loan_Start),MONTH(Loan_Start)+Payment_Number,DAY(Loan_Start))</definedName>
    <definedName name="Payment_Date" localSheetId="20">DATE(YEAR([0]!Loan_Start),MONTH([0]!Loan_Start)+Payment_Number,DAY([0]!Loan_Start))</definedName>
    <definedName name="Payment_Date" localSheetId="23">DATE(YEAR([0]!Loan_Start),MONTH([0]!Loan_Start)+Payment_Number,DAY([0]!Loan_Start))</definedName>
    <definedName name="Payment_Date" localSheetId="26">DATE(YEAR('Pipe plan-1RX900 MM'!Loan_Start),MONTH('Pipe plan-1RX900 MM'!Loan_Start)+Payment_Number,DAY('Pipe plan-1RX900 MM'!Loan_Start))</definedName>
    <definedName name="Payment_Date" localSheetId="28">DATE(YEAR('RW SKETCH'!Loan_Start),MONTH('RW SKETCH'!Loan_Start)+Payment_Number,DAY('RW SKETCH'!Loan_Start))</definedName>
    <definedName name="Payment_Date" localSheetId="24">DATE(YEAR([0]!Loan_Start),MONTH([0]!Loan_Start)+Payment_Number,DAY([0]!Loan_Start))</definedName>
    <definedName name="Payment_Date" localSheetId="21">DATE(YEAR(Loan_Start),MONTH(Loan_Start)+Payment_Number,DAY(Loan_Start))</definedName>
    <definedName name="Payment_Date">DATE(YEAR(Loan_Start),MONTH(Loan_Start)+Payment_Number,DAY(Loan_Start))</definedName>
    <definedName name="pc" localSheetId="25">#REF!</definedName>
    <definedName name="pc" localSheetId="22">#REF!</definedName>
    <definedName name="pc" localSheetId="23">#REF!</definedName>
    <definedName name="pc" localSheetId="26">#REF!</definedName>
    <definedName name="pc" localSheetId="24">#REF!</definedName>
    <definedName name="pc" localSheetId="21">#REF!</definedName>
    <definedName name="pc">#REF!</definedName>
    <definedName name="pitching" localSheetId="25">'[101]Summary- Flyovers'!#REF!</definedName>
    <definedName name="pitching" localSheetId="22">'[101]Summary- Flyovers'!#REF!</definedName>
    <definedName name="pitching" localSheetId="23">'[101]Summary- Flyovers'!#REF!</definedName>
    <definedName name="pitching" localSheetId="26">#N/A</definedName>
    <definedName name="pitching" localSheetId="24">'[101]Summary- Flyovers'!#REF!</definedName>
    <definedName name="pitching" localSheetId="21">'[101]Summary- Flyovers'!#REF!</definedName>
    <definedName name="pitching">'[101]Summary- Flyovers'!#REF!</definedName>
    <definedName name="PLAN" localSheetId="25">[224]Sheet1!#REF!</definedName>
    <definedName name="PLAN" localSheetId="22">[224]Sheet1!#REF!</definedName>
    <definedName name="PLAN" localSheetId="23">[224]Sheet1!#REF!</definedName>
    <definedName name="PLAN" localSheetId="26">[225]Sheet1!#REF!</definedName>
    <definedName name="PLAN" localSheetId="24">[224]Sheet1!#REF!</definedName>
    <definedName name="PLAN" localSheetId="21">[224]Sheet1!#REF!</definedName>
    <definedName name="PLAN">[224]Sheet1!#REF!</definedName>
    <definedName name="PM_AirCompressor_210cfm" localSheetId="26">'[183]Plant &amp;  Machinery'!$G$4</definedName>
    <definedName name="PM_AirCompressor_210cfm">'[184]Plant &amp;  Machinery'!$G$4</definedName>
    <definedName name="PM_BatchMixHMP_46_60THP" localSheetId="26">'[204]Plant &amp;  Machinery'!$G$5</definedName>
    <definedName name="PM_BatchMixHMP_46_60THP">'[205]Plant &amp;  Machinery'!$G$5</definedName>
    <definedName name="PM_BatchTypeHMP_30_40">'[185]Plant &amp;  Machinery'!$G$6</definedName>
    <definedName name="PM_BitumenBoilerOilFired_1000">'[185]Plant &amp;  Machinery'!$G$9</definedName>
    <definedName name="PM_BitumenBoilerOilFired_200" localSheetId="26">'[204]Plant &amp;  Machinery'!$G$8</definedName>
    <definedName name="PM_BitumenBoilerOilFired_200">'[205]Plant &amp;  Machinery'!$G$8</definedName>
    <definedName name="PM_BitumenEmulsionPressureDistributor" localSheetId="26">'[204]Plant &amp;  Machinery'!$G$10</definedName>
    <definedName name="PM_BitumenEmulsionPressureDistributor">'[205]Plant &amp;  Machinery'!$G$10</definedName>
    <definedName name="PM_ConcreteMixer" localSheetId="26">'[183]Plant &amp;  Machinery'!$G$11</definedName>
    <definedName name="PM_ConcreteMixer">'[184]Plant &amp;  Machinery'!$G$11</definedName>
    <definedName name="PM_Dozer_D50" localSheetId="26">'[183]Plant &amp;  Machinery'!$G$13</definedName>
    <definedName name="PM_Dozer_D50">'[184]Plant &amp;  Machinery'!$G$13</definedName>
    <definedName name="PM_ElectricGeneratorSet_125">'[185]Plant &amp;  Machinery'!$G$15</definedName>
    <definedName name="PM_FrontEndLoader_1cum">'[185]Plant &amp;  Machinery'!$G$17</definedName>
    <definedName name="PM_HydraulicBroom" localSheetId="26">'[204]Plant &amp;  Machinery'!$G$19</definedName>
    <definedName name="PM_HydraulicBroom">'[205]Plant &amp;  Machinery'!$G$19</definedName>
    <definedName name="PM_HydraulicExcavator_09cum">'[185]Plant &amp;  Machinery'!$G$20</definedName>
    <definedName name="PM_HydraulicSelfPropelledChipSpreader" localSheetId="26">'[204]Plant &amp;  Machinery'!$G$21</definedName>
    <definedName name="PM_HydraulicSelfPropelledChipSpreader">'[205]Plant &amp;  Machinery'!$G$21</definedName>
    <definedName name="PM_JointCuttingMachine" localSheetId="26">'[183]Plant &amp;  Machinery'!$G$23</definedName>
    <definedName name="PM_JointCuttingMachine">'[184]Plant &amp;  Machinery'!$G$23</definedName>
    <definedName name="PM_Mixall_6_10t" localSheetId="26">'[204]Plant &amp;  Machinery'!$G$24</definedName>
    <definedName name="PM_Mixall_6_10t">'[205]Plant &amp;  Machinery'!$G$24</definedName>
    <definedName name="PM_MotorGrader">'[185]Plant &amp;  Machinery'!$G$25</definedName>
    <definedName name="PM_NeedleVibrator" localSheetId="26">'[183]Plant &amp;  Machinery'!$G$27</definedName>
    <definedName name="PM_NeedleVibrator">'[184]Plant &amp;  Machinery'!$G$27</definedName>
    <definedName name="PM_PaverFinisher">'[185]Plant &amp;  Machinery'!$G$28</definedName>
    <definedName name="PM_PlateVibrator" localSheetId="26">'[183]Plant &amp;  Machinery'!$G$30</definedName>
    <definedName name="PM_PlateVibrator">'[184]Plant &amp;  Machinery'!$G$30</definedName>
    <definedName name="PM_ScreedVibrator" localSheetId="26">'[183]Plant &amp;  Machinery'!$G$31</definedName>
    <definedName name="PM_ScreedVibrator">'[184]Plant &amp;  Machinery'!$G$31</definedName>
    <definedName name="PM_ThreeWheeled_80_100kN_StaticRoller">'[185]Plant &amp;  Machinery'!$G$34</definedName>
    <definedName name="PM_Tipper_55">'[185]Plant &amp;  Machinery'!$G$45</definedName>
    <definedName name="PM_Tractor_Rotavator">'[203]Plant &amp;  Machinery'!$G$49</definedName>
    <definedName name="PM_Tractor_Trolley" localSheetId="26">'[183]Plant &amp;  Machinery'!$G$48</definedName>
    <definedName name="PM_Tractor_Trolley">'[184]Plant &amp;  Machinery'!$G$48</definedName>
    <definedName name="PM_Truck">'[231]Plant &amp;  Machinery'!$G$50</definedName>
    <definedName name="PM_VibratoryRoller_80_100kN" localSheetId="26">'[204]Plant &amp;  Machinery'!$G$51</definedName>
    <definedName name="PM_VibratoryRoller_80_100kN">'[205]Plant &amp;  Machinery'!$G$51</definedName>
    <definedName name="PM_WaterTanker_6kl" localSheetId="26">'[183]Plant &amp;  Machinery'!$G$53</definedName>
    <definedName name="PM_WaterTanker_6kl">'[184]Plant &amp;  Machinery'!$G$53</definedName>
    <definedName name="portico__bottom__steps" localSheetId="25">#REF!,#REF!,#REF!,#REF!,#REF!,#REF!,#REF!,#REF!,#REF!,#REF!,#REF!,#REF!,#REF!,#REF!,#REF!,#REF!,#REF!,#REF!,#REF!,#REF!,#REF!</definedName>
    <definedName name="portico__bottom__steps" localSheetId="22">#REF!,#REF!,#REF!,#REF!,#REF!,#REF!,#REF!,#REF!,#REF!,#REF!,#REF!,#REF!,#REF!,#REF!,#REF!,#REF!,#REF!,#REF!,#REF!,#REF!,#REF!</definedName>
    <definedName name="portico__bottom__steps" localSheetId="23">#REF!,#REF!,#REF!,#REF!,#REF!,#REF!,#REF!,#REF!,#REF!,#REF!,#REF!,#REF!,#REF!,#REF!,#REF!,#REF!,#REF!,#REF!,#REF!,#REF!,#REF!</definedName>
    <definedName name="portico__bottom__steps" localSheetId="26">#REF!,#REF!,#REF!,#REF!,#REF!,#REF!,#REF!,#REF!,#REF!,#REF!,#REF!,#REF!,#REF!,#REF!,#REF!,#REF!,#REF!,#REF!,#REF!,#REF!,#REF!</definedName>
    <definedName name="portico__bottom__steps" localSheetId="24">#REF!,#REF!,#REF!,#REF!,#REF!,#REF!,#REF!,#REF!,#REF!,#REF!,#REF!,#REF!,#REF!,#REF!,#REF!,#REF!,#REF!,#REF!,#REF!,#REF!,#REF!</definedName>
    <definedName name="portico__bottom__steps" localSheetId="21">#REF!,#REF!,#REF!,#REF!,#REF!,#REF!,#REF!,#REF!,#REF!,#REF!,#REF!,#REF!,#REF!,#REF!,#REF!,#REF!,#REF!,#REF!,#REF!,#REF!,#REF!</definedName>
    <definedName name="portico__bottom__steps">#REF!,#REF!,#REF!,#REF!,#REF!,#REF!,#REF!,#REF!,#REF!,#REF!,#REF!,#REF!,#REF!,#REF!,#REF!,#REF!,#REF!,#REF!,#REF!,#REF!,#REF!</definedName>
    <definedName name="pothavaram" localSheetId="25">#REF!</definedName>
    <definedName name="pothavaram" localSheetId="22">#REF!</definedName>
    <definedName name="pothavaram" localSheetId="23">#REF!</definedName>
    <definedName name="pothavaram" localSheetId="26">#REF!</definedName>
    <definedName name="pothavaram" localSheetId="24">#REF!</definedName>
    <definedName name="pothavaram" localSheetId="21">#REF!</definedName>
    <definedName name="pothavaram">#REF!</definedName>
    <definedName name="PP" localSheetId="26">[227]RMR!$K$13</definedName>
    <definedName name="PP">[228]RMR!$K$13</definedName>
    <definedName name="_xlnm.Print_Area" localSheetId="13">' Road data'!$A$1:$J$1881</definedName>
    <definedName name="_xlnm.Print_Area" localSheetId="25">'20mm BT PW'!$A$1:$I$146</definedName>
    <definedName name="_xlnm.Print_Area" localSheetId="22">'40mm BT PW'!$A$1:$I$176</definedName>
    <definedName name="_xlnm.Print_Area" localSheetId="4">Abstract!$A$1:$G$30</definedName>
    <definedName name="_xlnm.Print_Area" localSheetId="11">BTR!$A$1:$H$51</definedName>
    <definedName name="_xlnm.Print_Area" localSheetId="19">'Carting Earth Abstract'!$A$1:$I$48</definedName>
    <definedName name="_xlnm.Print_Area" localSheetId="20">'Carting Earth Sheet'!$A$1:$R$252</definedName>
    <definedName name="_xlnm.Print_Area" localSheetId="9">Lead!$A$1:$L$91</definedName>
    <definedName name="_xlnm.Print_Area" localSheetId="23">'Pipe Culverts'!$A$1:$L$109</definedName>
    <definedName name="_xlnm.Print_Area" localSheetId="26">'Pipe plan-1RX900 MM'!$A$1:$I$55</definedName>
    <definedName name="_xlnm.Print_Area" localSheetId="27">'Retaining Wall'!$A$1:$L$96</definedName>
    <definedName name="_xlnm.Print_Area" localSheetId="12">RMR!$A$1:$J$52</definedName>
    <definedName name="_xlnm.Print_Area" localSheetId="10">'RMR Katheru'!$A$1:$J$31</definedName>
    <definedName name="_xlnm.Print_Area" localSheetId="5">'Road Work Detailed'!$A$1:$L$155</definedName>
    <definedName name="_xlnm.Print_Area" localSheetId="7">RSI!$A$1:$N$65</definedName>
    <definedName name="_xlnm.Print_Area" localSheetId="28">'RW SKETCH'!$A$1:$M$47</definedName>
    <definedName name="_xlnm.Print_Area" localSheetId="8">Seigniorage!$A$1:$F$65</definedName>
    <definedName name="_xlnm.Print_Area" localSheetId="15">Sheet1!$A$1:$M$190</definedName>
    <definedName name="_xlnm.Print_Area" localSheetId="24">'Slab Culvert'!$A$1:$L$187</definedName>
    <definedName name="_xlnm.Print_Area" localSheetId="21">'Slab Culvert Drawing'!$A$1:$S$47</definedName>
    <definedName name="_xlnm.Print_Area" localSheetId="3">Specification!$A$1:$I$84</definedName>
    <definedName name="Print_Area_MI" localSheetId="25">#REF!</definedName>
    <definedName name="Print_Area_MI" localSheetId="22">#REF!</definedName>
    <definedName name="Print_Area_MI" localSheetId="23">#REF!</definedName>
    <definedName name="Print_Area_MI" localSheetId="26">#REF!</definedName>
    <definedName name="Print_Area_MI" localSheetId="24">#REF!</definedName>
    <definedName name="Print_Area_MI" localSheetId="21">#REF!</definedName>
    <definedName name="Print_Area_MI">#REF!</definedName>
    <definedName name="Print_Area_MI_12" localSheetId="23">#REF!</definedName>
    <definedName name="Print_Area_MI_12" localSheetId="26">#REF!</definedName>
    <definedName name="Print_Area_MI_12" localSheetId="24">#REF!</definedName>
    <definedName name="Print_Area_MI_12" localSheetId="21">#REF!</definedName>
    <definedName name="Print_Area_MI_12">#REF!</definedName>
    <definedName name="Print_Area_MI_3" localSheetId="23">#REF!</definedName>
    <definedName name="Print_Area_MI_3" localSheetId="26">#REF!</definedName>
    <definedName name="Print_Area_MI_3" localSheetId="24">#REF!</definedName>
    <definedName name="Print_Area_MI_3" localSheetId="21">#REF!</definedName>
    <definedName name="Print_Area_MI_3">#REF!</definedName>
    <definedName name="Print_Area_MI_6" localSheetId="23">#REF!</definedName>
    <definedName name="Print_Area_MI_6" localSheetId="24">#REF!</definedName>
    <definedName name="Print_Area_MI_6" localSheetId="21">#REF!</definedName>
    <definedName name="Print_Area_MI_6">#REF!</definedName>
    <definedName name="Print_Area_Reset" localSheetId="25">OFFSET([0]!Full_Print,0,0,[0]!Last_Row)</definedName>
    <definedName name="Print_Area_Reset" localSheetId="22">OFFSET(Full_Print,0,0,Last_Row)</definedName>
    <definedName name="Print_Area_Reset" localSheetId="26">OFFSET('Pipe plan-1RX900 MM'!Full_Print,0,0,Last_Row)</definedName>
    <definedName name="Print_Area_Reset" localSheetId="28">OFFSET('RW SKETCH'!Full_Print,0,0,Last_Row)</definedName>
    <definedName name="Print_Area_Reset" localSheetId="24">OFFSET([0]!Full_Print,0,0,[0]!Last_Row)</definedName>
    <definedName name="Print_Area_Reset" localSheetId="21">OFFSET(Full_Print,0,0,Last_Row)</definedName>
    <definedName name="Print_Area_Reset">OFFSET(Full_Print,0,0,Last_Row)</definedName>
    <definedName name="PRINT_TITILES" localSheetId="25">#REF!</definedName>
    <definedName name="PRINT_TITILES" localSheetId="22">#REF!</definedName>
    <definedName name="PRINT_TITILES" localSheetId="23">#REF!</definedName>
    <definedName name="PRINT_TITILES" localSheetId="26">#REF!</definedName>
    <definedName name="PRINT_TITILES" localSheetId="24">#REF!</definedName>
    <definedName name="PRINT_TITILES" localSheetId="21">#REF!</definedName>
    <definedName name="PRINT_TITILES">#REF!</definedName>
    <definedName name="_xlnm.Print_Titles" localSheetId="13">' Road data'!$5:$5</definedName>
    <definedName name="_xlnm.Print_Titles" localSheetId="25">'20mm BT PW'!$5:$5</definedName>
    <definedName name="_xlnm.Print_Titles" localSheetId="22">'40mm BT PW'!$5:$5</definedName>
    <definedName name="_xlnm.Print_Titles" localSheetId="23">'Pipe Culverts'!$7:$9</definedName>
    <definedName name="_xlnm.Print_Titles" localSheetId="27">'Retaining Wall'!$7:$9</definedName>
    <definedName name="_xlnm.Print_Titles" localSheetId="5">'Road Work Detailed'!$7:$9</definedName>
    <definedName name="_xlnm.Print_Titles" localSheetId="7">RSI!$3:$4</definedName>
    <definedName name="_xlnm.Print_Titles" localSheetId="24">'Slab Culvert'!$7:$9</definedName>
    <definedName name="_xlnm.Print_Titles">#N/A</definedName>
    <definedName name="q" localSheetId="25">[232]MRATES!#REF!</definedName>
    <definedName name="q" localSheetId="22">[232]MRATES!#REF!</definedName>
    <definedName name="q" localSheetId="23">[232]MRATES!#REF!</definedName>
    <definedName name="q" localSheetId="26">[233]MRATES!#REF!</definedName>
    <definedName name="q" localSheetId="24">[232]MRATES!#REF!</definedName>
    <definedName name="q" localSheetId="21">[232]MRATES!#REF!</definedName>
    <definedName name="q">[232]MRATES!#REF!</definedName>
    <definedName name="Q_136_BCCP" localSheetId="25">#REF!</definedName>
    <definedName name="Q_136_BCCP" localSheetId="22">#REF!</definedName>
    <definedName name="Q_136_BCCP" localSheetId="23">#REF!</definedName>
    <definedName name="Q_136_BCCP" localSheetId="26">#REF!</definedName>
    <definedName name="Q_136_BCCP" localSheetId="28">#REF!</definedName>
    <definedName name="Q_136_BCCP" localSheetId="24">#REF!</definedName>
    <definedName name="Q_136_BCCP" localSheetId="21">#REF!</definedName>
    <definedName name="Q_136_BCCP">#REF!</definedName>
    <definedName name="Q_136_BODY" localSheetId="23">#REF!</definedName>
    <definedName name="Q_136_BODY" localSheetId="26">#REF!</definedName>
    <definedName name="Q_136_BODY" localSheetId="28">#REF!</definedName>
    <definedName name="Q_136_BODY" localSheetId="24">#REF!</definedName>
    <definedName name="Q_136_BODY" localSheetId="21">#REF!</definedName>
    <definedName name="Q_136_BODY">#REF!</definedName>
    <definedName name="Q_136_FLY_BCCP" localSheetId="23">#REF!</definedName>
    <definedName name="Q_136_FLY_BCCP" localSheetId="26">#REF!</definedName>
    <definedName name="Q_136_FLY_BCCP" localSheetId="28">#REF!</definedName>
    <definedName name="Q_136_FLY_BCCP" localSheetId="24">#REF!</definedName>
    <definedName name="Q_136_FLY_BCCP" localSheetId="21">#REF!</definedName>
    <definedName name="Q_136_FLY_BCCP">#REF!</definedName>
    <definedName name="Q_136_FOUND" localSheetId="23">#REF!</definedName>
    <definedName name="Q_136_FOUND" localSheetId="28">#REF!</definedName>
    <definedName name="Q_136_FOUND" localSheetId="24">#REF!</definedName>
    <definedName name="Q_136_FOUND" localSheetId="21">#REF!</definedName>
    <definedName name="Q_136_FOUND">#REF!</definedName>
    <definedName name="Q_148_BCCP" localSheetId="23">#REF!</definedName>
    <definedName name="Q_148_BCCP" localSheetId="28">#REF!</definedName>
    <definedName name="Q_148_BCCP" localSheetId="24">#REF!</definedName>
    <definedName name="Q_148_BCCP" localSheetId="21">#REF!</definedName>
    <definedName name="Q_148_BCCP">#REF!</definedName>
    <definedName name="Q_BACKFILL" localSheetId="23">#REF!</definedName>
    <definedName name="Q_BACKFILL" localSheetId="28">#REF!</definedName>
    <definedName name="Q_BACKFILL" localSheetId="24">#REF!</definedName>
    <definedName name="Q_BACKFILL" localSheetId="21">#REF!</definedName>
    <definedName name="Q_BACKFILL">#REF!</definedName>
    <definedName name="Q_BC" localSheetId="23">#REF!</definedName>
    <definedName name="Q_BC" localSheetId="28">#REF!</definedName>
    <definedName name="Q_BC" localSheetId="24">#REF!</definedName>
    <definedName name="Q_BC" localSheetId="21">#REF!</definedName>
    <definedName name="Q_BC">#REF!</definedName>
    <definedName name="Q_BED_HP" localSheetId="23">#REF!</definedName>
    <definedName name="Q_BED_HP" localSheetId="28">#REF!</definedName>
    <definedName name="Q_BED_HP" localSheetId="24">#REF!</definedName>
    <definedName name="Q_BED_HP" localSheetId="21">#REF!</definedName>
    <definedName name="Q_BED_HP">#REF!</definedName>
    <definedName name="Q_BM_100" localSheetId="23">#REF!</definedName>
    <definedName name="Q_BM_100" localSheetId="28">#REF!</definedName>
    <definedName name="Q_BM_100" localSheetId="24">#REF!</definedName>
    <definedName name="Q_BM_100" localSheetId="21">#REF!</definedName>
    <definedName name="Q_BM_100">#REF!</definedName>
    <definedName name="Q_BM_50" localSheetId="23">#REF!</definedName>
    <definedName name="Q_BM_50" localSheetId="28">#REF!</definedName>
    <definedName name="Q_BM_50" localSheetId="24">#REF!</definedName>
    <definedName name="Q_BM_50" localSheetId="21">#REF!</definedName>
    <definedName name="Q_BM_50">#REF!</definedName>
    <definedName name="Q_BT_PATCH" localSheetId="23">#REF!</definedName>
    <definedName name="Q_BT_PATCH" localSheetId="28">#REF!</definedName>
    <definedName name="Q_BT_PATCH" localSheetId="24">#REF!</definedName>
    <definedName name="Q_BT_PATCH" localSheetId="21">#REF!</definedName>
    <definedName name="Q_BT_PATCH">#REF!</definedName>
    <definedName name="Q_BT_PATCH_40" localSheetId="23">#REF!</definedName>
    <definedName name="Q_BT_PATCH_40" localSheetId="28">#REF!</definedName>
    <definedName name="Q_BT_PATCH_40" localSheetId="24">#REF!</definedName>
    <definedName name="Q_BT_PATCH_40" localSheetId="21">#REF!</definedName>
    <definedName name="Q_BT_PATCH_40">#REF!</definedName>
    <definedName name="Q_CD_EW" localSheetId="23">#REF!</definedName>
    <definedName name="Q_CD_EW" localSheetId="28">#REF!</definedName>
    <definedName name="Q_CD_EW" localSheetId="24">#REF!</definedName>
    <definedName name="Q_CD_EW" localSheetId="21">#REF!</definedName>
    <definedName name="Q_CD_EW">#REF!</definedName>
    <definedName name="Q_CD_M10_BODY" localSheetId="23">#REF!</definedName>
    <definedName name="Q_CD_M10_BODY" localSheetId="28">#REF!</definedName>
    <definedName name="Q_CD_M10_BODY" localSheetId="24">#REF!</definedName>
    <definedName name="Q_CD_M10_BODY" localSheetId="21">#REF!</definedName>
    <definedName name="Q_CD_M10_BODY">#REF!</definedName>
    <definedName name="Q_CD_M10_FOUN" localSheetId="23">#REF!</definedName>
    <definedName name="Q_CD_M10_FOUN" localSheetId="28">#REF!</definedName>
    <definedName name="Q_CD_M10_FOUN" localSheetId="24">#REF!</definedName>
    <definedName name="Q_CD_M10_FOUN" localSheetId="21">#REF!</definedName>
    <definedName name="Q_CD_M10_FOUN">#REF!</definedName>
    <definedName name="Q_EW_C" localSheetId="23">#REF!</definedName>
    <definedName name="Q_EW_C" localSheetId="28">#REF!</definedName>
    <definedName name="Q_EW_C" localSheetId="24">#REF!</definedName>
    <definedName name="Q_EW_C" localSheetId="21">#REF!</definedName>
    <definedName name="Q_EW_C">#REF!</definedName>
    <definedName name="Q_EW_F" localSheetId="26">[200]R_Det!$I$11</definedName>
    <definedName name="Q_EW_F" localSheetId="28">[201]R_Det!$I$11</definedName>
    <definedName name="Q_EW_F">[199]R_Det!$I$11</definedName>
    <definedName name="Q_EW_FOUND" localSheetId="26">[74]Line!$E$36</definedName>
    <definedName name="Q_EW_FOUND" localSheetId="28">[75]Line!$E$36</definedName>
    <definedName name="Q_EW_FOUND">[76]Line!$E$36</definedName>
    <definedName name="Q_EW_S" localSheetId="25">#REF!</definedName>
    <definedName name="Q_EW_S" localSheetId="22">#REF!</definedName>
    <definedName name="Q_EW_S" localSheetId="23">#REF!</definedName>
    <definedName name="Q_EW_S" localSheetId="26">#REF!</definedName>
    <definedName name="Q_EW_S" localSheetId="28">#REF!</definedName>
    <definedName name="Q_EW_S" localSheetId="24">#REF!</definedName>
    <definedName name="Q_EW_S" localSheetId="21">#REF!</definedName>
    <definedName name="Q_EW_S">#REF!</definedName>
    <definedName name="Q_EW_T" localSheetId="23">#REF!</definedName>
    <definedName name="Q_EW_T" localSheetId="26">#REF!</definedName>
    <definedName name="Q_EW_T" localSheetId="28">#REF!</definedName>
    <definedName name="Q_EW_T" localSheetId="24">#REF!</definedName>
    <definedName name="Q_EW_T" localSheetId="21">#REF!</definedName>
    <definedName name="Q_EW_T">#REF!</definedName>
    <definedName name="Q_EW_USS" localSheetId="23">#REF!</definedName>
    <definedName name="Q_EW_USS" localSheetId="26">#REF!</definedName>
    <definedName name="Q_EW_USS" localSheetId="28">#REF!</definedName>
    <definedName name="Q_EW_USS" localSheetId="24">#REF!</definedName>
    <definedName name="Q_EW_USS" localSheetId="21">#REF!</definedName>
    <definedName name="Q_EW_USS">#REF!</definedName>
    <definedName name="Q_FILL_INB_BODY" localSheetId="23">#REF!</definedName>
    <definedName name="Q_FILL_INB_BODY" localSheetId="28">#REF!</definedName>
    <definedName name="Q_FILL_INB_BODY" localSheetId="24">#REF!</definedName>
    <definedName name="Q_FILL_INB_BODY" localSheetId="21">#REF!</definedName>
    <definedName name="Q_FILL_INB_BODY">#REF!</definedName>
    <definedName name="Q_FILTER_ABUT" localSheetId="23">#REF!</definedName>
    <definedName name="Q_FILTER_ABUT" localSheetId="28">#REF!</definedName>
    <definedName name="Q_FILTER_ABUT" localSheetId="24">#REF!</definedName>
    <definedName name="Q_FILTER_ABUT" localSheetId="21">#REF!</definedName>
    <definedName name="Q_FILTER_ABUT">#REF!</definedName>
    <definedName name="Q_FILTER_BPITCH" localSheetId="23">#REF!</definedName>
    <definedName name="Q_FILTER_BPITCH" localSheetId="28">#REF!</definedName>
    <definedName name="Q_FILTER_BPITCH" localSheetId="24">#REF!</definedName>
    <definedName name="Q_FILTER_BPITCH" localSheetId="21">#REF!</definedName>
    <definedName name="Q_FILTER_BPITCH">#REF!</definedName>
    <definedName name="Q_G2_22B_aS_PR" localSheetId="23">#REF!</definedName>
    <definedName name="Q_G2_22B_aS_PR" localSheetId="28">#REF!</definedName>
    <definedName name="Q_G2_22B_aS_PR" localSheetId="24">#REF!</definedName>
    <definedName name="Q_G2_22B_aS_PR" localSheetId="21">#REF!</definedName>
    <definedName name="Q_G2_22B_aS_PR">#REF!</definedName>
    <definedName name="Q_G2_22B_AS_VR" localSheetId="23">#REF!</definedName>
    <definedName name="Q_G2_22B_AS_VR" localSheetId="28">#REF!</definedName>
    <definedName name="Q_G2_22B_AS_VR" localSheetId="24">#REF!</definedName>
    <definedName name="Q_G2_22B_AS_VR" localSheetId="21">#REF!</definedName>
    <definedName name="Q_G2_22B_AS_VR">#REF!</definedName>
    <definedName name="Q_G2_45B_AS_PR" localSheetId="23">#REF!</definedName>
    <definedName name="Q_G2_45B_AS_PR" localSheetId="28">#REF!</definedName>
    <definedName name="Q_G2_45B_AS_PR" localSheetId="24">#REF!</definedName>
    <definedName name="Q_G2_45B_AS_PR" localSheetId="21">#REF!</definedName>
    <definedName name="Q_G2_45B_AS_PR">#REF!</definedName>
    <definedName name="Q_G2_45B_AS_VR" localSheetId="23">#REF!</definedName>
    <definedName name="Q_G2_45B_AS_VR" localSheetId="28">#REF!</definedName>
    <definedName name="Q_G2_45B_AS_VR" localSheetId="24">#REF!</definedName>
    <definedName name="Q_G2_45B_AS_VR" localSheetId="21">#REF!</definedName>
    <definedName name="Q_G2_45B_AS_VR">#REF!</definedName>
    <definedName name="Q_G3_22B_BS_PR" localSheetId="23">#REF!</definedName>
    <definedName name="Q_G3_22B_BS_PR" localSheetId="28">#REF!</definedName>
    <definedName name="Q_G3_22B_BS_PR" localSheetId="24">#REF!</definedName>
    <definedName name="Q_G3_22B_BS_PR" localSheetId="21">#REF!</definedName>
    <definedName name="Q_G3_22B_BS_PR">#REF!</definedName>
    <definedName name="Q_G3_22B_BS_VR" localSheetId="23">#REF!</definedName>
    <definedName name="Q_G3_22B_BS_VR" localSheetId="28">#REF!</definedName>
    <definedName name="Q_G3_22B_BS_VR" localSheetId="24">#REF!</definedName>
    <definedName name="Q_G3_22B_BS_VR" localSheetId="21">#REF!</definedName>
    <definedName name="Q_G3_22B_BS_VR">#REF!</definedName>
    <definedName name="Q_G3_45B_BS_PR" localSheetId="23">#REF!</definedName>
    <definedName name="Q_G3_45B_BS_PR" localSheetId="28">#REF!</definedName>
    <definedName name="Q_G3_45B_BS_PR" localSheetId="24">#REF!</definedName>
    <definedName name="Q_G3_45B_BS_PR" localSheetId="21">#REF!</definedName>
    <definedName name="Q_G3_45B_BS_PR">#REF!</definedName>
    <definedName name="Q_G3_45B_BS_VR" localSheetId="23">#REF!</definedName>
    <definedName name="Q_G3_45B_BS_VR" localSheetId="28">#REF!</definedName>
    <definedName name="Q_G3_45B_BS_VR" localSheetId="24">#REF!</definedName>
    <definedName name="Q_G3_45B_BS_VR" localSheetId="21">#REF!</definedName>
    <definedName name="Q_G3_45B_BS_VR">#REF!</definedName>
    <definedName name="Q_GRAVEL_SHOLDERS" localSheetId="23">#REF!</definedName>
    <definedName name="Q_GRAVEL_SHOLDERS" localSheetId="28">#REF!</definedName>
    <definedName name="Q_GRAVEL_SHOLDERS" localSheetId="24">#REF!</definedName>
    <definedName name="Q_GRAVEL_SHOLDERS" localSheetId="21">#REF!</definedName>
    <definedName name="Q_GRAVEL_SHOLDERS">#REF!</definedName>
    <definedName name="Q_GROUT_REV" localSheetId="23">#REF!</definedName>
    <definedName name="Q_GROUT_REV" localSheetId="28">#REF!</definedName>
    <definedName name="Q_GROUT_REV" localSheetId="24">#REF!</definedName>
    <definedName name="Q_GROUT_REV" localSheetId="21">#REF!</definedName>
    <definedName name="Q_GROUT_REV">#REF!</definedName>
    <definedName name="Q_GS" localSheetId="23">#REF!</definedName>
    <definedName name="Q_GS" localSheetId="28">#REF!</definedName>
    <definedName name="Q_GS" localSheetId="24">#REF!</definedName>
    <definedName name="Q_GS" localSheetId="21">#REF!</definedName>
    <definedName name="Q_GS">#REF!</definedName>
    <definedName name="Q_GSB" localSheetId="25">[98]R_Det!#REF!</definedName>
    <definedName name="Q_GSB" localSheetId="22">[98]R_Det!#REF!</definedName>
    <definedName name="Q_GSB" localSheetId="23">[98]R_Det!#REF!</definedName>
    <definedName name="Q_GSB" localSheetId="26">[99]R_Det!#REF!</definedName>
    <definedName name="Q_GSB" localSheetId="28">[100]R_Det!#REF!</definedName>
    <definedName name="Q_GSB" localSheetId="24">[98]R_Det!#REF!</definedName>
    <definedName name="Q_GSB" localSheetId="21">[98]R_Det!#REF!</definedName>
    <definedName name="Q_GSB">[98]R_Det!#REF!</definedName>
    <definedName name="Q_HP" localSheetId="25">#REF!</definedName>
    <definedName name="Q_HP" localSheetId="22">#REF!</definedName>
    <definedName name="Q_HP" localSheetId="23">#REF!</definedName>
    <definedName name="Q_HP" localSheetId="26">#REF!</definedName>
    <definedName name="Q_HP" localSheetId="28">#REF!</definedName>
    <definedName name="Q_HP" localSheetId="24">#REF!</definedName>
    <definedName name="Q_HP" localSheetId="21">#REF!</definedName>
    <definedName name="Q_HP">#REF!</definedName>
    <definedName name="Q_HP_1000" localSheetId="23">#REF!</definedName>
    <definedName name="Q_HP_1000" localSheetId="26">#REF!</definedName>
    <definedName name="Q_HP_1000" localSheetId="28">#REF!</definedName>
    <definedName name="Q_HP_1000" localSheetId="24">#REF!</definedName>
    <definedName name="Q_HP_1000" localSheetId="21">#REF!</definedName>
    <definedName name="Q_HP_1000">#REF!</definedName>
    <definedName name="Q_HP_600" localSheetId="23">#REF!</definedName>
    <definedName name="Q_HP_600" localSheetId="26">#REF!</definedName>
    <definedName name="Q_HP_600" localSheetId="28">#REF!</definedName>
    <definedName name="Q_HP_600" localSheetId="24">#REF!</definedName>
    <definedName name="Q_HP_600" localSheetId="21">#REF!</definedName>
    <definedName name="Q_HP_600">#REF!</definedName>
    <definedName name="Q_HP_800" localSheetId="23">#REF!</definedName>
    <definedName name="Q_HP_800" localSheetId="28">#REF!</definedName>
    <definedName name="Q_HP_800" localSheetId="24">#REF!</definedName>
    <definedName name="Q_HP_800" localSheetId="21">#REF!</definedName>
    <definedName name="Q_HP_800">#REF!</definedName>
    <definedName name="Q_HYSD_FOUND" localSheetId="23">#REF!</definedName>
    <definedName name="Q_HYSD_FOUND" localSheetId="28">#REF!</definedName>
    <definedName name="Q_HYSD_FOUND" localSheetId="24">#REF!</definedName>
    <definedName name="Q_HYSD_FOUND" localSheetId="21">#REF!</definedName>
    <definedName name="Q_HYSD_FOUND">#REF!</definedName>
    <definedName name="Q_HYSD_SUB" localSheetId="23">#REF!</definedName>
    <definedName name="Q_HYSD_SUB" localSheetId="28">#REF!</definedName>
    <definedName name="Q_HYSD_SUB" localSheetId="24">#REF!</definedName>
    <definedName name="Q_HYSD_SUB" localSheetId="21">#REF!</definedName>
    <definedName name="Q_HYSD_SUB">#REF!</definedName>
    <definedName name="Q_HYSD_SUPER" localSheetId="23">#REF!</definedName>
    <definedName name="Q_HYSD_SUPER" localSheetId="28">#REF!</definedName>
    <definedName name="Q_HYSD_SUPER" localSheetId="24">#REF!</definedName>
    <definedName name="Q_HYSD_SUPER" localSheetId="21">#REF!</definedName>
    <definedName name="Q_HYSD_SUPER">#REF!</definedName>
    <definedName name="Q_M15_DIVIDERS" localSheetId="23">#REF!</definedName>
    <definedName name="Q_M15_DIVIDERS" localSheetId="28">#REF!</definedName>
    <definedName name="Q_M15_DIVIDERS" localSheetId="24">#REF!</definedName>
    <definedName name="Q_M15_DIVIDERS" localSheetId="21">#REF!</definedName>
    <definedName name="Q_M15_DIVIDERS">#REF!</definedName>
    <definedName name="Q_M15_FOUND" localSheetId="23">#REF!</definedName>
    <definedName name="Q_M15_FOUND" localSheetId="28">#REF!</definedName>
    <definedName name="Q_M15_FOUND" localSheetId="24">#REF!</definedName>
    <definedName name="Q_M15_FOUND" localSheetId="21">#REF!</definedName>
    <definedName name="Q_M15_FOUND">#REF!</definedName>
    <definedName name="Q_M15_LEVEL" localSheetId="23">#REF!</definedName>
    <definedName name="Q_M15_LEVEL" localSheetId="28">#REF!</definedName>
    <definedName name="Q_M15_LEVEL" localSheetId="24">#REF!</definedName>
    <definedName name="Q_M15_LEVEL" localSheetId="21">#REF!</definedName>
    <definedName name="Q_M15_LEVEL">#REF!</definedName>
    <definedName name="Q_M15_SUB" localSheetId="23">#REF!</definedName>
    <definedName name="Q_M15_SUB" localSheetId="28">#REF!</definedName>
    <definedName name="Q_M15_SUB" localSheetId="24">#REF!</definedName>
    <definedName name="Q_M15_SUB" localSheetId="21">#REF!</definedName>
    <definedName name="Q_M15_SUB">#REF!</definedName>
    <definedName name="Q_M20R_BEDBLOCKS" localSheetId="23">#REF!</definedName>
    <definedName name="Q_M20R_BEDBLOCKS" localSheetId="28">#REF!</definedName>
    <definedName name="Q_M20R_BEDBLOCKS" localSheetId="24">#REF!</definedName>
    <definedName name="Q_M20R_BEDBLOCKS" localSheetId="21">#REF!</definedName>
    <definedName name="Q_M20R_BEDBLOCKS">#REF!</definedName>
    <definedName name="Q_M20R_COVER_SLAB" localSheetId="23">#REF!</definedName>
    <definedName name="Q_M20R_COVER_SLAB" localSheetId="28">#REF!</definedName>
    <definedName name="Q_M20R_COVER_SLAB" localSheetId="24">#REF!</definedName>
    <definedName name="Q_M20R_COVER_SLAB" localSheetId="21">#REF!</definedName>
    <definedName name="Q_M20R_COVER_SLAB">#REF!</definedName>
    <definedName name="Q_M20R_DECK" localSheetId="23">#REF!</definedName>
    <definedName name="Q_M20R_DECK" localSheetId="28">#REF!</definedName>
    <definedName name="Q_M20R_DECK" localSheetId="24">#REF!</definedName>
    <definedName name="Q_M20R_DECK" localSheetId="21">#REF!</definedName>
    <definedName name="Q_M20R_DECK">#REF!</definedName>
    <definedName name="Q_M20R_RAIL" localSheetId="23">#REF!</definedName>
    <definedName name="Q_M20R_RAIL" localSheetId="28">#REF!</definedName>
    <definedName name="Q_M20R_RAIL" localSheetId="24">#REF!</definedName>
    <definedName name="Q_M20R_RAIL" localSheetId="21">#REF!</definedName>
    <definedName name="Q_M20R_RAIL">#REF!</definedName>
    <definedName name="Q_M25R_APP" localSheetId="23">#REF!</definedName>
    <definedName name="Q_M25R_APP" localSheetId="28">#REF!</definedName>
    <definedName name="Q_M25R_APP" localSheetId="24">#REF!</definedName>
    <definedName name="Q_M25R_APP" localSheetId="21">#REF!</definedName>
    <definedName name="Q_M25R_APP">#REF!</definedName>
    <definedName name="Q_M30R_WC" localSheetId="23">#REF!</definedName>
    <definedName name="Q_M30R_WC" localSheetId="28">#REF!</definedName>
    <definedName name="Q_M30R_WC" localSheetId="24">#REF!</definedName>
    <definedName name="Q_M30R_WC" localSheetId="21">#REF!</definedName>
    <definedName name="Q_M30R_WC">#REF!</definedName>
    <definedName name="Q_M35_CCP" localSheetId="23">#REF!</definedName>
    <definedName name="Q_M35_CCP" localSheetId="28">#REF!</definedName>
    <definedName name="Q_M35_CCP" localSheetId="24">#REF!</definedName>
    <definedName name="Q_M35_CCP" localSheetId="21">#REF!</definedName>
    <definedName name="Q_M35_CCP">#REF!</definedName>
    <definedName name="Q_M35_FLY_CCP" localSheetId="23">#REF!</definedName>
    <definedName name="Q_M35_FLY_CCP" localSheetId="28">#REF!</definedName>
    <definedName name="Q_M35_FLY_CCP" localSheetId="24">#REF!</definedName>
    <definedName name="Q_M35_FLY_CCP" localSheetId="21">#REF!</definedName>
    <definedName name="Q_M35_FLY_CCP">#REF!</definedName>
    <definedName name="Q_MILD" localSheetId="23">#REF!</definedName>
    <definedName name="Q_MILD" localSheetId="28">#REF!</definedName>
    <definedName name="Q_MILD" localSheetId="24">#REF!</definedName>
    <definedName name="Q_MILD" localSheetId="21">#REF!</definedName>
    <definedName name="Q_MILD">#REF!</definedName>
    <definedName name="Q_MSS" localSheetId="23">#REF!</definedName>
    <definedName name="Q_MSS" localSheetId="28">#REF!</definedName>
    <definedName name="Q_MSS" localSheetId="24">#REF!</definedName>
    <definedName name="Q_MSS" localSheetId="21">#REF!</definedName>
    <definedName name="Q_MSS">#REF!</definedName>
    <definedName name="Q_PAINT" localSheetId="23">#REF!</definedName>
    <definedName name="Q_PAINT" localSheetId="28">#REF!</definedName>
    <definedName name="Q_PAINT" localSheetId="24">#REF!</definedName>
    <definedName name="Q_PAINT" localSheetId="21">#REF!</definedName>
    <definedName name="Q_PAINT">#REF!</definedName>
    <definedName name="q_pick" localSheetId="23">#REF!</definedName>
    <definedName name="q_pick" localSheetId="28">#REF!</definedName>
    <definedName name="q_pick" localSheetId="24">#REF!</definedName>
    <definedName name="q_pick" localSheetId="21">#REF!</definedName>
    <definedName name="q_pick">#REF!</definedName>
    <definedName name="Q_PLAST" localSheetId="23">#REF!</definedName>
    <definedName name="Q_PLAST" localSheetId="28">#REF!</definedName>
    <definedName name="Q_PLAST" localSheetId="24">#REF!</definedName>
    <definedName name="Q_PLAST" localSheetId="21">#REF!</definedName>
    <definedName name="Q_PLAST">#REF!</definedName>
    <definedName name="Q_REV300" localSheetId="23">#REF!</definedName>
    <definedName name="Q_REV300" localSheetId="28">#REF!</definedName>
    <definedName name="Q_REV300" localSheetId="24">#REF!</definedName>
    <definedName name="Q_REV300" localSheetId="21">#REF!</definedName>
    <definedName name="Q_REV300">#REF!</definedName>
    <definedName name="Q_SANDFILL" localSheetId="23">#REF!</definedName>
    <definedName name="Q_SANDFILL" localSheetId="28">#REF!</definedName>
    <definedName name="Q_SANDFILL" localSheetId="24">#REF!</definedName>
    <definedName name="Q_SANDFILL" localSheetId="21">#REF!</definedName>
    <definedName name="Q_SANDFILL">#REF!</definedName>
    <definedName name="Q_SCAR_BT" localSheetId="23">#REF!</definedName>
    <definedName name="Q_SCAR_BT" localSheetId="28">#REF!</definedName>
    <definedName name="Q_SCAR_BT" localSheetId="24">#REF!</definedName>
    <definedName name="Q_SCAR_BT" localSheetId="21">#REF!</definedName>
    <definedName name="Q_SCAR_BT">#REF!</definedName>
    <definedName name="Q_SCAR_GRA" localSheetId="23">#REF!</definedName>
    <definedName name="Q_SCAR_GRA" localSheetId="28">#REF!</definedName>
    <definedName name="Q_SCAR_GRA" localSheetId="24">#REF!</definedName>
    <definedName name="Q_SCAR_GRA" localSheetId="21">#REF!</definedName>
    <definedName name="Q_SCAR_GRA">#REF!</definedName>
    <definedName name="Q_SCSD" localSheetId="23">#REF!</definedName>
    <definedName name="Q_SCSD" localSheetId="28">#REF!</definedName>
    <definedName name="Q_SCSD" localSheetId="24">#REF!</definedName>
    <definedName name="Q_SCSD" localSheetId="21">#REF!</definedName>
    <definedName name="Q_SCSD">#REF!</definedName>
    <definedName name="Q_SCSD_6070" localSheetId="23">#REF!</definedName>
    <definedName name="Q_SCSD_6070" localSheetId="28">#REF!</definedName>
    <definedName name="Q_SCSD_6070" localSheetId="24">#REF!</definedName>
    <definedName name="Q_SCSD_6070" localSheetId="21">#REF!</definedName>
    <definedName name="Q_SCSD_6070">#REF!</definedName>
    <definedName name="Q_SCSD_80100" localSheetId="23">#REF!</definedName>
    <definedName name="Q_SCSD_80100" localSheetId="28">#REF!</definedName>
    <definedName name="Q_SCSD_80100" localSheetId="24">#REF!</definedName>
    <definedName name="Q_SCSD_80100" localSheetId="21">#REF!</definedName>
    <definedName name="Q_SCSD_80100">#REF!</definedName>
    <definedName name="Q_SDBC" localSheetId="23">#REF!</definedName>
    <definedName name="Q_SDBC" localSheetId="28">#REF!</definedName>
    <definedName name="Q_SDBC" localSheetId="24">#REF!</definedName>
    <definedName name="Q_SDBC" localSheetId="21">#REF!</definedName>
    <definedName name="Q_SDBC">#REF!</definedName>
    <definedName name="Q_TACK" localSheetId="23">#REF!</definedName>
    <definedName name="Q_TACK" localSheetId="28">#REF!</definedName>
    <definedName name="Q_TACK" localSheetId="24">#REF!</definedName>
    <definedName name="Q_TACK" localSheetId="21">#REF!</definedName>
    <definedName name="Q_TACK">#REF!</definedName>
    <definedName name="Q_WBM2" localSheetId="23">#REF!</definedName>
    <definedName name="Q_WBM2" localSheetId="28">#REF!</definedName>
    <definedName name="Q_WBM2" localSheetId="24">#REF!</definedName>
    <definedName name="Q_WBM2" localSheetId="21">#REF!</definedName>
    <definedName name="Q_WBM2">#REF!</definedName>
    <definedName name="Q_WBM3" localSheetId="23">#REF!</definedName>
    <definedName name="Q_WBM3" localSheetId="28">#REF!</definedName>
    <definedName name="Q_WBM3" localSheetId="24">#REF!</definedName>
    <definedName name="Q_WBM3" localSheetId="21">#REF!</definedName>
    <definedName name="Q_WBM3">#REF!</definedName>
    <definedName name="Q_WMM" localSheetId="23">#REF!</definedName>
    <definedName name="Q_WMM" localSheetId="28">#REF!</definedName>
    <definedName name="Q_WMM" localSheetId="24">#REF!</definedName>
    <definedName name="Q_WMM" localSheetId="21">#REF!</definedName>
    <definedName name="Q_WMM">#REF!</definedName>
    <definedName name="qqq" localSheetId="25">'[83]MRoad data'!#REF!</definedName>
    <definedName name="qqq" localSheetId="22">'[83]MRoad data'!#REF!</definedName>
    <definedName name="qqq" localSheetId="23">'[83]MRoad data'!#REF!</definedName>
    <definedName name="qqq" localSheetId="26">'[84]MRoad data'!#REF!</definedName>
    <definedName name="qqq" localSheetId="24">'[83]MRoad data'!#REF!</definedName>
    <definedName name="qqq" localSheetId="21">'[83]MRoad data'!#REF!</definedName>
    <definedName name="qqq">'[83]MRoad data'!#REF!</definedName>
    <definedName name="qqqqqqqqqq" localSheetId="25" hidden="1">{#N/A,#N/A,FALSE,"no"}</definedName>
    <definedName name="qqqqqqqqqq" localSheetId="22" hidden="1">{#N/A,#N/A,FALSE,"no"}</definedName>
    <definedName name="qqqqqqqqqq" localSheetId="26" hidden="1">{#N/A,#N/A,FALSE,"no"}</definedName>
    <definedName name="qqqqqqqqqq" localSheetId="24" hidden="1">{#N/A,#N/A,FALSE,"no"}</definedName>
    <definedName name="qqqqqqqqqq" localSheetId="21" hidden="1">{#N/A,#N/A,FALSE,"no"}</definedName>
    <definedName name="qqqqqqqqqq" hidden="1">{#N/A,#N/A,FALSE,"no"}</definedName>
    <definedName name="qtyunitsum" localSheetId="25">#REF!</definedName>
    <definedName name="qtyunitsum" localSheetId="22">#REF!</definedName>
    <definedName name="qtyunitsum" localSheetId="23">#REF!</definedName>
    <definedName name="qtyunitsum" localSheetId="26">#REF!</definedName>
    <definedName name="qtyunitsum" localSheetId="24">#REF!</definedName>
    <definedName name="qtyunitsum" localSheetId="21">#REF!</definedName>
    <definedName name="qtyunitsum">#REF!</definedName>
    <definedName name="Qu_EW_S" localSheetId="23">#REF!</definedName>
    <definedName name="Qu_EW_S" localSheetId="26">#REF!</definedName>
    <definedName name="Qu_EW_S" localSheetId="28">#REF!</definedName>
    <definedName name="Qu_EW_S" localSheetId="24">#REF!</definedName>
    <definedName name="Qu_EW_S" localSheetId="21">#REF!</definedName>
    <definedName name="Qu_EW_S">#REF!</definedName>
    <definedName name="R.I.D.F.III" localSheetId="23">#REF!</definedName>
    <definedName name="R.I.D.F.III" localSheetId="26">#REF!</definedName>
    <definedName name="R.I.D.F.III" localSheetId="24">#REF!</definedName>
    <definedName name="R.I.D.F.III" localSheetId="21">#REF!</definedName>
    <definedName name="R.I.D.F.III">#REF!</definedName>
    <definedName name="R.I.D.F__IV" localSheetId="23">#REF!</definedName>
    <definedName name="R.I.D.F__IV" localSheetId="24">#REF!</definedName>
    <definedName name="R.I.D.F__IV" localSheetId="21">#REF!</definedName>
    <definedName name="R.I.D.F__IV">#REF!</definedName>
    <definedName name="R_136_BCCP" localSheetId="26">'[74]Road data'!$K$897</definedName>
    <definedName name="R_136_BCCP" localSheetId="28">'[75]Road data'!$K$897</definedName>
    <definedName name="R_136_BCCP">'[76]Road data'!$K$897</definedName>
    <definedName name="R_136_BODY" localSheetId="26">'[74]Road data'!$K$1087</definedName>
    <definedName name="R_136_BODY" localSheetId="28">'[75]Road data'!$K$1087</definedName>
    <definedName name="R_136_BODY">'[76]Road data'!$K$1087</definedName>
    <definedName name="R_136_Bodywalls" localSheetId="26">'[234]Road data'!$K$399</definedName>
    <definedName name="R_136_Bodywalls" localSheetId="28">'[235]Road data'!$K$399</definedName>
    <definedName name="R_136_Bodywalls">'[236]Road data'!$K$399</definedName>
    <definedName name="R_136_FLY_BCCP" localSheetId="26">'[74]Road data'!$K$955</definedName>
    <definedName name="R_136_FLY_BCCP" localSheetId="28">'[75]Road data'!$K$955</definedName>
    <definedName name="R_136_FLY_BCCP">'[76]Road data'!$K$955</definedName>
    <definedName name="R_136_FOUND" localSheetId="26">'[74]Road data'!$K$1059</definedName>
    <definedName name="R_136_FOUND" localSheetId="28">'[75]Road data'!$K$1059</definedName>
    <definedName name="R_136_FOUND">'[76]Road data'!$K$1059</definedName>
    <definedName name="R_148_BCCP" localSheetId="26">'[74]Road data'!$K$871</definedName>
    <definedName name="R_148_BCCP" localSheetId="28">'[75]Road data'!$K$871</definedName>
    <definedName name="R_148_BCCP">'[76]Road data'!$K$871</definedName>
    <definedName name="R_148_belowcc" localSheetId="26">'[234]Road data'!$K$285</definedName>
    <definedName name="R_148_belowcc" localSheetId="28">'[235]Road data'!$K$285</definedName>
    <definedName name="R_148_belowcc">'[236]Road data'!$K$285</definedName>
    <definedName name="R_BACKFILL" localSheetId="26">'[74]Road data'!$K$1536</definedName>
    <definedName name="R_BACKFILL" localSheetId="28">'[75]Road data'!$K$1536</definedName>
    <definedName name="R_BACKFILL">'[76]Road data'!$K$1536</definedName>
    <definedName name="R_BC" localSheetId="26">'[74]Road data'!$K$729</definedName>
    <definedName name="R_BC" localSheetId="28">'[75]Road data'!$K$729</definedName>
    <definedName name="R_BC">'[76]Road data'!$K$729</definedName>
    <definedName name="R_BED_HP" localSheetId="26">'[74]Road data'!$K$1033</definedName>
    <definedName name="R_BED_HP" localSheetId="28">'[75]Road data'!$K$1033</definedName>
    <definedName name="R_BED_HP">'[76]Road data'!$K$1033</definedName>
    <definedName name="R_BetweenBodywalls" localSheetId="26">'[234]Road data'!$K$466</definedName>
    <definedName name="R_BetweenBodywalls" localSheetId="28">'[235]Road data'!$K$466</definedName>
    <definedName name="R_BetweenBodywalls">'[236]Road data'!$K$466</definedName>
    <definedName name="R_BM" localSheetId="25">'[199]Road data'!#REF!</definedName>
    <definedName name="R_BM" localSheetId="22">'[199]Road data'!#REF!</definedName>
    <definedName name="R_BM" localSheetId="23">'[199]Road data'!#REF!</definedName>
    <definedName name="R_BM" localSheetId="26">'[200]Road data'!#REF!</definedName>
    <definedName name="R_BM" localSheetId="28">'[201]Road data'!#REF!</definedName>
    <definedName name="R_BM" localSheetId="24">'[199]Road data'!#REF!</definedName>
    <definedName name="R_BM" localSheetId="21">'[199]Road data'!#REF!</definedName>
    <definedName name="R_BM">'[199]Road data'!#REF!</definedName>
    <definedName name="r_BM_100" localSheetId="26">'[74]Road data'!$K$821</definedName>
    <definedName name="r_BM_100" localSheetId="28">'[75]Road data'!$K$821</definedName>
    <definedName name="r_BM_100">'[76]Road data'!$K$821</definedName>
    <definedName name="R_BM_50" localSheetId="26">'[74]Road data'!$K$775</definedName>
    <definedName name="R_BM_50" localSheetId="28">'[75]Road data'!$K$775</definedName>
    <definedName name="R_BM_50">'[76]Road data'!$K$775</definedName>
    <definedName name="R_BT_PATCH" localSheetId="26">'[74]Road data'!$K$1791</definedName>
    <definedName name="R_BT_PATCH" localSheetId="28">'[75]Road data'!$K$1791</definedName>
    <definedName name="R_BT_PATCH">'[76]Road data'!$K$1791</definedName>
    <definedName name="R_BT_PATCH_40" localSheetId="26">'[74]Road data'!$K$1809</definedName>
    <definedName name="R_BT_PATCH_40" localSheetId="28">'[75]Road data'!$K$1809</definedName>
    <definedName name="R_BT_PATCH_40">'[76]Road data'!$K$1809</definedName>
    <definedName name="r_det" localSheetId="26">#N/A</definedName>
    <definedName name="r_det">[237]R_Det!$I$31</definedName>
    <definedName name="R_Diversion_Road" localSheetId="26">'[72]Road data'!$K$996</definedName>
    <definedName name="R_Diversion_Road" localSheetId="28">'[73]Road data'!$K$996</definedName>
    <definedName name="R_Diversion_Road">'[71]Road data'!$K$996</definedName>
    <definedName name="R_EW_C" localSheetId="26">'[74]Road data'!$K$77</definedName>
    <definedName name="R_EW_C" localSheetId="28">'[75]Road data'!$K$77</definedName>
    <definedName name="R_EW_C">'[76]Road data'!$K$77</definedName>
    <definedName name="R_EW_Car" localSheetId="25">'[199]Road data'!#REF!</definedName>
    <definedName name="R_EW_Car" localSheetId="22">'[199]Road data'!#REF!</definedName>
    <definedName name="R_EW_Car" localSheetId="23">'[199]Road data'!#REF!</definedName>
    <definedName name="R_EW_Car" localSheetId="26">'[200]Road data'!#REF!</definedName>
    <definedName name="R_EW_Car" localSheetId="28">'[201]Road data'!#REF!</definedName>
    <definedName name="R_EW_Car" localSheetId="24">'[199]Road data'!#REF!</definedName>
    <definedName name="R_EW_Car" localSheetId="21">'[199]Road data'!#REF!</definedName>
    <definedName name="R_EW_Car">'[199]Road data'!#REF!</definedName>
    <definedName name="R_EW_FMC_Car" localSheetId="26">'[72]Road data'!$K$81</definedName>
    <definedName name="R_EW_FMC_Car" localSheetId="28">'[73]Road data'!$K$81</definedName>
    <definedName name="R_EW_FMC_Car">'[71]Road data'!$K$81</definedName>
    <definedName name="R_EW_FMC_Side" localSheetId="26">'[72]Road data'!$K$44</definedName>
    <definedName name="R_EW_FMC_Side" localSheetId="28">'[73]Road data'!$K$44</definedName>
    <definedName name="R_EW_FMC_Side">'[71]Road data'!$K$44</definedName>
    <definedName name="R_EW_Form_OMC" localSheetId="26">'[234]Road data'!$K$58</definedName>
    <definedName name="R_EW_Form_OMC" localSheetId="28">'[235]Road data'!$K$58</definedName>
    <definedName name="R_EW_Form_OMC">'[236]Road data'!$K$58</definedName>
    <definedName name="R_EW_FOUND" localSheetId="26">'[74]Road data'!$K$1010</definedName>
    <definedName name="R_EW_FOUND" localSheetId="28">'[75]Road data'!$K$1010</definedName>
    <definedName name="R_EW_FOUND">'[76]Road data'!$K$1010</definedName>
    <definedName name="R_EW_Man" localSheetId="25">'[199]Road data'!#REF!</definedName>
    <definedName name="R_EW_Man" localSheetId="22">'[199]Road data'!#REF!</definedName>
    <definedName name="R_EW_Man" localSheetId="23">'[199]Road data'!#REF!</definedName>
    <definedName name="R_EW_Man" localSheetId="26">'[200]Road data'!#REF!</definedName>
    <definedName name="R_EW_Man" localSheetId="28">'[201]Road data'!#REF!</definedName>
    <definedName name="R_EW_Man" localSheetId="24">'[199]Road data'!#REF!</definedName>
    <definedName name="R_EW_Man" localSheetId="21">'[199]Road data'!#REF!</definedName>
    <definedName name="R_EW_Man">'[199]Road data'!#REF!</definedName>
    <definedName name="R_EW_OMC_Car" localSheetId="25">'[199]Road data'!#REF!</definedName>
    <definedName name="R_EW_OMC_Car" localSheetId="22">'[199]Road data'!#REF!</definedName>
    <definedName name="R_EW_OMC_Car" localSheetId="23">'[199]Road data'!#REF!</definedName>
    <definedName name="R_EW_OMC_Car" localSheetId="26">'[200]Road data'!#REF!</definedName>
    <definedName name="R_EW_OMC_Car" localSheetId="28">'[201]Road data'!#REF!</definedName>
    <definedName name="R_EW_OMC_Car" localSheetId="24">'[199]Road data'!#REF!</definedName>
    <definedName name="R_EW_OMC_Car">'[199]Road data'!#REF!</definedName>
    <definedName name="R_EW_OMC_Side" localSheetId="23">'[199]Road data'!#REF!</definedName>
    <definedName name="R_EW_OMC_Side" localSheetId="26">'[200]Road data'!#REF!</definedName>
    <definedName name="R_EW_OMC_Side" localSheetId="28">'[201]Road data'!#REF!</definedName>
    <definedName name="R_EW_OMC_Side" localSheetId="24">'[199]Road data'!#REF!</definedName>
    <definedName name="R_EW_OMC_Side">'[199]Road data'!#REF!</definedName>
    <definedName name="R_EW_S" localSheetId="26">'[74]Road data'!$K$25</definedName>
    <definedName name="R_EW_S" localSheetId="28">'[75]Road data'!$K$25</definedName>
    <definedName name="R_EW_S">'[76]Road data'!$K$25</definedName>
    <definedName name="R_EW_Side_OMC" localSheetId="26">'[234]Road data'!$K$30</definedName>
    <definedName name="R_EW_Side_OMC" localSheetId="28">'[235]Road data'!$K$30</definedName>
    <definedName name="R_EW_Side_OMC">'[236]Road data'!$K$30</definedName>
    <definedName name="R_EW_T" localSheetId="26">'[74]Road data'!$K$122</definedName>
    <definedName name="R_EW_T" localSheetId="28">'[75]Road data'!$K$122</definedName>
    <definedName name="R_EW_T">'[76]Road data'!$K$122</definedName>
    <definedName name="R_EW_Trench" localSheetId="26">'[72]Road data'!$K$13</definedName>
    <definedName name="R_EW_Trench" localSheetId="28">'[73]Road data'!$K$13</definedName>
    <definedName name="R_EW_Trench">'[71]Road data'!$K$13</definedName>
    <definedName name="R_EW_USS" localSheetId="26">'[74]Road data'!$K$207</definedName>
    <definedName name="R_EW_USS" localSheetId="28">'[75]Road data'!$K$207</definedName>
    <definedName name="R_EW_USS">'[76]Road data'!$K$207</definedName>
    <definedName name="R_FILL_INB_BODY" localSheetId="26">'[74]Road data'!$K$1166</definedName>
    <definedName name="R_FILL_INB_BODY" localSheetId="28">'[75]Road data'!$K$1166</definedName>
    <definedName name="R_FILL_INB_BODY">'[76]Road data'!$K$1166</definedName>
    <definedName name="R_Filter" localSheetId="26">'[234]Road data'!$K$502</definedName>
    <definedName name="R_Filter" localSheetId="28">'[235]Road data'!$K$502</definedName>
    <definedName name="R_Filter">'[236]Road data'!$K$502</definedName>
    <definedName name="R_FILTER_ABUT" localSheetId="26">'[74]Road data'!$K$1562</definedName>
    <definedName name="R_FILTER_ABUT" localSheetId="28">'[75]Road data'!$K$1562</definedName>
    <definedName name="R_FILTER_ABUT">'[76]Road data'!$K$1562</definedName>
    <definedName name="R_FILTER_BPITCH" localSheetId="26">'[74]Road data'!$K$1207</definedName>
    <definedName name="R_FILTER_BPITCH" localSheetId="28">'[75]Road data'!$K$1207</definedName>
    <definedName name="R_FILTER_BPITCH">'[76]Road data'!$K$1207</definedName>
    <definedName name="R_G2_22B_AS_PR" localSheetId="26">'[74]Road data'!$K$300</definedName>
    <definedName name="R_G2_22B_AS_PR" localSheetId="28">'[75]Road data'!$K$300</definedName>
    <definedName name="R_G2_22B_AS_PR">'[76]Road data'!$K$300</definedName>
    <definedName name="R_G2_22B_AS_VR" localSheetId="26">'[74]Road data'!$K$406</definedName>
    <definedName name="R_G2_22B_AS_VR" localSheetId="28">'[75]Road data'!$K$406</definedName>
    <definedName name="R_G2_22B_AS_VR">'[76]Road data'!$K$406</definedName>
    <definedName name="R_G2_45B_AS_PR" localSheetId="26">'[74]Road data'!$K$353</definedName>
    <definedName name="R_G2_45B_AS_PR" localSheetId="28">'[75]Road data'!$K$353</definedName>
    <definedName name="R_G2_45B_AS_PR">'[76]Road data'!$K$353</definedName>
    <definedName name="R_G2_45B_AS_VR" localSheetId="26">'[74]Road data'!$K$459</definedName>
    <definedName name="R_G2_45B_AS_VR" localSheetId="28">'[75]Road data'!$K$459</definedName>
    <definedName name="R_G2_45B_AS_VR">'[76]Road data'!$K$459</definedName>
    <definedName name="R_G3_22B_BS_PR" localSheetId="26">'[74]Road data'!$K$326</definedName>
    <definedName name="R_G3_22B_BS_PR" localSheetId="28">'[75]Road data'!$K$326</definedName>
    <definedName name="R_G3_22B_BS_PR">'[76]Road data'!$K$326</definedName>
    <definedName name="R_G3_22B_BS_VR" localSheetId="26">'[74]Road data'!$K$432</definedName>
    <definedName name="R_G3_22B_BS_VR" localSheetId="28">'[75]Road data'!$K$432</definedName>
    <definedName name="R_G3_22B_BS_VR">'[76]Road data'!$K$432</definedName>
    <definedName name="R_G3_45B_BS_PR" localSheetId="26">'[74]Road data'!$K$379</definedName>
    <definedName name="R_G3_45B_BS_PR" localSheetId="28">'[75]Road data'!$K$379</definedName>
    <definedName name="R_G3_45B_BS_PR">'[76]Road data'!$K$379</definedName>
    <definedName name="R_G3_45B_BS_VR" localSheetId="26">'[74]Road data'!$K$485</definedName>
    <definedName name="R_G3_45B_BS_VR" localSheetId="28">'[75]Road data'!$K$485</definedName>
    <definedName name="R_G3_45B_BS_VR">'[76]Road data'!$K$485</definedName>
    <definedName name="R_Gravel_Bedding" localSheetId="26">'[63]Road data'!$K$354</definedName>
    <definedName name="R_Gravel_Bedding" localSheetId="28">'[64]Road data'!$K$354</definedName>
    <definedName name="R_Gravel_Bedding">'[65]Road data'!$K$354</definedName>
    <definedName name="R_Gravel_between" localSheetId="26">'[72]Road data'!$K$934</definedName>
    <definedName name="R_Gravel_between" localSheetId="28">'[73]Road data'!$K$934</definedName>
    <definedName name="R_Gravel_between">'[71]Road data'!$K$934</definedName>
    <definedName name="R_Gravel_Pipebedding" localSheetId="26">'[72]Road data'!$K$877</definedName>
    <definedName name="R_Gravel_Pipebedding" localSheetId="28">'[73]Road data'!$K$877</definedName>
    <definedName name="R_Gravel_Pipebedding">'[71]Road data'!$K$877</definedName>
    <definedName name="R_Gravel_Quardrent" localSheetId="25">'[199]Road data'!#REF!</definedName>
    <definedName name="R_Gravel_Quardrent" localSheetId="22">'[199]Road data'!#REF!</definedName>
    <definedName name="R_Gravel_Quardrent" localSheetId="23">'[199]Road data'!#REF!</definedName>
    <definedName name="R_Gravel_Quardrent" localSheetId="26">'[200]Road data'!#REF!</definedName>
    <definedName name="R_Gravel_Quardrent" localSheetId="28">'[201]Road data'!#REF!</definedName>
    <definedName name="R_Gravel_Quardrent" localSheetId="24">'[199]Road data'!#REF!</definedName>
    <definedName name="R_Gravel_Quardrent" localSheetId="21">'[199]Road data'!#REF!</definedName>
    <definedName name="R_Gravel_Quardrent">'[199]Road data'!#REF!</definedName>
    <definedName name="R_GravelBedding" localSheetId="26">'[234]Road data'!$K$351</definedName>
    <definedName name="R_GravelBedding" localSheetId="28">'[235]Road data'!$K$351</definedName>
    <definedName name="R_GravelBedding">'[236]Road data'!$K$351</definedName>
    <definedName name="R_GravelShoulders" localSheetId="26">'[72]Road data'!$K$618</definedName>
    <definedName name="R_GravelShoulders" localSheetId="28">'[73]Road data'!$K$618</definedName>
    <definedName name="R_GravelShoulders">'[71]Road data'!$K$618</definedName>
    <definedName name="R_GROUT_REV" localSheetId="26">'[74]Road data'!$K$1496</definedName>
    <definedName name="R_GROUT_REV" localSheetId="28">'[75]Road data'!$K$1496</definedName>
    <definedName name="R_GROUT_REV">'[76]Road data'!$K$1496</definedName>
    <definedName name="R_GS" localSheetId="26">'[74]Road data'!$K$845</definedName>
    <definedName name="R_GS" localSheetId="28">'[75]Road data'!$K$845</definedName>
    <definedName name="R_GS">'[76]Road data'!$K$845</definedName>
    <definedName name="R_GSB" localSheetId="26">'[74]Road data'!$K$234</definedName>
    <definedName name="R_GSB" localSheetId="28">'[75]Road data'!$K$234</definedName>
    <definedName name="R_GSB">'[76]Road data'!$K$234</definedName>
    <definedName name="R_HP_1000" localSheetId="26">'[74]Road data'!$K$1143</definedName>
    <definedName name="R_HP_1000" localSheetId="28">'[75]Road data'!$K$1143</definedName>
    <definedName name="R_HP_1000">'[76]Road data'!$K$1143</definedName>
    <definedName name="R_HP_600" localSheetId="26">'[74]Road data'!$K$1109</definedName>
    <definedName name="R_HP_600" localSheetId="28">'[75]Road data'!$K$1109</definedName>
    <definedName name="R_HP_600">'[76]Road data'!$K$1109</definedName>
    <definedName name="R_HP_800" localSheetId="26">'[74]Road data'!$K$1126</definedName>
    <definedName name="R_HP_800" localSheetId="28">'[75]Road data'!$K$1126</definedName>
    <definedName name="R_HP_800">'[76]Road data'!$K$1126</definedName>
    <definedName name="R_HPL_600" localSheetId="26">'[238]Road data'!$K$345</definedName>
    <definedName name="R_HPL_600" localSheetId="28">'[239]Road data'!$K$345</definedName>
    <definedName name="R_HPL_600">'[137]Road data'!$K$345</definedName>
    <definedName name="R_HPL_800" localSheetId="26">'[72]Road data'!$K$900</definedName>
    <definedName name="R_HPL_800" localSheetId="28">'[73]Road data'!$K$900</definedName>
    <definedName name="R_HPL_800">'[71]Road data'!$K$900</definedName>
    <definedName name="R_HYSD_FOUND" localSheetId="26">'[74]Road data'!$K$1619</definedName>
    <definedName name="R_HYSD_FOUND" localSheetId="28">'[75]Road data'!$K$1619</definedName>
    <definedName name="R_HYSD_FOUND">'[76]Road data'!$K$1619</definedName>
    <definedName name="R_HYSD_SUB" localSheetId="26">'[74]Road data'!$K$1600</definedName>
    <definedName name="R_HYSD_SUB" localSheetId="28">'[75]Road data'!$K$1600</definedName>
    <definedName name="R_HYSD_SUB">'[76]Road data'!$K$1600</definedName>
    <definedName name="R_HYSD_SUPER" localSheetId="26">'[74]Road data'!$K$1581</definedName>
    <definedName name="R_HYSD_SUPER" localSheetId="28">'[75]Road data'!$K$1581</definedName>
    <definedName name="R_HYSD_SUPER">'[76]Road data'!$K$1581</definedName>
    <definedName name="R_M10_base" localSheetId="25">'[199]Road data'!#REF!</definedName>
    <definedName name="R_M10_base" localSheetId="22">'[199]Road data'!#REF!</definedName>
    <definedName name="R_M10_base" localSheetId="23">'[199]Road data'!#REF!</definedName>
    <definedName name="R_M10_base" localSheetId="26">'[200]Road data'!#REF!</definedName>
    <definedName name="R_M10_base" localSheetId="28">'[201]Road data'!#REF!</definedName>
    <definedName name="R_M10_base" localSheetId="24">'[199]Road data'!#REF!</definedName>
    <definedName name="R_M10_base" localSheetId="21">'[199]Road data'!#REF!</definedName>
    <definedName name="R_M10_base">'[199]Road data'!#REF!</definedName>
    <definedName name="R_M10_bCC" localSheetId="25">'[199]Road data'!#REF!</definedName>
    <definedName name="R_M10_bCC" localSheetId="22">'[199]Road data'!#REF!</definedName>
    <definedName name="R_M10_bCC" localSheetId="23">'[199]Road data'!#REF!</definedName>
    <definedName name="R_M10_bCC" localSheetId="26">'[200]Road data'!#REF!</definedName>
    <definedName name="R_M10_bCC" localSheetId="28">'[201]Road data'!#REF!</definedName>
    <definedName name="R_M10_bCC" localSheetId="24">'[199]Road data'!#REF!</definedName>
    <definedName name="R_M10_bCC">'[199]Road data'!#REF!</definedName>
    <definedName name="R_M10_bodywalls" localSheetId="26">'[72]Road data'!$K$864</definedName>
    <definedName name="R_M10_bodywalls" localSheetId="28">'[73]Road data'!$K$864</definedName>
    <definedName name="R_M10_bodywalls">'[71]Road data'!$K$864</definedName>
    <definedName name="R_M10_drains" localSheetId="25">'[199]Road data'!#REF!</definedName>
    <definedName name="R_M10_drains" localSheetId="22">'[199]Road data'!#REF!</definedName>
    <definedName name="R_M10_drains" localSheetId="23">'[199]Road data'!#REF!</definedName>
    <definedName name="R_M10_drains" localSheetId="26">'[200]Road data'!#REF!</definedName>
    <definedName name="R_M10_drains" localSheetId="28">'[201]Road data'!#REF!</definedName>
    <definedName name="R_M10_drains" localSheetId="24">'[199]Road data'!#REF!</definedName>
    <definedName name="R_M10_drains" localSheetId="21">'[199]Road data'!#REF!</definedName>
    <definedName name="R_M10_drains">'[199]Road data'!#REF!</definedName>
    <definedName name="R_M10_found" localSheetId="26">'[72]Road data'!$K$853</definedName>
    <definedName name="R_M10_found" localSheetId="28">'[73]Road data'!$K$853</definedName>
    <definedName name="R_M10_found">'[71]Road data'!$K$853</definedName>
    <definedName name="R_M15_DIVIDERS" localSheetId="26">'[74]Road data'!$K$1693</definedName>
    <definedName name="R_M15_DIVIDERS" localSheetId="28">'[75]Road data'!$K$1693</definedName>
    <definedName name="R_M15_DIVIDERS">'[76]Road data'!$K$1693</definedName>
    <definedName name="R_M15_Foot" localSheetId="26">'[234]Road data'!$K$528</definedName>
    <definedName name="R_M15_Foot" localSheetId="28">'[235]Road data'!$K$528</definedName>
    <definedName name="R_M15_Foot">'[236]Road data'!$K$528</definedName>
    <definedName name="R_M15_footing" localSheetId="26">'[72]Road data'!$K$1026</definedName>
    <definedName name="R_M15_footing" localSheetId="28">'[73]Road data'!$K$1026</definedName>
    <definedName name="R_M15_footing">'[71]Road data'!$K$1026</definedName>
    <definedName name="R_M15_Footings" localSheetId="25">#REF!</definedName>
    <definedName name="R_M15_Footings" localSheetId="22">#REF!</definedName>
    <definedName name="R_M15_Footings" localSheetId="23">#REF!</definedName>
    <definedName name="R_M15_Footings" localSheetId="26">#REF!</definedName>
    <definedName name="R_M15_Footings" localSheetId="24">#REF!</definedName>
    <definedName name="R_M15_Footings" localSheetId="21">#REF!</definedName>
    <definedName name="R_M15_Footings">#REF!</definedName>
    <definedName name="R_M15_FOUND" localSheetId="26">'[74]Road data'!$K$1236</definedName>
    <definedName name="R_M15_FOUND" localSheetId="28">'[75]Road data'!$K$1236</definedName>
    <definedName name="R_M15_FOUND">'[76]Road data'!$K$1236</definedName>
    <definedName name="R_M15_LEVEL" localSheetId="26">'[74]Road data'!$K$1457</definedName>
    <definedName name="R_M15_LEVEL" localSheetId="28">'[75]Road data'!$K$1457</definedName>
    <definedName name="R_M15_LEVEL">'[76]Road data'!$K$1457</definedName>
    <definedName name="R_M15_LevellingCoarse" localSheetId="26">'[234]Road data'!$K$679</definedName>
    <definedName name="R_M15_LevellingCoarse" localSheetId="28">'[235]Road data'!$K$679</definedName>
    <definedName name="R_M15_LevellingCoarse">'[236]Road data'!$K$679</definedName>
    <definedName name="R_M15_SUB" localSheetId="26">'[74]Road data'!$K$1265</definedName>
    <definedName name="R_M15_SUB" localSheetId="28">'[75]Road data'!$K$1265</definedName>
    <definedName name="R_M15_SUB">'[76]Road data'!$K$1265</definedName>
    <definedName name="R_M20_Bed" localSheetId="26">'[234]Road data'!$K$579</definedName>
    <definedName name="R_M20_Bed" localSheetId="28">'[235]Road data'!$K$579</definedName>
    <definedName name="R_M20_Bed">'[236]Road data'!$K$579</definedName>
    <definedName name="R_M20_BedBack" localSheetId="26">'[72]Road data'!$K$1086</definedName>
    <definedName name="R_M20_BedBack" localSheetId="28">'[73]Road data'!$K$1086</definedName>
    <definedName name="R_M20_BedBack">'[71]Road data'!$K$1086</definedName>
    <definedName name="R_M20_COVER" localSheetId="25">'[199]Road data'!#REF!</definedName>
    <definedName name="R_M20_COVER" localSheetId="22">'[199]Road data'!#REF!</definedName>
    <definedName name="R_M20_COVER" localSheetId="23">'[199]Road data'!#REF!</definedName>
    <definedName name="R_M20_COVER" localSheetId="26">'[200]Road data'!#REF!</definedName>
    <definedName name="R_M20_COVER" localSheetId="28">'[201]Road data'!#REF!</definedName>
    <definedName name="R_M20_COVER" localSheetId="24">'[199]Road data'!#REF!</definedName>
    <definedName name="R_M20_COVER" localSheetId="21">'[199]Road data'!#REF!</definedName>
    <definedName name="R_M20_COVER">'[199]Road data'!#REF!</definedName>
    <definedName name="R_M20_DECKSLAB" localSheetId="26">'[72]Road data'!$K$1116</definedName>
    <definedName name="R_M20_DECKSLAB" localSheetId="28">'[73]Road data'!$K$1116</definedName>
    <definedName name="R_M20_DECKSLAB">'[71]Road data'!$K$1116</definedName>
    <definedName name="R_M20_slab" localSheetId="26">'[234]Road data'!$K$604</definedName>
    <definedName name="R_M20_slab" localSheetId="28">'[235]Road data'!$K$604</definedName>
    <definedName name="R_M20_slab">'[236]Road data'!$K$604</definedName>
    <definedName name="R_M20R_BEDBLOCKS" localSheetId="26">'[74]Road data'!$K$1293</definedName>
    <definedName name="R_M20R_BEDBLOCKS" localSheetId="28">'[75]Road data'!$K$1293</definedName>
    <definedName name="R_M20R_BEDBLOCKS">'[76]Road data'!$K$1293</definedName>
    <definedName name="R_M20R_COVER_SLAB" localSheetId="26">'[74]Road data'!$K$1721</definedName>
    <definedName name="R_M20R_COVER_SLAB" localSheetId="28">'[75]Road data'!$K$1721</definedName>
    <definedName name="R_M20R_COVER_SLAB">'[76]Road data'!$K$1721</definedName>
    <definedName name="R_M20R_DECK" localSheetId="26">'[74]Road data'!$K$1321</definedName>
    <definedName name="R_M20R_DECK" localSheetId="28">'[75]Road data'!$K$1321</definedName>
    <definedName name="R_M20R_DECK">'[76]Road data'!$K$1321</definedName>
    <definedName name="R_M20R_RAIL" localSheetId="26">'[74]Road data'!$K$1430</definedName>
    <definedName name="R_M20R_RAIL" localSheetId="28">'[75]Road data'!$K$1430</definedName>
    <definedName name="R_M20R_RAIL">'[76]Road data'!$K$1430</definedName>
    <definedName name="R_M25_ApproachSlab" localSheetId="25">'[199]Road data'!#REF!</definedName>
    <definedName name="R_M25_ApproachSlab" localSheetId="22">'[199]Road data'!#REF!</definedName>
    <definedName name="R_M25_ApproachSlab" localSheetId="23">'[199]Road data'!#REF!</definedName>
    <definedName name="R_M25_ApproachSlab" localSheetId="26">'[200]Road data'!#REF!</definedName>
    <definedName name="R_M25_ApproachSlab" localSheetId="28">'[201]Road data'!#REF!</definedName>
    <definedName name="R_M25_ApproachSlab" localSheetId="24">'[199]Road data'!#REF!</definedName>
    <definedName name="R_M25_ApproachSlab" localSheetId="21">'[199]Road data'!#REF!</definedName>
    <definedName name="R_M25_ApproachSlab">'[199]Road data'!#REF!</definedName>
    <definedName name="R_M25R_APP" localSheetId="26">'[74]Road data'!$K$1378</definedName>
    <definedName name="R_M25R_APP" localSheetId="28">'[75]Road data'!$K$1378</definedName>
    <definedName name="R_M25R_APP">'[76]Road data'!$K$1378</definedName>
    <definedName name="R_M30_WC" localSheetId="25">'[199]Road data'!#REF!</definedName>
    <definedName name="R_M30_WC" localSheetId="22">'[199]Road data'!#REF!</definedName>
    <definedName name="R_M30_WC" localSheetId="23">'[199]Road data'!#REF!</definedName>
    <definedName name="R_M30_WC" localSheetId="26">'[200]Road data'!#REF!</definedName>
    <definedName name="R_M30_WC" localSheetId="28">'[201]Road data'!#REF!</definedName>
    <definedName name="R_M30_WC" localSheetId="24">'[199]Road data'!#REF!</definedName>
    <definedName name="R_M30_WC" localSheetId="21">'[199]Road data'!#REF!</definedName>
    <definedName name="R_M30_WC">'[199]Road data'!#REF!</definedName>
    <definedName name="R_M30R_WC" localSheetId="26">'[74]Road data'!$K$1349</definedName>
    <definedName name="R_M30R_WC" localSheetId="28">'[75]Road data'!$K$1349</definedName>
    <definedName name="R_M30R_WC">'[76]Road data'!$K$1349</definedName>
    <definedName name="R_M35_CC" localSheetId="26">'[72]Road data'!$K$672</definedName>
    <definedName name="R_M35_CC" localSheetId="28">'[73]Road data'!$K$672</definedName>
    <definedName name="R_M35_CC">'[71]Road data'!$K$672</definedName>
    <definedName name="R_M35_CCP" localSheetId="26">'[74]Road data'!$K$925</definedName>
    <definedName name="R_M35_CCP" localSheetId="28">'[75]Road data'!$K$925</definedName>
    <definedName name="R_M35_CCP">'[76]Road data'!$K$925</definedName>
    <definedName name="R_M35_FLY_CCP" localSheetId="26">'[74]Road data'!$K$988</definedName>
    <definedName name="R_M35_FLY_CCP" localSheetId="28">'[75]Road data'!$K$988</definedName>
    <definedName name="R_M35_FLY_CCP">'[76]Road data'!$K$988</definedName>
    <definedName name="R_M35_FlyAsh" localSheetId="25">'[199]Road data'!#REF!</definedName>
    <definedName name="R_M35_FlyAsh" localSheetId="22">'[199]Road data'!#REF!</definedName>
    <definedName name="R_M35_FlyAsh" localSheetId="23">'[199]Road data'!#REF!</definedName>
    <definedName name="R_M35_FlyAsh" localSheetId="26">'[200]Road data'!#REF!</definedName>
    <definedName name="R_M35_FlyAsh" localSheetId="28">'[201]Road data'!#REF!</definedName>
    <definedName name="R_M35_FlyAsh" localSheetId="24">'[199]Road data'!#REF!</definedName>
    <definedName name="R_M35_FlyAsh" localSheetId="21">'[199]Road data'!#REF!</definedName>
    <definedName name="R_M35_FlyAsh">'[199]Road data'!#REF!</definedName>
    <definedName name="R_MILD" localSheetId="26">'[74]Road data'!$K$1638</definedName>
    <definedName name="R_MILD" localSheetId="28">'[75]Road data'!$K$1638</definedName>
    <definedName name="R_MILD">'[76]Road data'!$K$1638</definedName>
    <definedName name="R_MSS" localSheetId="26">'[74]Road data'!$K$654</definedName>
    <definedName name="R_MSS" localSheetId="28">'[75]Road data'!$K$654</definedName>
    <definedName name="R_MSS">'[76]Road data'!$K$654</definedName>
    <definedName name="R_PAINT" localSheetId="26">'[74]Road data'!$K$1771</definedName>
    <definedName name="R_PAINT" localSheetId="28">'[75]Road data'!$K$1771</definedName>
    <definedName name="R_PAINT">'[76]Road data'!$K$1771</definedName>
    <definedName name="R_Painting" localSheetId="25">'[199]Road data'!#REF!</definedName>
    <definedName name="R_Painting" localSheetId="22">'[199]Road data'!#REF!</definedName>
    <definedName name="R_Painting" localSheetId="23">'[199]Road data'!#REF!</definedName>
    <definedName name="R_Painting" localSheetId="26">'[200]Road data'!#REF!</definedName>
    <definedName name="R_Painting" localSheetId="28">'[201]Road data'!#REF!</definedName>
    <definedName name="R_Painting" localSheetId="24">'[199]Road data'!#REF!</definedName>
    <definedName name="R_Painting" localSheetId="21">'[199]Road data'!#REF!</definedName>
    <definedName name="R_Painting">'[199]Road data'!#REF!</definedName>
    <definedName name="R_Pick" localSheetId="26">'[72]Road data'!$K$140</definedName>
    <definedName name="R_Pick" localSheetId="28">'[73]Road data'!$K$140</definedName>
    <definedName name="R_Pick">'[71]Road data'!$K$140</definedName>
    <definedName name="R_PLAST" localSheetId="26">'[74]Road data'!$K$1740</definedName>
    <definedName name="R_PLAST" localSheetId="28">'[75]Road data'!$K$1740</definedName>
    <definedName name="R_PLAST">'[76]Road data'!$K$1740</definedName>
    <definedName name="R_PLAST_CUM" localSheetId="25">'[109]Road data'!#REF!</definedName>
    <definedName name="R_PLAST_CUM" localSheetId="22">'[109]Road data'!#REF!</definedName>
    <definedName name="R_PLAST_CUM" localSheetId="23">'[109]Road data'!#REF!</definedName>
    <definedName name="R_PLAST_CUM" localSheetId="26">'[110]Road data'!#REF!</definedName>
    <definedName name="R_PLAST_CUM" localSheetId="28">'[111]Road data'!#REF!</definedName>
    <definedName name="R_PLAST_CUM" localSheetId="24">'[109]Road data'!#REF!</definedName>
    <definedName name="R_PLAST_CUM" localSheetId="21">'[109]Road data'!#REF!</definedName>
    <definedName name="R_PLAST_CUM">'[109]Road data'!#REF!</definedName>
    <definedName name="R_PLAST_SQM" localSheetId="25">'[109]Road data'!#REF!</definedName>
    <definedName name="R_PLAST_SQM" localSheetId="22">'[109]Road data'!#REF!</definedName>
    <definedName name="R_PLAST_SQM" localSheetId="23">'[109]Road data'!#REF!</definedName>
    <definedName name="R_PLAST_SQM" localSheetId="26">'[110]Road data'!#REF!</definedName>
    <definedName name="R_PLAST_SQM" localSheetId="28">'[111]Road data'!#REF!</definedName>
    <definedName name="R_PLAST_SQM" localSheetId="24">'[109]Road data'!#REF!</definedName>
    <definedName name="R_PLAST_SQM">'[109]Road data'!#REF!</definedName>
    <definedName name="R_Plastering" localSheetId="23">'[199]Road data'!#REF!</definedName>
    <definedName name="R_Plastering" localSheetId="26">'[200]Road data'!#REF!</definedName>
    <definedName name="R_Plastering" localSheetId="28">'[201]Road data'!#REF!</definedName>
    <definedName name="R_Plastering" localSheetId="24">'[199]Road data'!#REF!</definedName>
    <definedName name="R_Plastering">'[199]Road data'!#REF!</definedName>
    <definedName name="R_R300" localSheetId="26">'[234]Road data'!$K$484</definedName>
    <definedName name="R_R300" localSheetId="28">'[235]Road data'!$K$484</definedName>
    <definedName name="R_R300">'[236]Road data'!$K$484</definedName>
    <definedName name="R_Rev_A300" localSheetId="25">'[199]Road data'!#REF!</definedName>
    <definedName name="R_Rev_A300" localSheetId="22">'[199]Road data'!#REF!</definedName>
    <definedName name="R_Rev_A300" localSheetId="23">'[199]Road data'!#REF!</definedName>
    <definedName name="R_Rev_A300" localSheetId="26">'[200]Road data'!#REF!</definedName>
    <definedName name="R_Rev_A300" localSheetId="28">'[201]Road data'!#REF!</definedName>
    <definedName name="R_Rev_A300" localSheetId="24">'[199]Road data'!#REF!</definedName>
    <definedName name="R_Rev_A300" localSheetId="21">'[199]Road data'!#REF!</definedName>
    <definedName name="R_Rev_A300">'[199]Road data'!#REF!</definedName>
    <definedName name="R_Rev_Q300" localSheetId="25">'[199]Road data'!#REF!</definedName>
    <definedName name="R_Rev_Q300" localSheetId="22">'[199]Road data'!#REF!</definedName>
    <definedName name="R_Rev_Q300" localSheetId="23">'[199]Road data'!#REF!</definedName>
    <definedName name="R_Rev_Q300" localSheetId="26">'[200]Road data'!#REF!</definedName>
    <definedName name="R_Rev_Q300" localSheetId="28">'[201]Road data'!#REF!</definedName>
    <definedName name="R_Rev_Q300" localSheetId="24">'[199]Road data'!#REF!</definedName>
    <definedName name="R_Rev_Q300">'[199]Road data'!#REF!</definedName>
    <definedName name="R_REV300" localSheetId="26">'[74]Road data'!$K$1186</definedName>
    <definedName name="R_REV300" localSheetId="28">'[75]Road data'!$K$1186</definedName>
    <definedName name="R_REV300">'[76]Road data'!$K$1186</definedName>
    <definedName name="R_SANDFILL" localSheetId="26">'[74]Road data'!$K$1664</definedName>
    <definedName name="R_SANDFILL" localSheetId="28">'[75]Road data'!$K$1664</definedName>
    <definedName name="R_SANDFILL">'[76]Road data'!$K$1664</definedName>
    <definedName name="R_SandFILLING" localSheetId="25">'[199]Road data'!#REF!</definedName>
    <definedName name="R_SandFILLING" localSheetId="22">'[199]Road data'!#REF!</definedName>
    <definedName name="R_SandFILLING" localSheetId="23">'[199]Road data'!#REF!</definedName>
    <definedName name="R_SandFILLING" localSheetId="26">'[200]Road data'!#REF!</definedName>
    <definedName name="R_SandFILLING" localSheetId="28">'[201]Road data'!#REF!</definedName>
    <definedName name="R_SandFILLING" localSheetId="24">'[199]Road data'!#REF!</definedName>
    <definedName name="R_SandFILLING" localSheetId="21">'[199]Road data'!#REF!</definedName>
    <definedName name="R_SandFILLING">'[199]Road data'!#REF!</definedName>
    <definedName name="R_SCAR_BT" localSheetId="26">'[74]Road data'!$K$273</definedName>
    <definedName name="R_SCAR_BT" localSheetId="28">'[75]Road data'!$K$273</definedName>
    <definedName name="R_SCAR_BT">'[76]Road data'!$K$273</definedName>
    <definedName name="R_SCAR_GRA" localSheetId="26">'[74]Road data'!$K$252</definedName>
    <definedName name="R_SCAR_GRA" localSheetId="28">'[75]Road data'!$K$252</definedName>
    <definedName name="R_SCAR_GRA">'[76]Road data'!$K$252</definedName>
    <definedName name="R_Scar_GSB" localSheetId="25">'[199]Road data'!#REF!</definedName>
    <definedName name="R_Scar_GSB" localSheetId="22">'[199]Road data'!#REF!</definedName>
    <definedName name="R_Scar_GSB" localSheetId="23">'[199]Road data'!#REF!</definedName>
    <definedName name="R_Scar_GSB" localSheetId="26">'[200]Road data'!#REF!</definedName>
    <definedName name="R_Scar_GSB" localSheetId="28">'[201]Road data'!#REF!</definedName>
    <definedName name="R_Scar_GSB" localSheetId="24">'[199]Road data'!#REF!</definedName>
    <definedName name="R_Scar_GSB" localSheetId="21">'[199]Road data'!#REF!</definedName>
    <definedName name="R_Scar_GSB">'[199]Road data'!#REF!</definedName>
    <definedName name="R_Scarf" localSheetId="26">'[234]Road data'!$K$97</definedName>
    <definedName name="R_Scarf" localSheetId="28">'[235]Road data'!$K$97</definedName>
    <definedName name="R_Scarf">'[236]Road data'!$K$97</definedName>
    <definedName name="R_SCSD" localSheetId="25">'[76]Road data'!#REF!</definedName>
    <definedName name="R_SCSD" localSheetId="22">'[76]Road data'!#REF!</definedName>
    <definedName name="R_SCSD" localSheetId="23">'[76]Road data'!#REF!</definedName>
    <definedName name="R_SCSD" localSheetId="26">'[74]Road data'!#REF!</definedName>
    <definedName name="R_SCSD" localSheetId="28">'[75]Road data'!#REF!</definedName>
    <definedName name="R_SCSD" localSheetId="24">'[76]Road data'!#REF!</definedName>
    <definedName name="R_SCSD" localSheetId="21">'[76]Road data'!#REF!</definedName>
    <definedName name="R_SCSD">'[76]Road data'!#REF!</definedName>
    <definedName name="R_SCSD_6070" localSheetId="26">'[74]Road data'!$K$574</definedName>
    <definedName name="R_SCSD_6070" localSheetId="28">'[75]Road data'!$K$574</definedName>
    <definedName name="R_SCSD_6070">'[76]Road data'!$K$574</definedName>
    <definedName name="R_SCSD_80100" localSheetId="26">'[74]Road data'!$K$545</definedName>
    <definedName name="R_SCSD_80100" localSheetId="28">'[75]Road data'!$K$545</definedName>
    <definedName name="R_SCSD_80100">'[76]Road data'!$K$545</definedName>
    <definedName name="R_SDBC" localSheetId="26">'[74]Road data'!$K$689</definedName>
    <definedName name="R_SDBC" localSheetId="28">'[75]Road data'!$K$689</definedName>
    <definedName name="R_SDBC">'[76]Road data'!$K$689</definedName>
    <definedName name="R_shoulders" localSheetId="26">'[234]Road data'!$K$263</definedName>
    <definedName name="R_shoulders" localSheetId="28">'[235]Road data'!$K$263</definedName>
    <definedName name="R_shoulders">'[236]Road data'!$K$263</definedName>
    <definedName name="R_TACK" localSheetId="26">'[74]Road data'!$K$597</definedName>
    <definedName name="R_TACK" localSheetId="28">'[75]Road data'!$K$597</definedName>
    <definedName name="R_TACK">'[76]Road data'!$K$597</definedName>
    <definedName name="R_WBM_G2" localSheetId="26">'[234]Road data'!$K$121</definedName>
    <definedName name="R_WBM_G2" localSheetId="28">'[235]Road data'!$K$121</definedName>
    <definedName name="R_WBM_G2">'[236]Road data'!$K$121</definedName>
    <definedName name="R_WBM_G3" localSheetId="26">'[234]Road data'!$K$144</definedName>
    <definedName name="R_WBM_G3" localSheetId="28">'[235]Road data'!$K$144</definedName>
    <definedName name="R_WBM_G3">'[236]Road data'!$K$144</definedName>
    <definedName name="R_WBM2" localSheetId="25">'[199]Road data'!#REF!</definedName>
    <definedName name="R_WBM2" localSheetId="22">'[199]Road data'!#REF!</definedName>
    <definedName name="R_WBM2" localSheetId="23">'[199]Road data'!#REF!</definedName>
    <definedName name="R_WBM2" localSheetId="26">'[200]Road data'!#REF!</definedName>
    <definedName name="R_WBM2" localSheetId="28">'[201]Road data'!#REF!</definedName>
    <definedName name="R_WBM2" localSheetId="24">'[199]Road data'!#REF!</definedName>
    <definedName name="R_WBM2" localSheetId="21">'[199]Road data'!#REF!</definedName>
    <definedName name="R_WBM2">'[199]Road data'!#REF!</definedName>
    <definedName name="R_WBM2_HS" localSheetId="26">'[72]Road data'!$K$209</definedName>
    <definedName name="R_WBM2_HS" localSheetId="28">'[73]Road data'!$K$209</definedName>
    <definedName name="R_WBM2_HS">'[71]Road data'!$K$209</definedName>
    <definedName name="R_WBM2_HVR" localSheetId="25">'[199]Road data'!#REF!</definedName>
    <definedName name="R_WBM2_HVR" localSheetId="22">'[199]Road data'!#REF!</definedName>
    <definedName name="R_WBM2_HVR" localSheetId="23">'[199]Road data'!#REF!</definedName>
    <definedName name="R_WBM2_HVR" localSheetId="26">'[200]Road data'!#REF!</definedName>
    <definedName name="R_WBM2_HVR" localSheetId="28">'[201]Road data'!#REF!</definedName>
    <definedName name="R_WBM2_HVR" localSheetId="24">'[199]Road data'!#REF!</definedName>
    <definedName name="R_WBM2_HVR" localSheetId="21">'[199]Road data'!#REF!</definedName>
    <definedName name="R_WBM2_HVR">'[199]Road data'!#REF!</definedName>
    <definedName name="R_WBM2_MCS" localSheetId="25">'[199]Road data'!#REF!</definedName>
    <definedName name="R_WBM2_MCS" localSheetId="22">'[199]Road data'!#REF!</definedName>
    <definedName name="R_WBM2_MCS" localSheetId="23">'[199]Road data'!#REF!</definedName>
    <definedName name="R_WBM2_MCS" localSheetId="26">'[200]Road data'!#REF!</definedName>
    <definedName name="R_WBM2_MCS" localSheetId="28">'[201]Road data'!#REF!</definedName>
    <definedName name="R_WBM2_MCS" localSheetId="24">'[199]Road data'!#REF!</definedName>
    <definedName name="R_WBM2_MCS">'[199]Road data'!#REF!</definedName>
    <definedName name="R_WBM3" localSheetId="23">'[199]Road data'!#REF!</definedName>
    <definedName name="R_WBM3" localSheetId="26">'[200]Road data'!#REF!</definedName>
    <definedName name="R_WBM3" localSheetId="28">'[201]Road data'!#REF!</definedName>
    <definedName name="R_WBM3" localSheetId="24">'[199]Road data'!#REF!</definedName>
    <definedName name="R_WBM3">'[199]Road data'!#REF!</definedName>
    <definedName name="R_WBM3_HS" localSheetId="26">'[72]Road data'!$K$235</definedName>
    <definedName name="R_WBM3_HS" localSheetId="28">'[73]Road data'!$K$235</definedName>
    <definedName name="R_WBM3_HS">'[71]Road data'!$K$235</definedName>
    <definedName name="R_WBM3_HVR" localSheetId="25">'[199]Road data'!#REF!</definedName>
    <definedName name="R_WBM3_HVR" localSheetId="22">'[199]Road data'!#REF!</definedName>
    <definedName name="R_WBM3_HVR" localSheetId="23">'[199]Road data'!#REF!</definedName>
    <definedName name="R_WBM3_HVR" localSheetId="26">'[200]Road data'!#REF!</definedName>
    <definedName name="R_WBM3_HVR" localSheetId="28">'[201]Road data'!#REF!</definedName>
    <definedName name="R_WBM3_HVR" localSheetId="24">'[199]Road data'!#REF!</definedName>
    <definedName name="R_WBM3_HVR" localSheetId="21">'[199]Road data'!#REF!</definedName>
    <definedName name="R_WBM3_HVR">'[199]Road data'!#REF!</definedName>
    <definedName name="R_WBM3_MCS" localSheetId="25">'[199]Road data'!#REF!</definedName>
    <definedName name="R_WBM3_MCS" localSheetId="22">'[199]Road data'!#REF!</definedName>
    <definedName name="R_WBM3_MCS" localSheetId="23">'[199]Road data'!#REF!</definedName>
    <definedName name="R_WBM3_MCS" localSheetId="26">'[200]Road data'!#REF!</definedName>
    <definedName name="R_WBM3_MCS" localSheetId="28">'[201]Road data'!#REF!</definedName>
    <definedName name="R_WBM3_MCS" localSheetId="24">'[199]Road data'!#REF!</definedName>
    <definedName name="R_WBM3_MCS">'[199]Road data'!#REF!</definedName>
    <definedName name="R_Weepholes" localSheetId="26">'[72]Road data'!$K$1261</definedName>
    <definedName name="R_Weepholes" localSheetId="28">'[73]Road data'!$K$1261</definedName>
    <definedName name="R_Weepholes">'[71]Road data'!$K$1261</definedName>
    <definedName name="R_WMM" localSheetId="26">'[74]Road data'!$K$516</definedName>
    <definedName name="R_WMM" localSheetId="28">'[75]Road data'!$K$516</definedName>
    <definedName name="R_WMM">'[76]Road data'!$K$516</definedName>
    <definedName name="ra" localSheetId="26">#N/A</definedName>
    <definedName name="ra" localSheetId="28">[176]MRATES!$F$36</definedName>
    <definedName name="ra">[177]MRATES!$F$36</definedName>
    <definedName name="raf" localSheetId="26">#REF!</definedName>
    <definedName name="raf">[106]Material!$D$130</definedName>
    <definedName name="raffs" localSheetId="26">#REF!</definedName>
    <definedName name="raffs">'[106]Plant &amp;  Machinery'!$G$13</definedName>
    <definedName name="rafi" localSheetId="26">#REF!</definedName>
    <definedName name="rafi">'[106]Plant &amp;  Machinery'!$G$4</definedName>
    <definedName name="RAJ" localSheetId="25" hidden="1">{#N/A,#N/A,FALSE,"no"}</definedName>
    <definedName name="RAJ" localSheetId="22" hidden="1">{#N/A,#N/A,FALSE,"no"}</definedName>
    <definedName name="RAJ" localSheetId="26" hidden="1">{#N/A,#N/A,FALSE,"no"}</definedName>
    <definedName name="RAJ" localSheetId="24" hidden="1">{#N/A,#N/A,FALSE,"no"}</definedName>
    <definedName name="RAJ" localSheetId="21" hidden="1">{#N/A,#N/A,FALSE,"no"}</definedName>
    <definedName name="RAJ" hidden="1">{#N/A,#N/A,FALSE,"no"}</definedName>
    <definedName name="RAJU" localSheetId="26">'[96]Road data'!$K$646</definedName>
    <definedName name="RAJU">'[97]Road data'!$K$646</definedName>
    <definedName name="ram" localSheetId="26">#REF!</definedName>
    <definedName name="ram">[106]Material!$D$129</definedName>
    <definedName name="rat" localSheetId="26">#REF!</definedName>
    <definedName name="rat">[106]Material!$D$51</definedName>
    <definedName name="rate12">'[131]lead-st'!$L$9</definedName>
    <definedName name="rate20">'[131]lead-st'!$L$8</definedName>
    <definedName name="rate40">'[131]lead-st'!$L$7</definedName>
    <definedName name="ratecrs">'[131]lead-st'!$L$12</definedName>
    <definedName name="raterough">'[131]lead-st'!$L$13</definedName>
    <definedName name="raterr">'[131]lead-st'!$L$11</definedName>
    <definedName name="rates" localSheetId="25">#REF!</definedName>
    <definedName name="rates" localSheetId="22">#REF!</definedName>
    <definedName name="rates" localSheetId="23">#REF!</definedName>
    <definedName name="rates" localSheetId="26">#REF!</definedName>
    <definedName name="rates" localSheetId="24">#REF!</definedName>
    <definedName name="rates" localSheetId="21">#REF!</definedName>
    <definedName name="rates">#REF!</definedName>
    <definedName name="rates1" localSheetId="23">#REF!</definedName>
    <definedName name="rates1" localSheetId="26">#REF!</definedName>
    <definedName name="rates1" localSheetId="24">#REF!</definedName>
    <definedName name="rates1" localSheetId="21">#REF!</definedName>
    <definedName name="rates1">#REF!</definedName>
    <definedName name="rates11" localSheetId="23">#REF!</definedName>
    <definedName name="rates11" localSheetId="26">#REF!</definedName>
    <definedName name="rates11" localSheetId="24">#REF!</definedName>
    <definedName name="rates11" localSheetId="21">#REF!</definedName>
    <definedName name="rates11">#REF!</definedName>
    <definedName name="rates4" localSheetId="23">#REF!</definedName>
    <definedName name="rates4" localSheetId="24">#REF!</definedName>
    <definedName name="rates4" localSheetId="21">#REF!</definedName>
    <definedName name="rates4">#REF!</definedName>
    <definedName name="ratesand">'[131]lead-st'!$L$10</definedName>
    <definedName name="ravi_array" localSheetId="25">#REF!</definedName>
    <definedName name="ravi_array" localSheetId="22">#REF!</definedName>
    <definedName name="ravi_array" localSheetId="23">#REF!</definedName>
    <definedName name="ravi_array" localSheetId="26">#REF!</definedName>
    <definedName name="ravi_array" localSheetId="24">#REF!</definedName>
    <definedName name="ravi_array" localSheetId="21">#REF!</definedName>
    <definedName name="ravi_array">#REF!</definedName>
    <definedName name="rax" localSheetId="26">#REF!</definedName>
    <definedName name="rax">[106]Material!$D$47</definedName>
    <definedName name="Realigning_V.D.Road" localSheetId="25">[224]Sheet1!#REF!</definedName>
    <definedName name="Realigning_V.D.Road" localSheetId="22">[224]Sheet1!#REF!</definedName>
    <definedName name="Realigning_V.D.Road" localSheetId="23">[224]Sheet1!#REF!</definedName>
    <definedName name="Realigning_V.D.Road" localSheetId="26">[225]Sheet1!#REF!</definedName>
    <definedName name="Realigning_V.D.Road" localSheetId="24">[224]Sheet1!#REF!</definedName>
    <definedName name="Realigning_V.D.Road">[224]Sheet1!#REF!</definedName>
    <definedName name="RECV" localSheetId="25">#REF!</definedName>
    <definedName name="RECV" localSheetId="22">#REF!</definedName>
    <definedName name="RECV" localSheetId="23">#REF!</definedName>
    <definedName name="RECV" localSheetId="26">#REF!</definedName>
    <definedName name="RECV" localSheetId="24">#REF!</definedName>
    <definedName name="RECV" localSheetId="21">#REF!</definedName>
    <definedName name="RECV">#REF!</definedName>
    <definedName name="Red" localSheetId="25">'[182]Road Detail Est.'!#REF!</definedName>
    <definedName name="Red" localSheetId="22">'[182]Road Detail Est.'!#REF!</definedName>
    <definedName name="Red" localSheetId="23">'[182]Road Detail Est.'!#REF!</definedName>
    <definedName name="Red" localSheetId="26">'[182]Road Detail Est.'!#REF!</definedName>
    <definedName name="Red" localSheetId="24">'[182]Road Detail Est.'!#REF!</definedName>
    <definedName name="Red" localSheetId="21">'[182]Road Detail Est.'!#REF!</definedName>
    <definedName name="Red">'[182]Road Detail Est.'!#REF!</definedName>
    <definedName name="rerfdsfsdfd" localSheetId="26">#REF!</definedName>
    <definedName name="rerfdsfsdfd">'[106]Plant &amp;  Machinery'!$G$4</definedName>
    <definedName name="ret" localSheetId="23">'[240]Road Detail Est.'!#REF!</definedName>
    <definedName name="ret" localSheetId="24">'[240]Road Detail Est.'!#REF!</definedName>
    <definedName name="ret" localSheetId="21">'[240]Road Detail Est.'!#REF!</definedName>
    <definedName name="ret">'[240]Road Detail Est.'!#REF!</definedName>
    <definedName name="revet" localSheetId="25">'[159]Road Detail Est.'!#REF!</definedName>
    <definedName name="revet" localSheetId="22">'[159]Road Detail Est.'!#REF!</definedName>
    <definedName name="revet" localSheetId="23">'[159]Road Detail Est.'!#REF!</definedName>
    <definedName name="revet" localSheetId="26">'[160]Road Detail Est.'!#REF!</definedName>
    <definedName name="revet" localSheetId="28">'[161]Road Detail Est.'!#REF!</definedName>
    <definedName name="revet" localSheetId="24">'[159]Road Detail Est.'!#REF!</definedName>
    <definedName name="revet">'[159]Road Detail Est.'!#REF!</definedName>
    <definedName name="REVETMENT" localSheetId="23">'[241]Road Detail Est.'!#REF!</definedName>
    <definedName name="REVETMENT" localSheetId="26">'[113]Road Detail Est.'!#REF!</definedName>
    <definedName name="REVETMENT" localSheetId="28">'[242]Road Detail Est.'!#REF!</definedName>
    <definedName name="REVETMENT" localSheetId="24">'[241]Road Detail Est.'!#REF!</definedName>
    <definedName name="REVETMENT">'[241]Road Detail Est.'!#REF!</definedName>
    <definedName name="revetment1" localSheetId="23">'[182]Road Detail Est.'!#REF!</definedName>
    <definedName name="revetment1" localSheetId="26">'[182]Road Detail Est.'!#REF!</definedName>
    <definedName name="revetment1" localSheetId="24">'[182]Road Detail Est.'!#REF!</definedName>
    <definedName name="revetment1">'[182]Road Detail Est.'!#REF!</definedName>
    <definedName name="RFG" localSheetId="23">[14]MRATES!#REF!</definedName>
    <definedName name="RFG" localSheetId="26">[12]MRATES!#REF!</definedName>
    <definedName name="RFG" localSheetId="24">[14]MRATES!#REF!</definedName>
    <definedName name="RFG">[14]MRATES!#REF!</definedName>
    <definedName name="RIDF_II" localSheetId="25">#REF!</definedName>
    <definedName name="RIDF_II" localSheetId="22">#REF!</definedName>
    <definedName name="RIDF_II" localSheetId="23">#REF!</definedName>
    <definedName name="RIDF_II" localSheetId="26">#REF!</definedName>
    <definedName name="RIDF_II" localSheetId="24">#REF!</definedName>
    <definedName name="RIDF_II" localSheetId="21">#REF!</definedName>
    <definedName name="RIDF_II">#REF!</definedName>
    <definedName name="rjrjrjrjrjrj" localSheetId="26">'[96]Road data'!$C$723</definedName>
    <definedName name="rjrjrjrjrjrj">'[97]Road data'!$C$723</definedName>
    <definedName name="rm" localSheetId="25">OFFSET([0]!Full_Print,0,0,[0]!Last_Row)</definedName>
    <definedName name="rm" localSheetId="22">OFFSET(Full_Print,0,0,Last_Row)</definedName>
    <definedName name="rm" localSheetId="26">OFFSET('Pipe plan-1RX900 MM'!Full_Print,0,0,Last_Row)</definedName>
    <definedName name="rm" localSheetId="28">OFFSET('RW SKETCH'!Full_Print,0,0,Last_Row)</definedName>
    <definedName name="rm" localSheetId="24">OFFSET([0]!Full_Print,0,0,[0]!Last_Row)</definedName>
    <definedName name="rm" localSheetId="21">OFFSET(Full_Print,0,0,Last_Row)</definedName>
    <definedName name="rm">OFFSET(Full_Print,0,0,Last_Row)</definedName>
    <definedName name="rmr" localSheetId="25">Scheduled_Payment+Extra_Payment</definedName>
    <definedName name="rmr" localSheetId="22">Scheduled_Payment+Extra_Payment</definedName>
    <definedName name="rmr" localSheetId="20">Scheduled_Payment+Extra_Payment</definedName>
    <definedName name="rmr" localSheetId="23">Scheduled_Payment+Extra_Payment</definedName>
    <definedName name="rmr" localSheetId="26">Scheduled_Payment+Extra_Payment</definedName>
    <definedName name="rmr" localSheetId="28">Scheduled_Payment+Extra_Payment</definedName>
    <definedName name="rmr" localSheetId="24">Scheduled_Payment+Extra_Payment</definedName>
    <definedName name="rmr" localSheetId="21">Scheduled_Payment+Extra_Payment</definedName>
    <definedName name="rmr">Scheduled_Payment+Extra_Payment</definedName>
    <definedName name="RMRF">#N/A</definedName>
    <definedName name="road" localSheetId="25">[243]Lead!#REF!</definedName>
    <definedName name="road" localSheetId="22">[243]Lead!#REF!</definedName>
    <definedName name="road" localSheetId="23">[243]Lead!#REF!</definedName>
    <definedName name="road" localSheetId="26">[244]Lead!#REF!</definedName>
    <definedName name="road" localSheetId="24">[243]Lead!#REF!</definedName>
    <definedName name="road" localSheetId="21">[243]Lead!#REF!</definedName>
    <definedName name="road">[243]Lead!#REF!</definedName>
    <definedName name="ROUGH" localSheetId="26">[5]MRATES!$G$11</definedName>
    <definedName name="ROUGH" localSheetId="28">[10]MRATES!$G$11</definedName>
    <definedName name="ROUGH">[61]MRATES!$G$11</definedName>
    <definedName name="rq" localSheetId="26">#N/A</definedName>
    <definedName name="rq" localSheetId="28">[176]MRATES!$H$54</definedName>
    <definedName name="rq">[177]MRATES!$H$54</definedName>
    <definedName name="rr" localSheetId="26">#N/A</definedName>
    <definedName name="rr">'[245]Road data'!$C$379</definedName>
    <definedName name="rrcost" localSheetId="25">#REF!</definedName>
    <definedName name="rrcost" localSheetId="22">#REF!</definedName>
    <definedName name="rrcost" localSheetId="23">#REF!</definedName>
    <definedName name="rrcost" localSheetId="26">#REF!</definedName>
    <definedName name="rrcost" localSheetId="24">#REF!</definedName>
    <definedName name="rrcost" localSheetId="21">#REF!</definedName>
    <definedName name="rrcost">#REF!</definedName>
    <definedName name="rrg" localSheetId="26">[246]r!$F$7</definedName>
    <definedName name="rrg">[244]r!$F$7</definedName>
    <definedName name="rrr" localSheetId="26">#N/A</definedName>
    <definedName name="rrr">'[145]Plant &amp;  Machinery'!$G$4</definedName>
    <definedName name="rrrate">'[131]lead-st'!$L$11</definedName>
    <definedName name="rrs">[131]rdamdata!$J$9</definedName>
    <definedName name="RS" localSheetId="25">#REF!</definedName>
    <definedName name="RS" localSheetId="22">#REF!</definedName>
    <definedName name="RS" localSheetId="23">#REF!</definedName>
    <definedName name="RS" localSheetId="26">#REF!</definedName>
    <definedName name="RS" localSheetId="24">#REF!</definedName>
    <definedName name="RS" localSheetId="21">#REF!</definedName>
    <definedName name="RS">#REF!</definedName>
    <definedName name="Rs.637" localSheetId="23">#REF!</definedName>
    <definedName name="Rs.637" localSheetId="26">#REF!</definedName>
    <definedName name="Rs.637" localSheetId="24">#REF!</definedName>
    <definedName name="Rs.637" localSheetId="21">#REF!</definedName>
    <definedName name="Rs.637">#REF!</definedName>
    <definedName name="RSR_OK" localSheetId="25">'[70]Road data'!#REF!</definedName>
    <definedName name="RSR_OK" localSheetId="22">'[70]Road data'!#REF!</definedName>
    <definedName name="RSR_OK" localSheetId="23">'[70]Road data'!#REF!</definedName>
    <definedName name="RSR_OK" localSheetId="26">'[70]Road data'!#REF!</definedName>
    <definedName name="RSR_OK" localSheetId="24">'[70]Road data'!#REF!</definedName>
    <definedName name="RSR_OK" localSheetId="21">'[70]Road data'!#REF!</definedName>
    <definedName name="RSR_OK">'[70]Road data'!#REF!</definedName>
    <definedName name="RSRRSRSRS" localSheetId="25">'[81]Road data'!#REF!</definedName>
    <definedName name="RSRRSRSRS" localSheetId="22">'[81]Road data'!#REF!</definedName>
    <definedName name="RSRRSRSRS" localSheetId="23">'[81]Road data'!#REF!</definedName>
    <definedName name="RSRRSRSRS" localSheetId="26">'[82]Road data'!#REF!</definedName>
    <definedName name="RSRRSRSRS" localSheetId="24">'[81]Road data'!#REF!</definedName>
    <definedName name="RSRRSRSRS">'[81]Road data'!#REF!</definedName>
    <definedName name="RSSS" localSheetId="26">'[96]Road data'!$K$527</definedName>
    <definedName name="RSSS">'[97]Road data'!$K$527</definedName>
    <definedName name="rstone">[131]rdamdata!$J$11</definedName>
    <definedName name="RTRT" localSheetId="25">'[247]Road Detail Est.'!#REF!</definedName>
    <definedName name="RTRT" localSheetId="22">'[247]Road Detail Est.'!#REF!</definedName>
    <definedName name="RTRT" localSheetId="23">'[247]Road Detail Est.'!#REF!</definedName>
    <definedName name="RTRT" localSheetId="26">'[248]Road Detail Est.'!#REF!</definedName>
    <definedName name="RTRT" localSheetId="24">'[247]Road Detail Est.'!#REF!</definedName>
    <definedName name="RTRT">'[247]Road Detail Est.'!#REF!</definedName>
    <definedName name="RTRTRT" localSheetId="25">'[249]Road Detail Est.'!#REF!</definedName>
    <definedName name="RTRTRT" localSheetId="22">'[249]Road Detail Est.'!#REF!</definedName>
    <definedName name="RTRTRT" localSheetId="23">'[249]Road Detail Est.'!#REF!</definedName>
    <definedName name="RTRTRT" localSheetId="26">#N/A</definedName>
    <definedName name="RTRTRT" localSheetId="24">'[249]Road Detail Est.'!#REF!</definedName>
    <definedName name="RTRTRT">'[249]Road Detail Est.'!#REF!</definedName>
    <definedName name="s" localSheetId="25">#REF!</definedName>
    <definedName name="s" localSheetId="22">#REF!</definedName>
    <definedName name="s" localSheetId="23">#REF!</definedName>
    <definedName name="s" localSheetId="26">#REF!</definedName>
    <definedName name="s" localSheetId="24">#REF!</definedName>
    <definedName name="s" localSheetId="21">#REF!</definedName>
    <definedName name="s">#REF!</definedName>
    <definedName name="S_10" localSheetId="26">#N/A</definedName>
    <definedName name="S_10">[53]RMR!$L$23</definedName>
    <definedName name="S_136_found" localSheetId="26">'[92]Road data'!$C$396</definedName>
    <definedName name="S_136_found" localSheetId="28">'[93]Road data'!$C$396</definedName>
    <definedName name="S_136_found">'[91]Road data'!$C$396</definedName>
    <definedName name="S_20" localSheetId="26">#N/A</definedName>
    <definedName name="S_20">[53]RMR!$L$21</definedName>
    <definedName name="S_40" localSheetId="26">[56]RMR!$L$20</definedName>
    <definedName name="S_40">[57]RMR!$L$20</definedName>
    <definedName name="S_Backfill" localSheetId="26">'[92]Road data'!$C$723</definedName>
    <definedName name="S_Backfill" localSheetId="28">'[93]Road data'!$C$723</definedName>
    <definedName name="S_Backfill">'[91]Road data'!$C$723</definedName>
    <definedName name="S_Filter" localSheetId="26">'[92]Road data'!$C$529</definedName>
    <definedName name="S_Filter" localSheetId="28">'[93]Road data'!$C$529</definedName>
    <definedName name="S_Filter">'[91]Road data'!$C$529</definedName>
    <definedName name="S_HYSD_found" localSheetId="26">'[92]Road data'!$C$775</definedName>
    <definedName name="S_HYSD_found" localSheetId="28">'[93]Road data'!$C$775</definedName>
    <definedName name="S_HYSD_found">'[91]Road data'!$C$775</definedName>
    <definedName name="S_HYSD_sub" localSheetId="26">'[92]Road data'!$C$759</definedName>
    <definedName name="S_HYSD_sub" localSheetId="28">'[93]Road data'!$C$759</definedName>
    <definedName name="S_HYSD_sub">'[91]Road data'!$C$759</definedName>
    <definedName name="S_HYSD_super" localSheetId="26">'[92]Road data'!$C$743</definedName>
    <definedName name="S_HYSD_super" localSheetId="28">'[93]Road data'!$C$743</definedName>
    <definedName name="S_HYSD_super">'[91]Road data'!$C$743</definedName>
    <definedName name="S_M15_footing" localSheetId="26">'[92]Road data'!$C$546</definedName>
    <definedName name="S_M15_footing" localSheetId="28">'[93]Road data'!$C$546</definedName>
    <definedName name="S_M15_footing">'[91]Road data'!$C$546</definedName>
    <definedName name="S_M15_levellingcoarse" localSheetId="26">'[92]Road data'!$C$699</definedName>
    <definedName name="S_M15_levellingcoarse" localSheetId="28">'[93]Road data'!$C$699</definedName>
    <definedName name="S_M15_levellingcoarse">'[91]Road data'!$C$699</definedName>
    <definedName name="S_M15_sub" localSheetId="26">'[92]Road data'!$C$572</definedName>
    <definedName name="S_M15_sub" localSheetId="28">'[93]Road data'!$C$572</definedName>
    <definedName name="S_M15_sub">'[91]Road data'!$C$572</definedName>
    <definedName name="S_m20_bed" localSheetId="26">'[92]Road data'!$C$598</definedName>
    <definedName name="S_m20_bed" localSheetId="28">'[93]Road data'!$C$598</definedName>
    <definedName name="S_m20_bed">'[91]Road data'!$C$598</definedName>
    <definedName name="S_M20_slab" localSheetId="26">'[92]Road data'!$C$623</definedName>
    <definedName name="S_M20_slab" localSheetId="28">'[93]Road data'!$C$623</definedName>
    <definedName name="S_M20_slab">'[91]Road data'!$C$623</definedName>
    <definedName name="S_M25_Approachslab" localSheetId="26">'[92]Road data'!$C$673</definedName>
    <definedName name="S_M25_Approachslab" localSheetId="28">'[93]Road data'!$C$673</definedName>
    <definedName name="S_M25_Approachslab">'[91]Road data'!$C$673</definedName>
    <definedName name="S_M30_WC" localSheetId="26">'[92]Road data'!$C$648</definedName>
    <definedName name="S_M30_WC" localSheetId="28">'[93]Road data'!$C$648</definedName>
    <definedName name="S_M30_WC">'[91]Road data'!$C$648</definedName>
    <definedName name="S_R_300" localSheetId="26">'[92]Road data'!$C$511</definedName>
    <definedName name="S_R_300" localSheetId="28">'[93]Road data'!$C$511</definedName>
    <definedName name="S_R_300">'[91]Road data'!$C$511</definedName>
    <definedName name="S_weepholes" localSheetId="26">'[92]Road data'!$C$821</definedName>
    <definedName name="S_weepholes" localSheetId="28">'[93]Road data'!$C$821</definedName>
    <definedName name="S_weepholes">'[91]Road data'!$C$821</definedName>
    <definedName name="SADA" localSheetId="24">'[112]Road data'!#REF!</definedName>
    <definedName name="SADA" localSheetId="21">'[112]Road data'!#REF!</definedName>
    <definedName name="SADA">'[113]Road data'!#REF!</definedName>
    <definedName name="sadfas" localSheetId="25">#REF!</definedName>
    <definedName name="sadfas" localSheetId="22">#REF!</definedName>
    <definedName name="sadfas" localSheetId="23">#REF!</definedName>
    <definedName name="sadfas" localSheetId="26">#REF!</definedName>
    <definedName name="sadfas" localSheetId="24">#REF!</definedName>
    <definedName name="sadfas" localSheetId="21">#REF!</definedName>
    <definedName name="sadfas">#REF!</definedName>
    <definedName name="saluru" localSheetId="26">#N/A</definedName>
    <definedName name="saluru" localSheetId="28">'[77]Road data-TDR'!$K$1380</definedName>
    <definedName name="saluru">'[78]Road data-TDR'!$K$1380</definedName>
    <definedName name="Sand" localSheetId="25">#REF!</definedName>
    <definedName name="Sand" localSheetId="22">#REF!</definedName>
    <definedName name="Sand" localSheetId="23">#REF!</definedName>
    <definedName name="Sand" localSheetId="26">#REF!</definedName>
    <definedName name="Sand" localSheetId="24">#REF!</definedName>
    <definedName name="Sand" localSheetId="21">#REF!</definedName>
    <definedName name="Sand">#REF!</definedName>
    <definedName name="SAND_D" localSheetId="26">[5]MRATES!$K$32</definedName>
    <definedName name="SAND_D" localSheetId="28">[10]MRATES!$K$32</definedName>
    <definedName name="SAND_D">[61]MRATES!$K$32</definedName>
    <definedName name="SAND_F" localSheetId="26">#N/A</definedName>
    <definedName name="SAND_F">[53]RMR!$L$26</definedName>
    <definedName name="SAND_M" localSheetId="26">[56]RMR!$L$26</definedName>
    <definedName name="SAND_M">[57]RMR!$L$26</definedName>
    <definedName name="SD">[151]m!$D$149</definedName>
    <definedName name="SDFGV" localSheetId="26">'[250]Road data'!$K$747</definedName>
    <definedName name="SDFGV">'[251]Road data'!$K$747</definedName>
    <definedName name="sdfsdsdfdf" localSheetId="26">#REF!</definedName>
    <definedName name="sdfsdsdfdf">[106]Material!$D$70</definedName>
    <definedName name="SDGDGH" localSheetId="25">'[165]Road data'!#REF!</definedName>
    <definedName name="SDGDGH" localSheetId="22">'[165]Road data'!#REF!</definedName>
    <definedName name="SDGDGH" localSheetId="23">'[165]Road data'!#REF!</definedName>
    <definedName name="SDGDGH" localSheetId="26">'[166]Road data'!#REF!</definedName>
    <definedName name="SDGDGH" localSheetId="24">'[165]Road data'!#REF!</definedName>
    <definedName name="SDGDGH">'[165]Road data'!#REF!</definedName>
    <definedName name="sei" localSheetId="25">'[252]Road Detail Est.'!#REF!</definedName>
    <definedName name="sei" localSheetId="22">'[252]Road Detail Est.'!#REF!</definedName>
    <definedName name="sei" localSheetId="23">'[252]Road Detail Est.'!#REF!</definedName>
    <definedName name="sei" localSheetId="26">'[253]Road Detail Est.'!#REF!</definedName>
    <definedName name="sei" localSheetId="24">'[252]Road Detail Est.'!#REF!</definedName>
    <definedName name="sei">'[252]Road Detail Est.'!#REF!</definedName>
    <definedName name="Seig" localSheetId="25" hidden="1">{#N/A,#N/A,FALSE,"no"}</definedName>
    <definedName name="Seig" localSheetId="22" hidden="1">{#N/A,#N/A,FALSE,"no"}</definedName>
    <definedName name="Seig" localSheetId="26" hidden="1">{#N/A,#N/A,FALSE,"no"}</definedName>
    <definedName name="Seig" localSheetId="24" hidden="1">{#N/A,#N/A,FALSE,"no"}</definedName>
    <definedName name="Seig" localSheetId="21" hidden="1">{#N/A,#N/A,FALSE,"no"}</definedName>
    <definedName name="Seig" hidden="1">{#N/A,#N/A,FALSE,"no"}</definedName>
    <definedName name="seign" localSheetId="23">'[254]Road Detail Est.'!#REF!</definedName>
    <definedName name="seign" localSheetId="26">'[255]Road Detail Est.'!#REF!</definedName>
    <definedName name="seign" localSheetId="24">'[254]Road Detail Est.'!#REF!</definedName>
    <definedName name="seign">'[254]Road Detail Est.'!#REF!</definedName>
    <definedName name="sein" localSheetId="25">#REF!</definedName>
    <definedName name="sein" localSheetId="22">#REF!</definedName>
    <definedName name="sein" localSheetId="23">#REF!</definedName>
    <definedName name="sein" localSheetId="26">#REF!</definedName>
    <definedName name="sein" localSheetId="24">#REF!</definedName>
    <definedName name="sein" localSheetId="21">#REF!</definedName>
    <definedName name="sein">#REF!</definedName>
    <definedName name="sein1" localSheetId="23">#REF!</definedName>
    <definedName name="sein1" localSheetId="26">#REF!</definedName>
    <definedName name="sein1" localSheetId="24">#REF!</definedName>
    <definedName name="sein1" localSheetId="21">#REF!</definedName>
    <definedName name="sein1">#REF!</definedName>
    <definedName name="sein4" localSheetId="23">#REF!</definedName>
    <definedName name="sein4" localSheetId="26">#REF!</definedName>
    <definedName name="sein4" localSheetId="24">#REF!</definedName>
    <definedName name="sein4" localSheetId="21">#REF!</definedName>
    <definedName name="sein4">#REF!</definedName>
    <definedName name="SETGHEGE" localSheetId="25">'[165]Road data'!#REF!</definedName>
    <definedName name="SETGHEGE" localSheetId="22">'[165]Road data'!#REF!</definedName>
    <definedName name="SETGHEGE" localSheetId="23">'[165]Road data'!#REF!</definedName>
    <definedName name="SETGHEGE" localSheetId="26">'[166]Road data'!#REF!</definedName>
    <definedName name="SETGHEGE" localSheetId="24">'[165]Road data'!#REF!</definedName>
    <definedName name="SETGHEGE" localSheetId="21">'[165]Road data'!#REF!</definedName>
    <definedName name="SETGHEGE">'[165]Road data'!#REF!</definedName>
    <definedName name="SFG" localSheetId="26">'[250]Road data'!$K$30</definedName>
    <definedName name="SFG">'[251]Road data'!$K$30</definedName>
    <definedName name="SGEARTH" localSheetId="26">[256]MRATES!$C$33</definedName>
    <definedName name="SGEARTH" localSheetId="28">[257]MRATES!$C$33</definedName>
    <definedName name="SGEARTH">[258]MRATES!$C$33</definedName>
    <definedName name="SGGRAVEL" localSheetId="26">[35]MRATES!$C$39</definedName>
    <definedName name="SGGRAVEL" localSheetId="28">[36]MRATES!$C$39</definedName>
    <definedName name="SGGRAVEL">[37]MRATES!$C$39</definedName>
    <definedName name="SGMETAL" localSheetId="26">[35]MRATES!$C$35</definedName>
    <definedName name="SGMETAL" localSheetId="28">[36]MRATES!$C$35</definedName>
    <definedName name="SGMETAL">[37]MRATES!$C$35</definedName>
    <definedName name="SGSAND" localSheetId="26">[35]MRATES!$C$37</definedName>
    <definedName name="SGSAND" localSheetId="28">[36]MRATES!$C$37</definedName>
    <definedName name="SGSAND">[37]MRATES!$C$37</definedName>
    <definedName name="SGSTONE" localSheetId="25">#REF!</definedName>
    <definedName name="SGSTONE" localSheetId="22">#REF!</definedName>
    <definedName name="SGSTONE" localSheetId="23">#REF!</definedName>
    <definedName name="SGSTONE" localSheetId="26">#REF!</definedName>
    <definedName name="SGSTONE" localSheetId="24">#REF!</definedName>
    <definedName name="SGSTONE" localSheetId="21">#REF!</definedName>
    <definedName name="SGSTONE">#REF!</definedName>
    <definedName name="SHOULDERS" localSheetId="25">[108]Abs!#REF!</definedName>
    <definedName name="SHOULDERS" localSheetId="22">[108]Abs!#REF!</definedName>
    <definedName name="SHOULDERS" localSheetId="23">[108]Abs!#REF!</definedName>
    <definedName name="SHOULDERS" localSheetId="28">[108]Abs!#REF!</definedName>
    <definedName name="SHOULDERS" localSheetId="24">[108]Abs!#REF!</definedName>
    <definedName name="SHOULDERS" localSheetId="21">[108]Abs!#REF!</definedName>
    <definedName name="SHOULDERS">[108]Abs!#REF!</definedName>
    <definedName name="SKFC11">[88]Basicrates!$D$156</definedName>
    <definedName name="SLOAD" localSheetId="26">[5]MRATES!$AD$10</definedName>
    <definedName name="SLOAD" localSheetId="28">[10]MRATES!$AD$10</definedName>
    <definedName name="SLOAD">[61]MRATES!$AD$10</definedName>
    <definedName name="SMAZDOOR" localSheetId="25">'[15]MRMECADAMoad data'!#REF!</definedName>
    <definedName name="SMAZDOOR" localSheetId="22">'[15]MRMECADAMoad data'!#REF!</definedName>
    <definedName name="SMAZDOOR" localSheetId="23">'[15]MRMECADAMoad data'!#REF!</definedName>
    <definedName name="SMAZDOOR" localSheetId="26">'[18]MRMECADAMoad data'!#REF!</definedName>
    <definedName name="SMAZDOOR" localSheetId="24">'[15]MRMECADAMoad data'!#REF!</definedName>
    <definedName name="SMAZDOOR">'[15]MRMECADAMoad data'!#REF!</definedName>
    <definedName name="SP_136_BCCP" localSheetId="26">'[110]Road data'!$C$215</definedName>
    <definedName name="SP_136_BCCP" localSheetId="28">'[111]Road data'!$C$215</definedName>
    <definedName name="SP_136_BCCP">'[109]Road data'!$C$215</definedName>
    <definedName name="SP_136_BODY" localSheetId="25">#REF!</definedName>
    <definedName name="SP_136_BODY" localSheetId="22">#REF!</definedName>
    <definedName name="SP_136_BODY" localSheetId="23">#REF!</definedName>
    <definedName name="SP_136_BODY" localSheetId="26">#REF!</definedName>
    <definedName name="SP_136_BODY" localSheetId="28">#REF!</definedName>
    <definedName name="SP_136_BODY" localSheetId="24">#REF!</definedName>
    <definedName name="SP_136_BODY" localSheetId="21">#REF!</definedName>
    <definedName name="SP_136_BODY">#REF!</definedName>
    <definedName name="Sp_136_bodywalls" localSheetId="26">'[63]Road data'!$C$379</definedName>
    <definedName name="Sp_136_bodywalls" localSheetId="28">'[64]Road data'!$C$379</definedName>
    <definedName name="Sp_136_bodywalls">'[65]Road data'!$C$379</definedName>
    <definedName name="SP_136_FLY_BCCP" localSheetId="25">'[109]Road data'!#REF!</definedName>
    <definedName name="SP_136_FLY_BCCP" localSheetId="22">'[109]Road data'!#REF!</definedName>
    <definedName name="SP_136_FLY_BCCP" localSheetId="23">'[109]Road data'!#REF!</definedName>
    <definedName name="SP_136_FLY_BCCP" localSheetId="26">'[110]Road data'!#REF!</definedName>
    <definedName name="SP_136_FLY_BCCP" localSheetId="28">'[111]Road data'!#REF!</definedName>
    <definedName name="SP_136_FLY_BCCP" localSheetId="24">'[109]Road data'!#REF!</definedName>
    <definedName name="SP_136_FLY_BCCP" localSheetId="21">'[109]Road data'!#REF!</definedName>
    <definedName name="SP_136_FLY_BCCP">'[109]Road data'!#REF!</definedName>
    <definedName name="Sp_136_Found" localSheetId="26">'[63]Road data'!$C$356</definedName>
    <definedName name="Sp_136_Found" localSheetId="28">'[64]Road data'!$C$356</definedName>
    <definedName name="Sp_136_Found">'[65]Road data'!$C$356</definedName>
    <definedName name="SP_148_BCCP" localSheetId="25">'[109]Road data'!#REF!</definedName>
    <definedName name="SP_148_BCCP" localSheetId="22">'[109]Road data'!#REF!</definedName>
    <definedName name="SP_148_BCCP" localSheetId="23">'[109]Road data'!#REF!</definedName>
    <definedName name="SP_148_BCCP" localSheetId="26">'[110]Road data'!#REF!</definedName>
    <definedName name="SP_148_BCCP" localSheetId="28">'[111]Road data'!#REF!</definedName>
    <definedName name="SP_148_BCCP" localSheetId="24">'[109]Road data'!#REF!</definedName>
    <definedName name="SP_148_BCCP" localSheetId="21">'[109]Road data'!#REF!</definedName>
    <definedName name="SP_148_BCCP">'[109]Road data'!#REF!</definedName>
    <definedName name="Sp_148_belowCC" localSheetId="25">#REF!</definedName>
    <definedName name="Sp_148_belowCC" localSheetId="22">#REF!</definedName>
    <definedName name="Sp_148_belowCC" localSheetId="23">#REF!</definedName>
    <definedName name="Sp_148_belowCC" localSheetId="26">#REF!</definedName>
    <definedName name="Sp_148_belowCC" localSheetId="24">#REF!</definedName>
    <definedName name="Sp_148_belowCC" localSheetId="21">#REF!</definedName>
    <definedName name="Sp_148_belowCC">#REF!</definedName>
    <definedName name="sp_64" localSheetId="23">#REF!</definedName>
    <definedName name="sp_64" localSheetId="26">#REF!</definedName>
    <definedName name="sp_64" localSheetId="28">#REF!</definedName>
    <definedName name="sp_64" localSheetId="24">#REF!</definedName>
    <definedName name="sp_64" localSheetId="21">#REF!</definedName>
    <definedName name="sp_64">#REF!</definedName>
    <definedName name="SP_BACKFILL" localSheetId="25">'[109]Road data'!#REF!</definedName>
    <definedName name="SP_BACKFILL" localSheetId="22">'[109]Road data'!#REF!</definedName>
    <definedName name="SP_BACKFILL" localSheetId="23">'[109]Road data'!#REF!</definedName>
    <definedName name="SP_BACKFILL" localSheetId="26">'[110]Road data'!#REF!</definedName>
    <definedName name="SP_BACKFILL" localSheetId="28">'[111]Road data'!#REF!</definedName>
    <definedName name="SP_BACKFILL" localSheetId="24">'[109]Road data'!#REF!</definedName>
    <definedName name="SP_BACKFILL" localSheetId="21">'[109]Road data'!#REF!</definedName>
    <definedName name="SP_BACKFILL">'[109]Road data'!#REF!</definedName>
    <definedName name="sp_bc" localSheetId="25">'[109]Road data'!#REF!</definedName>
    <definedName name="sp_bc" localSheetId="22">'[109]Road data'!#REF!</definedName>
    <definedName name="sp_bc" localSheetId="23">'[109]Road data'!#REF!</definedName>
    <definedName name="sp_bc" localSheetId="26">'[110]Road data'!#REF!</definedName>
    <definedName name="sp_bc" localSheetId="28">'[111]Road data'!#REF!</definedName>
    <definedName name="sp_bc" localSheetId="24">'[109]Road data'!#REF!</definedName>
    <definedName name="sp_bc">'[109]Road data'!#REF!</definedName>
    <definedName name="SP_BED_HP" localSheetId="23">'[109]Road data'!#REF!</definedName>
    <definedName name="SP_BED_HP" localSheetId="26">'[110]Road data'!#REF!</definedName>
    <definedName name="SP_BED_HP" localSheetId="28">'[111]Road data'!#REF!</definedName>
    <definedName name="SP_BED_HP" localSheetId="24">'[109]Road data'!#REF!</definedName>
    <definedName name="SP_BED_HP">'[109]Road data'!#REF!</definedName>
    <definedName name="Sp_BetweenBodywalls" localSheetId="26">'[63]Road data'!$C$451</definedName>
    <definedName name="Sp_BetweenBodywalls" localSheetId="28">'[64]Road data'!$C$451</definedName>
    <definedName name="Sp_BetweenBodywalls">'[65]Road data'!$C$451</definedName>
    <definedName name="SP_BM" localSheetId="25">'[199]Road data'!#REF!</definedName>
    <definedName name="SP_BM" localSheetId="22">'[199]Road data'!#REF!</definedName>
    <definedName name="SP_BM" localSheetId="23">'[199]Road data'!#REF!</definedName>
    <definedName name="SP_BM" localSheetId="26">'[200]Road data'!#REF!</definedName>
    <definedName name="SP_BM" localSheetId="28">'[201]Road data'!#REF!</definedName>
    <definedName name="SP_BM" localSheetId="24">'[199]Road data'!#REF!</definedName>
    <definedName name="SP_BM" localSheetId="21">'[199]Road data'!#REF!</definedName>
    <definedName name="SP_BM">'[199]Road data'!#REF!</definedName>
    <definedName name="sp_bm_100" localSheetId="25">'[109]Road data'!#REF!</definedName>
    <definedName name="sp_bm_100" localSheetId="22">'[109]Road data'!#REF!</definedName>
    <definedName name="sp_bm_100" localSheetId="23">'[109]Road data'!#REF!</definedName>
    <definedName name="sp_bm_100" localSheetId="26">'[110]Road data'!#REF!</definedName>
    <definedName name="sp_bm_100" localSheetId="28">'[111]Road data'!#REF!</definedName>
    <definedName name="sp_bm_100" localSheetId="24">'[109]Road data'!#REF!</definedName>
    <definedName name="sp_bm_100">'[109]Road data'!#REF!</definedName>
    <definedName name="SP_BM_50" localSheetId="23">'[109]Road data'!#REF!</definedName>
    <definedName name="SP_BM_50" localSheetId="26">'[110]Road data'!#REF!</definedName>
    <definedName name="SP_BM_50" localSheetId="28">'[111]Road data'!#REF!</definedName>
    <definedName name="SP_BM_50" localSheetId="24">'[109]Road data'!#REF!</definedName>
    <definedName name="SP_BM_50">'[109]Road data'!#REF!</definedName>
    <definedName name="sp_bt_batch" localSheetId="23">'[109]Road data'!#REF!</definedName>
    <definedName name="sp_bt_batch" localSheetId="26">'[110]Road data'!#REF!</definedName>
    <definedName name="sp_bt_batch" localSheetId="28">'[111]Road data'!#REF!</definedName>
    <definedName name="sp_bt_batch" localSheetId="24">'[109]Road data'!#REF!</definedName>
    <definedName name="sp_bt_batch">'[109]Road data'!#REF!</definedName>
    <definedName name="SP_BT_PATCH_40" localSheetId="23">'[109]Road data'!#REF!</definedName>
    <definedName name="SP_BT_PATCH_40" localSheetId="26">'[110]Road data'!#REF!</definedName>
    <definedName name="SP_BT_PATCH_40" localSheetId="28">'[111]Road data'!#REF!</definedName>
    <definedName name="SP_BT_PATCH_40" localSheetId="24">'[109]Road data'!#REF!</definedName>
    <definedName name="SP_BT_PATCH_40">'[109]Road data'!#REF!</definedName>
    <definedName name="SP_CAU_BOARD_900" localSheetId="26">'[259]Road data'!$C$1804</definedName>
    <definedName name="SP_CAU_BOARD_900">'[260]Road data'!$C$1804</definedName>
    <definedName name="SP_Diversion_Road" localSheetId="25">'[199]Road data'!#REF!</definedName>
    <definedName name="SP_Diversion_Road" localSheetId="22">'[199]Road data'!#REF!</definedName>
    <definedName name="SP_Diversion_Road" localSheetId="23">'[199]Road data'!#REF!</definedName>
    <definedName name="SP_Diversion_Road" localSheetId="26">'[200]Road data'!#REF!</definedName>
    <definedName name="SP_Diversion_Road" localSheetId="28">'[201]Road data'!#REF!</definedName>
    <definedName name="SP_Diversion_Road" localSheetId="24">'[199]Road data'!#REF!</definedName>
    <definedName name="SP_Diversion_Road" localSheetId="21">'[199]Road data'!#REF!</definedName>
    <definedName name="SP_Diversion_Road">'[199]Road data'!#REF!</definedName>
    <definedName name="sp_eew" localSheetId="26">'[63]Road data'!$C$316</definedName>
    <definedName name="sp_eew" localSheetId="28">'[64]Road data'!$C$316</definedName>
    <definedName name="sp_eew">'[65]Road data'!$C$316</definedName>
    <definedName name="SP_EW_C" localSheetId="25">#REF!</definedName>
    <definedName name="SP_EW_C" localSheetId="22">#REF!</definedName>
    <definedName name="SP_EW_C" localSheetId="23">#REF!</definedName>
    <definedName name="SP_EW_C" localSheetId="26">#REF!</definedName>
    <definedName name="SP_EW_C" localSheetId="28">#REF!</definedName>
    <definedName name="SP_EW_C" localSheetId="24">#REF!</definedName>
    <definedName name="SP_EW_C" localSheetId="21">#REF!</definedName>
    <definedName name="SP_EW_C">#REF!</definedName>
    <definedName name="SP_EW_Car" localSheetId="25">'[199]Road data'!#REF!</definedName>
    <definedName name="SP_EW_Car" localSheetId="22">'[199]Road data'!#REF!</definedName>
    <definedName name="SP_EW_Car" localSheetId="23">'[199]Road data'!#REF!</definedName>
    <definedName name="SP_EW_Car" localSheetId="26">'[200]Road data'!#REF!</definedName>
    <definedName name="SP_EW_Car" localSheetId="28">'[201]Road data'!#REF!</definedName>
    <definedName name="SP_EW_Car" localSheetId="24">'[199]Road data'!#REF!</definedName>
    <definedName name="SP_EW_Car" localSheetId="21">'[199]Road data'!#REF!</definedName>
    <definedName name="SP_EW_Car">'[199]Road data'!#REF!</definedName>
    <definedName name="SP_EW_FMC_Side" localSheetId="26">'[72]Road data'!$C$29</definedName>
    <definedName name="SP_EW_FMC_Side" localSheetId="28">'[73]Road data'!$C$29</definedName>
    <definedName name="SP_EW_FMC_Side">'[71]Road data'!$C$29</definedName>
    <definedName name="SP_EW_Form_OMC" localSheetId="26">'[63]Road data'!$C$32</definedName>
    <definedName name="SP_EW_Form_OMC" localSheetId="28">'[64]Road data'!$C$32</definedName>
    <definedName name="SP_EW_Form_OMC">'[65]Road data'!$C$32</definedName>
    <definedName name="SP_EW_FOUND" localSheetId="25">#REF!</definedName>
    <definedName name="SP_EW_FOUND" localSheetId="22">#REF!</definedName>
    <definedName name="SP_EW_FOUND" localSheetId="23">#REF!</definedName>
    <definedName name="SP_EW_FOUND" localSheetId="26">#REF!</definedName>
    <definedName name="SP_EW_FOUND" localSheetId="28">#REF!</definedName>
    <definedName name="SP_EW_FOUND" localSheetId="24">#REF!</definedName>
    <definedName name="SP_EW_FOUND" localSheetId="21">#REF!</definedName>
    <definedName name="SP_EW_FOUND">#REF!</definedName>
    <definedName name="SP_EW_Man" localSheetId="25">'[199]Road data'!#REF!</definedName>
    <definedName name="SP_EW_Man" localSheetId="22">'[199]Road data'!#REF!</definedName>
    <definedName name="SP_EW_Man" localSheetId="23">'[199]Road data'!#REF!</definedName>
    <definedName name="SP_EW_Man" localSheetId="26">'[200]Road data'!#REF!</definedName>
    <definedName name="SP_EW_Man" localSheetId="28">'[201]Road data'!#REF!</definedName>
    <definedName name="SP_EW_Man" localSheetId="24">'[199]Road data'!#REF!</definedName>
    <definedName name="SP_EW_Man" localSheetId="21">'[199]Road data'!#REF!</definedName>
    <definedName name="SP_EW_Man">'[199]Road data'!#REF!</definedName>
    <definedName name="SP_EW_OMC_Car" localSheetId="25">'[199]Road data'!#REF!</definedName>
    <definedName name="SP_EW_OMC_Car" localSheetId="22">'[199]Road data'!#REF!</definedName>
    <definedName name="SP_EW_OMC_Car" localSheetId="23">'[199]Road data'!#REF!</definedName>
    <definedName name="SP_EW_OMC_Car" localSheetId="26">'[200]Road data'!#REF!</definedName>
    <definedName name="SP_EW_OMC_Car" localSheetId="28">'[201]Road data'!#REF!</definedName>
    <definedName name="SP_EW_OMC_Car" localSheetId="24">'[199]Road data'!#REF!</definedName>
    <definedName name="SP_EW_OMC_Car">'[199]Road data'!#REF!</definedName>
    <definedName name="SP_EW_OMC_Side" localSheetId="23">'[199]Road data'!#REF!</definedName>
    <definedName name="SP_EW_OMC_Side" localSheetId="26">'[200]Road data'!#REF!</definedName>
    <definedName name="SP_EW_OMC_Side" localSheetId="28">'[201]Road data'!#REF!</definedName>
    <definedName name="SP_EW_OMC_Side" localSheetId="24">'[199]Road data'!#REF!</definedName>
    <definedName name="SP_EW_OMC_Side">'[199]Road data'!#REF!</definedName>
    <definedName name="SP_EW_S" localSheetId="23">'[109]Road data'!#REF!</definedName>
    <definedName name="SP_EW_S" localSheetId="26">'[110]Road data'!#REF!</definedName>
    <definedName name="SP_EW_S" localSheetId="28">'[111]Road data'!#REF!</definedName>
    <definedName name="SP_EW_S" localSheetId="24">'[109]Road data'!#REF!</definedName>
    <definedName name="SP_EW_S">'[109]Road data'!#REF!</definedName>
    <definedName name="SP_EW_SIDE" localSheetId="23">'[109]Road data'!#REF!</definedName>
    <definedName name="SP_EW_SIDE" localSheetId="26">'[110]Road data'!#REF!</definedName>
    <definedName name="SP_EW_SIDE" localSheetId="28">'[111]Road data'!#REF!</definedName>
    <definedName name="SP_EW_SIDE" localSheetId="24">'[109]Road data'!#REF!</definedName>
    <definedName name="SP_EW_SIDE">'[109]Road data'!#REF!</definedName>
    <definedName name="sp_EW_side_OMC" localSheetId="26">'[63]Road data'!$C$7</definedName>
    <definedName name="sp_EW_side_OMC" localSheetId="28">'[64]Road data'!$C$7</definedName>
    <definedName name="sp_EW_side_OMC">'[65]Road data'!$C$7</definedName>
    <definedName name="SP_EW_T" localSheetId="25">'[109]Road data'!#REF!</definedName>
    <definedName name="SP_EW_T" localSheetId="22">'[109]Road data'!#REF!</definedName>
    <definedName name="SP_EW_T" localSheetId="23">'[109]Road data'!#REF!</definedName>
    <definedName name="SP_EW_T" localSheetId="26">'[110]Road data'!#REF!</definedName>
    <definedName name="SP_EW_T" localSheetId="28">'[111]Road data'!#REF!</definedName>
    <definedName name="SP_EW_T" localSheetId="24">'[109]Road data'!#REF!</definedName>
    <definedName name="SP_EW_T" localSheetId="21">'[109]Road data'!#REF!</definedName>
    <definedName name="SP_EW_T">'[109]Road data'!#REF!</definedName>
    <definedName name="SP_EW_Trench" localSheetId="25">'[57]Road data'!#REF!</definedName>
    <definedName name="SP_EW_Trench" localSheetId="22">'[57]Road data'!#REF!</definedName>
    <definedName name="SP_EW_Trench" localSheetId="23">'[57]Road data'!#REF!</definedName>
    <definedName name="SP_EW_Trench" localSheetId="26">'[56]Road data'!#REF!</definedName>
    <definedName name="SP_EW_Trench" localSheetId="24">'[57]Road data'!#REF!</definedName>
    <definedName name="SP_EW_Trench">'[57]Road data'!#REF!</definedName>
    <definedName name="SP_EW_USS" localSheetId="23">'[109]Road data'!#REF!</definedName>
    <definedName name="SP_EW_USS" localSheetId="26">'[110]Road data'!#REF!</definedName>
    <definedName name="SP_EW_USS" localSheetId="28">'[111]Road data'!#REF!</definedName>
    <definedName name="SP_EW_USS" localSheetId="24">'[109]Road data'!#REF!</definedName>
    <definedName name="SP_EW_USS">'[109]Road data'!#REF!</definedName>
    <definedName name="SP_FILL_INB_BODY" localSheetId="25">#REF!</definedName>
    <definedName name="SP_FILL_INB_BODY" localSheetId="22">#REF!</definedName>
    <definedName name="SP_FILL_INB_BODY" localSheetId="23">#REF!</definedName>
    <definedName name="SP_FILL_INB_BODY" localSheetId="26">#REF!</definedName>
    <definedName name="SP_FILL_INB_BODY" localSheetId="28">#REF!</definedName>
    <definedName name="SP_FILL_INB_BODY" localSheetId="24">#REF!</definedName>
    <definedName name="SP_FILL_INB_BODY" localSheetId="21">#REF!</definedName>
    <definedName name="SP_FILL_INB_BODY">#REF!</definedName>
    <definedName name="Sp_Filter" localSheetId="23">#REF!</definedName>
    <definedName name="Sp_Filter" localSheetId="26">#REF!</definedName>
    <definedName name="Sp_Filter" localSheetId="24">#REF!</definedName>
    <definedName name="Sp_Filter" localSheetId="21">#REF!</definedName>
    <definedName name="Sp_Filter">#REF!</definedName>
    <definedName name="SP_FILTER_ABUT" localSheetId="25">'[109]Road data'!#REF!</definedName>
    <definedName name="SP_FILTER_ABUT" localSheetId="22">'[109]Road data'!#REF!</definedName>
    <definedName name="SP_FILTER_ABUT" localSheetId="23">'[109]Road data'!#REF!</definedName>
    <definedName name="SP_FILTER_ABUT" localSheetId="26">'[110]Road data'!#REF!</definedName>
    <definedName name="SP_FILTER_ABUT" localSheetId="28">'[111]Road data'!#REF!</definedName>
    <definedName name="SP_FILTER_ABUT" localSheetId="24">'[109]Road data'!#REF!</definedName>
    <definedName name="SP_FILTER_ABUT" localSheetId="21">'[109]Road data'!#REF!</definedName>
    <definedName name="SP_FILTER_ABUT">'[109]Road data'!#REF!</definedName>
    <definedName name="SP_FILTER_BPITCH" localSheetId="25">'[109]Road data'!#REF!</definedName>
    <definedName name="SP_FILTER_BPITCH" localSheetId="22">'[109]Road data'!#REF!</definedName>
    <definedName name="SP_FILTER_BPITCH" localSheetId="23">'[109]Road data'!#REF!</definedName>
    <definedName name="SP_FILTER_BPITCH" localSheetId="26">'[110]Road data'!#REF!</definedName>
    <definedName name="SP_FILTER_BPITCH" localSheetId="28">'[111]Road data'!#REF!</definedName>
    <definedName name="SP_FILTER_BPITCH" localSheetId="24">'[109]Road data'!#REF!</definedName>
    <definedName name="SP_FILTER_BPITCH">'[109]Road data'!#REF!</definedName>
    <definedName name="SP_G2_22B_AS_PR" localSheetId="23">'[109]Road data'!#REF!</definedName>
    <definedName name="SP_G2_22B_AS_PR" localSheetId="26">'[110]Road data'!#REF!</definedName>
    <definedName name="SP_G2_22B_AS_PR" localSheetId="28">'[111]Road data'!#REF!</definedName>
    <definedName name="SP_G2_22B_AS_PR" localSheetId="24">'[109]Road data'!#REF!</definedName>
    <definedName name="SP_G2_22B_AS_PR">'[109]Road data'!#REF!</definedName>
    <definedName name="SP_G2_22B_AS_VR" localSheetId="23">'[109]Road data'!#REF!</definedName>
    <definedName name="SP_G2_22B_AS_VR" localSheetId="26">'[110]Road data'!#REF!</definedName>
    <definedName name="SP_G2_22B_AS_VR" localSheetId="28">'[111]Road data'!#REF!</definedName>
    <definedName name="SP_G2_22B_AS_VR" localSheetId="24">'[109]Road data'!#REF!</definedName>
    <definedName name="SP_G2_22B_AS_VR">'[109]Road data'!#REF!</definedName>
    <definedName name="SP_G2_45B_AS_PR" localSheetId="23">'[109]Road data'!#REF!</definedName>
    <definedName name="SP_G2_45B_AS_PR" localSheetId="26">'[110]Road data'!#REF!</definedName>
    <definedName name="SP_G2_45B_AS_PR" localSheetId="28">'[111]Road data'!#REF!</definedName>
    <definedName name="SP_G2_45B_AS_PR" localSheetId="24">'[109]Road data'!#REF!</definedName>
    <definedName name="SP_G2_45B_AS_PR">'[109]Road data'!#REF!</definedName>
    <definedName name="SP_G2_45B_AS_VR" localSheetId="23">'[109]Road data'!#REF!</definedName>
    <definedName name="SP_G2_45B_AS_VR" localSheetId="26">'[110]Road data'!#REF!</definedName>
    <definedName name="SP_G2_45B_AS_VR" localSheetId="28">'[111]Road data'!#REF!</definedName>
    <definedName name="SP_G2_45B_AS_VR" localSheetId="24">'[109]Road data'!#REF!</definedName>
    <definedName name="SP_G2_45B_AS_VR">'[109]Road data'!#REF!</definedName>
    <definedName name="SP_G3_22B_BS_PR" localSheetId="23">'[109]Road data'!#REF!</definedName>
    <definedName name="SP_G3_22B_BS_PR" localSheetId="26">'[110]Road data'!#REF!</definedName>
    <definedName name="SP_G3_22B_BS_PR" localSheetId="28">'[111]Road data'!#REF!</definedName>
    <definedName name="SP_G3_22B_BS_PR" localSheetId="24">'[109]Road data'!#REF!</definedName>
    <definedName name="SP_G3_22B_BS_PR">'[109]Road data'!#REF!</definedName>
    <definedName name="SP_G3_22B_BS_VR" localSheetId="23">'[109]Road data'!#REF!</definedName>
    <definedName name="SP_G3_22B_BS_VR" localSheetId="26">'[110]Road data'!#REF!</definedName>
    <definedName name="SP_G3_22B_BS_VR" localSheetId="28">'[111]Road data'!#REF!</definedName>
    <definedName name="SP_G3_22B_BS_VR" localSheetId="24">'[109]Road data'!#REF!</definedName>
    <definedName name="SP_G3_22B_BS_VR">'[109]Road data'!#REF!</definedName>
    <definedName name="SP_G3_45B_BS_PR" localSheetId="23">'[109]Road data'!#REF!</definedName>
    <definedName name="SP_G3_45B_BS_PR" localSheetId="26">'[110]Road data'!#REF!</definedName>
    <definedName name="SP_G3_45B_BS_PR" localSheetId="28">'[111]Road data'!#REF!</definedName>
    <definedName name="SP_G3_45B_BS_PR" localSheetId="24">'[109]Road data'!#REF!</definedName>
    <definedName name="SP_G3_45B_BS_PR">'[109]Road data'!#REF!</definedName>
    <definedName name="SP_G3_45B_BS_VR" localSheetId="23">'[109]Road data'!#REF!</definedName>
    <definedName name="SP_G3_45B_BS_VR" localSheetId="26">'[110]Road data'!#REF!</definedName>
    <definedName name="SP_G3_45B_BS_VR" localSheetId="28">'[111]Road data'!#REF!</definedName>
    <definedName name="SP_G3_45B_BS_VR" localSheetId="24">'[109]Road data'!#REF!</definedName>
    <definedName name="SP_G3_45B_BS_VR">'[109]Road data'!#REF!</definedName>
    <definedName name="SP_Gravel_Bedding" localSheetId="26">'[63]Road data'!$C$336</definedName>
    <definedName name="SP_Gravel_Bedding" localSheetId="28">'[64]Road data'!$C$336</definedName>
    <definedName name="SP_Gravel_Bedding">'[65]Road data'!$C$336</definedName>
    <definedName name="SP_Gravel_Quardrent" localSheetId="25">'[199]Road data'!#REF!</definedName>
    <definedName name="SP_Gravel_Quardrent" localSheetId="22">'[199]Road data'!#REF!</definedName>
    <definedName name="SP_Gravel_Quardrent" localSheetId="23">'[199]Road data'!#REF!</definedName>
    <definedName name="SP_Gravel_Quardrent" localSheetId="26">'[200]Road data'!#REF!</definedName>
    <definedName name="SP_Gravel_Quardrent" localSheetId="28">'[201]Road data'!#REF!</definedName>
    <definedName name="SP_Gravel_Quardrent" localSheetId="24">'[199]Road data'!#REF!</definedName>
    <definedName name="SP_Gravel_Quardrent" localSheetId="21">'[199]Road data'!#REF!</definedName>
    <definedName name="SP_Gravel_Quardrent">'[199]Road data'!#REF!</definedName>
    <definedName name="SP_GravelShoulders" localSheetId="25">'[261]Road data'!#REF!</definedName>
    <definedName name="SP_GravelShoulders" localSheetId="22">'[261]Road data'!#REF!</definedName>
    <definedName name="SP_GravelShoulders" localSheetId="23">'[261]Road data'!#REF!</definedName>
    <definedName name="SP_GravelShoulders" localSheetId="26">#REF!</definedName>
    <definedName name="SP_GravelShoulders" localSheetId="24">'[261]Road data'!#REF!</definedName>
    <definedName name="SP_GravelShoulders" localSheetId="21">'[261]Road data'!#REF!</definedName>
    <definedName name="SP_GravelShoulders">'[261]Road data'!#REF!</definedName>
    <definedName name="SP_GROUT_REV" localSheetId="23">'[109]Road data'!#REF!</definedName>
    <definedName name="SP_GROUT_REV" localSheetId="26">'[110]Road data'!#REF!</definedName>
    <definedName name="SP_GROUT_REV" localSheetId="28">'[111]Road data'!#REF!</definedName>
    <definedName name="SP_GROUT_REV" localSheetId="24">'[109]Road data'!#REF!</definedName>
    <definedName name="SP_GROUT_REV">'[109]Road data'!#REF!</definedName>
    <definedName name="SP_GS" localSheetId="23">'[109]Road data'!#REF!</definedName>
    <definedName name="SP_GS" localSheetId="26">'[110]Road data'!#REF!</definedName>
    <definedName name="SP_GS" localSheetId="28">'[111]Road data'!#REF!</definedName>
    <definedName name="SP_GS" localSheetId="24">'[109]Road data'!#REF!</definedName>
    <definedName name="SP_GS">'[109]Road data'!#REF!</definedName>
    <definedName name="SP_GSB" localSheetId="23">'[109]Road data'!#REF!</definedName>
    <definedName name="SP_GSB" localSheetId="26">'[110]Road data'!#REF!</definedName>
    <definedName name="SP_GSB" localSheetId="28">'[111]Road data'!#REF!</definedName>
    <definedName name="SP_GSB" localSheetId="24">'[109]Road data'!#REF!</definedName>
    <definedName name="SP_GSB">'[109]Road data'!#REF!</definedName>
    <definedName name="SP_HP_1000" localSheetId="24">'[262]Road data'!$C$957</definedName>
    <definedName name="SP_HP_1000" localSheetId="21">'[262]Road data'!$C$957</definedName>
    <definedName name="SP_HP_1000">'[263]Road data'!$C$957</definedName>
    <definedName name="SP_HP_600" localSheetId="25">'[94]Road data'!#REF!</definedName>
    <definedName name="SP_HP_600" localSheetId="22">'[94]Road data'!#REF!</definedName>
    <definedName name="SP_HP_600" localSheetId="23">'[94]Road data'!#REF!</definedName>
    <definedName name="SP_HP_600" localSheetId="26">'[95]Road data'!#REF!</definedName>
    <definedName name="SP_HP_600" localSheetId="24">'[94]Road data'!#REF!</definedName>
    <definedName name="SP_HP_600" localSheetId="21">'[94]Road data'!#REF!</definedName>
    <definedName name="SP_HP_600">'[94]Road data'!#REF!</definedName>
    <definedName name="SP_HP_800" localSheetId="23">'[57]Road data'!#REF!</definedName>
    <definedName name="SP_HP_800" localSheetId="26">'[56]Road data'!#REF!</definedName>
    <definedName name="SP_HP_800" localSheetId="24">'[57]Road data'!#REF!</definedName>
    <definedName name="SP_HP_800" localSheetId="21">'[57]Road data'!#REF!</definedName>
    <definedName name="SP_HP_800">'[57]Road data'!#REF!</definedName>
    <definedName name="Sp_HPC" localSheetId="26">'[63]Road data'!$C$404</definedName>
    <definedName name="Sp_HPC" localSheetId="28">'[64]Road data'!$C$404</definedName>
    <definedName name="Sp_HPC">'[65]Road data'!$C$404</definedName>
    <definedName name="SP_HPL_600" localSheetId="25">'[94]Road data'!#REF!</definedName>
    <definedName name="SP_HPL_600" localSheetId="22">'[94]Road data'!#REF!</definedName>
    <definedName name="SP_HPL_600" localSheetId="23">'[94]Road data'!#REF!</definedName>
    <definedName name="SP_HPL_600" localSheetId="26">'[95]Road data'!#REF!</definedName>
    <definedName name="SP_HPL_600" localSheetId="24">'[94]Road data'!#REF!</definedName>
    <definedName name="SP_HPL_600">'[94]Road data'!#REF!</definedName>
    <definedName name="SP_HPL_800" localSheetId="25">'[57]Road data'!#REF!</definedName>
    <definedName name="SP_HPL_800" localSheetId="22">'[57]Road data'!#REF!</definedName>
    <definedName name="SP_HPL_800" localSheetId="23">'[57]Road data'!#REF!</definedName>
    <definedName name="SP_HPL_800" localSheetId="26">'[56]Road data'!#REF!</definedName>
    <definedName name="SP_HPL_800" localSheetId="24">'[57]Road data'!#REF!</definedName>
    <definedName name="SP_HPL_800">'[57]Road data'!#REF!</definedName>
    <definedName name="SP_HYSD_FOUND" localSheetId="23">'[109]Road data'!#REF!</definedName>
    <definedName name="SP_HYSD_FOUND" localSheetId="26">'[110]Road data'!#REF!</definedName>
    <definedName name="SP_HYSD_FOUND" localSheetId="28">'[111]Road data'!#REF!</definedName>
    <definedName name="SP_HYSD_FOUND" localSheetId="24">'[109]Road data'!#REF!</definedName>
    <definedName name="SP_HYSD_FOUND">'[109]Road data'!#REF!</definedName>
    <definedName name="SP_HYSD_SUB" localSheetId="23">'[109]Road data'!#REF!</definedName>
    <definedName name="SP_HYSD_SUB" localSheetId="26">'[110]Road data'!#REF!</definedName>
    <definedName name="SP_HYSD_SUB" localSheetId="28">'[111]Road data'!#REF!</definedName>
    <definedName name="SP_HYSD_SUB" localSheetId="24">'[109]Road data'!#REF!</definedName>
    <definedName name="SP_HYSD_SUB">'[109]Road data'!#REF!</definedName>
    <definedName name="SP_HYSD_Super" localSheetId="26">'[72]Road data'!$C$1177</definedName>
    <definedName name="SP_HYSD_Super" localSheetId="28">'[73]Road data'!$C$1177</definedName>
    <definedName name="SP_HYSD_Super">'[71]Road data'!$C$1177</definedName>
    <definedName name="SP_LINE_PAINT" localSheetId="26">'[259]Road data'!$C$1795</definedName>
    <definedName name="SP_LINE_PAINT">'[260]Road data'!$C$1795</definedName>
    <definedName name="SP_M10_base" localSheetId="25">'[199]Road data'!#REF!</definedName>
    <definedName name="SP_M10_base" localSheetId="22">'[199]Road data'!#REF!</definedName>
    <definedName name="SP_M10_base" localSheetId="23">'[199]Road data'!#REF!</definedName>
    <definedName name="SP_M10_base" localSheetId="26">'[200]Road data'!#REF!</definedName>
    <definedName name="SP_M10_base" localSheetId="28">'[201]Road data'!#REF!</definedName>
    <definedName name="SP_M10_base" localSheetId="24">'[199]Road data'!#REF!</definedName>
    <definedName name="SP_M10_base" localSheetId="21">'[199]Road data'!#REF!</definedName>
    <definedName name="SP_M10_base">'[199]Road data'!#REF!</definedName>
    <definedName name="sp_M10_bCC" localSheetId="25">'[199]Road data'!#REF!</definedName>
    <definedName name="sp_M10_bCC" localSheetId="22">'[199]Road data'!#REF!</definedName>
    <definedName name="sp_M10_bCC" localSheetId="23">'[199]Road data'!#REF!</definedName>
    <definedName name="sp_M10_bCC" localSheetId="26">'[200]Road data'!#REF!</definedName>
    <definedName name="sp_M10_bCC" localSheetId="28">'[201]Road data'!#REF!</definedName>
    <definedName name="sp_M10_bCC" localSheetId="24">'[199]Road data'!#REF!</definedName>
    <definedName name="sp_M10_bCC">'[199]Road data'!#REF!</definedName>
    <definedName name="SP_M10_drainS" localSheetId="23">'[199]Road data'!#REF!</definedName>
    <definedName name="SP_M10_drainS" localSheetId="26">'[200]Road data'!#REF!</definedName>
    <definedName name="SP_M10_drainS" localSheetId="28">'[201]Road data'!#REF!</definedName>
    <definedName name="SP_M10_drainS" localSheetId="24">'[199]Road data'!#REF!</definedName>
    <definedName name="SP_M10_drainS">'[199]Road data'!#REF!</definedName>
    <definedName name="SP_M15_deviders" localSheetId="23">'[199]Road data'!#REF!</definedName>
    <definedName name="SP_M15_deviders" localSheetId="26">'[200]Road data'!#REF!</definedName>
    <definedName name="SP_M15_deviders" localSheetId="28">'[201]Road data'!#REF!</definedName>
    <definedName name="SP_M15_deviders" localSheetId="24">'[199]Road data'!#REF!</definedName>
    <definedName name="SP_M15_deviders">'[199]Road data'!#REF!</definedName>
    <definedName name="SP_M15_DIVIDERS" localSheetId="23">'[109]Road data'!#REF!</definedName>
    <definedName name="SP_M15_DIVIDERS" localSheetId="26">'[110]Road data'!#REF!</definedName>
    <definedName name="SP_M15_DIVIDERS" localSheetId="28">'[111]Road data'!#REF!</definedName>
    <definedName name="SP_M15_DIVIDERS" localSheetId="24">'[109]Road data'!#REF!</definedName>
    <definedName name="SP_M15_DIVIDERS">'[109]Road data'!#REF!</definedName>
    <definedName name="SP_M15_footing" localSheetId="23">'[199]Road data'!#REF!</definedName>
    <definedName name="SP_M15_footing" localSheetId="26">'[200]Road data'!#REF!</definedName>
    <definedName name="SP_M15_footing" localSheetId="28">'[201]Road data'!#REF!</definedName>
    <definedName name="SP_M15_footing" localSheetId="24">'[199]Road data'!#REF!</definedName>
    <definedName name="SP_M15_footing">'[199]Road data'!#REF!</definedName>
    <definedName name="Sp_M15_Footings" localSheetId="25">#REF!</definedName>
    <definedName name="Sp_M15_Footings" localSheetId="22">#REF!</definedName>
    <definedName name="Sp_M15_Footings" localSheetId="23">#REF!</definedName>
    <definedName name="Sp_M15_Footings" localSheetId="26">#REF!</definedName>
    <definedName name="Sp_M15_Footings" localSheetId="24">#REF!</definedName>
    <definedName name="Sp_M15_Footings" localSheetId="21">#REF!</definedName>
    <definedName name="Sp_M15_Footings">#REF!</definedName>
    <definedName name="SP_M15_FOUND" localSheetId="25">'[109]Road data'!#REF!</definedName>
    <definedName name="SP_M15_FOUND" localSheetId="22">'[109]Road data'!#REF!</definedName>
    <definedName name="SP_M15_FOUND" localSheetId="23">'[109]Road data'!#REF!</definedName>
    <definedName name="SP_M15_FOUND" localSheetId="26">'[110]Road data'!#REF!</definedName>
    <definedName name="SP_M15_FOUND" localSheetId="28">'[111]Road data'!#REF!</definedName>
    <definedName name="SP_M15_FOUND" localSheetId="24">'[109]Road data'!#REF!</definedName>
    <definedName name="SP_M15_FOUND" localSheetId="21">'[109]Road data'!#REF!</definedName>
    <definedName name="SP_M15_FOUND">'[109]Road data'!#REF!</definedName>
    <definedName name="SP_M15_LEVEL" localSheetId="23">'[109]Road data'!#REF!</definedName>
    <definedName name="SP_M15_LEVEL" localSheetId="26">'[110]Road data'!#REF!</definedName>
    <definedName name="SP_M15_LEVEL" localSheetId="28">'[111]Road data'!#REF!</definedName>
    <definedName name="SP_M15_LEVEL" localSheetId="24">'[109]Road data'!#REF!</definedName>
    <definedName name="SP_M15_LEVEL">'[109]Road data'!#REF!</definedName>
    <definedName name="Sp_M15_levellingCoarse" localSheetId="25">#REF!</definedName>
    <definedName name="Sp_M15_levellingCoarse" localSheetId="22">#REF!</definedName>
    <definedName name="Sp_M15_levellingCoarse" localSheetId="23">#REF!</definedName>
    <definedName name="Sp_M15_levellingCoarse" localSheetId="26">#REF!</definedName>
    <definedName name="Sp_M15_levellingCoarse" localSheetId="24">#REF!</definedName>
    <definedName name="Sp_M15_levellingCoarse" localSheetId="21">#REF!</definedName>
    <definedName name="Sp_M15_levellingCoarse">#REF!</definedName>
    <definedName name="SP_M15_SUB" localSheetId="26">'[72]Road data'!$C$1028</definedName>
    <definedName name="SP_M15_SUB" localSheetId="28">'[73]Road data'!$C$1028</definedName>
    <definedName name="SP_M15_SUB">'[71]Road data'!$C$1028</definedName>
    <definedName name="Sp_M20_Bed" localSheetId="26">'[63]Road data'!$C$559</definedName>
    <definedName name="Sp_M20_Bed" localSheetId="28">'[64]Road data'!$C$559</definedName>
    <definedName name="Sp_M20_Bed">'[65]Road data'!$C$559</definedName>
    <definedName name="SP_M20_BedBack" localSheetId="26">'[72]Road data'!$C$1058</definedName>
    <definedName name="SP_M20_BedBack" localSheetId="28">'[73]Road data'!$C$1058</definedName>
    <definedName name="SP_M20_BedBack">'[71]Road data'!$C$1058</definedName>
    <definedName name="SP_M20_COVER" localSheetId="25">'[199]Road data'!#REF!</definedName>
    <definedName name="SP_M20_COVER" localSheetId="22">'[199]Road data'!#REF!</definedName>
    <definedName name="SP_M20_COVER" localSheetId="23">'[199]Road data'!#REF!</definedName>
    <definedName name="SP_M20_COVER" localSheetId="26">'[200]Road data'!#REF!</definedName>
    <definedName name="SP_M20_COVER" localSheetId="28">'[201]Road data'!#REF!</definedName>
    <definedName name="SP_M20_COVER" localSheetId="24">'[199]Road data'!#REF!</definedName>
    <definedName name="SP_M20_COVER" localSheetId="21">'[199]Road data'!#REF!</definedName>
    <definedName name="SP_M20_COVER">'[199]Road data'!#REF!</definedName>
    <definedName name="SP_M20_Slab" localSheetId="26">'[72]Road data'!$C$1088</definedName>
    <definedName name="SP_M20_Slab" localSheetId="28">'[73]Road data'!$C$1088</definedName>
    <definedName name="SP_M20_Slab">'[71]Road data'!$C$1088</definedName>
    <definedName name="SP_M20R_BEDBLOCKS" localSheetId="25">'[109]Road data'!#REF!</definedName>
    <definedName name="SP_M20R_BEDBLOCKS" localSheetId="22">'[109]Road data'!#REF!</definedName>
    <definedName name="SP_M20R_BEDBLOCKS" localSheetId="23">'[109]Road data'!#REF!</definedName>
    <definedName name="SP_M20R_BEDBLOCKS" localSheetId="26">'[110]Road data'!#REF!</definedName>
    <definedName name="SP_M20R_BEDBLOCKS" localSheetId="28">'[111]Road data'!#REF!</definedName>
    <definedName name="SP_M20R_BEDBLOCKS" localSheetId="24">'[109]Road data'!#REF!</definedName>
    <definedName name="SP_M20R_BEDBLOCKS" localSheetId="21">'[109]Road data'!#REF!</definedName>
    <definedName name="SP_M20R_BEDBLOCKS">'[109]Road data'!#REF!</definedName>
    <definedName name="SP_M20R_COVER_SLAB" localSheetId="25">'[109]Road data'!#REF!</definedName>
    <definedName name="SP_M20R_COVER_SLAB" localSheetId="22">'[109]Road data'!#REF!</definedName>
    <definedName name="SP_M20R_COVER_SLAB" localSheetId="23">'[109]Road data'!#REF!</definedName>
    <definedName name="SP_M20R_COVER_SLAB" localSheetId="26">'[110]Road data'!#REF!</definedName>
    <definedName name="SP_M20R_COVER_SLAB" localSheetId="28">'[111]Road data'!#REF!</definedName>
    <definedName name="SP_M20R_COVER_SLAB" localSheetId="24">'[109]Road data'!#REF!</definedName>
    <definedName name="SP_M20R_COVER_SLAB">'[109]Road data'!#REF!</definedName>
    <definedName name="SP_M20R_DECK" localSheetId="23">'[109]Road data'!#REF!</definedName>
    <definedName name="SP_M20R_DECK" localSheetId="26">'[110]Road data'!#REF!</definedName>
    <definedName name="SP_M20R_DECK" localSheetId="28">'[111]Road data'!#REF!</definedName>
    <definedName name="SP_M20R_DECK" localSheetId="24">'[109]Road data'!#REF!</definedName>
    <definedName name="SP_M20R_DECK">'[109]Road data'!#REF!</definedName>
    <definedName name="SP_M20R_RAIL" localSheetId="23">'[109]Road data'!#REF!</definedName>
    <definedName name="SP_M20R_RAIL" localSheetId="26">'[110]Road data'!#REF!</definedName>
    <definedName name="SP_M20R_RAIL" localSheetId="28">'[111]Road data'!#REF!</definedName>
    <definedName name="SP_M20R_RAIL" localSheetId="24">'[109]Road data'!#REF!</definedName>
    <definedName name="SP_M20R_RAIL">'[109]Road data'!#REF!</definedName>
    <definedName name="SP_M25_ApproachSlab" localSheetId="23">'[199]Road data'!#REF!</definedName>
    <definedName name="SP_M25_ApproachSlab" localSheetId="26">'[200]Road data'!#REF!</definedName>
    <definedName name="SP_M25_ApproachSlab" localSheetId="28">'[201]Road data'!#REF!</definedName>
    <definedName name="SP_M25_ApproachSlab" localSheetId="24">'[199]Road data'!#REF!</definedName>
    <definedName name="SP_M25_ApproachSlab">'[199]Road data'!#REF!</definedName>
    <definedName name="SP_M25R_APP" localSheetId="23">'[109]Road data'!#REF!</definedName>
    <definedName name="SP_M25R_APP" localSheetId="26">'[110]Road data'!#REF!</definedName>
    <definedName name="SP_M25R_APP" localSheetId="28">'[111]Road data'!#REF!</definedName>
    <definedName name="SP_M25R_APP" localSheetId="24">'[109]Road data'!#REF!</definedName>
    <definedName name="SP_M25R_APP">'[109]Road data'!#REF!</definedName>
    <definedName name="SP_M30_WC" localSheetId="23">'[199]Road data'!#REF!</definedName>
    <definedName name="SP_M30_WC" localSheetId="26">'[200]Road data'!#REF!</definedName>
    <definedName name="SP_M30_WC" localSheetId="28">'[201]Road data'!#REF!</definedName>
    <definedName name="SP_M30_WC" localSheetId="24">'[199]Road data'!#REF!</definedName>
    <definedName name="SP_M30_WC">'[199]Road data'!#REF!</definedName>
    <definedName name="SP_M30R_WC" localSheetId="23">'[109]Road data'!#REF!</definedName>
    <definedName name="SP_M30R_WC" localSheetId="26">'[110]Road data'!#REF!</definedName>
    <definedName name="SP_M30R_WC" localSheetId="28">'[111]Road data'!#REF!</definedName>
    <definedName name="SP_M30R_WC" localSheetId="24">'[109]Road data'!#REF!</definedName>
    <definedName name="SP_M30R_WC">'[109]Road data'!#REF!</definedName>
    <definedName name="SP_M35_CC" localSheetId="26">'[72]Road data'!$C$645</definedName>
    <definedName name="SP_M35_CC" localSheetId="28">'[73]Road data'!$C$645</definedName>
    <definedName name="SP_M35_CC">'[71]Road data'!$C$645</definedName>
    <definedName name="SP_M35_CCP" localSheetId="26">'[110]Road data'!$C$242</definedName>
    <definedName name="SP_M35_CCP" localSheetId="28">'[111]Road data'!$C$242</definedName>
    <definedName name="SP_M35_CCP">'[109]Road data'!$C$242</definedName>
    <definedName name="SP_M35_fLY_CCP" localSheetId="25">'[109]Road data'!#REF!</definedName>
    <definedName name="SP_M35_fLY_CCP" localSheetId="22">'[109]Road data'!#REF!</definedName>
    <definedName name="SP_M35_fLY_CCP" localSheetId="23">'[109]Road data'!#REF!</definedName>
    <definedName name="SP_M35_fLY_CCP" localSheetId="26">'[110]Road data'!#REF!</definedName>
    <definedName name="SP_M35_fLY_CCP" localSheetId="28">'[111]Road data'!#REF!</definedName>
    <definedName name="SP_M35_fLY_CCP" localSheetId="24">'[109]Road data'!#REF!</definedName>
    <definedName name="SP_M35_fLY_CCP" localSheetId="21">'[109]Road data'!#REF!</definedName>
    <definedName name="SP_M35_fLY_CCP">'[109]Road data'!#REF!</definedName>
    <definedName name="SP_M35_FlyAsh" localSheetId="25">'[199]Road data'!#REF!</definedName>
    <definedName name="SP_M35_FlyAsh" localSheetId="22">'[199]Road data'!#REF!</definedName>
    <definedName name="SP_M35_FlyAsh" localSheetId="23">'[199]Road data'!#REF!</definedName>
    <definedName name="SP_M35_FlyAsh" localSheetId="26">'[200]Road data'!#REF!</definedName>
    <definedName name="SP_M35_FlyAsh" localSheetId="28">'[201]Road data'!#REF!</definedName>
    <definedName name="SP_M35_FlyAsh" localSheetId="24">'[199]Road data'!#REF!</definedName>
    <definedName name="SP_M35_FlyAsh">'[199]Road data'!#REF!</definedName>
    <definedName name="SP_Mild" localSheetId="23">'[199]Road data'!#REF!</definedName>
    <definedName name="SP_Mild" localSheetId="26">'[200]Road data'!#REF!</definedName>
    <definedName name="SP_Mild" localSheetId="28">'[201]Road data'!#REF!</definedName>
    <definedName name="SP_Mild" localSheetId="24">'[199]Road data'!#REF!</definedName>
    <definedName name="SP_Mild">'[199]Road data'!#REF!</definedName>
    <definedName name="SP_MSS" localSheetId="23">'[109]Road data'!#REF!</definedName>
    <definedName name="SP_MSS" localSheetId="26">'[110]Road data'!#REF!</definedName>
    <definedName name="SP_MSS" localSheetId="28">'[111]Road data'!#REF!</definedName>
    <definedName name="SP_MSS" localSheetId="24">'[109]Road data'!#REF!</definedName>
    <definedName name="SP_MSS">'[109]Road data'!#REF!</definedName>
    <definedName name="SP_PAINT" localSheetId="23">'[109]Road data'!#REF!</definedName>
    <definedName name="SP_PAINT" localSheetId="26">'[110]Road data'!#REF!</definedName>
    <definedName name="SP_PAINT" localSheetId="28">'[111]Road data'!#REF!</definedName>
    <definedName name="SP_PAINT" localSheetId="24">'[109]Road data'!#REF!</definedName>
    <definedName name="SP_PAINT">'[109]Road data'!#REF!</definedName>
    <definedName name="SP_Painting" localSheetId="23">'[199]Road data'!#REF!</definedName>
    <definedName name="SP_Painting" localSheetId="26">'[200]Road data'!#REF!</definedName>
    <definedName name="SP_Painting" localSheetId="28">'[201]Road data'!#REF!</definedName>
    <definedName name="SP_Painting" localSheetId="24">'[199]Road data'!#REF!</definedName>
    <definedName name="SP_Painting">'[199]Road data'!#REF!</definedName>
    <definedName name="SP_Pick" localSheetId="26">'[72]Road data'!$C$131</definedName>
    <definedName name="SP_Pick" localSheetId="28">'[73]Road data'!$C$131</definedName>
    <definedName name="SP_Pick">'[71]Road data'!$C$131</definedName>
    <definedName name="SP_PLAST" localSheetId="25">'[109]Road data'!#REF!</definedName>
    <definedName name="SP_PLAST" localSheetId="22">'[109]Road data'!#REF!</definedName>
    <definedName name="SP_PLAST" localSheetId="23">'[109]Road data'!#REF!</definedName>
    <definedName name="SP_PLAST" localSheetId="26">'[110]Road data'!#REF!</definedName>
    <definedName name="SP_PLAST" localSheetId="28">'[111]Road data'!#REF!</definedName>
    <definedName name="SP_PLAST" localSheetId="24">'[109]Road data'!#REF!</definedName>
    <definedName name="SP_PLAST" localSheetId="21">'[109]Road data'!#REF!</definedName>
    <definedName name="SP_PLAST">'[109]Road data'!#REF!</definedName>
    <definedName name="SP_Plastering" localSheetId="25">'[199]Road data'!#REF!</definedName>
    <definedName name="SP_Plastering" localSheetId="22">'[199]Road data'!#REF!</definedName>
    <definedName name="SP_Plastering" localSheetId="23">'[199]Road data'!#REF!</definedName>
    <definedName name="SP_Plastering" localSheetId="26">'[200]Road data'!#REF!</definedName>
    <definedName name="SP_Plastering" localSheetId="28">'[201]Road data'!#REF!</definedName>
    <definedName name="SP_Plastering" localSheetId="24">'[199]Road data'!#REF!</definedName>
    <definedName name="SP_Plastering">'[199]Road data'!#REF!</definedName>
    <definedName name="Sp_R300" localSheetId="25">#REF!</definedName>
    <definedName name="Sp_R300" localSheetId="22">#REF!</definedName>
    <definedName name="Sp_R300" localSheetId="23">#REF!</definedName>
    <definedName name="Sp_R300" localSheetId="26">#REF!</definedName>
    <definedName name="Sp_R300" localSheetId="24">#REF!</definedName>
    <definedName name="Sp_R300" localSheetId="21">#REF!</definedName>
    <definedName name="Sp_R300">#REF!</definedName>
    <definedName name="SP_Rev_A300" localSheetId="25">'[199]Road data'!#REF!</definedName>
    <definedName name="SP_Rev_A300" localSheetId="22">'[199]Road data'!#REF!</definedName>
    <definedName name="SP_Rev_A300" localSheetId="23">'[199]Road data'!#REF!</definedName>
    <definedName name="SP_Rev_A300" localSheetId="26">'[200]Road data'!#REF!</definedName>
    <definedName name="SP_Rev_A300" localSheetId="28">'[201]Road data'!#REF!</definedName>
    <definedName name="SP_Rev_A300" localSheetId="24">'[199]Road data'!#REF!</definedName>
    <definedName name="SP_Rev_A300" localSheetId="21">'[199]Road data'!#REF!</definedName>
    <definedName name="SP_Rev_A300">'[199]Road data'!#REF!</definedName>
    <definedName name="SP_Rev_Q300" localSheetId="25">'[199]Road data'!#REF!</definedName>
    <definedName name="SP_Rev_Q300" localSheetId="22">'[199]Road data'!#REF!</definedName>
    <definedName name="SP_Rev_Q300" localSheetId="23">'[199]Road data'!#REF!</definedName>
    <definedName name="SP_Rev_Q300" localSheetId="26">'[200]Road data'!#REF!</definedName>
    <definedName name="SP_Rev_Q300" localSheetId="28">'[201]Road data'!#REF!</definedName>
    <definedName name="SP_Rev_Q300" localSheetId="24">'[199]Road data'!#REF!</definedName>
    <definedName name="SP_Rev_Q300">'[199]Road data'!#REF!</definedName>
    <definedName name="SP_REV300" localSheetId="23">'[109]Road data'!#REF!</definedName>
    <definedName name="SP_REV300" localSheetId="26">'[110]Road data'!#REF!</definedName>
    <definedName name="SP_REV300" localSheetId="28">'[111]Road data'!#REF!</definedName>
    <definedName name="SP_REV300" localSheetId="24">'[109]Road data'!#REF!</definedName>
    <definedName name="SP_REV300">'[109]Road data'!#REF!</definedName>
    <definedName name="SP_SANDFILL" localSheetId="23">'[109]Road data'!#REF!</definedName>
    <definedName name="SP_SANDFILL" localSheetId="26">'[110]Road data'!#REF!</definedName>
    <definedName name="SP_SANDFILL" localSheetId="28">'[111]Road data'!#REF!</definedName>
    <definedName name="SP_SANDFILL" localSheetId="24">'[109]Road data'!#REF!</definedName>
    <definedName name="SP_SANDFILL">'[109]Road data'!#REF!</definedName>
    <definedName name="SP_Sandfilling" localSheetId="23">'[199]Road data'!#REF!</definedName>
    <definedName name="SP_Sandfilling" localSheetId="26">'[200]Road data'!#REF!</definedName>
    <definedName name="SP_Sandfilling" localSheetId="28">'[201]Road data'!#REF!</definedName>
    <definedName name="SP_Sandfilling" localSheetId="24">'[199]Road data'!#REF!</definedName>
    <definedName name="SP_Sandfilling">'[199]Road data'!#REF!</definedName>
    <definedName name="SP_SCAR_BT" localSheetId="23">'[109]Road data'!#REF!</definedName>
    <definedName name="SP_SCAR_BT" localSheetId="26">'[110]Road data'!#REF!</definedName>
    <definedName name="SP_SCAR_BT" localSheetId="28">'[111]Road data'!#REF!</definedName>
    <definedName name="SP_SCAR_BT" localSheetId="24">'[109]Road data'!#REF!</definedName>
    <definedName name="SP_SCAR_BT">'[109]Road data'!#REF!</definedName>
    <definedName name="SP_SCAR_GRA" localSheetId="23">'[109]Road data'!#REF!</definedName>
    <definedName name="SP_SCAR_GRA" localSheetId="26">'[110]Road data'!#REF!</definedName>
    <definedName name="SP_SCAR_GRA" localSheetId="28">'[111]Road data'!#REF!</definedName>
    <definedName name="SP_SCAR_GRA" localSheetId="24">'[109]Road data'!#REF!</definedName>
    <definedName name="SP_SCAR_GRA">'[109]Road data'!#REF!</definedName>
    <definedName name="SP_Scar_GSB" localSheetId="23">'[199]Road data'!#REF!</definedName>
    <definedName name="SP_Scar_GSB" localSheetId="26">'[200]Road data'!#REF!</definedName>
    <definedName name="SP_Scar_GSB" localSheetId="28">'[201]Road data'!#REF!</definedName>
    <definedName name="SP_Scar_GSB" localSheetId="24">'[199]Road data'!#REF!</definedName>
    <definedName name="SP_Scar_GSB">'[199]Road data'!#REF!</definedName>
    <definedName name="Sp_Scarf" localSheetId="26">'[63]Road data'!$C$84</definedName>
    <definedName name="Sp_Scarf" localSheetId="28">'[64]Road data'!$C$84</definedName>
    <definedName name="Sp_Scarf">'[65]Road data'!$C$84</definedName>
    <definedName name="SP_SCSD" localSheetId="26">'[63]Road data'!$C$174</definedName>
    <definedName name="SP_SCSD" localSheetId="28">'[64]Road data'!$C$174</definedName>
    <definedName name="SP_SCSD">'[65]Road data'!$C$174</definedName>
    <definedName name="SP_SCSD_6070" localSheetId="25">'[109]Road data'!#REF!</definedName>
    <definedName name="SP_SCSD_6070" localSheetId="22">'[109]Road data'!#REF!</definedName>
    <definedName name="SP_SCSD_6070" localSheetId="23">'[109]Road data'!#REF!</definedName>
    <definedName name="SP_SCSD_6070" localSheetId="26">'[110]Road data'!#REF!</definedName>
    <definedName name="SP_SCSD_6070" localSheetId="28">'[111]Road data'!#REF!</definedName>
    <definedName name="SP_SCSD_6070" localSheetId="24">'[109]Road data'!#REF!</definedName>
    <definedName name="SP_SCSD_6070" localSheetId="21">'[109]Road data'!#REF!</definedName>
    <definedName name="SP_SCSD_6070">'[109]Road data'!#REF!</definedName>
    <definedName name="SP_SCSD_80100" localSheetId="25">'[109]Road data'!#REF!</definedName>
    <definedName name="SP_SCSD_80100" localSheetId="22">'[109]Road data'!#REF!</definedName>
    <definedName name="SP_SCSD_80100" localSheetId="23">'[109]Road data'!#REF!</definedName>
    <definedName name="SP_SCSD_80100" localSheetId="26">'[110]Road data'!#REF!</definedName>
    <definedName name="SP_SCSD_80100" localSheetId="28">'[111]Road data'!#REF!</definedName>
    <definedName name="SP_SCSD_80100" localSheetId="24">'[109]Road data'!#REF!</definedName>
    <definedName name="SP_SCSD_80100">'[109]Road data'!#REF!</definedName>
    <definedName name="SP_SDBC" localSheetId="23">'[109]Road data'!#REF!</definedName>
    <definedName name="SP_SDBC" localSheetId="26">'[110]Road data'!#REF!</definedName>
    <definedName name="SP_SDBC" localSheetId="28">'[111]Road data'!#REF!</definedName>
    <definedName name="SP_SDBC" localSheetId="24">'[109]Road data'!#REF!</definedName>
    <definedName name="SP_SDBC">'[109]Road data'!#REF!</definedName>
    <definedName name="Sp_Shoulders" localSheetId="26">'[63]Road data'!$C$249</definedName>
    <definedName name="Sp_Shoulders" localSheetId="28">'[64]Road data'!$C$249</definedName>
    <definedName name="Sp_Shoulders">'[65]Road data'!$C$249</definedName>
    <definedName name="SP_TACK" localSheetId="25">'[109]Road data'!#REF!</definedName>
    <definedName name="SP_TACK" localSheetId="22">'[109]Road data'!#REF!</definedName>
    <definedName name="SP_TACK" localSheetId="23">'[109]Road data'!#REF!</definedName>
    <definedName name="SP_TACK" localSheetId="26">'[110]Road data'!#REF!</definedName>
    <definedName name="SP_TACK" localSheetId="28">'[111]Road data'!#REF!</definedName>
    <definedName name="SP_TACK" localSheetId="24">'[109]Road data'!#REF!</definedName>
    <definedName name="SP_TACK" localSheetId="21">'[109]Road data'!#REF!</definedName>
    <definedName name="SP_TACK">'[109]Road data'!#REF!</definedName>
    <definedName name="Sp_WBM_G2" localSheetId="26">'[63]Road data'!$C$99</definedName>
    <definedName name="Sp_WBM_G2" localSheetId="28">'[64]Road data'!$C$99</definedName>
    <definedName name="Sp_WBM_G2">'[65]Road data'!$C$99</definedName>
    <definedName name="SP_WBM_G3" localSheetId="26">'[63]Road data'!$C$123</definedName>
    <definedName name="SP_WBM_G3" localSheetId="28">'[64]Road data'!$C$123</definedName>
    <definedName name="SP_WBM_G3">'[65]Road data'!$C$123</definedName>
    <definedName name="SP_WBM2" localSheetId="25">'[199]Road data'!#REF!</definedName>
    <definedName name="SP_WBM2" localSheetId="22">'[199]Road data'!#REF!</definedName>
    <definedName name="SP_WBM2" localSheetId="23">'[199]Road data'!#REF!</definedName>
    <definedName name="SP_WBM2" localSheetId="26">'[200]Road data'!#REF!</definedName>
    <definedName name="SP_WBM2" localSheetId="28">'[201]Road data'!#REF!</definedName>
    <definedName name="SP_WBM2" localSheetId="24">'[199]Road data'!#REF!</definedName>
    <definedName name="SP_WBM2" localSheetId="21">'[199]Road data'!#REF!</definedName>
    <definedName name="SP_WBM2">'[199]Road data'!#REF!</definedName>
    <definedName name="SP_WBM2_HS" localSheetId="26">'[56]Road data'!$C$81</definedName>
    <definedName name="SP_WBM2_HS">'[57]Road data'!$C$81</definedName>
    <definedName name="SP_WBM2_HVR" localSheetId="25">'[199]Road data'!#REF!</definedName>
    <definedName name="SP_WBM2_HVR" localSheetId="22">'[199]Road data'!#REF!</definedName>
    <definedName name="SP_WBM2_HVR" localSheetId="23">'[199]Road data'!#REF!</definedName>
    <definedName name="SP_WBM2_HVR" localSheetId="26">'[200]Road data'!#REF!</definedName>
    <definedName name="SP_WBM2_HVR" localSheetId="28">'[201]Road data'!#REF!</definedName>
    <definedName name="SP_WBM2_HVR" localSheetId="24">'[199]Road data'!#REF!</definedName>
    <definedName name="SP_WBM2_HVR" localSheetId="21">'[199]Road data'!#REF!</definedName>
    <definedName name="SP_WBM2_HVR">'[199]Road data'!#REF!</definedName>
    <definedName name="SP_WBM2_MCS" localSheetId="25">'[199]Road data'!#REF!</definedName>
    <definedName name="SP_WBM2_MCS" localSheetId="22">'[199]Road data'!#REF!</definedName>
    <definedName name="SP_WBM2_MCS" localSheetId="23">'[199]Road data'!#REF!</definedName>
    <definedName name="SP_WBM2_MCS" localSheetId="26">'[200]Road data'!#REF!</definedName>
    <definedName name="SP_WBM2_MCS" localSheetId="28">'[201]Road data'!#REF!</definedName>
    <definedName name="SP_WBM2_MCS" localSheetId="24">'[199]Road data'!#REF!</definedName>
    <definedName name="SP_WBM2_MCS">'[199]Road data'!#REF!</definedName>
    <definedName name="SP_WBM2_MVR" localSheetId="23">'[199]Road data'!#REF!</definedName>
    <definedName name="SP_WBM2_MVR" localSheetId="26">'[200]Road data'!#REF!</definedName>
    <definedName name="SP_WBM2_MVR" localSheetId="28">'[201]Road data'!#REF!</definedName>
    <definedName name="SP_WBM2_MVR" localSheetId="24">'[199]Road data'!#REF!</definedName>
    <definedName name="SP_WBM2_MVR">'[199]Road data'!#REF!</definedName>
    <definedName name="SP_WBM3" localSheetId="23">'[199]Road data'!#REF!</definedName>
    <definedName name="SP_WBM3" localSheetId="26">'[200]Road data'!#REF!</definedName>
    <definedName name="SP_WBM3" localSheetId="28">'[201]Road data'!#REF!</definedName>
    <definedName name="SP_WBM3" localSheetId="24">'[199]Road data'!#REF!</definedName>
    <definedName name="SP_WBM3">'[199]Road data'!#REF!</definedName>
    <definedName name="SP_WBM3_HS" localSheetId="26">'[56]Road data'!$C$108</definedName>
    <definedName name="SP_WBM3_HS">'[57]Road data'!$C$108</definedName>
    <definedName name="SP_WBM3_HVR" localSheetId="25">'[199]Road data'!#REF!</definedName>
    <definedName name="SP_WBM3_HVR" localSheetId="22">'[199]Road data'!#REF!</definedName>
    <definedName name="SP_WBM3_HVR" localSheetId="23">'[199]Road data'!#REF!</definedName>
    <definedName name="SP_WBM3_HVR" localSheetId="26">'[200]Road data'!#REF!</definedName>
    <definedName name="SP_WBM3_HVR" localSheetId="28">'[201]Road data'!#REF!</definedName>
    <definedName name="SP_WBM3_HVR" localSheetId="24">'[199]Road data'!#REF!</definedName>
    <definedName name="SP_WBM3_HVR" localSheetId="21">'[199]Road data'!#REF!</definedName>
    <definedName name="SP_WBM3_HVR">'[199]Road data'!#REF!</definedName>
    <definedName name="SP_WBM3_MCS" localSheetId="25">'[199]Road data'!#REF!</definedName>
    <definedName name="SP_WBM3_MCS" localSheetId="22">'[199]Road data'!#REF!</definedName>
    <definedName name="SP_WBM3_MCS" localSheetId="23">'[199]Road data'!#REF!</definedName>
    <definedName name="SP_WBM3_MCS" localSheetId="26">'[200]Road data'!#REF!</definedName>
    <definedName name="SP_WBM3_MCS" localSheetId="28">'[201]Road data'!#REF!</definedName>
    <definedName name="SP_WBM3_MCS" localSheetId="24">'[199]Road data'!#REF!</definedName>
    <definedName name="SP_WBM3_MCS">'[199]Road data'!#REF!</definedName>
    <definedName name="SP_Weepholes" localSheetId="26">'[72]Road data'!$C$1229</definedName>
    <definedName name="SP_Weepholes" localSheetId="28">'[73]Road data'!$C$1229</definedName>
    <definedName name="SP_Weepholes">'[71]Road data'!$C$1229</definedName>
    <definedName name="SP_WMM" localSheetId="25">'[109]Road data'!#REF!</definedName>
    <definedName name="SP_WMM" localSheetId="22">'[109]Road data'!#REF!</definedName>
    <definedName name="SP_WMM" localSheetId="23">'[109]Road data'!#REF!</definedName>
    <definedName name="SP_WMM" localSheetId="26">'[110]Road data'!#REF!</definedName>
    <definedName name="SP_WMM" localSheetId="28">'[111]Road data'!#REF!</definedName>
    <definedName name="SP_WMM" localSheetId="24">'[109]Road data'!#REF!</definedName>
    <definedName name="SP_WMM" localSheetId="21">'[109]Road data'!#REF!</definedName>
    <definedName name="SP_WMM">'[109]Road data'!#REF!</definedName>
    <definedName name="sp002a" localSheetId="25">'[264]MRoad data'!#REF!</definedName>
    <definedName name="sp002a" localSheetId="22">'[264]MRoad data'!#REF!</definedName>
    <definedName name="sp002a" localSheetId="23">'[264]MRoad data'!#REF!</definedName>
    <definedName name="sp002a" localSheetId="26">#REF!</definedName>
    <definedName name="sp002a" localSheetId="28">'[265]MRoad data'!#REF!</definedName>
    <definedName name="sp002a" localSheetId="24">'[264]MRoad data'!#REF!</definedName>
    <definedName name="sp002a">'[264]MRoad data'!#REF!</definedName>
    <definedName name="sp004a" localSheetId="23">'[15]MRMECADAMoad data'!#REF!</definedName>
    <definedName name="sp004a" localSheetId="26">'[18]MRMECADAMoad data'!#REF!</definedName>
    <definedName name="sp004a" localSheetId="24">'[15]MRMECADAMoad data'!#REF!</definedName>
    <definedName name="sp004a">'[15]MRMECADAMoad data'!#REF!</definedName>
    <definedName name="SP005A" localSheetId="23">'[15]MRMECADAMoad data'!#REF!</definedName>
    <definedName name="SP005A" localSheetId="26">'[18]MRMECADAMoad data'!#REF!</definedName>
    <definedName name="SP005A" localSheetId="24">'[15]MRMECADAMoad data'!#REF!</definedName>
    <definedName name="SP005A">'[15]MRMECADAMoad data'!#REF!</definedName>
    <definedName name="SP007a" localSheetId="23">'[266]MRoad data'!#REF!</definedName>
    <definedName name="SP007a" localSheetId="26">'[267]MRoad data'!#REF!</definedName>
    <definedName name="SP007a" localSheetId="24">'[266]MRoad data'!#REF!</definedName>
    <definedName name="SP007a">'[266]MRoad data'!#REF!</definedName>
    <definedName name="SP022a" localSheetId="23">'[15]MRMECADAMoad data'!#REF!</definedName>
    <definedName name="SP022a" localSheetId="26">'[18]MRMECADAMoad data'!#REF!</definedName>
    <definedName name="SP022a" localSheetId="24">'[15]MRMECADAMoad data'!#REF!</definedName>
    <definedName name="SP022a">'[15]MRMECADAMoad data'!#REF!</definedName>
    <definedName name="sp023a" localSheetId="23">'[15]MRMECADAMoad data'!#REF!</definedName>
    <definedName name="sp023a" localSheetId="26">'[18]MRMECADAMoad data'!#REF!</definedName>
    <definedName name="sp023a" localSheetId="24">'[15]MRMECADAMoad data'!#REF!</definedName>
    <definedName name="sp023a">'[15]MRMECADAMoad data'!#REF!</definedName>
    <definedName name="sp025a" localSheetId="23">'[266]MRoad data'!#REF!</definedName>
    <definedName name="sp025a" localSheetId="26">'[267]MRoad data'!#REF!</definedName>
    <definedName name="sp025a" localSheetId="24">'[266]MRoad data'!#REF!</definedName>
    <definedName name="sp025a">'[266]MRoad data'!#REF!</definedName>
    <definedName name="SP034a" localSheetId="23">'[15]MRMECADAMoad data'!#REF!</definedName>
    <definedName name="SP034a" localSheetId="26">'[18]MRMECADAMoad data'!#REF!</definedName>
    <definedName name="SP034a" localSheetId="24">'[15]MRMECADAMoad data'!#REF!</definedName>
    <definedName name="SP034a">'[15]MRMECADAMoad data'!#REF!</definedName>
    <definedName name="sp053A" localSheetId="23">'[266]MRoad data'!#REF!</definedName>
    <definedName name="sp053A" localSheetId="26">'[267]MRoad data'!#REF!</definedName>
    <definedName name="sp053A" localSheetId="24">'[266]MRoad data'!#REF!</definedName>
    <definedName name="sp053A">'[266]MRoad data'!#REF!</definedName>
    <definedName name="sp054a" localSheetId="23">'[266]MRoad data'!#REF!</definedName>
    <definedName name="sp054a" localSheetId="26">'[267]MRoad data'!#REF!</definedName>
    <definedName name="sp054a" localSheetId="24">'[266]MRoad data'!#REF!</definedName>
    <definedName name="sp054a">'[266]MRoad data'!#REF!</definedName>
    <definedName name="spb_1" localSheetId="25">#REF!</definedName>
    <definedName name="spb_1" localSheetId="22">#REF!</definedName>
    <definedName name="spb_1" localSheetId="23">#REF!</definedName>
    <definedName name="spb_1" localSheetId="26">#REF!</definedName>
    <definedName name="spb_1" localSheetId="28">#REF!</definedName>
    <definedName name="spb_1" localSheetId="24">#REF!</definedName>
    <definedName name="spb_1" localSheetId="21">#REF!</definedName>
    <definedName name="spb_1">#REF!</definedName>
    <definedName name="Spec" localSheetId="25">Scheduled_Payment+Extra_Payment</definedName>
    <definedName name="Spec" localSheetId="22">Scheduled_Payment+Extra_Payment</definedName>
    <definedName name="Spec" localSheetId="20">Scheduled_Payment+Extra_Payment</definedName>
    <definedName name="Spec" localSheetId="23">Scheduled_Payment+Extra_Payment</definedName>
    <definedName name="Spec" localSheetId="26">Scheduled_Payment+Extra_Payment</definedName>
    <definedName name="Spec" localSheetId="28">Scheduled_Payment+Extra_Payment</definedName>
    <definedName name="Spec" localSheetId="24">Scheduled_Payment+Extra_Payment</definedName>
    <definedName name="Spec" localSheetId="21">Scheduled_Payment+Extra_Payment</definedName>
    <definedName name="Spec">Scheduled_Payment+Extra_Payment</definedName>
    <definedName name="SPECS" localSheetId="26">[268]SPECS!$D$61:$D$123</definedName>
    <definedName name="SPECS">[267]SPECS!$D$61:$D$123</definedName>
    <definedName name="spp" localSheetId="25">'[83]MRoad data'!#REF!</definedName>
    <definedName name="spp" localSheetId="22">'[83]MRoad data'!#REF!</definedName>
    <definedName name="spp" localSheetId="23">'[83]MRoad data'!#REF!</definedName>
    <definedName name="spp" localSheetId="26">'[84]MRoad data'!#REF!</definedName>
    <definedName name="spp" localSheetId="24">'[83]MRoad data'!#REF!</definedName>
    <definedName name="spp">'[83]MRoad data'!#REF!</definedName>
    <definedName name="SPREADING_40MM" localSheetId="25">[108]Abs!#REF!</definedName>
    <definedName name="SPREADING_40MM" localSheetId="22">[108]Abs!#REF!</definedName>
    <definedName name="SPREADING_40MM" localSheetId="23">[108]Abs!#REF!</definedName>
    <definedName name="SPREADING_40MM" localSheetId="26">[108]Abs!#REF!</definedName>
    <definedName name="SPREADING_40MM" localSheetId="28">[108]Abs!#REF!</definedName>
    <definedName name="SPREADING_40MM" localSheetId="24">[108]Abs!#REF!</definedName>
    <definedName name="SPREADING_40MM">[108]Abs!#REF!</definedName>
    <definedName name="SPREADING_65MM" localSheetId="23">'[241]Road data'!#REF!</definedName>
    <definedName name="SPREADING_65MM" localSheetId="26">'[113]Road data'!#REF!</definedName>
    <definedName name="SPREADING_65MM" localSheetId="28">'[242]Road data'!#REF!</definedName>
    <definedName name="SPREADING_65MM" localSheetId="24">'[241]Road data'!#REF!</definedName>
    <definedName name="SPREADING_65MM">'[241]Road data'!#REF!</definedName>
    <definedName name="SRB" localSheetId="25" hidden="1">{"'Sheet1'!$A$4386:$N$4591"}</definedName>
    <definedName name="SRB" localSheetId="22" hidden="1">{"'Sheet1'!$A$4386:$N$4591"}</definedName>
    <definedName name="SRB" localSheetId="26" hidden="1">{"'Sheet1'!$A$4386:$N$4591"}</definedName>
    <definedName name="SRB" localSheetId="24" hidden="1">{"'Sheet1'!$A$4386:$N$4591"}</definedName>
    <definedName name="SRB" localSheetId="21" hidden="1">{"'Sheet1'!$A$4386:$N$4591"}</definedName>
    <definedName name="SRB" hidden="1">{"'Sheet1'!$A$4386:$N$4591"}</definedName>
    <definedName name="ss" localSheetId="23">'[269]Road data'!#REF!</definedName>
    <definedName name="ss" localSheetId="26">'[270]Road data'!#REF!</definedName>
    <definedName name="ss" localSheetId="24">'[269]Road data'!#REF!</definedName>
    <definedName name="ss">'[269]Road data'!#REF!</definedName>
    <definedName name="ssfsfgsgdg" localSheetId="25">#REF!</definedName>
    <definedName name="ssfsfgsgdg" localSheetId="22">#REF!</definedName>
    <definedName name="ssfsfgsgdg" localSheetId="23">#REF!</definedName>
    <definedName name="ssfsfgsgdg" localSheetId="26">#REF!</definedName>
    <definedName name="ssfsfgsgdg" localSheetId="24">#REF!</definedName>
    <definedName name="ssfsfgsgdg" localSheetId="21">#REF!</definedName>
    <definedName name="ssfsfgsgdg">#REF!</definedName>
    <definedName name="sss" localSheetId="23">#REF!</definedName>
    <definedName name="sss" localSheetId="26">#REF!</definedName>
    <definedName name="sss" localSheetId="24">#REF!</definedName>
    <definedName name="sss" localSheetId="21">#REF!</definedName>
    <definedName name="sss">#REF!</definedName>
    <definedName name="SSTACK" localSheetId="26">[5]MRATES!$AD$12</definedName>
    <definedName name="SSTACK" localSheetId="28">[10]MRATES!$AD$12</definedName>
    <definedName name="SSTACK">[61]MRATES!$AD$12</definedName>
    <definedName name="stack" localSheetId="25">#REF!</definedName>
    <definedName name="stack" localSheetId="22">#REF!</definedName>
    <definedName name="stack" localSheetId="23">#REF!</definedName>
    <definedName name="stack" localSheetId="26">#REF!</definedName>
    <definedName name="stack" localSheetId="24">#REF!</definedName>
    <definedName name="stack" localSheetId="21">#REF!</definedName>
    <definedName name="stack">#REF!</definedName>
    <definedName name="stack1" localSheetId="23">#REF!</definedName>
    <definedName name="stack1" localSheetId="26">#REF!</definedName>
    <definedName name="stack1" localSheetId="24">#REF!</definedName>
    <definedName name="stack1" localSheetId="21">#REF!</definedName>
    <definedName name="stack1">#REF!</definedName>
    <definedName name="stack4" localSheetId="23">#REF!</definedName>
    <definedName name="stack4" localSheetId="26">#REF!</definedName>
    <definedName name="stack4" localSheetId="24">#REF!</definedName>
    <definedName name="stack4" localSheetId="21">#REF!</definedName>
    <definedName name="stack4">#REF!</definedName>
    <definedName name="staf" localSheetId="25">[270]v!#REF!</definedName>
    <definedName name="staf" localSheetId="22">[270]v!#REF!</definedName>
    <definedName name="staf" localSheetId="23">[270]v!#REF!</definedName>
    <definedName name="staf" localSheetId="26">[271]v!#REF!</definedName>
    <definedName name="staf" localSheetId="24">[270]v!#REF!</definedName>
    <definedName name="staf" localSheetId="21">[270]v!#REF!</definedName>
    <definedName name="staf">[270]v!#REF!</definedName>
    <definedName name="STONE_D" localSheetId="25">#REF!</definedName>
    <definedName name="STONE_D" localSheetId="22">#REF!</definedName>
    <definedName name="STONE_D" localSheetId="23">#REF!</definedName>
    <definedName name="STONE_D" localSheetId="26">#REF!</definedName>
    <definedName name="STONE_D" localSheetId="24">#REF!</definedName>
    <definedName name="STONE_D" localSheetId="21">#REF!</definedName>
    <definedName name="STONE_D">#REF!</definedName>
    <definedName name="substructure" localSheetId="25">'[104]Bill-12'!#REF!</definedName>
    <definedName name="substructure" localSheetId="22">'[104]Bill-12'!#REF!</definedName>
    <definedName name="substructure" localSheetId="23">'[104]Bill-12'!#REF!</definedName>
    <definedName name="substructure" localSheetId="26">#N/A</definedName>
    <definedName name="substructure" localSheetId="24">'[104]Bill-12'!#REF!</definedName>
    <definedName name="substructure" localSheetId="21">'[104]Bill-12'!#REF!</definedName>
    <definedName name="substructure">'[104]Bill-12'!#REF!</definedName>
    <definedName name="SUNLOAD" localSheetId="26">[5]MRATES!$AD$11</definedName>
    <definedName name="SUNLOAD" localSheetId="28">[10]MRATES!$AD$11</definedName>
    <definedName name="SUNLOAD">[61]MRATES!$AD$11</definedName>
    <definedName name="superstructure" localSheetId="23">'[104]Bill-12'!#REF!</definedName>
    <definedName name="superstructure" localSheetId="26">#N/A</definedName>
    <definedName name="superstructure" localSheetId="24">'[104]Bill-12'!#REF!</definedName>
    <definedName name="superstructure" localSheetId="21">'[104]Bill-12'!#REF!</definedName>
    <definedName name="superstructure">'[104]Bill-12'!#REF!</definedName>
    <definedName name="TAEW" localSheetId="25">'[94]abs road'!#REF!</definedName>
    <definedName name="TAEW" localSheetId="22">'[94]abs road'!#REF!</definedName>
    <definedName name="TAEW" localSheetId="23">'[94]abs road'!#REF!</definedName>
    <definedName name="TAEW" localSheetId="26">'[95]abs road'!#REF!</definedName>
    <definedName name="TAEW" localSheetId="24">'[94]abs road'!#REF!</definedName>
    <definedName name="TAEW">'[94]abs road'!#REF!</definedName>
    <definedName name="TAWBM" localSheetId="25">#REF!</definedName>
    <definedName name="TAWBM" localSheetId="22">#REF!</definedName>
    <definedName name="TAWBM" localSheetId="23">#REF!</definedName>
    <definedName name="TAWBM" localSheetId="26">#REF!</definedName>
    <definedName name="TAWBM" localSheetId="24">#REF!</definedName>
    <definedName name="TAWBM" localSheetId="21">#REF!</definedName>
    <definedName name="TAWBM">#REF!</definedName>
    <definedName name="TaxTV">10%</definedName>
    <definedName name="TaxXL">5%</definedName>
    <definedName name="tbeam" localSheetId="25">#REF!</definedName>
    <definedName name="tbeam" localSheetId="22">#REF!</definedName>
    <definedName name="tbeam" localSheetId="23">#REF!</definedName>
    <definedName name="tbeam" localSheetId="26">#REF!</definedName>
    <definedName name="tbeam" localSheetId="24">#REF!</definedName>
    <definedName name="tbeam" localSheetId="21">#REF!</definedName>
    <definedName name="tbeam">#REF!</definedName>
    <definedName name="TECV" localSheetId="23">#REF!</definedName>
    <definedName name="TECV" localSheetId="26">#REF!</definedName>
    <definedName name="TECV" localSheetId="28">#REF!</definedName>
    <definedName name="TECV" localSheetId="24">#REF!</definedName>
    <definedName name="TECV" localSheetId="21">#REF!</definedName>
    <definedName name="TECV">#REF!</definedName>
    <definedName name="teena" localSheetId="25">[106]C.D.Abs.Est.!#REF!</definedName>
    <definedName name="teena" localSheetId="22">[106]C.D.Abs.Est.!#REF!</definedName>
    <definedName name="teena" localSheetId="23">[106]C.D.Abs.Est.!#REF!</definedName>
    <definedName name="teena" localSheetId="26">#REF!</definedName>
    <definedName name="teena" localSheetId="24">[106]C.D.Abs.Est.!#REF!</definedName>
    <definedName name="teena" localSheetId="21">[106]C.D.Abs.Est.!#REF!</definedName>
    <definedName name="teena">[106]C.D.Abs.Est.!#REF!</definedName>
    <definedName name="telephonepoles" localSheetId="25">#REF!</definedName>
    <definedName name="telephonepoles" localSheetId="22">#REF!</definedName>
    <definedName name="telephonepoles" localSheetId="23">#REF!</definedName>
    <definedName name="telephonepoles" localSheetId="26">#REF!</definedName>
    <definedName name="telephonepoles" localSheetId="24">#REF!</definedName>
    <definedName name="telephonepoles" localSheetId="21">#REF!</definedName>
    <definedName name="telephonepoles">#REF!</definedName>
    <definedName name="temp">[67]r!$F$2</definedName>
    <definedName name="TIME" localSheetId="25">#REF!</definedName>
    <definedName name="TIME" localSheetId="22">#REF!</definedName>
    <definedName name="TIME" localSheetId="23">#REF!</definedName>
    <definedName name="TIME" localSheetId="26">#REF!</definedName>
    <definedName name="TIME" localSheetId="28">#REF!</definedName>
    <definedName name="TIME" localSheetId="24">#REF!</definedName>
    <definedName name="TIME" localSheetId="21">#REF!</definedName>
    <definedName name="TIME">#REF!</definedName>
    <definedName name="TOPDOME">'[135]DATA-ABSTRACT'!$A$11:$B$13</definedName>
    <definedName name="Total" localSheetId="25">#REF!</definedName>
    <definedName name="Total" localSheetId="22">#REF!</definedName>
    <definedName name="Total" localSheetId="23">#REF!</definedName>
    <definedName name="Total" localSheetId="26">#REF!</definedName>
    <definedName name="Total" localSheetId="28">#REF!</definedName>
    <definedName name="Total" localSheetId="24">#REF!</definedName>
    <definedName name="Total" localSheetId="21">#REF!</definedName>
    <definedName name="Total">#REF!</definedName>
    <definedName name="Total_Payment" localSheetId="25">Scheduled_Payment+Extra_Payment</definedName>
    <definedName name="Total_Payment" localSheetId="22">Scheduled_Payment+Extra_Payment</definedName>
    <definedName name="Total_Payment" localSheetId="20">Scheduled_Payment+Extra_Payment</definedName>
    <definedName name="Total_Payment" localSheetId="23">Scheduled_Payment+Extra_Payment</definedName>
    <definedName name="Total_Payment" localSheetId="26">Scheduled_Payment+Extra_Payment</definedName>
    <definedName name="Total_Payment" localSheetId="28">Scheduled_Payment+Extra_Payment</definedName>
    <definedName name="Total_Payment" localSheetId="24">Scheduled_Payment+Extra_Payment</definedName>
    <definedName name="Total_Payment" localSheetId="21">Scheduled_Payment+Extra_Payment</definedName>
    <definedName name="Total_Payment">Scheduled_Payment+Extra_Payment</definedName>
    <definedName name="totalqtyfinal" localSheetId="25">#REF!</definedName>
    <definedName name="totalqtyfinal" localSheetId="22">#REF!</definedName>
    <definedName name="totalqtyfinal" localSheetId="23">#REF!</definedName>
    <definedName name="totalqtyfinal" localSheetId="26">#REF!</definedName>
    <definedName name="totalqtyfinal" localSheetId="24">#REF!</definedName>
    <definedName name="totalqtyfinal" localSheetId="21">#REF!</definedName>
    <definedName name="totalqtyfinal">#REF!</definedName>
    <definedName name="TQBM" localSheetId="23">#REF!</definedName>
    <definedName name="TQBM" localSheetId="26">#REF!</definedName>
    <definedName name="TQBM" localSheetId="28">#REF!</definedName>
    <definedName name="TQBM" localSheetId="24">#REF!</definedName>
    <definedName name="TQBM" localSheetId="21">#REF!</definedName>
    <definedName name="TQBM">#REF!</definedName>
    <definedName name="TQEW" localSheetId="23">#REF!</definedName>
    <definedName name="TQEW" localSheetId="26">#REF!</definedName>
    <definedName name="TQEW" localSheetId="28">#REF!</definedName>
    <definedName name="TQEW" localSheetId="24">#REF!</definedName>
    <definedName name="TQEW" localSheetId="21">#REF!</definedName>
    <definedName name="TQEW">#REF!</definedName>
    <definedName name="TQGSB" localSheetId="23">#REF!</definedName>
    <definedName name="TQGSB" localSheetId="28">#REF!</definedName>
    <definedName name="TQGSB" localSheetId="24">#REF!</definedName>
    <definedName name="TQGSB" localSheetId="21">#REF!</definedName>
    <definedName name="TQGSB">#REF!</definedName>
    <definedName name="TQVCC" localSheetId="23">#REF!</definedName>
    <definedName name="TQVCC" localSheetId="28">#REF!</definedName>
    <definedName name="TQVCC" localSheetId="24">#REF!</definedName>
    <definedName name="TQVCC" localSheetId="21">#REF!</definedName>
    <definedName name="TQVCC">#REF!</definedName>
    <definedName name="TQVRCC" localSheetId="23">#REF!</definedName>
    <definedName name="TQVRCC" localSheetId="28">#REF!</definedName>
    <definedName name="TQVRCC" localSheetId="24">#REF!</definedName>
    <definedName name="TQVRCC" localSheetId="21">#REF!</definedName>
    <definedName name="TQVRCC">#REF!</definedName>
    <definedName name="TQWBM" localSheetId="25">[98]R_Det!#REF!</definedName>
    <definedName name="TQWBM" localSheetId="22">[98]R_Det!#REF!</definedName>
    <definedName name="TQWBM" localSheetId="23">[98]R_Det!#REF!</definedName>
    <definedName name="TQWBM" localSheetId="26">[99]R_Det!#REF!</definedName>
    <definedName name="TQWBM" localSheetId="28">[100]R_Det!#REF!</definedName>
    <definedName name="TQWBM" localSheetId="24">[98]R_Det!#REF!</definedName>
    <definedName name="TQWBM" localSheetId="21">[98]R_Det!#REF!</definedName>
    <definedName name="TQWBM">[98]R_Det!#REF!</definedName>
    <definedName name="TREE" localSheetId="25">[108]Abs!#REF!</definedName>
    <definedName name="TREE" localSheetId="22">[108]Abs!#REF!</definedName>
    <definedName name="TREE" localSheetId="23">[108]Abs!#REF!</definedName>
    <definedName name="TREE" localSheetId="26">[108]Abs!#REF!</definedName>
    <definedName name="TREE" localSheetId="28">[108]Abs!#REF!</definedName>
    <definedName name="TREE" localSheetId="24">[108]Abs!#REF!</definedName>
    <definedName name="TREE" localSheetId="21">[108]Abs!#REF!</definedName>
    <definedName name="TREE">[108]Abs!#REF!</definedName>
    <definedName name="TS" localSheetId="25">#REF!</definedName>
    <definedName name="TS" localSheetId="22">#REF!</definedName>
    <definedName name="TS" localSheetId="23">#REF!</definedName>
    <definedName name="TS" localSheetId="26">#REF!</definedName>
    <definedName name="TS" localSheetId="24">#REF!</definedName>
    <definedName name="TS" localSheetId="21">#REF!</definedName>
    <definedName name="TS">#REF!</definedName>
    <definedName name="USKTC1">[88]Basicrates!$D$163</definedName>
    <definedName name="V" localSheetId="26">'[136]Road data'!$K$322</definedName>
    <definedName name="V">'[137]Road data'!$K$322</definedName>
    <definedName name="Values_Entered" localSheetId="25">IF([0]!Loan_Amount*[0]!Interest_Rate*[0]!Loan_Years*[0]!Loan_Start&gt;0,1,0)</definedName>
    <definedName name="Values_Entered" localSheetId="22">IF(Loan_Amount*Interest_Rate*Loan_Years*Loan_Start&gt;0,1,0)</definedName>
    <definedName name="Values_Entered" localSheetId="26">IF('Pipe plan-1RX900 MM'!Loan_Amount*'Pipe plan-1RX900 MM'!Interest_Rate*'Pipe plan-1RX900 MM'!Loan_Years*'Pipe plan-1RX900 MM'!Loan_Start&gt;0,1,0)</definedName>
    <definedName name="Values_Entered" localSheetId="28">IF('RW SKETCH'!Loan_Amount*'RW SKETCH'!Interest_Rate*'RW SKETCH'!Loan_Years*'RW SKETCH'!Loan_Start&gt;0,1,0)</definedName>
    <definedName name="Values_Entered" localSheetId="24">IF([0]!Loan_Amount*[0]!Interest_Rate*[0]!Loan_Years*[0]!Loan_Start&gt;0,1,0)</definedName>
    <definedName name="Values_Entered" localSheetId="21">IF(Loan_Amount*Interest_Rate*Loan_Years*Loan_Start&gt;0,1,0)</definedName>
    <definedName name="Values_Entered">IF(Loan_Amount*Interest_Rate*Loan_Years*Loan_Start&gt;0,1,0)</definedName>
    <definedName name="var" localSheetId="25">#REF!</definedName>
    <definedName name="var" localSheetId="22">#REF!</definedName>
    <definedName name="var" localSheetId="23">#REF!</definedName>
    <definedName name="var" localSheetId="26">#REF!</definedName>
    <definedName name="var" localSheetId="24">#REF!</definedName>
    <definedName name="var" localSheetId="21">#REF!</definedName>
    <definedName name="var">#REF!</definedName>
    <definedName name="VAT" localSheetId="26">[35]MRATES!$H$55</definedName>
    <definedName name="VAT" localSheetId="28">[36]MRATES!$H$55</definedName>
    <definedName name="VAT">[37]MRATES!$H$55</definedName>
    <definedName name="vibcon" localSheetId="26">[35]MRATES!$K$62</definedName>
    <definedName name="vibcon" localSheetId="28">[36]MRATES!$K$62</definedName>
    <definedName name="vibcon">[37]MRATES!$K$62</definedName>
    <definedName name="vvn_BC_New" localSheetId="25">'[266]MRoad data'!#REF!</definedName>
    <definedName name="vvn_BC_New" localSheetId="22">'[266]MRoad data'!#REF!</definedName>
    <definedName name="vvn_BC_New" localSheetId="23">'[266]MRoad data'!#REF!</definedName>
    <definedName name="vvn_BC_New" localSheetId="26">'[267]MRoad data'!#REF!</definedName>
    <definedName name="vvn_BC_New" localSheetId="24">'[266]MRoad data'!#REF!</definedName>
    <definedName name="vvn_BC_New">'[266]MRoad data'!#REF!</definedName>
    <definedName name="vvn_BC_PnRR_5" localSheetId="25">'[31]MRoad data'!#REF!</definedName>
    <definedName name="vvn_BC_PnRR_5" localSheetId="22">'[31]MRoad data'!#REF!</definedName>
    <definedName name="vvn_BC_PnRR_5" localSheetId="23">'[31]MRoad data'!#REF!</definedName>
    <definedName name="vvn_BC_PnRR_5" localSheetId="26">#N/A</definedName>
    <definedName name="vvn_BC_PnRR_5" localSheetId="24">'[31]MRoad data'!#REF!</definedName>
    <definedName name="vvn_BC_PnRR_5">'[31]MRoad data'!#REF!</definedName>
    <definedName name="vvn_BC60x70" localSheetId="23">'[266]MRoad data'!#REF!</definedName>
    <definedName name="vvn_BC60x70" localSheetId="26">'[267]MRoad data'!#REF!</definedName>
    <definedName name="vvn_BC60x70" localSheetId="24">'[266]MRoad data'!#REF!</definedName>
    <definedName name="vvn_BC60x70">'[266]MRoad data'!#REF!</definedName>
    <definedName name="vvn_BM_BatchMix" localSheetId="23">'[31]MRoad data'!#REF!</definedName>
    <definedName name="vvn_BM_BatchMix" localSheetId="26">#N/A</definedName>
    <definedName name="vvn_BM_BatchMix" localSheetId="24">'[31]MRoad data'!#REF!</definedName>
    <definedName name="vvn_BM_BatchMix">'[31]MRoad data'!#REF!</definedName>
    <definedName name="vvn_BM_new" localSheetId="23">'[266]MRoad data'!#REF!</definedName>
    <definedName name="vvn_BM_new" localSheetId="26">'[267]MRoad data'!#REF!</definedName>
    <definedName name="vvn_BM_new" localSheetId="24">'[266]MRoad data'!#REF!</definedName>
    <definedName name="vvn_BM_new">'[266]MRoad data'!#REF!</definedName>
    <definedName name="vvn_BTpatch9to11mm" localSheetId="23">'[266]MRoad data'!#REF!</definedName>
    <definedName name="vvn_BTpatch9to11mm" localSheetId="26">'[267]MRoad data'!#REF!</definedName>
    <definedName name="vvn_BTpatch9to11mm" localSheetId="24">'[266]MRoad data'!#REF!</definedName>
    <definedName name="vvn_BTpatch9to11mm">'[266]MRoad data'!#REF!</definedName>
    <definedName name="vvn_DBM_New" localSheetId="23">'[266]MRoad data'!#REF!</definedName>
    <definedName name="vvn_DBM_New" localSheetId="26">'[267]MRoad data'!#REF!</definedName>
    <definedName name="vvn_DBM_New" localSheetId="24">'[266]MRoad data'!#REF!</definedName>
    <definedName name="vvn_DBM_New">'[266]MRoad data'!#REF!</definedName>
    <definedName name="vvn_Dism_RR" localSheetId="23">'[266]MRoad data'!#REF!</definedName>
    <definedName name="vvn_Dism_RR" localSheetId="26">'[267]MRoad data'!#REF!</definedName>
    <definedName name="vvn_Dism_RR" localSheetId="24">'[266]MRoad data'!#REF!</definedName>
    <definedName name="vvn_Dism_RR">'[266]MRoad data'!#REF!</definedName>
    <definedName name="vvn_GSB_GRII_400x1" localSheetId="23">'[266]MRoad data'!#REF!</definedName>
    <definedName name="vvn_GSB_GRII_400x1" localSheetId="26">'[267]MRoad data'!#REF!</definedName>
    <definedName name="vvn_GSB_GRII_400x1" localSheetId="24">'[266]MRoad data'!#REF!</definedName>
    <definedName name="vvn_GSB_GRII_400x1">'[266]MRoad data'!#REF!</definedName>
    <definedName name="vvn_GSB_GrII_401x2" localSheetId="23">'[266]MRoad data'!#REF!</definedName>
    <definedName name="vvn_GSB_GrII_401x2" localSheetId="26">'[267]MRoad data'!#REF!</definedName>
    <definedName name="vvn_GSB_GrII_401x2" localSheetId="24">'[266]MRoad data'!#REF!</definedName>
    <definedName name="vvn_GSB_GrII_401x2">'[266]MRoad data'!#REF!</definedName>
    <definedName name="vvn_GSB_GrIII_400x1" localSheetId="23">'[266]MRoad data'!#REF!</definedName>
    <definedName name="vvn_GSB_GrIII_400x1" localSheetId="26">'[267]MRoad data'!#REF!</definedName>
    <definedName name="vvn_GSB_GrIII_400x1" localSheetId="24">'[266]MRoad data'!#REF!</definedName>
    <definedName name="vvn_GSB_GrIII_400x1">'[266]MRoad data'!#REF!</definedName>
    <definedName name="vvn_GSB_GrIII_400x2" localSheetId="23">'[266]MRoad data'!#REF!</definedName>
    <definedName name="vvn_GSB_GrIII_400x2" localSheetId="26">'[267]MRoad data'!#REF!</definedName>
    <definedName name="vvn_GSB_GrIII_400x2" localSheetId="24">'[266]MRoad data'!#REF!</definedName>
    <definedName name="vvn_GSB_GrIII_400x2">'[266]MRoad data'!#REF!</definedName>
    <definedName name="vvn_GSB_GrVI_5th" localSheetId="23">'[31]MRoad data'!#REF!</definedName>
    <definedName name="vvn_GSB_GrVI_5th" localSheetId="26">#N/A</definedName>
    <definedName name="vvn_GSB_GrVI_5th" localSheetId="24">'[31]MRoad data'!#REF!</definedName>
    <definedName name="vvn_GSB_GrVI_5th">'[31]MRoad data'!#REF!</definedName>
    <definedName name="vvn_MSS_25CRMB" localSheetId="23">'[266]MRoad data'!#REF!</definedName>
    <definedName name="vvn_MSS_25CRMB" localSheetId="26">'[267]MRoad data'!#REF!</definedName>
    <definedName name="vvn_MSS_25CRMB" localSheetId="24">'[266]MRoad data'!#REF!</definedName>
    <definedName name="vvn_MSS_25CRMB">'[266]MRoad data'!#REF!</definedName>
    <definedName name="VVN_MSS25_BT" localSheetId="23">'[266]MRoad data'!#REF!</definedName>
    <definedName name="VVN_MSS25_BT" localSheetId="26">'[267]MRoad data'!#REF!</definedName>
    <definedName name="VVN_MSS25_BT" localSheetId="24">'[266]MRoad data'!#REF!</definedName>
    <definedName name="VVN_MSS25_BT">'[266]MRoad data'!#REF!</definedName>
    <definedName name="vvn_sp90" localSheetId="23">'[266]MRoad data'!#REF!</definedName>
    <definedName name="vvn_sp90" localSheetId="26">'[267]MRoad data'!#REF!</definedName>
    <definedName name="vvn_sp90" localSheetId="24">'[266]MRoad data'!#REF!</definedName>
    <definedName name="vvn_sp90">'[266]MRoad data'!#REF!</definedName>
    <definedName name="vvn_TC_BT" localSheetId="23">'[266]MRoad data'!#REF!</definedName>
    <definedName name="vvn_TC_BT" localSheetId="26">'[267]MRoad data'!#REF!</definedName>
    <definedName name="vvn_TC_BT" localSheetId="24">'[266]MRoad data'!#REF!</definedName>
    <definedName name="vvn_TC_BT">'[266]MRoad data'!#REF!</definedName>
    <definedName name="w" localSheetId="26">[272]MRATES!$T$27</definedName>
    <definedName name="w">[271]MRATES!$T$27</definedName>
    <definedName name="wc">[132]r!$F$48</definedName>
    <definedName name="wdf" localSheetId="25">[45]SOR!#REF!</definedName>
    <definedName name="wdf" localSheetId="22">[45]SOR!#REF!</definedName>
    <definedName name="wdf" localSheetId="23">[45]SOR!#REF!</definedName>
    <definedName name="wdf" localSheetId="26">[45]SOR!#REF!</definedName>
    <definedName name="wdf" localSheetId="24">[45]SOR!#REF!</definedName>
    <definedName name="wdf">[45]SOR!#REF!</definedName>
    <definedName name="wh" localSheetId="25">'[101]Summary- Flyovers'!#REF!</definedName>
    <definedName name="wh" localSheetId="22">'[101]Summary- Flyovers'!#REF!</definedName>
    <definedName name="wh" localSheetId="23">'[101]Summary- Flyovers'!#REF!</definedName>
    <definedName name="wh" localSheetId="26">#N/A</definedName>
    <definedName name="wh" localSheetId="24">'[101]Summary- Flyovers'!#REF!</definedName>
    <definedName name="wh">'[101]Summary- Flyovers'!#REF!</definedName>
    <definedName name="winding" localSheetId="23">'[114]Road Detail Est.'!#REF!</definedName>
    <definedName name="winding" localSheetId="28">'[273]Road Detail Est.'!#REF!</definedName>
    <definedName name="winding" localSheetId="24">'[114]Road Detail Est.'!#REF!</definedName>
    <definedName name="winding">'[114]Road Detail Est.'!#REF!</definedName>
    <definedName name="Woman_Mazdoor" localSheetId="25">#REF!</definedName>
    <definedName name="Woman_Mazdoor" localSheetId="22">#REF!</definedName>
    <definedName name="Woman_Mazdoor" localSheetId="23">#REF!</definedName>
    <definedName name="Woman_Mazdoor" localSheetId="26">#REF!</definedName>
    <definedName name="Woman_Mazdoor" localSheetId="24">#REF!</definedName>
    <definedName name="Woman_Mazdoor" localSheetId="21">#REF!</definedName>
    <definedName name="Woman_Mazdoor">#REF!</definedName>
    <definedName name="wqe" localSheetId="23">#REF!</definedName>
    <definedName name="wqe" localSheetId="26">#REF!</definedName>
    <definedName name="wqe" localSheetId="24">#REF!</definedName>
    <definedName name="wqe" localSheetId="21">#REF!</definedName>
    <definedName name="wqe">#REF!</definedName>
    <definedName name="wrn.detailed." localSheetId="25" hidden="1">{#N/A,#N/A,FALSE,"no"}</definedName>
    <definedName name="wrn.detailed." localSheetId="22" hidden="1">{#N/A,#N/A,FALSE,"no"}</definedName>
    <definedName name="wrn.detailed." localSheetId="26" hidden="1">{#N/A,#N/A,FALSE,"no"}</definedName>
    <definedName name="wrn.detailed." localSheetId="28" hidden="1">{#N/A,#N/A,FALSE,"no"}</definedName>
    <definedName name="wrn.detailed." localSheetId="24" hidden="1">{#N/A,#N/A,FALSE,"no"}</definedName>
    <definedName name="wrn.detailed." localSheetId="21" hidden="1">{#N/A,#N/A,FALSE,"no"}</definedName>
    <definedName name="wrn.detailed." hidden="1">{#N/A,#N/A,FALSE,"no"}</definedName>
    <definedName name="x" localSheetId="26">'[214]Road data'!$K$556</definedName>
    <definedName name="x" localSheetId="28">'[215]Road data'!$K$556</definedName>
    <definedName name="x">'[216]Road data'!$K$556</definedName>
    <definedName name="xb" localSheetId="25">[14]MRATES!#REF!</definedName>
    <definedName name="xb" localSheetId="22">[14]MRATES!#REF!</definedName>
    <definedName name="xb" localSheetId="23">[14]MRATES!#REF!</definedName>
    <definedName name="xb" localSheetId="26">[12]MRATES!#REF!</definedName>
    <definedName name="xb" localSheetId="24">[14]MRATES!#REF!</definedName>
    <definedName name="xb">[14]MRATES!#REF!</definedName>
    <definedName name="xfbx" localSheetId="25">'[274]abs road'!#REF!</definedName>
    <definedName name="xfbx" localSheetId="22">'[274]abs road'!#REF!</definedName>
    <definedName name="xfbx" localSheetId="23">'[274]abs road'!#REF!</definedName>
    <definedName name="xfbx" localSheetId="26">#N/A</definedName>
    <definedName name="xfbx" localSheetId="24">'[274]abs road'!#REF!</definedName>
    <definedName name="xfbx">'[274]abs road'!#REF!</definedName>
    <definedName name="xx" localSheetId="23">'[87]Road Detail Est.'!#REF!</definedName>
    <definedName name="xx" localSheetId="26">#N/A</definedName>
    <definedName name="xx" localSheetId="24">'[87]Road Detail Est.'!#REF!</definedName>
    <definedName name="xx">'[87]Road Detail Est.'!#REF!</definedName>
    <definedName name="xxxx" localSheetId="26">'[214]Road data'!$K$606</definedName>
    <definedName name="xxxx" localSheetId="28">'[215]Road data'!$K$606</definedName>
    <definedName name="xxxx">'[216]Road data'!$K$606</definedName>
    <definedName name="xxxxx" localSheetId="26">'[214]Road data'!$K$581</definedName>
    <definedName name="xxxxx" localSheetId="28">'[215]Road data'!$K$581</definedName>
    <definedName name="xxxxx">'[216]Road data'!$K$581</definedName>
    <definedName name="z" localSheetId="26">#N/A</definedName>
    <definedName name="z">[275]RMR!$J$18</definedName>
    <definedName name="zxc" localSheetId="23">'[276]Road data'!#REF!</definedName>
    <definedName name="zxc" localSheetId="26">#N/A</definedName>
    <definedName name="zxc" localSheetId="24">'[276]Road data'!#REF!</definedName>
    <definedName name="zxc" localSheetId="21">'[276]Road data'!#REF!</definedName>
    <definedName name="zxc">'[276]Road data'!#REF!</definedName>
    <definedName name="ZXCVBB" localSheetId="26">'[117]Road data'!$C$648</definedName>
    <definedName name="ZXCVBB">'[118]Road data'!$C$648</definedName>
    <definedName name="zxv" localSheetId="23">'[276]Road data'!#REF!</definedName>
    <definedName name="zxv" localSheetId="26">#N/A</definedName>
    <definedName name="zxv" localSheetId="24">'[276]Road data'!#REF!</definedName>
    <definedName name="zxv" localSheetId="21">'[276]Road data'!#REF!</definedName>
    <definedName name="zxv">'[276]Road data'!#REF!</definedName>
    <definedName name="zzzz" localSheetId="25">'[83]MRoad data'!#REF!</definedName>
    <definedName name="zzzz" localSheetId="22">'[83]MRoad data'!#REF!</definedName>
    <definedName name="zzzz" localSheetId="23">'[83]MRoad data'!#REF!</definedName>
    <definedName name="zzzz" localSheetId="26">'[84]MRoad data'!#REF!</definedName>
    <definedName name="zzzz" localSheetId="24">'[83]MRoad data'!#REF!</definedName>
    <definedName name="zzzz">'[83]MRoad data'!#REF!</definedName>
  </definedNames>
  <calcPr calcId="144525"/>
</workbook>
</file>

<file path=xl/calcChain.xml><?xml version="1.0" encoding="utf-8"?>
<calcChain xmlns="http://schemas.openxmlformats.org/spreadsheetml/2006/main">
  <c r="K129" i="136" l="1"/>
  <c r="L129" i="136" l="1"/>
  <c r="J112" i="136" l="1"/>
  <c r="H62" i="85" l="1"/>
  <c r="J62" i="85" s="1"/>
  <c r="H63" i="85"/>
  <c r="H64" i="85"/>
  <c r="J64" i="85" s="1"/>
  <c r="H65" i="85"/>
  <c r="J65" i="85" s="1"/>
  <c r="H59" i="85"/>
  <c r="J59" i="85" s="1"/>
  <c r="H56" i="85"/>
  <c r="J56" i="85" s="1"/>
  <c r="H55" i="85"/>
  <c r="J55" i="85" s="1"/>
  <c r="O64" i="85"/>
  <c r="N64" i="85"/>
  <c r="J63" i="85"/>
  <c r="L60" i="85"/>
  <c r="O58" i="85"/>
  <c r="N58" i="85"/>
  <c r="N56" i="85"/>
  <c r="O56" i="85" s="1"/>
  <c r="N55" i="85"/>
  <c r="N66" i="85" s="1"/>
  <c r="O66" i="85" s="1"/>
  <c r="N54" i="85"/>
  <c r="O54" i="85" s="1"/>
  <c r="N53" i="85"/>
  <c r="N62" i="85" s="1"/>
  <c r="O62" i="85" s="1"/>
  <c r="J57" i="85" l="1"/>
  <c r="O53" i="85"/>
  <c r="O55" i="85"/>
  <c r="J37" i="85"/>
  <c r="H41" i="85"/>
  <c r="J41" i="85" s="1"/>
  <c r="H40" i="85"/>
  <c r="J40" i="85" s="1"/>
  <c r="H39" i="85"/>
  <c r="J39" i="85" s="1"/>
  <c r="H36" i="85"/>
  <c r="J36" i="85" s="1"/>
  <c r="H33" i="85"/>
  <c r="J33" i="85" s="1"/>
  <c r="H32" i="85" l="1"/>
  <c r="J32" i="85" s="1"/>
  <c r="J34" i="85" s="1"/>
  <c r="K125" i="136" l="1"/>
  <c r="K121" i="136"/>
  <c r="K118" i="136"/>
  <c r="C23" i="117"/>
  <c r="C20" i="117"/>
  <c r="C18" i="117"/>
  <c r="C16" i="117"/>
  <c r="C15" i="117"/>
  <c r="C14" i="117"/>
  <c r="C13" i="117"/>
  <c r="J100" i="136"/>
  <c r="J55" i="136"/>
  <c r="J113" i="136"/>
  <c r="J111" i="136"/>
  <c r="J110" i="136"/>
  <c r="G147" i="136"/>
  <c r="J146" i="136"/>
  <c r="J147" i="136" s="1"/>
  <c r="J149" i="136" s="1"/>
  <c r="G138" i="136"/>
  <c r="J138" i="136" s="1"/>
  <c r="G137" i="136"/>
  <c r="J137" i="136" s="1"/>
  <c r="G136" i="136"/>
  <c r="J136" i="136" s="1"/>
  <c r="G135" i="136"/>
  <c r="J135" i="136" s="1"/>
  <c r="G134" i="136"/>
  <c r="W110" i="136"/>
  <c r="G114" i="136"/>
  <c r="G106" i="136"/>
  <c r="J105" i="136"/>
  <c r="J106" i="136" s="1"/>
  <c r="J107" i="136" s="1"/>
  <c r="C15" i="120" s="1"/>
  <c r="J99" i="136"/>
  <c r="M93" i="136"/>
  <c r="M94" i="136" s="1"/>
  <c r="G93" i="136"/>
  <c r="J92" i="136"/>
  <c r="J93" i="136" s="1"/>
  <c r="J95" i="136" s="1"/>
  <c r="M91" i="136"/>
  <c r="J84" i="136"/>
  <c r="G83" i="136"/>
  <c r="J83" i="136" s="1"/>
  <c r="M82" i="136"/>
  <c r="G82" i="136"/>
  <c r="J82" i="136" s="1"/>
  <c r="M81" i="136"/>
  <c r="G81" i="136"/>
  <c r="G80" i="136"/>
  <c r="J80" i="136" s="1"/>
  <c r="J72" i="136"/>
  <c r="J74" i="136" s="1"/>
  <c r="J64" i="136"/>
  <c r="J54" i="136"/>
  <c r="J47" i="136"/>
  <c r="J48" i="136" s="1"/>
  <c r="J39" i="136"/>
  <c r="G38" i="136"/>
  <c r="J38" i="136" s="1"/>
  <c r="J30" i="136"/>
  <c r="G29" i="136"/>
  <c r="J29" i="136" s="1"/>
  <c r="M21" i="136"/>
  <c r="J21" i="136"/>
  <c r="G20" i="136"/>
  <c r="J20" i="136" s="1"/>
  <c r="J12" i="136"/>
  <c r="G11" i="136"/>
  <c r="J11" i="136" s="1"/>
  <c r="C3" i="136"/>
  <c r="G139" i="136" l="1"/>
  <c r="J134" i="136"/>
  <c r="G13" i="136"/>
  <c r="G85" i="136"/>
  <c r="J31" i="136"/>
  <c r="J33" i="136" s="1"/>
  <c r="J57" i="136"/>
  <c r="J101" i="136"/>
  <c r="L125" i="136"/>
  <c r="L121" i="136"/>
  <c r="L118" i="136"/>
  <c r="J81" i="136"/>
  <c r="J85" i="136" s="1"/>
  <c r="J41" i="136"/>
  <c r="J43" i="136" s="1"/>
  <c r="J139" i="136"/>
  <c r="J13" i="136"/>
  <c r="J15" i="136" s="1"/>
  <c r="J22" i="136"/>
  <c r="J24" i="136" s="1"/>
  <c r="G31" i="136"/>
  <c r="G41" i="136"/>
  <c r="J114" i="136"/>
  <c r="G22" i="136"/>
  <c r="J106" i="119"/>
  <c r="J99" i="119"/>
  <c r="J56" i="119"/>
  <c r="K48" i="121"/>
  <c r="K41" i="121"/>
  <c r="K32" i="121"/>
  <c r="K21" i="121"/>
  <c r="J115" i="136" l="1"/>
  <c r="O6" i="122"/>
  <c r="G131" i="119"/>
  <c r="J131" i="119" s="1"/>
  <c r="E16" i="120"/>
  <c r="E15" i="120"/>
  <c r="E14" i="120"/>
  <c r="E13" i="120"/>
  <c r="E12" i="120"/>
  <c r="E11" i="120"/>
  <c r="G130" i="119"/>
  <c r="J130" i="119" s="1"/>
  <c r="G129" i="119"/>
  <c r="J129" i="119" s="1"/>
  <c r="G128" i="119"/>
  <c r="J128" i="119" s="1"/>
  <c r="G127" i="119"/>
  <c r="J127" i="119" s="1"/>
  <c r="J118" i="119"/>
  <c r="G117" i="119"/>
  <c r="J117" i="119" s="1"/>
  <c r="G116" i="119"/>
  <c r="J116" i="119" s="1"/>
  <c r="G115" i="119"/>
  <c r="J115" i="119" s="1"/>
  <c r="G114" i="119"/>
  <c r="J114" i="119" s="1"/>
  <c r="J107" i="119" l="1"/>
  <c r="J132" i="119"/>
  <c r="G132" i="119"/>
  <c r="J100" i="119"/>
  <c r="J120" i="119"/>
  <c r="G120" i="119"/>
  <c r="G107" i="119"/>
  <c r="J84" i="119"/>
  <c r="G83" i="119"/>
  <c r="J83" i="119" s="1"/>
  <c r="G82" i="119"/>
  <c r="J82" i="119" s="1"/>
  <c r="G81" i="119"/>
  <c r="J81" i="119" s="1"/>
  <c r="G80" i="119"/>
  <c r="M82" i="119"/>
  <c r="M81" i="119"/>
  <c r="G85" i="119" l="1"/>
  <c r="K67" i="121"/>
  <c r="K66" i="121"/>
  <c r="K57" i="121"/>
  <c r="K40" i="121"/>
  <c r="P19" i="119" l="1"/>
  <c r="N19" i="119"/>
  <c r="O19" i="119" s="1"/>
  <c r="J40" i="119"/>
  <c r="G39" i="119"/>
  <c r="G42" i="119" s="1"/>
  <c r="J31" i="119"/>
  <c r="G30" i="119"/>
  <c r="G32" i="119" s="1"/>
  <c r="G21" i="119"/>
  <c r="G23" i="119" s="1"/>
  <c r="J22" i="119"/>
  <c r="G12" i="119"/>
  <c r="G14" i="119" s="1"/>
  <c r="J13" i="119"/>
  <c r="N15" i="119"/>
  <c r="O15" i="119" s="1"/>
  <c r="K15" i="121"/>
  <c r="K14" i="121"/>
  <c r="K13" i="121"/>
  <c r="K11" i="121"/>
  <c r="K10" i="121"/>
  <c r="G42" i="7" l="1"/>
  <c r="G41" i="7"/>
  <c r="G40" i="7"/>
  <c r="G39" i="7"/>
  <c r="G38" i="7"/>
  <c r="G37" i="7"/>
  <c r="G36" i="7"/>
  <c r="E8" i="120"/>
  <c r="E7" i="120"/>
  <c r="E6" i="120"/>
  <c r="J21" i="119" l="1"/>
  <c r="J23" i="119" s="1"/>
  <c r="K39" i="121" l="1"/>
  <c r="O19" i="122"/>
  <c r="L8" i="122"/>
  <c r="J80" i="119"/>
  <c r="J85" i="119" s="1"/>
  <c r="F25" i="120"/>
  <c r="F23" i="120"/>
  <c r="F21" i="120"/>
  <c r="F20" i="120"/>
  <c r="F19" i="120"/>
  <c r="H18" i="122"/>
  <c r="H19" i="122" s="1"/>
  <c r="L19" i="122" s="1"/>
  <c r="E20" i="122"/>
  <c r="E21" i="122"/>
  <c r="L7" i="122"/>
  <c r="M39" i="121"/>
  <c r="P26" i="119"/>
  <c r="Q26" i="119" s="1"/>
  <c r="R26" i="119" s="1"/>
  <c r="L18" i="122" l="1"/>
  <c r="F22" i="120"/>
  <c r="F24" i="120"/>
  <c r="K56" i="121"/>
  <c r="H419" i="85" l="1"/>
  <c r="G48" i="86"/>
  <c r="C3" i="134" l="1"/>
  <c r="F34" i="120" l="1"/>
  <c r="F33" i="120"/>
  <c r="D1" i="135" l="1"/>
  <c r="T26" i="135"/>
  <c r="T16" i="135"/>
  <c r="P176" i="134"/>
  <c r="O176" i="134"/>
  <c r="M174" i="134"/>
  <c r="K174" i="134"/>
  <c r="J171" i="134"/>
  <c r="J172" i="134" s="1"/>
  <c r="J174" i="134" s="1"/>
  <c r="N174" i="134" s="1"/>
  <c r="M166" i="134"/>
  <c r="K166" i="134"/>
  <c r="J163" i="134"/>
  <c r="J164" i="134" s="1"/>
  <c r="J166" i="134" s="1"/>
  <c r="M162" i="134"/>
  <c r="N162" i="134" s="1"/>
  <c r="J162" i="134"/>
  <c r="M161" i="134"/>
  <c r="M157" i="134"/>
  <c r="J154" i="134"/>
  <c r="J155" i="134" s="1"/>
  <c r="J157" i="134" s="1"/>
  <c r="N157" i="134" s="1"/>
  <c r="M149" i="134"/>
  <c r="J146" i="134"/>
  <c r="J147" i="134" s="1"/>
  <c r="J149" i="134" s="1"/>
  <c r="M141" i="134"/>
  <c r="J138" i="134"/>
  <c r="J137" i="134"/>
  <c r="M132" i="134"/>
  <c r="J129" i="134"/>
  <c r="J130" i="134" s="1"/>
  <c r="M124" i="134"/>
  <c r="J121" i="134"/>
  <c r="J122" i="134" s="1"/>
  <c r="J124" i="134" s="1"/>
  <c r="M116" i="134"/>
  <c r="N116" i="134" s="1"/>
  <c r="M108" i="134"/>
  <c r="N108" i="134" s="1"/>
  <c r="M99" i="134"/>
  <c r="N99" i="134" s="1"/>
  <c r="M90" i="134"/>
  <c r="J87" i="134"/>
  <c r="J88" i="134" s="1"/>
  <c r="J90" i="134" s="1"/>
  <c r="M82" i="134"/>
  <c r="J79" i="134"/>
  <c r="J78" i="134"/>
  <c r="M73" i="134"/>
  <c r="J70" i="134"/>
  <c r="J71" i="134" s="1"/>
  <c r="J73" i="134" s="1"/>
  <c r="M65" i="134"/>
  <c r="J62" i="134"/>
  <c r="J63" i="134" s="1"/>
  <c r="J65" i="134" s="1"/>
  <c r="M57" i="134"/>
  <c r="K57" i="134"/>
  <c r="J54" i="134"/>
  <c r="J55" i="134" s="1"/>
  <c r="J57" i="134" s="1"/>
  <c r="M49" i="134"/>
  <c r="J46" i="134"/>
  <c r="J47" i="134" s="1"/>
  <c r="J49" i="134" s="1"/>
  <c r="M41" i="134"/>
  <c r="J38" i="134"/>
  <c r="J39" i="134" s="1"/>
  <c r="J41" i="134" s="1"/>
  <c r="M33" i="134"/>
  <c r="J30" i="134"/>
  <c r="J31" i="134" s="1"/>
  <c r="M25" i="134"/>
  <c r="J22" i="134"/>
  <c r="J23" i="134" s="1"/>
  <c r="J25" i="134" s="1"/>
  <c r="F27" i="120" s="1"/>
  <c r="M17" i="134"/>
  <c r="J14" i="134"/>
  <c r="J13" i="134"/>
  <c r="N166" i="134" l="1"/>
  <c r="N149" i="134"/>
  <c r="J132" i="134"/>
  <c r="F44" i="120" s="1"/>
  <c r="E105" i="134"/>
  <c r="J105" i="134" s="1"/>
  <c r="J33" i="134"/>
  <c r="F28" i="120" s="1"/>
  <c r="N49" i="134"/>
  <c r="F37" i="120"/>
  <c r="F38" i="120"/>
  <c r="F29" i="120"/>
  <c r="F30" i="120"/>
  <c r="N124" i="134"/>
  <c r="F43" i="120"/>
  <c r="F41" i="120"/>
  <c r="F42" i="120"/>
  <c r="J139" i="134"/>
  <c r="J141" i="134" s="1"/>
  <c r="N141" i="134" s="1"/>
  <c r="J80" i="134"/>
  <c r="J82" i="134" s="1"/>
  <c r="E113" i="134"/>
  <c r="J113" i="134" s="1"/>
  <c r="J114" i="134" s="1"/>
  <c r="J15" i="134"/>
  <c r="J17" i="134" s="1"/>
  <c r="N17" i="134" s="1"/>
  <c r="N25" i="134"/>
  <c r="N57" i="134"/>
  <c r="L57" i="134"/>
  <c r="N41" i="134"/>
  <c r="E104" i="134"/>
  <c r="J104" i="134" s="1"/>
  <c r="N73" i="134"/>
  <c r="N90" i="134"/>
  <c r="E96" i="134"/>
  <c r="J96" i="134" s="1"/>
  <c r="N65" i="134"/>
  <c r="L174" i="134"/>
  <c r="L166" i="134"/>
  <c r="F32" i="120" l="1"/>
  <c r="F31" i="120"/>
  <c r="F35" i="120"/>
  <c r="F36" i="120"/>
  <c r="J106" i="134"/>
  <c r="N33" i="134"/>
  <c r="N132" i="134"/>
  <c r="N82" i="134"/>
  <c r="E95" i="134"/>
  <c r="J95" i="134" s="1"/>
  <c r="J97" i="134" s="1"/>
  <c r="F39" i="120" l="1"/>
  <c r="F40" i="120"/>
  <c r="M91" i="119" l="1"/>
  <c r="K18" i="121"/>
  <c r="M22" i="119" l="1"/>
  <c r="J92" i="119"/>
  <c r="J93" i="119" s="1"/>
  <c r="M93" i="119"/>
  <c r="M94" i="119" s="1"/>
  <c r="K50" i="121" l="1"/>
  <c r="K38" i="121"/>
  <c r="K19" i="121"/>
  <c r="K20" i="121"/>
  <c r="H563" i="85" l="1"/>
  <c r="H562" i="85"/>
  <c r="H536" i="85"/>
  <c r="D35" i="9" l="1"/>
  <c r="K65" i="121"/>
  <c r="K68" i="121" s="1"/>
  <c r="K70" i="121" l="1"/>
  <c r="D33" i="9" s="1"/>
  <c r="G77" i="86" l="1"/>
  <c r="G78" i="86" s="1"/>
  <c r="G16" i="86"/>
  <c r="J1857" i="85" l="1"/>
  <c r="J1858" i="85"/>
  <c r="J1859" i="85"/>
  <c r="J1862" i="85"/>
  <c r="J1863" i="85" s="1"/>
  <c r="J1860" i="85" l="1"/>
  <c r="J1865" i="85" s="1"/>
  <c r="H111" i="133"/>
  <c r="H112" i="133"/>
  <c r="H113" i="133"/>
  <c r="H114" i="133"/>
  <c r="H115" i="133"/>
  <c r="H116" i="133"/>
  <c r="H117" i="133"/>
  <c r="H118" i="133"/>
  <c r="H119" i="133"/>
  <c r="H120" i="133"/>
  <c r="H121" i="133"/>
  <c r="H122" i="133"/>
  <c r="H123" i="133"/>
  <c r="H124" i="133"/>
  <c r="H125" i="133"/>
  <c r="H126" i="133"/>
  <c r="H127" i="133"/>
  <c r="H128" i="133"/>
  <c r="H129" i="133"/>
  <c r="H130" i="133"/>
  <c r="H131" i="133"/>
  <c r="H132" i="133"/>
  <c r="H133" i="133"/>
  <c r="H134" i="133"/>
  <c r="H135" i="133"/>
  <c r="H136" i="133"/>
  <c r="H137" i="133"/>
  <c r="H138" i="133"/>
  <c r="H139" i="133"/>
  <c r="H108" i="133"/>
  <c r="H109" i="133"/>
  <c r="H110" i="133"/>
  <c r="H68" i="133"/>
  <c r="H69" i="133"/>
  <c r="H70" i="133"/>
  <c r="H71" i="133"/>
  <c r="H72" i="133"/>
  <c r="H73" i="133"/>
  <c r="H74" i="133"/>
  <c r="H75" i="133"/>
  <c r="H76" i="133"/>
  <c r="H77" i="133"/>
  <c r="H78" i="133"/>
  <c r="H79" i="133"/>
  <c r="H80" i="133"/>
  <c r="H81" i="133"/>
  <c r="H82" i="133"/>
  <c r="H83" i="133"/>
  <c r="H84" i="133"/>
  <c r="H85" i="133"/>
  <c r="H86" i="133"/>
  <c r="H87" i="133"/>
  <c r="H88" i="133"/>
  <c r="H89" i="133"/>
  <c r="H90" i="133"/>
  <c r="H91" i="133"/>
  <c r="H92" i="133"/>
  <c r="H93" i="133"/>
  <c r="H94" i="133"/>
  <c r="H95" i="133"/>
  <c r="H96" i="133"/>
  <c r="H97" i="133"/>
  <c r="H98" i="133"/>
  <c r="H99" i="133"/>
  <c r="H100" i="133"/>
  <c r="H101" i="133"/>
  <c r="H102" i="133"/>
  <c r="H103" i="133"/>
  <c r="H104" i="133"/>
  <c r="J1866" i="85" l="1"/>
  <c r="J1867" i="85" s="1"/>
  <c r="J1868" i="85" s="1"/>
  <c r="H143" i="132"/>
  <c r="H144" i="132"/>
  <c r="H145" i="132"/>
  <c r="H146" i="132"/>
  <c r="H147" i="132"/>
  <c r="H148" i="132"/>
  <c r="H149" i="132"/>
  <c r="H126" i="132"/>
  <c r="H127" i="132"/>
  <c r="H128" i="132"/>
  <c r="H129" i="132"/>
  <c r="H130" i="132"/>
  <c r="H131" i="132"/>
  <c r="H132" i="132"/>
  <c r="H133" i="132"/>
  <c r="H134" i="132"/>
  <c r="H135" i="132"/>
  <c r="J1869" i="85" l="1"/>
  <c r="J1870" i="85" s="1"/>
  <c r="H165" i="132"/>
  <c r="H166" i="132"/>
  <c r="H167" i="132"/>
  <c r="H169" i="132"/>
  <c r="H168" i="132"/>
  <c r="H164" i="132"/>
  <c r="H157" i="132"/>
  <c r="H158" i="132"/>
  <c r="H159" i="132"/>
  <c r="H160" i="132"/>
  <c r="H161" i="132"/>
  <c r="H162" i="132"/>
  <c r="H163" i="132"/>
  <c r="A1" i="133" l="1"/>
  <c r="A1" i="132"/>
  <c r="H107" i="133"/>
  <c r="H106" i="133"/>
  <c r="H105" i="133"/>
  <c r="H67" i="133"/>
  <c r="H66" i="133"/>
  <c r="H65" i="133"/>
  <c r="H64" i="133"/>
  <c r="H63" i="133"/>
  <c r="H62" i="133"/>
  <c r="H61" i="133"/>
  <c r="H60" i="133"/>
  <c r="H59" i="133"/>
  <c r="H58" i="133"/>
  <c r="H57" i="133"/>
  <c r="H56" i="133"/>
  <c r="H55" i="133"/>
  <c r="H54" i="133"/>
  <c r="H53" i="133"/>
  <c r="H52" i="133"/>
  <c r="H51" i="133"/>
  <c r="H50" i="133"/>
  <c r="H49" i="133"/>
  <c r="H48" i="133"/>
  <c r="H47" i="133"/>
  <c r="H46" i="133"/>
  <c r="H45" i="133"/>
  <c r="H44" i="133"/>
  <c r="H43" i="133"/>
  <c r="H42" i="133"/>
  <c r="H41" i="133"/>
  <c r="H40" i="133"/>
  <c r="H39" i="133"/>
  <c r="H38" i="133"/>
  <c r="H37" i="133"/>
  <c r="H36" i="133"/>
  <c r="H35" i="133"/>
  <c r="H34" i="133"/>
  <c r="H33" i="133"/>
  <c r="H32" i="133"/>
  <c r="H31" i="133"/>
  <c r="H30" i="133"/>
  <c r="H29" i="133"/>
  <c r="H28" i="133"/>
  <c r="H27" i="133"/>
  <c r="H26" i="133"/>
  <c r="H25" i="133"/>
  <c r="H24" i="133"/>
  <c r="H23" i="133"/>
  <c r="H22" i="133"/>
  <c r="H21" i="133"/>
  <c r="H20" i="133"/>
  <c r="H19" i="133"/>
  <c r="H18" i="133"/>
  <c r="H17" i="133"/>
  <c r="H16" i="133"/>
  <c r="H15" i="133"/>
  <c r="H14" i="133"/>
  <c r="H13" i="133"/>
  <c r="H12" i="133"/>
  <c r="H11" i="133"/>
  <c r="H10" i="133"/>
  <c r="H9" i="133"/>
  <c r="H8" i="133"/>
  <c r="H7" i="133"/>
  <c r="H6" i="133"/>
  <c r="H156" i="132"/>
  <c r="H155" i="132"/>
  <c r="H154" i="132"/>
  <c r="H153" i="132"/>
  <c r="H152" i="132"/>
  <c r="H151" i="132"/>
  <c r="H150" i="132"/>
  <c r="H142" i="132"/>
  <c r="H141" i="132"/>
  <c r="H140" i="132"/>
  <c r="H139" i="132"/>
  <c r="H138" i="132"/>
  <c r="H137" i="132"/>
  <c r="H136" i="132"/>
  <c r="H125" i="132"/>
  <c r="H124" i="132"/>
  <c r="H123" i="132"/>
  <c r="H122" i="132"/>
  <c r="H121" i="132"/>
  <c r="H120" i="132"/>
  <c r="H119" i="132"/>
  <c r="H118" i="132"/>
  <c r="H117" i="132"/>
  <c r="H116" i="132"/>
  <c r="H115" i="132"/>
  <c r="H114" i="132"/>
  <c r="H113" i="132"/>
  <c r="H112" i="132"/>
  <c r="H111" i="132"/>
  <c r="H110" i="132"/>
  <c r="H109" i="132"/>
  <c r="H108" i="132"/>
  <c r="H107" i="132"/>
  <c r="H106" i="132"/>
  <c r="H105" i="132"/>
  <c r="H104" i="132"/>
  <c r="H103" i="132"/>
  <c r="H102" i="132"/>
  <c r="H101" i="132"/>
  <c r="H100" i="132"/>
  <c r="H99" i="132"/>
  <c r="H98" i="132"/>
  <c r="H97" i="132"/>
  <c r="H96" i="132"/>
  <c r="H95" i="132"/>
  <c r="H94" i="132"/>
  <c r="H93" i="132"/>
  <c r="H92" i="132"/>
  <c r="H91" i="132"/>
  <c r="H90" i="132"/>
  <c r="H89" i="132"/>
  <c r="H88" i="132"/>
  <c r="H87" i="132"/>
  <c r="H86" i="132"/>
  <c r="H85" i="132"/>
  <c r="H84" i="132"/>
  <c r="H83" i="132"/>
  <c r="H82" i="132"/>
  <c r="H81" i="132"/>
  <c r="H80" i="132"/>
  <c r="H79" i="132"/>
  <c r="H78" i="132"/>
  <c r="H77" i="132"/>
  <c r="H76" i="132"/>
  <c r="H75" i="132"/>
  <c r="H74" i="132"/>
  <c r="H73" i="132"/>
  <c r="H72" i="132"/>
  <c r="H71" i="132"/>
  <c r="H70" i="132"/>
  <c r="H69" i="132"/>
  <c r="H68" i="132"/>
  <c r="H67" i="132"/>
  <c r="H66" i="132"/>
  <c r="H65" i="132"/>
  <c r="H64" i="132"/>
  <c r="H63" i="132"/>
  <c r="H62" i="132"/>
  <c r="H61" i="132"/>
  <c r="H60" i="132"/>
  <c r="H59" i="132"/>
  <c r="H58" i="132"/>
  <c r="H57" i="132"/>
  <c r="H56" i="132"/>
  <c r="H55" i="132"/>
  <c r="H54" i="132"/>
  <c r="H53" i="132"/>
  <c r="H52" i="132"/>
  <c r="H51" i="132"/>
  <c r="H50" i="132"/>
  <c r="H49" i="132"/>
  <c r="H48" i="132"/>
  <c r="H47" i="132"/>
  <c r="H46" i="132"/>
  <c r="H45" i="132"/>
  <c r="H44" i="132"/>
  <c r="H43" i="132"/>
  <c r="H42" i="132"/>
  <c r="H41" i="132"/>
  <c r="H40" i="132"/>
  <c r="H39" i="132"/>
  <c r="H38" i="132"/>
  <c r="H37" i="132"/>
  <c r="H36" i="132"/>
  <c r="H35" i="132"/>
  <c r="H34" i="132"/>
  <c r="H33" i="132"/>
  <c r="H32" i="132"/>
  <c r="H31" i="132"/>
  <c r="H30" i="132"/>
  <c r="H29" i="132"/>
  <c r="H28" i="132"/>
  <c r="H27" i="132"/>
  <c r="H26" i="132"/>
  <c r="H25" i="132"/>
  <c r="H24" i="132"/>
  <c r="H23" i="132"/>
  <c r="H22" i="132"/>
  <c r="H21" i="132"/>
  <c r="H20" i="132"/>
  <c r="H19" i="132"/>
  <c r="H18" i="132"/>
  <c r="H17" i="132"/>
  <c r="H16" i="132"/>
  <c r="H15" i="132"/>
  <c r="H14" i="132"/>
  <c r="H13" i="132"/>
  <c r="H12" i="132"/>
  <c r="H11" i="132"/>
  <c r="H10" i="132"/>
  <c r="H9" i="132"/>
  <c r="H8" i="132"/>
  <c r="H7" i="132"/>
  <c r="H6" i="132"/>
  <c r="H140" i="133" l="1"/>
  <c r="J3" i="133" s="1"/>
  <c r="H170" i="132"/>
  <c r="J3" i="132" s="1"/>
  <c r="J74" i="127" l="1"/>
  <c r="J73" i="127"/>
  <c r="J70" i="127"/>
  <c r="J69" i="127"/>
  <c r="J59" i="127"/>
  <c r="J72" i="127"/>
  <c r="M77" i="127"/>
  <c r="J49" i="127"/>
  <c r="D2" i="130"/>
  <c r="L21" i="122"/>
  <c r="L20" i="122"/>
  <c r="L10" i="122"/>
  <c r="L9" i="122"/>
  <c r="H37" i="128"/>
  <c r="H36" i="128"/>
  <c r="H35" i="128"/>
  <c r="H34" i="128"/>
  <c r="H33" i="128"/>
  <c r="H32" i="128"/>
  <c r="H31" i="128"/>
  <c r="H30" i="128"/>
  <c r="H29" i="128"/>
  <c r="H28" i="128"/>
  <c r="H27" i="128"/>
  <c r="H26" i="128"/>
  <c r="H25" i="128"/>
  <c r="H24" i="128"/>
  <c r="H23" i="128"/>
  <c r="H22" i="128"/>
  <c r="H21" i="128"/>
  <c r="H20" i="128"/>
  <c r="H19" i="128"/>
  <c r="H18" i="128"/>
  <c r="H17" i="128"/>
  <c r="H16" i="128"/>
  <c r="H15" i="128"/>
  <c r="H14" i="128"/>
  <c r="H13" i="128"/>
  <c r="H12" i="128"/>
  <c r="H11" i="128"/>
  <c r="H10" i="128"/>
  <c r="H9" i="128"/>
  <c r="H8" i="128"/>
  <c r="C2" i="128"/>
  <c r="E2" i="129"/>
  <c r="N92" i="119"/>
  <c r="N93" i="119" s="1"/>
  <c r="L22" i="122" l="1"/>
  <c r="L11" i="122"/>
  <c r="H38" i="128"/>
  <c r="J75" i="127"/>
  <c r="J77" i="127" s="1"/>
  <c r="J39" i="127"/>
  <c r="N77" i="127" l="1"/>
  <c r="M94" i="127"/>
  <c r="J91" i="127"/>
  <c r="J92" i="127" s="1"/>
  <c r="J94" i="127" s="1"/>
  <c r="N94" i="127" l="1"/>
  <c r="M63" i="127" l="1"/>
  <c r="J60" i="127"/>
  <c r="J58" i="127"/>
  <c r="M52" i="127"/>
  <c r="J48" i="127"/>
  <c r="J38" i="127"/>
  <c r="M29" i="127"/>
  <c r="J26" i="127"/>
  <c r="J25" i="127"/>
  <c r="J16" i="127"/>
  <c r="J15" i="127"/>
  <c r="J50" i="127" l="1"/>
  <c r="J52" i="127" s="1"/>
  <c r="J27" i="127"/>
  <c r="J29" i="127" s="1"/>
  <c r="J61" i="127"/>
  <c r="J63" i="127" s="1"/>
  <c r="N52" i="127" l="1"/>
  <c r="N63" i="127"/>
  <c r="N29" i="127"/>
  <c r="J57" i="119"/>
  <c r="J58" i="119" s="1"/>
  <c r="F10" i="120" s="1"/>
  <c r="J72" i="119"/>
  <c r="J74" i="119" s="1"/>
  <c r="C12" i="120" s="1"/>
  <c r="F12" i="120" s="1"/>
  <c r="K75" i="121" l="1"/>
  <c r="K74" i="121"/>
  <c r="J82" i="127" l="1"/>
  <c r="J84" i="127" s="1"/>
  <c r="J86" i="127" s="1"/>
  <c r="J36" i="127"/>
  <c r="J35" i="127"/>
  <c r="J40" i="127" s="1"/>
  <c r="M86" i="127"/>
  <c r="M42" i="127"/>
  <c r="O97" i="127"/>
  <c r="P97" i="127" s="1"/>
  <c r="M19" i="127"/>
  <c r="J13" i="127"/>
  <c r="J17" i="127" s="1"/>
  <c r="J19" i="127" s="1"/>
  <c r="C3" i="127"/>
  <c r="G21" i="125"/>
  <c r="G29" i="125" s="1"/>
  <c r="G37" i="125" s="1"/>
  <c r="J79" i="125"/>
  <c r="J47" i="125"/>
  <c r="J13" i="125"/>
  <c r="C4" i="126"/>
  <c r="J42" i="127" l="1"/>
  <c r="N86" i="127"/>
  <c r="J21" i="125"/>
  <c r="J22" i="125" s="1"/>
  <c r="J24" i="125" s="1"/>
  <c r="G38" i="125"/>
  <c r="J37" i="125"/>
  <c r="J29" i="125"/>
  <c r="M82" i="125"/>
  <c r="M74" i="125"/>
  <c r="M66" i="125"/>
  <c r="M58" i="125"/>
  <c r="M50" i="125"/>
  <c r="M41" i="125"/>
  <c r="M32" i="125"/>
  <c r="M24" i="125"/>
  <c r="O85" i="125"/>
  <c r="P85" i="125" s="1"/>
  <c r="M16" i="125"/>
  <c r="C3" i="125"/>
  <c r="J139" i="119"/>
  <c r="J140" i="119" s="1"/>
  <c r="J142" i="119" s="1"/>
  <c r="G140" i="119"/>
  <c r="N19" i="127" l="1"/>
  <c r="N42" i="127"/>
  <c r="G46" i="125"/>
  <c r="J38" i="125"/>
  <c r="J39" i="125" s="1"/>
  <c r="J41" i="125" s="1"/>
  <c r="N24" i="125"/>
  <c r="J30" i="125"/>
  <c r="J32" i="125" s="1"/>
  <c r="J80" i="125"/>
  <c r="J82" i="125" s="1"/>
  <c r="J14" i="125"/>
  <c r="J16" i="125" s="1"/>
  <c r="N16" i="125" l="1"/>
  <c r="N41" i="125"/>
  <c r="N32" i="125"/>
  <c r="G55" i="125"/>
  <c r="J46" i="125"/>
  <c r="J48" i="125" s="1"/>
  <c r="J50" i="125" s="1"/>
  <c r="N82" i="125"/>
  <c r="L48" i="124"/>
  <c r="N47" i="124"/>
  <c r="N48" i="124" s="1"/>
  <c r="H54" i="124"/>
  <c r="H53" i="124"/>
  <c r="M52" i="124"/>
  <c r="H52" i="124"/>
  <c r="H51" i="124"/>
  <c r="M50" i="124"/>
  <c r="G50" i="124"/>
  <c r="G48" i="124"/>
  <c r="M47" i="124"/>
  <c r="L47" i="124"/>
  <c r="H46" i="124"/>
  <c r="H45" i="124"/>
  <c r="K44" i="124"/>
  <c r="K45" i="124" s="1"/>
  <c r="H44" i="124"/>
  <c r="O58" i="124" s="1"/>
  <c r="Q58" i="124" s="1"/>
  <c r="H43" i="124"/>
  <c r="O57" i="124" s="1"/>
  <c r="Q57" i="124" s="1"/>
  <c r="H42" i="124"/>
  <c r="H23" i="124"/>
  <c r="H22" i="124"/>
  <c r="M21" i="124"/>
  <c r="H21" i="124"/>
  <c r="H20" i="124"/>
  <c r="M19" i="124"/>
  <c r="G19" i="124"/>
  <c r="M16" i="124"/>
  <c r="G17" i="124"/>
  <c r="L17" i="124"/>
  <c r="L16" i="124"/>
  <c r="H15" i="124"/>
  <c r="O30" i="124" s="1"/>
  <c r="O31" i="124" s="1"/>
  <c r="Q31" i="124" s="1"/>
  <c r="H14" i="124"/>
  <c r="O28" i="124" s="1"/>
  <c r="K13" i="124"/>
  <c r="K14" i="124" s="1"/>
  <c r="H13" i="124"/>
  <c r="O27" i="124" s="1"/>
  <c r="Q27" i="124" s="1"/>
  <c r="H11" i="124"/>
  <c r="H12" i="124"/>
  <c r="O26" i="124" s="1"/>
  <c r="Q26" i="124" s="1"/>
  <c r="L41" i="122"/>
  <c r="L34" i="122"/>
  <c r="L27" i="122"/>
  <c r="J30" i="119"/>
  <c r="J32" i="119" s="1"/>
  <c r="J48" i="119"/>
  <c r="J49" i="119" s="1"/>
  <c r="J12" i="119"/>
  <c r="J14" i="119" s="1"/>
  <c r="J16" i="119" s="1"/>
  <c r="N50" i="125" l="1"/>
  <c r="J55" i="125"/>
  <c r="J56" i="125" s="1"/>
  <c r="J58" i="125" s="1"/>
  <c r="G63" i="125"/>
  <c r="Q28" i="124"/>
  <c r="O29" i="124"/>
  <c r="Q29" i="124" s="1"/>
  <c r="Q30" i="124"/>
  <c r="O59" i="124"/>
  <c r="O61" i="124"/>
  <c r="J25" i="119"/>
  <c r="J34" i="119"/>
  <c r="G93" i="119"/>
  <c r="Q32" i="124" l="1"/>
  <c r="J26" i="124" s="1"/>
  <c r="J63" i="125"/>
  <c r="J64" i="125" s="1"/>
  <c r="J66" i="125" s="1"/>
  <c r="F71" i="125"/>
  <c r="J71" i="125" s="1"/>
  <c r="J72" i="125" s="1"/>
  <c r="J74" i="125" s="1"/>
  <c r="N58" i="125"/>
  <c r="Q61" i="124"/>
  <c r="O62" i="124"/>
  <c r="Q62" i="124" s="1"/>
  <c r="O60" i="124"/>
  <c r="Q60" i="124" s="1"/>
  <c r="Q59" i="124"/>
  <c r="H1756" i="85"/>
  <c r="H1754" i="85"/>
  <c r="H1618" i="85"/>
  <c r="H1617" i="85"/>
  <c r="K30" i="121"/>
  <c r="K37" i="121"/>
  <c r="K17" i="121"/>
  <c r="N74" i="125" l="1"/>
  <c r="N66" i="125"/>
  <c r="Q63" i="124"/>
  <c r="J57" i="124" s="1"/>
  <c r="K76" i="121"/>
  <c r="K78" i="121" s="1"/>
  <c r="E36" i="7" s="1"/>
  <c r="F36" i="7" s="1"/>
  <c r="J134" i="119"/>
  <c r="F17" i="120" s="1"/>
  <c r="J39" i="119"/>
  <c r="J42" i="119" s="1"/>
  <c r="J122" i="119"/>
  <c r="K31" i="121"/>
  <c r="K34" i="121" s="1"/>
  <c r="K55" i="121"/>
  <c r="K58" i="121" s="1"/>
  <c r="M18" i="121"/>
  <c r="K16" i="121"/>
  <c r="M22" i="121"/>
  <c r="K23" i="121" l="1"/>
  <c r="J44" i="119"/>
  <c r="C6" i="120" l="1"/>
  <c r="F6" i="120" s="1"/>
  <c r="W114" i="119"/>
  <c r="I53" i="124" l="1"/>
  <c r="J53" i="124" s="1"/>
  <c r="I22" i="124"/>
  <c r="J22" i="124" s="1"/>
  <c r="K35" i="121"/>
  <c r="K51" i="121"/>
  <c r="E29" i="7" s="1"/>
  <c r="E23" i="7" l="1"/>
  <c r="E24" i="7" s="1"/>
  <c r="E25" i="7" s="1"/>
  <c r="E26" i="7" s="1"/>
  <c r="E5" i="7"/>
  <c r="E6" i="7" s="1"/>
  <c r="E7" i="7" s="1"/>
  <c r="E8" i="7" s="1"/>
  <c r="F8" i="120"/>
  <c r="F7" i="120"/>
  <c r="K25" i="121"/>
  <c r="E5" i="114" s="1"/>
  <c r="E6" i="114" s="1"/>
  <c r="O9" i="122"/>
  <c r="L13" i="122" s="1"/>
  <c r="N13" i="122" s="1"/>
  <c r="N51" i="122" s="1"/>
  <c r="K60" i="121"/>
  <c r="D19" i="9" s="1"/>
  <c r="G19" i="9" s="1"/>
  <c r="G23" i="9" s="1"/>
  <c r="K43" i="121"/>
  <c r="K44" i="121" s="1"/>
  <c r="N22" i="122"/>
  <c r="D1" i="122"/>
  <c r="G33" i="9"/>
  <c r="B3" i="121"/>
  <c r="B4" i="123"/>
  <c r="D2" i="7"/>
  <c r="N48" i="122"/>
  <c r="L43" i="122"/>
  <c r="N43" i="122" s="1"/>
  <c r="L36" i="122"/>
  <c r="N36" i="122" s="1"/>
  <c r="B20" i="122"/>
  <c r="B3" i="120"/>
  <c r="C3" i="118"/>
  <c r="C3" i="119"/>
  <c r="C4" i="9"/>
  <c r="D2" i="114"/>
  <c r="D3" i="85"/>
  <c r="J64" i="119"/>
  <c r="J66" i="119" s="1"/>
  <c r="E13" i="115"/>
  <c r="F13" i="115" s="1"/>
  <c r="E12" i="115"/>
  <c r="F12" i="115" s="1"/>
  <c r="H1139" i="85"/>
  <c r="J1139" i="85" s="1"/>
  <c r="B15" i="115"/>
  <c r="B14" i="115"/>
  <c r="H1445" i="85"/>
  <c r="J1445" i="85" s="1"/>
  <c r="G20" i="114"/>
  <c r="G19" i="114"/>
  <c r="H18" i="114"/>
  <c r="G18" i="114"/>
  <c r="I18" i="114" s="1"/>
  <c r="H17" i="114"/>
  <c r="G17" i="114"/>
  <c r="I17" i="114" s="1"/>
  <c r="H16" i="114"/>
  <c r="G16" i="114"/>
  <c r="I16" i="114" s="1"/>
  <c r="H15" i="114"/>
  <c r="G15" i="114"/>
  <c r="I15" i="114" s="1"/>
  <c r="H14" i="114"/>
  <c r="G14" i="114"/>
  <c r="I14" i="114" s="1"/>
  <c r="H13" i="114"/>
  <c r="G13" i="114"/>
  <c r="I13" i="114" s="1"/>
  <c r="H12" i="114"/>
  <c r="G12" i="114"/>
  <c r="I12" i="114" s="1"/>
  <c r="H11" i="114"/>
  <c r="G11" i="114"/>
  <c r="I11" i="114" s="1"/>
  <c r="G10" i="114"/>
  <c r="H9" i="114"/>
  <c r="G9" i="114"/>
  <c r="H7" i="114"/>
  <c r="G7" i="114"/>
  <c r="H6" i="114"/>
  <c r="G6" i="114"/>
  <c r="H5" i="114"/>
  <c r="G5" i="114"/>
  <c r="H1621" i="85"/>
  <c r="J1621" i="85" s="1"/>
  <c r="J1623" i="85" s="1"/>
  <c r="H1604" i="85"/>
  <c r="J1604" i="85" s="1"/>
  <c r="H1592" i="85"/>
  <c r="J1592" i="85" s="1"/>
  <c r="H1571" i="85"/>
  <c r="J1571" i="85" s="1"/>
  <c r="H1549" i="85"/>
  <c r="H1546" i="85"/>
  <c r="J1618" i="85" s="1"/>
  <c r="H1545" i="85"/>
  <c r="J1545" i="85" s="1"/>
  <c r="H951" i="85"/>
  <c r="H950" i="85"/>
  <c r="J950" i="85" s="1"/>
  <c r="L19" i="9"/>
  <c r="N19" i="9" s="1"/>
  <c r="N23" i="9" s="1"/>
  <c r="E30" i="7"/>
  <c r="E31" i="7" s="1"/>
  <c r="G31" i="7"/>
  <c r="G30" i="7"/>
  <c r="G29" i="7"/>
  <c r="L5" i="86"/>
  <c r="L6" i="86" s="1"/>
  <c r="D9" i="86" s="1"/>
  <c r="H1322" i="85"/>
  <c r="J1322" i="85" s="1"/>
  <c r="N16" i="86"/>
  <c r="K35" i="7"/>
  <c r="D23" i="112"/>
  <c r="D26" i="112"/>
  <c r="D20" i="112"/>
  <c r="D13" i="112"/>
  <c r="J1466" i="85"/>
  <c r="J1461" i="85"/>
  <c r="K149" i="134" s="1"/>
  <c r="L149" i="134" s="1"/>
  <c r="G28" i="7"/>
  <c r="I28" i="7" s="1"/>
  <c r="G27" i="7"/>
  <c r="G26" i="7"/>
  <c r="I26" i="7" s="1"/>
  <c r="G25" i="7"/>
  <c r="I25" i="7" s="1"/>
  <c r="G24" i="7"/>
  <c r="I24" i="7" s="1"/>
  <c r="G23" i="7"/>
  <c r="I23" i="7" s="1"/>
  <c r="G21" i="7"/>
  <c r="G19" i="7"/>
  <c r="G18" i="7"/>
  <c r="G17" i="7"/>
  <c r="I17" i="7" s="1"/>
  <c r="G16" i="7"/>
  <c r="I16" i="7" s="1"/>
  <c r="G15" i="7"/>
  <c r="I15" i="7" s="1"/>
  <c r="G14" i="7"/>
  <c r="I14" i="7" s="1"/>
  <c r="G13" i="7"/>
  <c r="G12" i="7"/>
  <c r="I12" i="7" s="1"/>
  <c r="G9" i="7"/>
  <c r="G7" i="7"/>
  <c r="G6" i="7"/>
  <c r="G5" i="7"/>
  <c r="L802" i="85"/>
  <c r="J1687" i="85"/>
  <c r="H802" i="85"/>
  <c r="J802" i="85" s="1"/>
  <c r="H800" i="85"/>
  <c r="J800" i="85" s="1"/>
  <c r="H768" i="85"/>
  <c r="J768" i="85" s="1"/>
  <c r="H766" i="85"/>
  <c r="J766" i="85" s="1"/>
  <c r="H717" i="85"/>
  <c r="J717" i="85" s="1"/>
  <c r="H715" i="85"/>
  <c r="J715" i="85" s="1"/>
  <c r="G8" i="114"/>
  <c r="F70" i="7"/>
  <c r="F80" i="7"/>
  <c r="F75" i="7"/>
  <c r="F72" i="7"/>
  <c r="F64" i="7"/>
  <c r="H64" i="7" s="1"/>
  <c r="F67" i="7"/>
  <c r="F59" i="7"/>
  <c r="H59" i="7" s="1"/>
  <c r="F58" i="7"/>
  <c r="H58" i="7" s="1"/>
  <c r="H376" i="85"/>
  <c r="J376" i="85" s="1"/>
  <c r="H1761" i="85"/>
  <c r="J1761" i="85" s="1"/>
  <c r="H1763" i="85"/>
  <c r="J1763" i="85" s="1"/>
  <c r="H1667" i="85"/>
  <c r="H1668" i="85" s="1"/>
  <c r="J1668" i="85" s="1"/>
  <c r="H1481" i="85"/>
  <c r="J1481" i="85" s="1"/>
  <c r="J5" i="86"/>
  <c r="C8" i="86" s="1"/>
  <c r="H1572" i="85"/>
  <c r="J1572" i="85" s="1"/>
  <c r="H1568" i="85"/>
  <c r="J1568" i="85" s="1"/>
  <c r="H1567" i="85"/>
  <c r="J1567" i="85" s="1"/>
  <c r="H1565" i="85"/>
  <c r="J1565" i="85" s="1"/>
  <c r="H1449" i="85"/>
  <c r="J1449" i="85" s="1"/>
  <c r="H244" i="85"/>
  <c r="J244" i="85" s="1"/>
  <c r="F78" i="7"/>
  <c r="F74" i="7"/>
  <c r="F62" i="7"/>
  <c r="H62" i="7" s="1"/>
  <c r="H268" i="85"/>
  <c r="J268" i="85" s="1"/>
  <c r="G11" i="7"/>
  <c r="I11" i="7" s="1"/>
  <c r="H700" i="85"/>
  <c r="J700" i="85" s="1"/>
  <c r="H698" i="85"/>
  <c r="J698" i="85" s="1"/>
  <c r="F66" i="7"/>
  <c r="L1508" i="85"/>
  <c r="L1817" i="85"/>
  <c r="H1843" i="85"/>
  <c r="J1843" i="85" s="1"/>
  <c r="H1840" i="85"/>
  <c r="J1840" i="85" s="1"/>
  <c r="H1839" i="85"/>
  <c r="J1839" i="85" s="1"/>
  <c r="H1323" i="85"/>
  <c r="J1323" i="85" s="1"/>
  <c r="H1303" i="85"/>
  <c r="J1303" i="85" s="1"/>
  <c r="H1283" i="85"/>
  <c r="J1283" i="85" s="1"/>
  <c r="H1263" i="85"/>
  <c r="J1263" i="85" s="1"/>
  <c r="H1734" i="85"/>
  <c r="J1734" i="85" s="1"/>
  <c r="H1733" i="85"/>
  <c r="J1733" i="85" s="1"/>
  <c r="H1732" i="85"/>
  <c r="J1732" i="85" s="1"/>
  <c r="H1705" i="85"/>
  <c r="J1705" i="85" s="1"/>
  <c r="H1704" i="85"/>
  <c r="J1704" i="85" s="1"/>
  <c r="H1729" i="85"/>
  <c r="J1729" i="85" s="1"/>
  <c r="H1728" i="85"/>
  <c r="J1728" i="85" s="1"/>
  <c r="H1727" i="85"/>
  <c r="J1727" i="85" s="1"/>
  <c r="H1726" i="85"/>
  <c r="J1726" i="85" s="1"/>
  <c r="H1723" i="85"/>
  <c r="J1723" i="85" s="1"/>
  <c r="H1722" i="85"/>
  <c r="J1722" i="85" s="1"/>
  <c r="H1721" i="85"/>
  <c r="J1721" i="85" s="1"/>
  <c r="H1720" i="85"/>
  <c r="J1720" i="85" s="1"/>
  <c r="G20" i="7"/>
  <c r="H1642" i="85"/>
  <c r="J1642" i="85" s="1"/>
  <c r="H1643" i="85"/>
  <c r="J1643" i="85" s="1"/>
  <c r="H1638" i="85"/>
  <c r="J1638" i="85" s="1"/>
  <c r="H1637" i="85"/>
  <c r="J1637" i="85" s="1"/>
  <c r="L282" i="85"/>
  <c r="L366" i="85"/>
  <c r="F79" i="7"/>
  <c r="F77" i="7"/>
  <c r="F76" i="7"/>
  <c r="F71" i="7"/>
  <c r="F69" i="7"/>
  <c r="F68" i="7"/>
  <c r="F60" i="7"/>
  <c r="H60" i="7" s="1"/>
  <c r="F61" i="7"/>
  <c r="H61" i="7" s="1"/>
  <c r="F63" i="7"/>
  <c r="H63" i="7" s="1"/>
  <c r="N694" i="85"/>
  <c r="M694" i="85"/>
  <c r="H785" i="85"/>
  <c r="J785" i="85" s="1"/>
  <c r="H783" i="85"/>
  <c r="J783" i="85" s="1"/>
  <c r="H751" i="85"/>
  <c r="J751" i="85" s="1"/>
  <c r="H749" i="85"/>
  <c r="J749" i="85" s="1"/>
  <c r="H734" i="85"/>
  <c r="J734" i="85" s="1"/>
  <c r="H732" i="85"/>
  <c r="J732" i="85" s="1"/>
  <c r="L212" i="85"/>
  <c r="M192" i="85"/>
  <c r="H416" i="85"/>
  <c r="J416" i="85" s="1"/>
  <c r="J419" i="85"/>
  <c r="D361" i="85"/>
  <c r="H291" i="85"/>
  <c r="J291" i="85" s="1"/>
  <c r="H293" i="85"/>
  <c r="J293" i="85" s="1"/>
  <c r="M272" i="85"/>
  <c r="M186" i="85"/>
  <c r="B147" i="85"/>
  <c r="B146" i="85"/>
  <c r="H141" i="85"/>
  <c r="J141" i="85" s="1"/>
  <c r="H140" i="85"/>
  <c r="J140" i="85" s="1"/>
  <c r="H139" i="85"/>
  <c r="J139" i="85" s="1"/>
  <c r="H138" i="85"/>
  <c r="J138" i="85" s="1"/>
  <c r="B145" i="85"/>
  <c r="H135" i="85"/>
  <c r="J135" i="85" s="1"/>
  <c r="H133" i="85"/>
  <c r="J133" i="85" s="1"/>
  <c r="L129" i="85"/>
  <c r="H162" i="85"/>
  <c r="J162" i="85" s="1"/>
  <c r="H163" i="85"/>
  <c r="J163" i="85" s="1"/>
  <c r="H166" i="85"/>
  <c r="J166" i="85" s="1"/>
  <c r="H167" i="85"/>
  <c r="J167" i="85" s="1"/>
  <c r="H168" i="85"/>
  <c r="J168" i="85" s="1"/>
  <c r="L178" i="85"/>
  <c r="H182" i="85"/>
  <c r="J182" i="85" s="1"/>
  <c r="H184" i="85"/>
  <c r="J184" i="85" s="1"/>
  <c r="L117" i="85"/>
  <c r="L192" i="85"/>
  <c r="H566" i="85"/>
  <c r="J566" i="85" s="1"/>
  <c r="H575" i="85"/>
  <c r="J575" i="85" s="1"/>
  <c r="H581" i="85"/>
  <c r="J581" i="85" s="1"/>
  <c r="H580" i="85"/>
  <c r="J580" i="85" s="1"/>
  <c r="H579" i="85"/>
  <c r="J579" i="85" s="1"/>
  <c r="H578" i="85"/>
  <c r="J578" i="85" s="1"/>
  <c r="H577" i="85"/>
  <c r="J577" i="85" s="1"/>
  <c r="H576" i="85"/>
  <c r="J576" i="85" s="1"/>
  <c r="H567" i="85"/>
  <c r="J567" i="85" s="1"/>
  <c r="H565" i="85"/>
  <c r="J565" i="85" s="1"/>
  <c r="H564" i="85"/>
  <c r="J564" i="85" s="1"/>
  <c r="J563" i="85"/>
  <c r="J562" i="85"/>
  <c r="H561" i="85"/>
  <c r="J561" i="85" s="1"/>
  <c r="H560" i="85"/>
  <c r="J560" i="85" s="1"/>
  <c r="H557" i="85"/>
  <c r="J557" i="85" s="1"/>
  <c r="H555" i="85"/>
  <c r="J555" i="85" s="1"/>
  <c r="M433" i="85"/>
  <c r="H420" i="85"/>
  <c r="J420" i="85" s="1"/>
  <c r="H418" i="85"/>
  <c r="J418" i="85" s="1"/>
  <c r="H417" i="85"/>
  <c r="J417" i="85" s="1"/>
  <c r="H412" i="85"/>
  <c r="J412" i="85" s="1"/>
  <c r="H411" i="85"/>
  <c r="J411" i="85" s="1"/>
  <c r="H540" i="85"/>
  <c r="J540" i="85" s="1"/>
  <c r="H539" i="85"/>
  <c r="J539" i="85" s="1"/>
  <c r="H538" i="85"/>
  <c r="J538" i="85" s="1"/>
  <c r="H537" i="85"/>
  <c r="J537" i="85" s="1"/>
  <c r="J536" i="85"/>
  <c r="H535" i="85"/>
  <c r="J535" i="85" s="1"/>
  <c r="H527" i="85"/>
  <c r="J527" i="85" s="1"/>
  <c r="H525" i="85"/>
  <c r="J525" i="85" s="1"/>
  <c r="D402" i="85"/>
  <c r="L301" i="85"/>
  <c r="H377" i="85"/>
  <c r="J377" i="85" s="1"/>
  <c r="H337" i="85"/>
  <c r="J337" i="85" s="1"/>
  <c r="L352" i="85"/>
  <c r="L345" i="85"/>
  <c r="L355" i="85" s="1"/>
  <c r="L340" i="85"/>
  <c r="B342" i="85"/>
  <c r="B341" i="85"/>
  <c r="B340" i="85"/>
  <c r="K340" i="85"/>
  <c r="H336" i="85"/>
  <c r="J336" i="85" s="1"/>
  <c r="B271" i="85"/>
  <c r="L272" i="85"/>
  <c r="H267" i="85"/>
  <c r="J267" i="85" s="1"/>
  <c r="H266" i="85"/>
  <c r="J266" i="85" s="1"/>
  <c r="H263" i="85"/>
  <c r="J263" i="85" s="1"/>
  <c r="H262" i="85"/>
  <c r="J262" i="85" s="1"/>
  <c r="H382" i="85"/>
  <c r="H381" i="85"/>
  <c r="H380" i="85"/>
  <c r="H379" i="85"/>
  <c r="J379" i="85" s="1"/>
  <c r="H378" i="85"/>
  <c r="J378" i="85" s="1"/>
  <c r="H372" i="85"/>
  <c r="J372" i="85" s="1"/>
  <c r="H371" i="85"/>
  <c r="J371" i="85" s="1"/>
  <c r="D403" i="85"/>
  <c r="D404" i="85" s="1"/>
  <c r="B401" i="85"/>
  <c r="B397" i="85"/>
  <c r="B396" i="85"/>
  <c r="B395" i="85"/>
  <c r="B394" i="85"/>
  <c r="B386" i="85"/>
  <c r="B382" i="85"/>
  <c r="B381" i="85"/>
  <c r="J381" i="85" s="1"/>
  <c r="B380" i="85"/>
  <c r="H342" i="85"/>
  <c r="J342" i="85" s="1"/>
  <c r="H341" i="85"/>
  <c r="J341" i="85" s="1"/>
  <c r="H340" i="85"/>
  <c r="H339" i="85"/>
  <c r="J339" i="85" s="1"/>
  <c r="H338" i="85"/>
  <c r="J338" i="85" s="1"/>
  <c r="H332" i="85"/>
  <c r="J332" i="85" s="1"/>
  <c r="H331" i="85"/>
  <c r="J331" i="85" s="1"/>
  <c r="D362" i="85"/>
  <c r="D363" i="85" s="1"/>
  <c r="B360" i="85"/>
  <c r="H1780" i="85"/>
  <c r="J1780" i="85" s="1"/>
  <c r="H1778" i="85"/>
  <c r="J1778" i="85" s="1"/>
  <c r="G10" i="7"/>
  <c r="H1750" i="85"/>
  <c r="J1750" i="85" s="1"/>
  <c r="H1751" i="85"/>
  <c r="J1751" i="85" s="1"/>
  <c r="H1749" i="85"/>
  <c r="J1749" i="85" s="1"/>
  <c r="J1762" i="85"/>
  <c r="H190" i="85"/>
  <c r="J190" i="85" s="1"/>
  <c r="L101" i="85"/>
  <c r="L1060" i="85"/>
  <c r="L1059" i="85"/>
  <c r="N1190" i="85"/>
  <c r="L1128" i="85"/>
  <c r="L1125" i="85"/>
  <c r="L647" i="85"/>
  <c r="M1174" i="85"/>
  <c r="M1188" i="85"/>
  <c r="H42" i="85"/>
  <c r="J42" i="85" s="1"/>
  <c r="J43" i="85" s="1"/>
  <c r="J44" i="85" s="1"/>
  <c r="J45" i="85" s="1"/>
  <c r="H1622" i="85"/>
  <c r="J1622" i="85" s="1"/>
  <c r="H1214" i="85"/>
  <c r="J1214" i="85" s="1"/>
  <c r="H941" i="85"/>
  <c r="J941" i="85" s="1"/>
  <c r="H939" i="85"/>
  <c r="J939" i="85" s="1"/>
  <c r="L304" i="85"/>
  <c r="K306" i="85" s="1"/>
  <c r="L309" i="85" s="1"/>
  <c r="L310" i="85" s="1"/>
  <c r="K303" i="85"/>
  <c r="H1502" i="85"/>
  <c r="J1502" i="85" s="1"/>
  <c r="H1478" i="85"/>
  <c r="J1478" i="85" s="1"/>
  <c r="H604" i="85"/>
  <c r="J604" i="85" s="1"/>
  <c r="H90" i="85"/>
  <c r="J90" i="85" s="1"/>
  <c r="H14" i="85"/>
  <c r="J14" i="85" s="1"/>
  <c r="H827" i="85"/>
  <c r="J827" i="85" s="1"/>
  <c r="H1525" i="85"/>
  <c r="J1525" i="85" s="1"/>
  <c r="H1529" i="85"/>
  <c r="J1529" i="85" s="1"/>
  <c r="H1528" i="85"/>
  <c r="J1528" i="85" s="1"/>
  <c r="H1523" i="85"/>
  <c r="J1523" i="85" s="1"/>
  <c r="H1805" i="85"/>
  <c r="J1805" i="85" s="1"/>
  <c r="J1806" i="85" s="1"/>
  <c r="N73" i="85" s="1"/>
  <c r="O73" i="85" s="1"/>
  <c r="H1802" i="85"/>
  <c r="J1802" i="85" s="1"/>
  <c r="J1803" i="85" s="1"/>
  <c r="H1824" i="85"/>
  <c r="J1824" i="85" s="1"/>
  <c r="J1825" i="85" s="1"/>
  <c r="H1821" i="85"/>
  <c r="J1821" i="85" s="1"/>
  <c r="J1822" i="85" s="1"/>
  <c r="H1697" i="85"/>
  <c r="J1697" i="85" s="1"/>
  <c r="H1696" i="85"/>
  <c r="J1696" i="85" s="1"/>
  <c r="H1318" i="85"/>
  <c r="J1318" i="85" s="1"/>
  <c r="H1298" i="85"/>
  <c r="J1298" i="85" s="1"/>
  <c r="H1278" i="85"/>
  <c r="J1278" i="85" s="1"/>
  <c r="H1258" i="85"/>
  <c r="J1258" i="85" s="1"/>
  <c r="H1701" i="85"/>
  <c r="J1701" i="85" s="1"/>
  <c r="H1700" i="85"/>
  <c r="J1700" i="85" s="1"/>
  <c r="H1695" i="85"/>
  <c r="J1695" i="85" s="1"/>
  <c r="H1694" i="85"/>
  <c r="J1694" i="85" s="1"/>
  <c r="H238" i="85"/>
  <c r="J238" i="85" s="1"/>
  <c r="H239" i="85"/>
  <c r="J239" i="85" s="1"/>
  <c r="H220" i="85"/>
  <c r="J220" i="85" s="1"/>
  <c r="H1483" i="85"/>
  <c r="J1483" i="85" s="1"/>
  <c r="H1482" i="85"/>
  <c r="J1482" i="85" s="1"/>
  <c r="H1474" i="85"/>
  <c r="J1474" i="85" s="1"/>
  <c r="H1473" i="85"/>
  <c r="J1473" i="85" s="1"/>
  <c r="G1479" i="85"/>
  <c r="B1479" i="85" s="1"/>
  <c r="H1505" i="85"/>
  <c r="J1505" i="85" s="1"/>
  <c r="H10" i="85"/>
  <c r="J10" i="85" s="1"/>
  <c r="H11" i="85"/>
  <c r="J11" i="85" s="1"/>
  <c r="H15" i="85"/>
  <c r="J15" i="85" s="1"/>
  <c r="H16" i="85"/>
  <c r="J16" i="85" s="1"/>
  <c r="H17" i="85"/>
  <c r="J17" i="85" s="1"/>
  <c r="H86" i="85"/>
  <c r="J86" i="85" s="1"/>
  <c r="H87" i="85"/>
  <c r="J87" i="85" s="1"/>
  <c r="H91" i="85"/>
  <c r="J91" i="85" s="1"/>
  <c r="H105" i="85"/>
  <c r="J105" i="85" s="1"/>
  <c r="H107" i="85"/>
  <c r="J107" i="85" s="1"/>
  <c r="H110" i="85"/>
  <c r="J110" i="85" s="1"/>
  <c r="H111" i="85"/>
  <c r="J111" i="85" s="1"/>
  <c r="H112" i="85"/>
  <c r="J112" i="85" s="1"/>
  <c r="H113" i="85"/>
  <c r="J113" i="85" s="1"/>
  <c r="H187" i="85"/>
  <c r="J187" i="85" s="1"/>
  <c r="H188" i="85"/>
  <c r="J188" i="85" s="1"/>
  <c r="H189" i="85"/>
  <c r="J189" i="85" s="1"/>
  <c r="H191" i="85"/>
  <c r="J191" i="85" s="1"/>
  <c r="H192" i="85"/>
  <c r="J192" i="85" s="1"/>
  <c r="H242" i="85"/>
  <c r="J242" i="85" s="1"/>
  <c r="H243" i="85"/>
  <c r="J243" i="85" s="1"/>
  <c r="H286" i="85"/>
  <c r="J286" i="85" s="1"/>
  <c r="H287" i="85"/>
  <c r="J287" i="85" s="1"/>
  <c r="H292" i="85"/>
  <c r="J292" i="85" s="1"/>
  <c r="H294" i="85"/>
  <c r="J294" i="85" s="1"/>
  <c r="H295" i="85"/>
  <c r="J295" i="85" s="1"/>
  <c r="H296" i="85"/>
  <c r="J296" i="85" s="1"/>
  <c r="H297" i="85"/>
  <c r="J297" i="85" s="1"/>
  <c r="H298" i="85"/>
  <c r="J298" i="85" s="1"/>
  <c r="H441" i="85"/>
  <c r="J441" i="85" s="1"/>
  <c r="H443" i="85"/>
  <c r="J443" i="85" s="1"/>
  <c r="H451" i="85"/>
  <c r="J451" i="85" s="1"/>
  <c r="H452" i="85"/>
  <c r="J452" i="85" s="1"/>
  <c r="H453" i="85"/>
  <c r="J453" i="85" s="1"/>
  <c r="H468" i="85"/>
  <c r="J468" i="85" s="1"/>
  <c r="H470" i="85"/>
  <c r="J470" i="85" s="1"/>
  <c r="H478" i="85"/>
  <c r="J478" i="85" s="1"/>
  <c r="H479" i="85"/>
  <c r="J479" i="85" s="1"/>
  <c r="H480" i="85"/>
  <c r="J480" i="85" s="1"/>
  <c r="H495" i="85"/>
  <c r="J495" i="85" s="1"/>
  <c r="H497" i="85"/>
  <c r="J497" i="85" s="1"/>
  <c r="H507" i="85"/>
  <c r="J507" i="85" s="1"/>
  <c r="H508" i="85"/>
  <c r="J508" i="85" s="1"/>
  <c r="H600" i="85"/>
  <c r="J600" i="85" s="1"/>
  <c r="H601" i="85"/>
  <c r="J601" i="85" s="1"/>
  <c r="H617" i="85"/>
  <c r="J617" i="85" s="1"/>
  <c r="H618" i="85"/>
  <c r="J618" i="85" s="1"/>
  <c r="H625" i="85"/>
  <c r="J625" i="85" s="1"/>
  <c r="H626" i="85"/>
  <c r="J626" i="85" s="1"/>
  <c r="H641" i="85"/>
  <c r="J641" i="85" s="1"/>
  <c r="H643" i="85"/>
  <c r="J643" i="85" s="1"/>
  <c r="H651" i="85"/>
  <c r="J651" i="85" s="1"/>
  <c r="H652" i="85"/>
  <c r="J652" i="85" s="1"/>
  <c r="H653" i="85"/>
  <c r="J653" i="85" s="1"/>
  <c r="H668" i="85"/>
  <c r="J668" i="85" s="1"/>
  <c r="H670" i="85"/>
  <c r="J670" i="85" s="1"/>
  <c r="H678" i="85"/>
  <c r="J678" i="85" s="1"/>
  <c r="H679" i="85"/>
  <c r="J679" i="85" s="1"/>
  <c r="H680" i="85"/>
  <c r="J680" i="85" s="1"/>
  <c r="H820" i="85"/>
  <c r="J820" i="85" s="1"/>
  <c r="H821" i="85"/>
  <c r="J821" i="85" s="1"/>
  <c r="H828" i="85"/>
  <c r="J828" i="85" s="1"/>
  <c r="H841" i="85"/>
  <c r="J841" i="85" s="1"/>
  <c r="H843" i="85"/>
  <c r="J843" i="85" s="1"/>
  <c r="H861" i="85"/>
  <c r="J861" i="85" s="1"/>
  <c r="H863" i="85"/>
  <c r="J863" i="85" s="1"/>
  <c r="H879" i="85"/>
  <c r="J879" i="85" s="1"/>
  <c r="H881" i="85"/>
  <c r="J881" i="85" s="1"/>
  <c r="H891" i="85"/>
  <c r="J891" i="85" s="1"/>
  <c r="H892" i="85"/>
  <c r="J892" i="85" s="1"/>
  <c r="H909" i="85"/>
  <c r="J909" i="85" s="1"/>
  <c r="H911" i="85"/>
  <c r="J911" i="85" s="1"/>
  <c r="H921" i="85"/>
  <c r="J921" i="85" s="1"/>
  <c r="H922" i="85"/>
  <c r="J922" i="85" s="1"/>
  <c r="H968" i="85"/>
  <c r="J968" i="85" s="1"/>
  <c r="H970" i="85"/>
  <c r="J970" i="85" s="1"/>
  <c r="H979" i="85"/>
  <c r="J979" i="85" s="1"/>
  <c r="H980" i="85"/>
  <c r="J980" i="85" s="1"/>
  <c r="H997" i="85"/>
  <c r="J997" i="85" s="1"/>
  <c r="H999" i="85"/>
  <c r="J999" i="85" s="1"/>
  <c r="H1008" i="85"/>
  <c r="J1008" i="85" s="1"/>
  <c r="H1009" i="85"/>
  <c r="J1009" i="85" s="1"/>
  <c r="H1026" i="85"/>
  <c r="J1026" i="85" s="1"/>
  <c r="H1028" i="85"/>
  <c r="J1028" i="85" s="1"/>
  <c r="H1038" i="85"/>
  <c r="J1038" i="85" s="1"/>
  <c r="H1039" i="85"/>
  <c r="J1039" i="85" s="1"/>
  <c r="B1041" i="85"/>
  <c r="H1041" i="85"/>
  <c r="H1055" i="85"/>
  <c r="J1055" i="85" s="1"/>
  <c r="H1057" i="85"/>
  <c r="J1057" i="85" s="1"/>
  <c r="H1067" i="85"/>
  <c r="J1067" i="85" s="1"/>
  <c r="H1068" i="85"/>
  <c r="J1068" i="85" s="1"/>
  <c r="I1090" i="85"/>
  <c r="H1093" i="85"/>
  <c r="J1093" i="85" s="1"/>
  <c r="H1095" i="85"/>
  <c r="J1095" i="85" s="1"/>
  <c r="H1104" i="85"/>
  <c r="J1104" i="85" s="1"/>
  <c r="H1105" i="85"/>
  <c r="J1105" i="85" s="1"/>
  <c r="I1127" i="85"/>
  <c r="B1129" i="85" s="1"/>
  <c r="H1138" i="85"/>
  <c r="J1138" i="85" s="1"/>
  <c r="H1140" i="85"/>
  <c r="J1140" i="85" s="1"/>
  <c r="H1150" i="85"/>
  <c r="J1150" i="85" s="1"/>
  <c r="H1151" i="85"/>
  <c r="J1151" i="85" s="1"/>
  <c r="H1166" i="85"/>
  <c r="J1166" i="85" s="1"/>
  <c r="H1168" i="85"/>
  <c r="J1168" i="85" s="1"/>
  <c r="H1176" i="85"/>
  <c r="J1176" i="85" s="1"/>
  <c r="H1177" i="85"/>
  <c r="J1177" i="85" s="1"/>
  <c r="H1178" i="85"/>
  <c r="J1178" i="85" s="1"/>
  <c r="H1186" i="85"/>
  <c r="J1186" i="85" s="1"/>
  <c r="H1188" i="85"/>
  <c r="J1188" i="85" s="1"/>
  <c r="H1206" i="85"/>
  <c r="J1206" i="85" s="1"/>
  <c r="H1207" i="85"/>
  <c r="J1207" i="85" s="1"/>
  <c r="H1215" i="85"/>
  <c r="J1215" i="85" s="1"/>
  <c r="H1230" i="85"/>
  <c r="J1230" i="85" s="1"/>
  <c r="H1231" i="85"/>
  <c r="J1231" i="85" s="1"/>
  <c r="H1242" i="85"/>
  <c r="J1242" i="85" s="1"/>
  <c r="J1243" i="85" s="1"/>
  <c r="H1257" i="85"/>
  <c r="J1257" i="85" s="1"/>
  <c r="H1259" i="85"/>
  <c r="J1259" i="85" s="1"/>
  <c r="H1262" i="85"/>
  <c r="J1262" i="85" s="1"/>
  <c r="H1277" i="85"/>
  <c r="J1277" i="85" s="1"/>
  <c r="H1279" i="85"/>
  <c r="J1279" i="85" s="1"/>
  <c r="H1282" i="85"/>
  <c r="J1282" i="85" s="1"/>
  <c r="H1297" i="85"/>
  <c r="J1297" i="85" s="1"/>
  <c r="H1299" i="85"/>
  <c r="J1299" i="85" s="1"/>
  <c r="H1302" i="85"/>
  <c r="J1302" i="85" s="1"/>
  <c r="H1317" i="85"/>
  <c r="J1317" i="85" s="1"/>
  <c r="H1319" i="85"/>
  <c r="J1319" i="85" s="1"/>
  <c r="H1337" i="85"/>
  <c r="J1337" i="85" s="1"/>
  <c r="H1338" i="85"/>
  <c r="J1338" i="85" s="1"/>
  <c r="H1354" i="85"/>
  <c r="J1354" i="85" s="1"/>
  <c r="H1356" i="85"/>
  <c r="J1356" i="85" s="1"/>
  <c r="H1366" i="85"/>
  <c r="J1366" i="85" s="1"/>
  <c r="H1367" i="85"/>
  <c r="J1367" i="85" s="1"/>
  <c r="H1384" i="85"/>
  <c r="J1384" i="85" s="1"/>
  <c r="H1386" i="85"/>
  <c r="J1386" i="85" s="1"/>
  <c r="H1395" i="85"/>
  <c r="J1395" i="85" s="1"/>
  <c r="H1396" i="85"/>
  <c r="J1396" i="85" s="1"/>
  <c r="H1414" i="85"/>
  <c r="J1414" i="85" s="1"/>
  <c r="H1416" i="85"/>
  <c r="J1416" i="85" s="1"/>
  <c r="F1434" i="85"/>
  <c r="H1434" i="85" s="1"/>
  <c r="F1435" i="85"/>
  <c r="H1435" i="85" s="1"/>
  <c r="H1444" i="85"/>
  <c r="J1444" i="85" s="1"/>
  <c r="H1446" i="85"/>
  <c r="J1446" i="85" s="1"/>
  <c r="H1498" i="85"/>
  <c r="J1498" i="85" s="1"/>
  <c r="H1499" i="85"/>
  <c r="J1499" i="85" s="1"/>
  <c r="H1506" i="85"/>
  <c r="J1506" i="85" s="1"/>
  <c r="H1507" i="85"/>
  <c r="J1507" i="85" s="1"/>
  <c r="H214" i="85"/>
  <c r="J214" i="85" s="1"/>
  <c r="H215" i="85"/>
  <c r="J215" i="85" s="1"/>
  <c r="H218" i="85"/>
  <c r="J218" i="85" s="1"/>
  <c r="H219" i="85"/>
  <c r="J219" i="85" s="1"/>
  <c r="H221" i="85"/>
  <c r="J221" i="85" s="1"/>
  <c r="H1587" i="85"/>
  <c r="J1587" i="85" s="1"/>
  <c r="H1588" i="85"/>
  <c r="J1588" i="85" s="1"/>
  <c r="H1591" i="85"/>
  <c r="J1591" i="85" s="1"/>
  <c r="J1606" i="85"/>
  <c r="J1607" i="85"/>
  <c r="H1662" i="85"/>
  <c r="J1662" i="85" s="1"/>
  <c r="H1663" i="85"/>
  <c r="J1663" i="85" s="1"/>
  <c r="J1669" i="85"/>
  <c r="H1673" i="85"/>
  <c r="J1673" i="85" s="1"/>
  <c r="H1675" i="85"/>
  <c r="J1675" i="85" s="1"/>
  <c r="H5" i="7"/>
  <c r="H11" i="7"/>
  <c r="H6" i="7"/>
  <c r="H7" i="7"/>
  <c r="H9" i="7"/>
  <c r="H12" i="7"/>
  <c r="H13" i="7"/>
  <c r="H14" i="7"/>
  <c r="H15" i="7"/>
  <c r="H16" i="7"/>
  <c r="H17" i="7"/>
  <c r="H18" i="7"/>
  <c r="H23" i="7"/>
  <c r="H24" i="7"/>
  <c r="H25" i="7"/>
  <c r="H26" i="7"/>
  <c r="H27" i="7"/>
  <c r="H28" i="7"/>
  <c r="J32" i="7"/>
  <c r="H574" i="85" s="1"/>
  <c r="J574" i="85" s="1"/>
  <c r="J33" i="7"/>
  <c r="J34" i="7"/>
  <c r="H1760" i="85" s="1"/>
  <c r="J1760" i="85" s="1"/>
  <c r="H1363" i="85"/>
  <c r="J1363" i="85" s="1"/>
  <c r="H448" i="85"/>
  <c r="J448" i="85" s="1"/>
  <c r="F1430" i="85"/>
  <c r="H1430" i="85" s="1"/>
  <c r="H888" i="85"/>
  <c r="J888" i="85" s="1"/>
  <c r="H648" i="85"/>
  <c r="J648" i="85" s="1"/>
  <c r="H675" i="85"/>
  <c r="J675" i="85" s="1"/>
  <c r="H1035" i="85"/>
  <c r="J1035" i="85" s="1"/>
  <c r="H1173" i="85"/>
  <c r="J1173" i="85" s="1"/>
  <c r="H1101" i="85"/>
  <c r="J1101" i="85" s="1"/>
  <c r="H504" i="85"/>
  <c r="J504" i="85" s="1"/>
  <c r="H1147" i="85"/>
  <c r="J1147" i="85" s="1"/>
  <c r="H475" i="85"/>
  <c r="J475" i="85" s="1"/>
  <c r="J35" i="7"/>
  <c r="H572" i="85" s="1"/>
  <c r="J572" i="85" s="1"/>
  <c r="H918" i="85"/>
  <c r="J918" i="85" s="1"/>
  <c r="H1005" i="85"/>
  <c r="J1005" i="85" s="1"/>
  <c r="H1392" i="85"/>
  <c r="J1392" i="85" s="1"/>
  <c r="H1064" i="85"/>
  <c r="J1064" i="85" s="1"/>
  <c r="H976" i="85"/>
  <c r="L354" i="85"/>
  <c r="H669" i="85"/>
  <c r="J669" i="85" s="1"/>
  <c r="H969" i="85"/>
  <c r="J969" i="85" s="1"/>
  <c r="H496" i="85"/>
  <c r="J496" i="85" s="1"/>
  <c r="H442" i="85"/>
  <c r="J442" i="85" s="1"/>
  <c r="H750" i="85"/>
  <c r="J750" i="85" s="1"/>
  <c r="H842" i="85"/>
  <c r="J842" i="85" s="1"/>
  <c r="H784" i="85"/>
  <c r="J784" i="85" s="1"/>
  <c r="H1094" i="85"/>
  <c r="J1094" i="85" s="1"/>
  <c r="H106" i="85"/>
  <c r="J106" i="85" s="1"/>
  <c r="H526" i="85"/>
  <c r="J526" i="85" s="1"/>
  <c r="H373" i="85"/>
  <c r="J373" i="85" s="1"/>
  <c r="H1755" i="85"/>
  <c r="J1755" i="85" s="1"/>
  <c r="H699" i="85"/>
  <c r="J699" i="85" s="1"/>
  <c r="E28" i="112"/>
  <c r="H1232" i="85"/>
  <c r="J1232" i="85" s="1"/>
  <c r="H134" i="85"/>
  <c r="J134" i="85" s="1"/>
  <c r="H1415" i="85"/>
  <c r="J1415" i="85" s="1"/>
  <c r="H1167" i="85"/>
  <c r="J1167" i="85" s="1"/>
  <c r="I18" i="7"/>
  <c r="J1754" i="85"/>
  <c r="J951" i="85"/>
  <c r="J1549" i="85"/>
  <c r="J1550" i="85" s="1"/>
  <c r="J1546" i="85"/>
  <c r="H1779" i="85"/>
  <c r="J1779" i="85" s="1"/>
  <c r="H1355" i="85"/>
  <c r="J1355" i="85" s="1"/>
  <c r="H413" i="85"/>
  <c r="J413" i="85" s="1"/>
  <c r="H733" i="85"/>
  <c r="J733" i="85" s="1"/>
  <c r="H1056" i="85"/>
  <c r="J1056" i="85" s="1"/>
  <c r="H716" i="85"/>
  <c r="J716" i="85" s="1"/>
  <c r="H183" i="85"/>
  <c r="J183" i="85" s="1"/>
  <c r="H767" i="85"/>
  <c r="J767" i="85" s="1"/>
  <c r="H642" i="85"/>
  <c r="J642" i="85" s="1"/>
  <c r="H1674" i="85"/>
  <c r="J1674" i="85" s="1"/>
  <c r="H469" i="85"/>
  <c r="J469" i="85" s="1"/>
  <c r="H998" i="85"/>
  <c r="J998" i="85" s="1"/>
  <c r="H801" i="85"/>
  <c r="J801" i="85" s="1"/>
  <c r="H1027" i="85"/>
  <c r="J1027" i="85" s="1"/>
  <c r="H333" i="85"/>
  <c r="J333" i="85" s="1"/>
  <c r="H1524" i="85"/>
  <c r="J1524" i="85" s="1"/>
  <c r="H556" i="85"/>
  <c r="J556" i="85" s="1"/>
  <c r="H288" i="85"/>
  <c r="J288" i="85" s="1"/>
  <c r="H1385" i="85"/>
  <c r="J1385" i="85" s="1"/>
  <c r="H880" i="85"/>
  <c r="J880" i="85" s="1"/>
  <c r="H1187" i="85"/>
  <c r="J1187" i="85" s="1"/>
  <c r="H940" i="85"/>
  <c r="J940" i="85" s="1"/>
  <c r="H1566" i="85"/>
  <c r="J1566" i="85" s="1"/>
  <c r="H910" i="85"/>
  <c r="J910" i="85" s="1"/>
  <c r="H862" i="85"/>
  <c r="J862" i="85" s="1"/>
  <c r="I27" i="7"/>
  <c r="I13" i="7"/>
  <c r="J1756" i="85"/>
  <c r="E37" i="7"/>
  <c r="F37" i="7" s="1"/>
  <c r="L29" i="122"/>
  <c r="N29" i="122" s="1"/>
  <c r="G60" i="85" l="1"/>
  <c r="B60" i="85" s="1"/>
  <c r="J60" i="85" s="1"/>
  <c r="G37" i="85"/>
  <c r="K307" i="85"/>
  <c r="J380" i="85"/>
  <c r="J340" i="85"/>
  <c r="J1304" i="85"/>
  <c r="J1264" i="85"/>
  <c r="H33" i="9"/>
  <c r="H37" i="9" s="1"/>
  <c r="G37" i="9"/>
  <c r="G39" i="9" s="1"/>
  <c r="H224" i="85" s="1"/>
  <c r="J224" i="85" s="1"/>
  <c r="L353" i="85"/>
  <c r="J382" i="85"/>
  <c r="D8" i="86"/>
  <c r="H573" i="85"/>
  <c r="J573" i="85" s="1"/>
  <c r="J1667" i="85"/>
  <c r="J1284" i="85"/>
  <c r="F11" i="120"/>
  <c r="I51" i="124"/>
  <c r="J51" i="124" s="1"/>
  <c r="K82" i="125"/>
  <c r="L82" i="125" s="1"/>
  <c r="J1041" i="85"/>
  <c r="D27" i="112"/>
  <c r="G23" i="112" s="1"/>
  <c r="I21" i="124"/>
  <c r="J21" i="124" s="1"/>
  <c r="I52" i="124"/>
  <c r="J52" i="124" s="1"/>
  <c r="E21" i="7"/>
  <c r="F16" i="115"/>
  <c r="F17" i="115" s="1"/>
  <c r="J6" i="86"/>
  <c r="J1010" i="85"/>
  <c r="J952" i="85"/>
  <c r="J1573" i="85"/>
  <c r="J671" i="85"/>
  <c r="J12" i="85"/>
  <c r="J844" i="85"/>
  <c r="J1106" i="85"/>
  <c r="O19" i="9"/>
  <c r="J882" i="85"/>
  <c r="F28" i="112"/>
  <c r="H532" i="85"/>
  <c r="J532" i="85" s="1"/>
  <c r="J1593" i="85"/>
  <c r="H1658" i="85"/>
  <c r="J1658" i="85" s="1"/>
  <c r="J216" i="85"/>
  <c r="J1500" i="85"/>
  <c r="J36" i="7"/>
  <c r="H703" i="85" s="1"/>
  <c r="J703" i="85" s="1"/>
  <c r="J704" i="85" s="1"/>
  <c r="J95" i="119"/>
  <c r="C13" i="120" s="1"/>
  <c r="F13" i="120" s="1"/>
  <c r="J101" i="119"/>
  <c r="F14" i="120" s="1"/>
  <c r="F9" i="120"/>
  <c r="F16" i="120"/>
  <c r="J109" i="119"/>
  <c r="J1757" i="85"/>
  <c r="J528" i="85"/>
  <c r="J92" i="85"/>
  <c r="J1260" i="85"/>
  <c r="J912" i="85"/>
  <c r="J619" i="85"/>
  <c r="J18" i="85"/>
  <c r="J1781" i="85"/>
  <c r="J269" i="85"/>
  <c r="J541" i="85"/>
  <c r="J1233" i="85"/>
  <c r="J893" i="85"/>
  <c r="J1280" i="85"/>
  <c r="J1357" i="85"/>
  <c r="J701" i="85"/>
  <c r="J1569" i="85"/>
  <c r="J334" i="85"/>
  <c r="H1436" i="85"/>
  <c r="J414" i="85"/>
  <c r="J1029" i="85"/>
  <c r="J1096" i="85"/>
  <c r="J222" i="85"/>
  <c r="J1368" i="85"/>
  <c r="J264" i="85"/>
  <c r="J1644" i="85"/>
  <c r="J942" i="85"/>
  <c r="J1617" i="85"/>
  <c r="J1619" i="85" s="1"/>
  <c r="J1625" i="85" s="1"/>
  <c r="J1626" i="85" s="1"/>
  <c r="H1639" i="85"/>
  <c r="J1639" i="85" s="1"/>
  <c r="J1640" i="85" s="1"/>
  <c r="J1764" i="85"/>
  <c r="J1179" i="85"/>
  <c r="J1141" i="85"/>
  <c r="J193" i="85"/>
  <c r="J1698" i="85"/>
  <c r="J1702" i="85"/>
  <c r="J1526" i="85"/>
  <c r="F1503" i="85"/>
  <c r="G1503" i="85" s="1"/>
  <c r="B1503" i="85" s="1"/>
  <c r="F33" i="9"/>
  <c r="F37" i="9" s="1"/>
  <c r="E9" i="7"/>
  <c r="E10" i="7" s="1"/>
  <c r="E11" i="7" s="1"/>
  <c r="E12" i="7" s="1"/>
  <c r="E13" i="7" s="1"/>
  <c r="F19" i="9"/>
  <c r="J498" i="85"/>
  <c r="J114" i="85"/>
  <c r="J164" i="85"/>
  <c r="J976" i="85"/>
  <c r="H947" i="85"/>
  <c r="J947" i="85" s="1"/>
  <c r="E27" i="7"/>
  <c r="E28" i="7" s="1"/>
  <c r="E7" i="114"/>
  <c r="L7" i="86"/>
  <c r="J1300" i="85"/>
  <c r="J1530" i="85"/>
  <c r="E38" i="7"/>
  <c r="F38" i="7" s="1"/>
  <c r="J37" i="7"/>
  <c r="H720" i="85" s="1"/>
  <c r="J720" i="85" s="1"/>
  <c r="J721" i="85" s="1"/>
  <c r="J1339" i="85"/>
  <c r="J1216" i="85"/>
  <c r="J1169" i="85"/>
  <c r="J923" i="85"/>
  <c r="J864" i="85"/>
  <c r="J822" i="85"/>
  <c r="J654" i="85"/>
  <c r="J602" i="85"/>
  <c r="J605" i="85" s="1"/>
  <c r="J606" i="85" s="1"/>
  <c r="J607" i="85" s="1"/>
  <c r="J608" i="85" s="1"/>
  <c r="J609" i="85" s="1"/>
  <c r="J610" i="85" s="1"/>
  <c r="K25" i="134" s="1"/>
  <c r="L25" i="134" s="1"/>
  <c r="J1479" i="85"/>
  <c r="J240" i="85"/>
  <c r="J1752" i="85"/>
  <c r="J735" i="85"/>
  <c r="J718" i="85"/>
  <c r="J1058" i="85"/>
  <c r="J1664" i="85"/>
  <c r="J1397" i="85"/>
  <c r="J1320" i="85"/>
  <c r="J1208" i="85"/>
  <c r="J1152" i="85"/>
  <c r="J1069" i="85"/>
  <c r="J681" i="85"/>
  <c r="J644" i="85"/>
  <c r="J509" i="85"/>
  <c r="J454" i="85"/>
  <c r="J245" i="85"/>
  <c r="J343" i="85"/>
  <c r="J169" i="85"/>
  <c r="J752" i="85"/>
  <c r="J1841" i="85"/>
  <c r="J1845" i="85" s="1"/>
  <c r="G8" i="7"/>
  <c r="J1676" i="85"/>
  <c r="J1000" i="85"/>
  <c r="J829" i="85"/>
  <c r="J1475" i="85"/>
  <c r="J1324" i="85"/>
  <c r="J1547" i="85"/>
  <c r="J1552" i="85" s="1"/>
  <c r="J1553" i="85" s="1"/>
  <c r="J1554" i="85" s="1"/>
  <c r="J1555" i="85" s="1"/>
  <c r="J1556" i="85" s="1"/>
  <c r="J1557" i="85" s="1"/>
  <c r="J136" i="85"/>
  <c r="J786" i="85"/>
  <c r="J803" i="85"/>
  <c r="H19" i="9"/>
  <c r="H23" i="9" s="1"/>
  <c r="H39" i="9" s="1"/>
  <c r="J1589" i="85"/>
  <c r="J1447" i="85"/>
  <c r="J1387" i="85"/>
  <c r="J481" i="85"/>
  <c r="J568" i="85"/>
  <c r="J1735" i="85"/>
  <c r="J1189" i="85"/>
  <c r="J981" i="85"/>
  <c r="J471" i="85"/>
  <c r="J444" i="85"/>
  <c r="J769" i="85"/>
  <c r="J1417" i="85"/>
  <c r="J1040" i="85"/>
  <c r="J971" i="85"/>
  <c r="J627" i="85"/>
  <c r="J289" i="85"/>
  <c r="J108" i="85"/>
  <c r="J88" i="85"/>
  <c r="J374" i="85"/>
  <c r="J558" i="85"/>
  <c r="J185" i="85"/>
  <c r="J142" i="85"/>
  <c r="J299" i="85"/>
  <c r="J421" i="85"/>
  <c r="J1724" i="85"/>
  <c r="J1730" i="85"/>
  <c r="J1706" i="85"/>
  <c r="J61" i="85" l="1"/>
  <c r="J66" i="85" s="1"/>
  <c r="J67" i="85" s="1"/>
  <c r="J68" i="85" s="1"/>
  <c r="J69" i="85" s="1"/>
  <c r="J70" i="85" s="1"/>
  <c r="J71" i="85" s="1"/>
  <c r="J72" i="85" s="1"/>
  <c r="J74" i="85" s="1"/>
  <c r="J75" i="85" s="1"/>
  <c r="K58" i="136" s="1"/>
  <c r="J383" i="85"/>
  <c r="J1266" i="85"/>
  <c r="J1267" i="85" s="1"/>
  <c r="J1268" i="85" s="1"/>
  <c r="J1269" i="85" s="1"/>
  <c r="J1270" i="85" s="1"/>
  <c r="H247" i="85"/>
  <c r="J1306" i="85"/>
  <c r="J1307" i="85" s="1"/>
  <c r="J1286" i="85"/>
  <c r="J1287" i="85" s="1"/>
  <c r="J1288" i="85" s="1"/>
  <c r="H1503" i="85"/>
  <c r="J1503" i="85" s="1"/>
  <c r="J1504" i="85" s="1"/>
  <c r="J1508" i="85" s="1"/>
  <c r="I20" i="124"/>
  <c r="J20" i="124" s="1"/>
  <c r="K19" i="127"/>
  <c r="L19" i="127" s="1"/>
  <c r="K16" i="125"/>
  <c r="L16" i="125" s="1"/>
  <c r="J1595" i="85"/>
  <c r="J1596" i="85" s="1"/>
  <c r="N52" i="122"/>
  <c r="H271" i="85"/>
  <c r="H1829" i="85"/>
  <c r="J1829" i="85" s="1"/>
  <c r="H1811" i="85"/>
  <c r="J38" i="7"/>
  <c r="H737" i="85" s="1"/>
  <c r="J737" i="85" s="1"/>
  <c r="J738" i="85" s="1"/>
  <c r="J740" i="85" s="1"/>
  <c r="J741" i="85" s="1"/>
  <c r="J706" i="85"/>
  <c r="J707" i="85" s="1"/>
  <c r="J708" i="85" s="1"/>
  <c r="J709" i="85" s="1"/>
  <c r="J710" i="85" s="1"/>
  <c r="J711" i="85" s="1"/>
  <c r="C9" i="86"/>
  <c r="J7" i="86"/>
  <c r="F23" i="9"/>
  <c r="F39" i="9" s="1"/>
  <c r="H386" i="85" s="1"/>
  <c r="J1575" i="85"/>
  <c r="J1576" i="85" s="1"/>
  <c r="J1577" i="85" s="1"/>
  <c r="J1578" i="85" s="1"/>
  <c r="J1579" i="85" s="1"/>
  <c r="J1580" i="85" s="1"/>
  <c r="J1646" i="85"/>
  <c r="J19" i="85"/>
  <c r="J20" i="85" s="1"/>
  <c r="J21" i="85" s="1"/>
  <c r="J22" i="85" s="1"/>
  <c r="J23" i="85" s="1"/>
  <c r="J24" i="85" s="1"/>
  <c r="J1758" i="85"/>
  <c r="H1765" i="85" s="1"/>
  <c r="J1765" i="85" s="1"/>
  <c r="J1766" i="85" s="1"/>
  <c r="H1768" i="85" s="1"/>
  <c r="J1768" i="85" s="1"/>
  <c r="J225" i="85"/>
  <c r="J226" i="85" s="1"/>
  <c r="J227" i="85" s="1"/>
  <c r="J228" i="85" s="1"/>
  <c r="J229" i="85" s="1"/>
  <c r="J230" i="85" s="1"/>
  <c r="J231" i="85" s="1"/>
  <c r="O23" i="9"/>
  <c r="P19" i="9"/>
  <c r="P23" i="9" s="1"/>
  <c r="E39" i="7"/>
  <c r="F39" i="7" s="1"/>
  <c r="J723" i="85"/>
  <c r="J724" i="85" s="1"/>
  <c r="J725" i="85" s="1"/>
  <c r="J726" i="85" s="1"/>
  <c r="J727" i="85" s="1"/>
  <c r="J728" i="85" s="1"/>
  <c r="K86" i="127" s="1"/>
  <c r="L86" i="127" s="1"/>
  <c r="F15" i="120"/>
  <c r="F46" i="120" s="1"/>
  <c r="J1532" i="85"/>
  <c r="J1533" i="85" s="1"/>
  <c r="J1534" i="85" s="1"/>
  <c r="J1535" i="85" s="1"/>
  <c r="J1536" i="85" s="1"/>
  <c r="J1537" i="85" s="1"/>
  <c r="K17" i="134" s="1"/>
  <c r="L17" i="134" s="1"/>
  <c r="J1846" i="85"/>
  <c r="J1847" i="85" s="1"/>
  <c r="J1848" i="85" s="1"/>
  <c r="J1849" i="85" s="1"/>
  <c r="J1850" i="85" s="1"/>
  <c r="J1627" i="85"/>
  <c r="J1628" i="85" s="1"/>
  <c r="J1629" i="85" s="1"/>
  <c r="J1480" i="85"/>
  <c r="J1484" i="85" s="1"/>
  <c r="D10" i="86"/>
  <c r="L8" i="86"/>
  <c r="J1326" i="85"/>
  <c r="J1327" i="85" s="1"/>
  <c r="J1328" i="85" s="1"/>
  <c r="J1329" i="85" s="1"/>
  <c r="J1330" i="85" s="1"/>
  <c r="J171" i="85"/>
  <c r="J172" i="85" s="1"/>
  <c r="E14" i="7"/>
  <c r="E8" i="114"/>
  <c r="J1737" i="85"/>
  <c r="J1738" i="85" s="1"/>
  <c r="J93" i="85"/>
  <c r="J94" i="85" s="1"/>
  <c r="J1708" i="85"/>
  <c r="J1709" i="85" s="1"/>
  <c r="J1308" i="85"/>
  <c r="J1309" i="85" s="1"/>
  <c r="J1310" i="85" s="1"/>
  <c r="H1451" i="85"/>
  <c r="J1451" i="85" s="1"/>
  <c r="J1452" i="85" s="1"/>
  <c r="J1647" i="85" l="1"/>
  <c r="J1648" i="85" s="1"/>
  <c r="J1649" i="85" s="1"/>
  <c r="J1650" i="85" s="1"/>
  <c r="N65" i="85"/>
  <c r="O65" i="85" s="1"/>
  <c r="K99" i="134"/>
  <c r="L99" i="134" s="1"/>
  <c r="N63" i="85"/>
  <c r="O63" i="85" s="1"/>
  <c r="O67" i="85" s="1"/>
  <c r="K34" i="119"/>
  <c r="L34" i="119" s="1"/>
  <c r="K33" i="136"/>
  <c r="L33" i="136" s="1"/>
  <c r="H301" i="85"/>
  <c r="J1289" i="85"/>
  <c r="J1290" i="85" s="1"/>
  <c r="K108" i="134" s="1"/>
  <c r="L108" i="134" s="1"/>
  <c r="K116" i="134"/>
  <c r="L116" i="134" s="1"/>
  <c r="J39" i="7"/>
  <c r="H754" i="85" s="1"/>
  <c r="J754" i="85" s="1"/>
  <c r="J755" i="85" s="1"/>
  <c r="J757" i="85" s="1"/>
  <c r="J758" i="85" s="1"/>
  <c r="I47" i="124"/>
  <c r="J47" i="124" s="1"/>
  <c r="I16" i="124"/>
  <c r="J16" i="124" s="1"/>
  <c r="E40" i="7"/>
  <c r="F40" i="7" s="1"/>
  <c r="H423" i="85"/>
  <c r="J423" i="85" s="1"/>
  <c r="H345" i="85"/>
  <c r="J345" i="85" s="1"/>
  <c r="J386" i="85"/>
  <c r="J301" i="85"/>
  <c r="C10" i="86"/>
  <c r="J8" i="86"/>
  <c r="J271" i="85"/>
  <c r="J272" i="85" s="1"/>
  <c r="J274" i="85" s="1"/>
  <c r="J275" i="85" s="1"/>
  <c r="J247" i="85"/>
  <c r="J248" i="85" s="1"/>
  <c r="J78" i="85"/>
  <c r="J79" i="85" s="1"/>
  <c r="K95" i="136" s="1"/>
  <c r="L95" i="136" s="1"/>
  <c r="J1769" i="85"/>
  <c r="J1770" i="85" s="1"/>
  <c r="J1771" i="85" s="1"/>
  <c r="J1772" i="85" s="1"/>
  <c r="K157" i="134" s="1"/>
  <c r="L157" i="134" s="1"/>
  <c r="E9" i="114"/>
  <c r="J1486" i="85"/>
  <c r="J1487" i="85" s="1"/>
  <c r="J1488" i="85" s="1"/>
  <c r="J1489" i="85" s="1"/>
  <c r="J1490" i="85" s="1"/>
  <c r="J1491" i="85" s="1"/>
  <c r="J173" i="85"/>
  <c r="J174" i="85" s="1"/>
  <c r="J175" i="85" s="1"/>
  <c r="E15" i="7"/>
  <c r="L9" i="86"/>
  <c r="D11" i="86"/>
  <c r="J1739" i="85"/>
  <c r="J1740" i="85" s="1"/>
  <c r="J1741" i="85" s="1"/>
  <c r="J1742" i="85" s="1"/>
  <c r="J46" i="85"/>
  <c r="J47" i="85" s="1"/>
  <c r="J48" i="85" s="1"/>
  <c r="J49" i="85" s="1"/>
  <c r="J1710" i="85"/>
  <c r="J1711" i="85" s="1"/>
  <c r="J1712" i="85" s="1"/>
  <c r="J1713" i="85" s="1"/>
  <c r="J95" i="85"/>
  <c r="J96" i="85" s="1"/>
  <c r="J97" i="85" s="1"/>
  <c r="J98" i="85" s="1"/>
  <c r="J1811" i="85"/>
  <c r="J1510" i="85"/>
  <c r="J1511" i="85" s="1"/>
  <c r="J742" i="85"/>
  <c r="J743" i="85" s="1"/>
  <c r="J744" i="85" s="1"/>
  <c r="J745" i="85" s="1"/>
  <c r="K94" i="127" s="1"/>
  <c r="J1453" i="85"/>
  <c r="J1454" i="85" s="1"/>
  <c r="J1455" i="85" s="1"/>
  <c r="J1456" i="85" s="1"/>
  <c r="K115" i="136" s="1"/>
  <c r="L115" i="136" s="1"/>
  <c r="J1597" i="85"/>
  <c r="J1598" i="85" s="1"/>
  <c r="J1599" i="85" s="1"/>
  <c r="J1600" i="85" s="1"/>
  <c r="K87" i="136" l="1"/>
  <c r="L87" i="136" s="1"/>
  <c r="K15" i="136"/>
  <c r="L15" i="136" s="1"/>
  <c r="K58" i="119"/>
  <c r="L58" i="119" s="1"/>
  <c r="L58" i="136"/>
  <c r="N58" i="136" s="1"/>
  <c r="C47" i="120"/>
  <c r="I18" i="124"/>
  <c r="J18" i="124" s="1"/>
  <c r="I49" i="124"/>
  <c r="J49" i="124" s="1"/>
  <c r="K95" i="119"/>
  <c r="L95" i="119" s="1"/>
  <c r="J40" i="7"/>
  <c r="H771" i="85" s="1"/>
  <c r="J771" i="85" s="1"/>
  <c r="J772" i="85" s="1"/>
  <c r="J774" i="85" s="1"/>
  <c r="J775" i="85" s="1"/>
  <c r="E41" i="7"/>
  <c r="F41" i="7" s="1"/>
  <c r="J9" i="86"/>
  <c r="C11" i="86"/>
  <c r="K87" i="119"/>
  <c r="K16" i="119"/>
  <c r="L16" i="119" s="1"/>
  <c r="D12" i="86"/>
  <c r="L10" i="86"/>
  <c r="E10" i="114"/>
  <c r="E16" i="7"/>
  <c r="J759" i="85"/>
  <c r="J760" i="85" s="1"/>
  <c r="J761" i="85" s="1"/>
  <c r="J762" i="85" s="1"/>
  <c r="J1512" i="85"/>
  <c r="J1513" i="85" s="1"/>
  <c r="J1514" i="85" s="1"/>
  <c r="J1515" i="85" s="1"/>
  <c r="J250" i="85"/>
  <c r="J251" i="85" s="1"/>
  <c r="J276" i="85"/>
  <c r="J277" i="85" s="1"/>
  <c r="J278" i="85" s="1"/>
  <c r="J279" i="85" s="1"/>
  <c r="K141" i="136" l="1"/>
  <c r="L141" i="136" s="1"/>
  <c r="K50" i="136"/>
  <c r="L50" i="136" s="1"/>
  <c r="K44" i="119"/>
  <c r="L44" i="119" s="1"/>
  <c r="K43" i="136"/>
  <c r="L43" i="136" s="1"/>
  <c r="C49" i="120"/>
  <c r="C48" i="120"/>
  <c r="E42" i="7"/>
  <c r="I12" i="124"/>
  <c r="J12" i="124" s="1"/>
  <c r="I43" i="124"/>
  <c r="J43" i="124" s="1"/>
  <c r="J41" i="7"/>
  <c r="H788" i="85" s="1"/>
  <c r="J788" i="85" s="1"/>
  <c r="J789" i="85" s="1"/>
  <c r="J791" i="85" s="1"/>
  <c r="J792" i="85" s="1"/>
  <c r="L87" i="119"/>
  <c r="I11" i="124"/>
  <c r="J11" i="124" s="1"/>
  <c r="I42" i="124"/>
  <c r="J42" i="124" s="1"/>
  <c r="J10" i="86"/>
  <c r="C12" i="86"/>
  <c r="K51" i="119"/>
  <c r="L51" i="119" s="1"/>
  <c r="K134" i="119"/>
  <c r="D13" i="86"/>
  <c r="L11" i="86"/>
  <c r="E11" i="114"/>
  <c r="E17" i="7"/>
  <c r="J252" i="85"/>
  <c r="J253" i="85" s="1"/>
  <c r="J254" i="85" s="1"/>
  <c r="J255" i="85" s="1"/>
  <c r="J776" i="85"/>
  <c r="J777" i="85" s="1"/>
  <c r="J778" i="85" s="1"/>
  <c r="J779" i="85" s="1"/>
  <c r="L94" i="127" s="1"/>
  <c r="C50" i="120" l="1"/>
  <c r="F42" i="7"/>
  <c r="J42" i="7" s="1"/>
  <c r="H805" i="85" s="1"/>
  <c r="J805" i="85" s="1"/>
  <c r="J806" i="85" s="1"/>
  <c r="J808" i="85" s="1"/>
  <c r="J809" i="85" s="1"/>
  <c r="J810" i="85" s="1"/>
  <c r="J811" i="85" s="1"/>
  <c r="J812" i="85" s="1"/>
  <c r="J813" i="85" s="1"/>
  <c r="L134" i="119"/>
  <c r="I23" i="124"/>
  <c r="J23" i="124" s="1"/>
  <c r="I54" i="124"/>
  <c r="J54" i="124" s="1"/>
  <c r="J11" i="86"/>
  <c r="C13" i="86"/>
  <c r="E12" i="114"/>
  <c r="D14" i="86"/>
  <c r="L12" i="86"/>
  <c r="E18" i="7"/>
  <c r="J793" i="85"/>
  <c r="J794" i="85" s="1"/>
  <c r="J795" i="85" s="1"/>
  <c r="J796" i="85" s="1"/>
  <c r="C52" i="120" l="1"/>
  <c r="G9" i="118" s="1"/>
  <c r="J12" i="86"/>
  <c r="C14" i="86"/>
  <c r="E19" i="7"/>
  <c r="E13" i="114"/>
  <c r="D15" i="86"/>
  <c r="L13" i="86"/>
  <c r="C15" i="86" l="1"/>
  <c r="J13" i="86"/>
  <c r="E20" i="7"/>
  <c r="D16" i="86"/>
  <c r="L14" i="86"/>
  <c r="E14" i="114"/>
  <c r="C16" i="86" l="1"/>
  <c r="J14" i="86"/>
  <c r="D17" i="86"/>
  <c r="L15" i="86"/>
  <c r="E15" i="114"/>
  <c r="C17" i="86" l="1"/>
  <c r="J15" i="86"/>
  <c r="D18" i="86"/>
  <c r="L16" i="86"/>
  <c r="E16" i="114"/>
  <c r="C18" i="86" l="1"/>
  <c r="J16" i="86"/>
  <c r="E17" i="114"/>
  <c r="L17" i="86"/>
  <c r="D19" i="86"/>
  <c r="C19" i="86" l="1"/>
  <c r="J17" i="86"/>
  <c r="D20" i="86"/>
  <c r="L18" i="86"/>
  <c r="E18" i="114"/>
  <c r="C20" i="86" l="1"/>
  <c r="J18" i="86"/>
  <c r="E19" i="114"/>
  <c r="D21" i="86"/>
  <c r="L19" i="86"/>
  <c r="J19" i="86" l="1"/>
  <c r="C21" i="86"/>
  <c r="D22" i="86"/>
  <c r="L20" i="86"/>
  <c r="E20" i="114"/>
  <c r="J20" i="86" l="1"/>
  <c r="C22" i="86"/>
  <c r="L21" i="86"/>
  <c r="D23" i="86"/>
  <c r="C23" i="86" l="1"/>
  <c r="J21" i="86"/>
  <c r="D24" i="86"/>
  <c r="L22" i="86"/>
  <c r="C24" i="86" l="1"/>
  <c r="J22" i="86"/>
  <c r="D25" i="86"/>
  <c r="L23" i="86"/>
  <c r="C25" i="86" l="1"/>
  <c r="J23" i="86"/>
  <c r="D26" i="86"/>
  <c r="L24" i="86"/>
  <c r="J24" i="86" l="1"/>
  <c r="C26" i="86"/>
  <c r="D27" i="86"/>
  <c r="L25" i="86"/>
  <c r="J25" i="86" l="1"/>
  <c r="C27" i="86"/>
  <c r="L26" i="86"/>
  <c r="D28" i="86"/>
  <c r="J26" i="86" l="1"/>
  <c r="C28" i="86"/>
  <c r="D29" i="86"/>
  <c r="L27" i="86"/>
  <c r="J27" i="86" l="1"/>
  <c r="C29" i="86"/>
  <c r="L28" i="86"/>
  <c r="D30" i="86"/>
  <c r="C30" i="86" l="1"/>
  <c r="J28" i="86"/>
  <c r="D31" i="86"/>
  <c r="L29" i="86"/>
  <c r="C31" i="86" l="1"/>
  <c r="J29" i="86"/>
  <c r="L30" i="86"/>
  <c r="D32" i="86"/>
  <c r="J30" i="86" l="1"/>
  <c r="C32" i="86"/>
  <c r="D33" i="86"/>
  <c r="L31" i="86"/>
  <c r="J31" i="86" l="1"/>
  <c r="C33" i="86"/>
  <c r="L32" i="86"/>
  <c r="D34" i="86"/>
  <c r="C34" i="86" l="1"/>
  <c r="J32" i="86"/>
  <c r="L33" i="86"/>
  <c r="D35" i="86"/>
  <c r="J33" i="86" l="1"/>
  <c r="C35" i="86"/>
  <c r="L34" i="86"/>
  <c r="D36" i="86"/>
  <c r="J34" i="86" l="1"/>
  <c r="C36" i="86"/>
  <c r="D37" i="86"/>
  <c r="L35" i="86"/>
  <c r="C37" i="86" l="1"/>
  <c r="J35" i="86"/>
  <c r="L36" i="86"/>
  <c r="D38" i="86"/>
  <c r="C38" i="86" l="1"/>
  <c r="J36" i="86"/>
  <c r="D39" i="86"/>
  <c r="L37" i="86"/>
  <c r="J37" i="86" l="1"/>
  <c r="C39" i="86"/>
  <c r="D40" i="86"/>
  <c r="L38" i="86"/>
  <c r="C40" i="86" l="1"/>
  <c r="J38" i="86"/>
  <c r="D41" i="86"/>
  <c r="L39" i="86"/>
  <c r="C41" i="86" l="1"/>
  <c r="J39" i="86"/>
  <c r="L40" i="86"/>
  <c r="D42" i="86"/>
  <c r="J40" i="86" l="1"/>
  <c r="C42" i="86"/>
  <c r="D43" i="86"/>
  <c r="L41" i="86"/>
  <c r="J41" i="86" l="1"/>
  <c r="C43" i="86"/>
  <c r="L42" i="86"/>
  <c r="D44" i="86"/>
  <c r="C44" i="86" l="1"/>
  <c r="J42" i="86"/>
  <c r="D45" i="86"/>
  <c r="L43" i="86"/>
  <c r="J43" i="86" l="1"/>
  <c r="C45" i="86"/>
  <c r="F21" i="7" s="1"/>
  <c r="J21" i="7" s="1"/>
  <c r="L44" i="86"/>
  <c r="D46" i="86"/>
  <c r="H824" i="85" l="1"/>
  <c r="J824" i="85" s="1"/>
  <c r="J825" i="85" s="1"/>
  <c r="J831" i="85" s="1"/>
  <c r="J832" i="85" s="1"/>
  <c r="J833" i="85" s="1"/>
  <c r="J834" i="85" s="1"/>
  <c r="J835" i="85" s="1"/>
  <c r="J836" i="85" s="1"/>
  <c r="K77" i="127" s="1"/>
  <c r="L77" i="127" s="1"/>
  <c r="H622" i="85"/>
  <c r="J622" i="85" s="1"/>
  <c r="J623" i="85" s="1"/>
  <c r="J629" i="85" s="1"/>
  <c r="J630" i="85" s="1"/>
  <c r="J631" i="85" s="1"/>
  <c r="J632" i="85" s="1"/>
  <c r="J633" i="85" s="1"/>
  <c r="J634" i="85" s="1"/>
  <c r="K42" i="127" s="1"/>
  <c r="L42" i="127" s="1"/>
  <c r="H866" i="85"/>
  <c r="J866" i="85" s="1"/>
  <c r="J868" i="85" s="1"/>
  <c r="J869" i="85" s="1"/>
  <c r="J870" i="85" s="1"/>
  <c r="J871" i="85" s="1"/>
  <c r="J872" i="85" s="1"/>
  <c r="H1211" i="85"/>
  <c r="J1211" i="85" s="1"/>
  <c r="J1212" i="85" s="1"/>
  <c r="J1218" i="85" s="1"/>
  <c r="J1219" i="85" s="1"/>
  <c r="J1220" i="85" s="1"/>
  <c r="J1221" i="85" s="1"/>
  <c r="J1222" i="85" s="1"/>
  <c r="J1223" i="85" s="1"/>
  <c r="C46" i="86"/>
  <c r="J44" i="86"/>
  <c r="D47" i="86"/>
  <c r="L45" i="86"/>
  <c r="K124" i="134" l="1"/>
  <c r="L124" i="134" s="1"/>
  <c r="K58" i="125"/>
  <c r="L58" i="125" s="1"/>
  <c r="J45" i="86"/>
  <c r="C47" i="86"/>
  <c r="L46" i="86"/>
  <c r="D48" i="86"/>
  <c r="J46" i="86" l="1"/>
  <c r="C48" i="86"/>
  <c r="D49" i="86"/>
  <c r="L47" i="86"/>
  <c r="J47" i="86" l="1"/>
  <c r="C49" i="86"/>
  <c r="L48" i="86"/>
  <c r="D50" i="86"/>
  <c r="J48" i="86" l="1"/>
  <c r="C50" i="86"/>
  <c r="D51" i="86"/>
  <c r="L49" i="86"/>
  <c r="J49" i="86" l="1"/>
  <c r="C51" i="86"/>
  <c r="L50" i="86"/>
  <c r="D52" i="86"/>
  <c r="C52" i="86" l="1"/>
  <c r="J50" i="86"/>
  <c r="D53" i="86"/>
  <c r="L51" i="86"/>
  <c r="J51" i="86" l="1"/>
  <c r="C53" i="86"/>
  <c r="L52" i="86"/>
  <c r="D54" i="86"/>
  <c r="J52" i="86" l="1"/>
  <c r="C54" i="86"/>
  <c r="D55" i="86"/>
  <c r="L53" i="86"/>
  <c r="C55" i="86" l="1"/>
  <c r="J53" i="86"/>
  <c r="D56" i="86"/>
  <c r="F10" i="7" s="1"/>
  <c r="J10" i="7" s="1"/>
  <c r="H1783" i="85" s="1"/>
  <c r="J1783" i="85" s="1"/>
  <c r="L54" i="86"/>
  <c r="F7" i="7" l="1"/>
  <c r="J7" i="7" s="1"/>
  <c r="F25" i="7"/>
  <c r="J25" i="7" s="1"/>
  <c r="F15" i="7"/>
  <c r="J15" i="7" s="1"/>
  <c r="F27" i="7"/>
  <c r="J27" i="7" s="1"/>
  <c r="F11" i="7"/>
  <c r="J11" i="7" s="1"/>
  <c r="F23" i="7"/>
  <c r="J23" i="7" s="1"/>
  <c r="F24" i="7"/>
  <c r="J24" i="7" s="1"/>
  <c r="F6" i="7"/>
  <c r="J6" i="7" s="1"/>
  <c r="H1239" i="85" s="1"/>
  <c r="J1239" i="85" s="1"/>
  <c r="F17" i="7"/>
  <c r="J17" i="7" s="1"/>
  <c r="F19" i="7"/>
  <c r="J19" i="7" s="1"/>
  <c r="F8" i="7"/>
  <c r="J8" i="7" s="1"/>
  <c r="F5" i="7"/>
  <c r="J5" i="7" s="1"/>
  <c r="F20" i="7"/>
  <c r="J20" i="7" s="1"/>
  <c r="F16" i="7"/>
  <c r="J16" i="7" s="1"/>
  <c r="F12" i="7"/>
  <c r="J12" i="7" s="1"/>
  <c r="F18" i="7"/>
  <c r="J18" i="7" s="1"/>
  <c r="F26" i="7"/>
  <c r="J26" i="7" s="1"/>
  <c r="H1098" i="85" s="1"/>
  <c r="J1098" i="85" s="1"/>
  <c r="F9" i="7"/>
  <c r="J9" i="7" s="1"/>
  <c r="H1238" i="85" s="1"/>
  <c r="J1238" i="85" s="1"/>
  <c r="F14" i="7"/>
  <c r="J14" i="7" s="1"/>
  <c r="H197" i="85" s="1"/>
  <c r="J197" i="85" s="1"/>
  <c r="F13" i="7"/>
  <c r="J13" i="7" s="1"/>
  <c r="F28" i="7"/>
  <c r="J28" i="7" s="1"/>
  <c r="H1828" i="85"/>
  <c r="J1828" i="85" s="1"/>
  <c r="H1809" i="85"/>
  <c r="H146" i="85"/>
  <c r="J146" i="85" s="1"/>
  <c r="H1827" i="85"/>
  <c r="H846" i="85"/>
  <c r="J846" i="85" s="1"/>
  <c r="H1192" i="85"/>
  <c r="J1192" i="85" s="1"/>
  <c r="H1144" i="85"/>
  <c r="J1144" i="85" s="1"/>
  <c r="H1002" i="85"/>
  <c r="J1002" i="85" s="1"/>
  <c r="H1360" i="85"/>
  <c r="J1360" i="85" s="1"/>
  <c r="H1032" i="85"/>
  <c r="J1032" i="85" s="1"/>
  <c r="H1061" i="85"/>
  <c r="J1061" i="85" s="1"/>
  <c r="H501" i="85"/>
  <c r="J501" i="85" s="1"/>
  <c r="H885" i="85"/>
  <c r="J885" i="85" s="1"/>
  <c r="H915" i="85"/>
  <c r="J915" i="85" s="1"/>
  <c r="H973" i="85"/>
  <c r="H1389" i="85"/>
  <c r="J1389" i="85" s="1"/>
  <c r="H886" i="85"/>
  <c r="J886" i="85" s="1"/>
  <c r="H916" i="85"/>
  <c r="J916" i="85" s="1"/>
  <c r="H502" i="85"/>
  <c r="J502" i="85" s="1"/>
  <c r="H1062" i="85"/>
  <c r="J1062" i="85" s="1"/>
  <c r="H1003" i="85"/>
  <c r="J1003" i="85" s="1"/>
  <c r="H1099" i="85"/>
  <c r="J1099" i="85" s="1"/>
  <c r="H974" i="85"/>
  <c r="H1390" i="85"/>
  <c r="J1390" i="85" s="1"/>
  <c r="H1033" i="85"/>
  <c r="J1033" i="85" s="1"/>
  <c r="H1145" i="85"/>
  <c r="J1145" i="85" s="1"/>
  <c r="H1361" i="85"/>
  <c r="J1361" i="85" s="1"/>
  <c r="H145" i="85"/>
  <c r="J145" i="85" s="1"/>
  <c r="H1143" i="85"/>
  <c r="J1143" i="85" s="1"/>
  <c r="H646" i="85"/>
  <c r="J646" i="85" s="1"/>
  <c r="H1359" i="85"/>
  <c r="J1359" i="85" s="1"/>
  <c r="H673" i="85"/>
  <c r="J673" i="85" s="1"/>
  <c r="H1171" i="85"/>
  <c r="J1171" i="85" s="1"/>
  <c r="H446" i="85"/>
  <c r="J446" i="85" s="1"/>
  <c r="H884" i="85"/>
  <c r="J884" i="85" s="1"/>
  <c r="H914" i="85"/>
  <c r="J914" i="85" s="1"/>
  <c r="H473" i="85"/>
  <c r="J473" i="85" s="1"/>
  <c r="H530" i="85"/>
  <c r="J530" i="85" s="1"/>
  <c r="H570" i="85"/>
  <c r="J570" i="85" s="1"/>
  <c r="J1240" i="85"/>
  <c r="J1245" i="85" s="1"/>
  <c r="J1246" i="85" s="1"/>
  <c r="J1247" i="85" s="1"/>
  <c r="J1248" i="85" s="1"/>
  <c r="J1249" i="85" s="1"/>
  <c r="J1250" i="85" s="1"/>
  <c r="H147" i="85"/>
  <c r="J147" i="85" s="1"/>
  <c r="H1605" i="85"/>
  <c r="J1605" i="85" s="1"/>
  <c r="J1608" i="85" s="1"/>
  <c r="J1609" i="85" s="1"/>
  <c r="H199" i="85"/>
  <c r="J199" i="85" s="1"/>
  <c r="H118" i="85"/>
  <c r="J118" i="85" s="1"/>
  <c r="H847" i="85"/>
  <c r="J847" i="85" s="1"/>
  <c r="H1784" i="85"/>
  <c r="J1784" i="85" s="1"/>
  <c r="J1785" i="85" s="1"/>
  <c r="H1787" i="85" s="1"/>
  <c r="J1787" i="85" s="1"/>
  <c r="J1788" i="85" s="1"/>
  <c r="J1789" i="85" s="1"/>
  <c r="J1790" i="85" s="1"/>
  <c r="J1791" i="85" s="1"/>
  <c r="H1808" i="85"/>
  <c r="H195" i="85"/>
  <c r="J195" i="85" s="1"/>
  <c r="H117" i="85"/>
  <c r="J117" i="85" s="1"/>
  <c r="C56" i="86"/>
  <c r="J54" i="86"/>
  <c r="F31" i="7"/>
  <c r="J31" i="7" s="1"/>
  <c r="F30" i="7"/>
  <c r="J30" i="7" s="1"/>
  <c r="H1341" i="85" s="1"/>
  <c r="J1341" i="85" s="1"/>
  <c r="F29" i="7"/>
  <c r="J29" i="7" s="1"/>
  <c r="L55" i="86"/>
  <c r="D57" i="86"/>
  <c r="J200" i="85" l="1"/>
  <c r="J202" i="85" s="1"/>
  <c r="J203" i="85" s="1"/>
  <c r="J204" i="85" s="1"/>
  <c r="J205" i="85" s="1"/>
  <c r="J206" i="85" s="1"/>
  <c r="J207" i="85" s="1"/>
  <c r="J148" i="85"/>
  <c r="J150" i="85" s="1"/>
  <c r="J151" i="85" s="1"/>
  <c r="J152" i="85" s="1"/>
  <c r="J153" i="85" s="1"/>
  <c r="J154" i="85" s="1"/>
  <c r="J155" i="85" s="1"/>
  <c r="J119" i="85"/>
  <c r="J121" i="85" s="1"/>
  <c r="J122" i="85" s="1"/>
  <c r="J123" i="85" s="1"/>
  <c r="J124" i="85" s="1"/>
  <c r="J125" i="85" s="1"/>
  <c r="J126" i="85" s="1"/>
  <c r="H945" i="85"/>
  <c r="J945" i="85" s="1"/>
  <c r="J974" i="85"/>
  <c r="J973" i="85"/>
  <c r="H944" i="85"/>
  <c r="J944" i="85" s="1"/>
  <c r="J848" i="85"/>
  <c r="J850" i="85" s="1"/>
  <c r="J851" i="85" s="1"/>
  <c r="J852" i="85" s="1"/>
  <c r="J853" i="85" s="1"/>
  <c r="J854" i="85" s="1"/>
  <c r="K132" i="134"/>
  <c r="L132" i="134" s="1"/>
  <c r="K66" i="125"/>
  <c r="L66" i="125" s="1"/>
  <c r="J55" i="86"/>
  <c r="C57" i="86"/>
  <c r="F1431" i="85"/>
  <c r="H1431" i="85" s="1"/>
  <c r="H1432" i="85" s="1"/>
  <c r="H1437" i="85" s="1"/>
  <c r="H1419" i="85" s="1"/>
  <c r="J1419" i="85" s="1"/>
  <c r="H1659" i="85"/>
  <c r="J1659" i="85" s="1"/>
  <c r="J1660" i="85" s="1"/>
  <c r="J1665" i="85" s="1"/>
  <c r="H1670" i="85" s="1"/>
  <c r="J1670" i="85" s="1"/>
  <c r="J1671" i="85" s="1"/>
  <c r="J1678" i="85" s="1"/>
  <c r="J1679" i="85" s="1"/>
  <c r="J1680" i="85" s="1"/>
  <c r="J1681" i="85" s="1"/>
  <c r="J1682" i="85" s="1"/>
  <c r="J1683" i="85" s="1"/>
  <c r="D58" i="86"/>
  <c r="L56" i="86"/>
  <c r="H647" i="85"/>
  <c r="J647" i="85" s="1"/>
  <c r="J649" i="85" s="1"/>
  <c r="J656" i="85" s="1"/>
  <c r="J657" i="85" s="1"/>
  <c r="H531" i="85"/>
  <c r="J531" i="85" s="1"/>
  <c r="J533" i="85" s="1"/>
  <c r="H1100" i="85"/>
  <c r="J1100" i="85" s="1"/>
  <c r="J1102" i="85" s="1"/>
  <c r="H1146" i="85"/>
  <c r="J1146" i="85" s="1"/>
  <c r="J1148" i="85" s="1"/>
  <c r="J1154" i="85" s="1"/>
  <c r="J1155" i="85" s="1"/>
  <c r="J1156" i="85" s="1"/>
  <c r="J1157" i="85" s="1"/>
  <c r="J1158" i="85" s="1"/>
  <c r="J1159" i="85" s="1"/>
  <c r="H447" i="85"/>
  <c r="J447" i="85" s="1"/>
  <c r="J449" i="85" s="1"/>
  <c r="J456" i="85" s="1"/>
  <c r="J457" i="85" s="1"/>
  <c r="J458" i="85" s="1"/>
  <c r="J459" i="85" s="1"/>
  <c r="J460" i="85" s="1"/>
  <c r="J461" i="85" s="1"/>
  <c r="K32" i="125" s="1"/>
  <c r="L32" i="125" s="1"/>
  <c r="H917" i="85"/>
  <c r="J917" i="85" s="1"/>
  <c r="J919" i="85" s="1"/>
  <c r="H1391" i="85"/>
  <c r="J1391" i="85" s="1"/>
  <c r="J1393" i="85" s="1"/>
  <c r="H1172" i="85"/>
  <c r="J1172" i="85" s="1"/>
  <c r="J1174" i="85" s="1"/>
  <c r="J1180" i="85" s="1"/>
  <c r="J1181" i="85" s="1"/>
  <c r="H1191" i="85" s="1"/>
  <c r="J1191" i="85" s="1"/>
  <c r="J1193" i="85" s="1"/>
  <c r="J1195" i="85" s="1"/>
  <c r="J1196" i="85" s="1"/>
  <c r="H1034" i="85"/>
  <c r="J1034" i="85" s="1"/>
  <c r="J1036" i="85" s="1"/>
  <c r="H503" i="85"/>
  <c r="J503" i="85" s="1"/>
  <c r="J505" i="85" s="1"/>
  <c r="H674" i="85"/>
  <c r="J674" i="85" s="1"/>
  <c r="J676" i="85" s="1"/>
  <c r="H1362" i="85"/>
  <c r="J1362" i="85" s="1"/>
  <c r="J1364" i="85" s="1"/>
  <c r="H571" i="85"/>
  <c r="J571" i="85" s="1"/>
  <c r="J582" i="85" s="1"/>
  <c r="J583" i="85" s="1"/>
  <c r="H975" i="85"/>
  <c r="H474" i="85"/>
  <c r="J474" i="85" s="1"/>
  <c r="J476" i="85" s="1"/>
  <c r="J483" i="85" s="1"/>
  <c r="J484" i="85" s="1"/>
  <c r="H887" i="85"/>
  <c r="J887" i="85" s="1"/>
  <c r="J889" i="85" s="1"/>
  <c r="H1063" i="85"/>
  <c r="J1063" i="85" s="1"/>
  <c r="J1065" i="85" s="1"/>
  <c r="H1004" i="85"/>
  <c r="J1004" i="85" s="1"/>
  <c r="J1006" i="85" s="1"/>
  <c r="H1012" i="85" s="1"/>
  <c r="J1012" i="85" s="1"/>
  <c r="J1014" i="85" s="1"/>
  <c r="J1015" i="85" s="1"/>
  <c r="J1343" i="85"/>
  <c r="J1344" i="85" s="1"/>
  <c r="J1197" i="85" l="1"/>
  <c r="J1198" i="85" s="1"/>
  <c r="J1199" i="85" s="1"/>
  <c r="N57" i="85"/>
  <c r="O57" i="85" s="1"/>
  <c r="O59" i="85" s="1"/>
  <c r="K101" i="119"/>
  <c r="I44" i="124" s="1"/>
  <c r="J44" i="124" s="1"/>
  <c r="K102" i="136"/>
  <c r="L102" i="136" s="1"/>
  <c r="N59" i="136" s="1"/>
  <c r="N60" i="136" s="1"/>
  <c r="N98" i="136" s="1"/>
  <c r="N99" i="136" s="1"/>
  <c r="K25" i="119"/>
  <c r="L25" i="119" s="1"/>
  <c r="K24" i="136"/>
  <c r="L24" i="136" s="1"/>
  <c r="I13" i="124"/>
  <c r="J13" i="124" s="1"/>
  <c r="K74" i="125"/>
  <c r="L74" i="125" s="1"/>
  <c r="K141" i="134"/>
  <c r="L141" i="134" s="1"/>
  <c r="J56" i="86"/>
  <c r="C58" i="86"/>
  <c r="J1345" i="85"/>
  <c r="J1346" i="85" s="1"/>
  <c r="J1347" i="85" s="1"/>
  <c r="K33" i="134" s="1"/>
  <c r="L33" i="134" s="1"/>
  <c r="H1399" i="85"/>
  <c r="J1399" i="85" s="1"/>
  <c r="J1401" i="85" s="1"/>
  <c r="J1402" i="85" s="1"/>
  <c r="H1421" i="85"/>
  <c r="J1421" i="85" s="1"/>
  <c r="J1422" i="85" s="1"/>
  <c r="H895" i="85"/>
  <c r="J895" i="85" s="1"/>
  <c r="J897" i="85" s="1"/>
  <c r="H1370" i="85"/>
  <c r="J1370" i="85" s="1"/>
  <c r="J1372" i="85" s="1"/>
  <c r="J584" i="85"/>
  <c r="J658" i="85"/>
  <c r="J659" i="85" s="1"/>
  <c r="J660" i="85" s="1"/>
  <c r="J661" i="85" s="1"/>
  <c r="K41" i="134" s="1"/>
  <c r="L41" i="134" s="1"/>
  <c r="J485" i="85"/>
  <c r="J486" i="85" s="1"/>
  <c r="J487" i="85" s="1"/>
  <c r="J488" i="85" s="1"/>
  <c r="H683" i="85"/>
  <c r="J683" i="85" s="1"/>
  <c r="J685" i="85" s="1"/>
  <c r="J686" i="85" s="1"/>
  <c r="J687" i="85" s="1"/>
  <c r="J688" i="85" s="1"/>
  <c r="J689" i="85" s="1"/>
  <c r="J690" i="85" s="1"/>
  <c r="H1108" i="85"/>
  <c r="J1108" i="85" s="1"/>
  <c r="J1110" i="85" s="1"/>
  <c r="J1111" i="85" s="1"/>
  <c r="J1112" i="85" s="1"/>
  <c r="J1113" i="85" s="1"/>
  <c r="J1114" i="85" s="1"/>
  <c r="H1071" i="85"/>
  <c r="J1071" i="85" s="1"/>
  <c r="J1043" i="85"/>
  <c r="J1044" i="85" s="1"/>
  <c r="J1016" i="85"/>
  <c r="J1017" i="85" s="1"/>
  <c r="J1018" i="85" s="1"/>
  <c r="J1019" i="85" s="1"/>
  <c r="K82" i="134" s="1"/>
  <c r="L82" i="134" s="1"/>
  <c r="J975" i="85"/>
  <c r="J977" i="85" s="1"/>
  <c r="H946" i="85"/>
  <c r="J946" i="85" s="1"/>
  <c r="J948" i="85" s="1"/>
  <c r="H511" i="85"/>
  <c r="J511" i="85" s="1"/>
  <c r="J513" i="85" s="1"/>
  <c r="J514" i="85" s="1"/>
  <c r="J515" i="85" s="1"/>
  <c r="J516" i="85" s="1"/>
  <c r="J517" i="85" s="1"/>
  <c r="J518" i="85" s="1"/>
  <c r="H925" i="85"/>
  <c r="J925" i="85" s="1"/>
  <c r="J927" i="85" s="1"/>
  <c r="J928" i="85" s="1"/>
  <c r="J543" i="85"/>
  <c r="J544" i="85" s="1"/>
  <c r="J545" i="85" s="1"/>
  <c r="J546" i="85" s="1"/>
  <c r="J547" i="85" s="1"/>
  <c r="J548" i="85" s="1"/>
  <c r="D59" i="86"/>
  <c r="L57" i="86"/>
  <c r="L101" i="119" l="1"/>
  <c r="J585" i="85"/>
  <c r="K24" i="125"/>
  <c r="L24" i="125" s="1"/>
  <c r="K29" i="127"/>
  <c r="L29" i="127" s="1"/>
  <c r="C59" i="86"/>
  <c r="J57" i="86"/>
  <c r="J898" i="85"/>
  <c r="J899" i="85" s="1"/>
  <c r="J900" i="85" s="1"/>
  <c r="J901" i="85" s="1"/>
  <c r="J902" i="85" s="1"/>
  <c r="J1423" i="85"/>
  <c r="J1424" i="85" s="1"/>
  <c r="J1425" i="85" s="1"/>
  <c r="J1427" i="85" s="1"/>
  <c r="J929" i="85"/>
  <c r="J930" i="85" s="1"/>
  <c r="J931" i="85" s="1"/>
  <c r="J932" i="85" s="1"/>
  <c r="K65" i="134" s="1"/>
  <c r="L65" i="134" s="1"/>
  <c r="J1045" i="85"/>
  <c r="J1046" i="85" s="1"/>
  <c r="J1047" i="85" s="1"/>
  <c r="J1048" i="85" s="1"/>
  <c r="K149" i="136" s="1"/>
  <c r="L149" i="136" s="1"/>
  <c r="H1129" i="85"/>
  <c r="J1129" i="85" s="1"/>
  <c r="J1130" i="85" s="1"/>
  <c r="J1131" i="85" s="1"/>
  <c r="H1116" i="85"/>
  <c r="J1116" i="85" s="1"/>
  <c r="J1117" i="85" s="1"/>
  <c r="J1118" i="85" s="1"/>
  <c r="H983" i="85"/>
  <c r="J983" i="85" s="1"/>
  <c r="J985" i="85" s="1"/>
  <c r="J986" i="85" s="1"/>
  <c r="D60" i="86"/>
  <c r="L58" i="86"/>
  <c r="H954" i="85"/>
  <c r="J954" i="85" s="1"/>
  <c r="J1373" i="85"/>
  <c r="J1374" i="85" s="1"/>
  <c r="J1375" i="85" s="1"/>
  <c r="J1376" i="85" s="1"/>
  <c r="J1377" i="85" s="1"/>
  <c r="J1403" i="85"/>
  <c r="J1404" i="85" s="1"/>
  <c r="J1405" i="85" s="1"/>
  <c r="J1406" i="85" s="1"/>
  <c r="J1073" i="85"/>
  <c r="J1074" i="85" s="1"/>
  <c r="J1075" i="85" s="1"/>
  <c r="J1076" i="85" s="1"/>
  <c r="J1077" i="85" s="1"/>
  <c r="J1078" i="85" s="1"/>
  <c r="K107" i="136" l="1"/>
  <c r="L107" i="136" s="1"/>
  <c r="N107" i="136" s="1"/>
  <c r="K109" i="119"/>
  <c r="K142" i="119"/>
  <c r="L142" i="119" s="1"/>
  <c r="K90" i="134"/>
  <c r="L90" i="134" s="1"/>
  <c r="J586" i="85"/>
  <c r="K41" i="125"/>
  <c r="L41" i="125" s="1"/>
  <c r="K52" i="127"/>
  <c r="L52" i="127" s="1"/>
  <c r="K50" i="125"/>
  <c r="L50" i="125" s="1"/>
  <c r="K63" i="127"/>
  <c r="L63" i="127" s="1"/>
  <c r="C60" i="86"/>
  <c r="J58" i="86"/>
  <c r="J987" i="85"/>
  <c r="J988" i="85" s="1"/>
  <c r="J989" i="85" s="1"/>
  <c r="J990" i="85" s="1"/>
  <c r="K73" i="134" s="1"/>
  <c r="L73" i="134" s="1"/>
  <c r="L59" i="86"/>
  <c r="D61" i="86"/>
  <c r="J956" i="85"/>
  <c r="J957" i="85" s="1"/>
  <c r="N109" i="136" l="1"/>
  <c r="I45" i="124"/>
  <c r="J45" i="124" s="1"/>
  <c r="L109" i="119"/>
  <c r="I14" i="124"/>
  <c r="J14" i="124" s="1"/>
  <c r="L98" i="127"/>
  <c r="J588" i="85"/>
  <c r="J589" i="85" s="1"/>
  <c r="J590" i="85" s="1"/>
  <c r="J591" i="85" s="1"/>
  <c r="J592" i="85" s="1"/>
  <c r="J593" i="85" s="1"/>
  <c r="K122" i="119" s="1"/>
  <c r="C61" i="86"/>
  <c r="J59" i="86"/>
  <c r="J958" i="85"/>
  <c r="J959" i="85" s="1"/>
  <c r="J960" i="85" s="1"/>
  <c r="J961" i="85" s="1"/>
  <c r="K49" i="134" s="1"/>
  <c r="L49" i="134" s="1"/>
  <c r="L177" i="134" s="1"/>
  <c r="L60" i="86"/>
  <c r="D62" i="86"/>
  <c r="L122" i="119" l="1"/>
  <c r="I46" i="124"/>
  <c r="J46" i="124" s="1"/>
  <c r="J55" i="124" s="1"/>
  <c r="I15" i="124"/>
  <c r="J15" i="124" s="1"/>
  <c r="J24" i="124" s="1"/>
  <c r="C62" i="86"/>
  <c r="J60" i="86"/>
  <c r="D63" i="86"/>
  <c r="L61" i="86"/>
  <c r="J28" i="124" l="1"/>
  <c r="J29" i="124" s="1"/>
  <c r="J30" i="124"/>
  <c r="J61" i="124"/>
  <c r="J59" i="124"/>
  <c r="J60" i="124" s="1"/>
  <c r="C63" i="86"/>
  <c r="J61" i="86"/>
  <c r="D64" i="86"/>
  <c r="L62" i="86"/>
  <c r="J66" i="124" l="1"/>
  <c r="J67" i="124" s="1"/>
  <c r="J35" i="124"/>
  <c r="J36" i="124" s="1"/>
  <c r="C64" i="86"/>
  <c r="J62" i="86"/>
  <c r="D65" i="86"/>
  <c r="L63" i="86"/>
  <c r="J63" i="86" l="1"/>
  <c r="C65" i="86"/>
  <c r="D66" i="86"/>
  <c r="L64" i="86"/>
  <c r="J64" i="86" l="1"/>
  <c r="C66" i="86"/>
  <c r="D67" i="86"/>
  <c r="L65" i="86"/>
  <c r="C67" i="86" l="1"/>
  <c r="J65" i="86"/>
  <c r="D68" i="86"/>
  <c r="L66" i="86"/>
  <c r="J66" i="86" l="1"/>
  <c r="C68" i="86"/>
  <c r="D69" i="86"/>
  <c r="L67" i="86"/>
  <c r="J67" i="86" l="1"/>
  <c r="C69" i="86"/>
  <c r="D70" i="86"/>
  <c r="L68" i="86"/>
  <c r="J68" i="86" l="1"/>
  <c r="C70" i="86"/>
  <c r="J1809" i="85"/>
  <c r="J1827" i="85"/>
  <c r="J1830" i="85" s="1"/>
  <c r="J1831" i="85" s="1"/>
  <c r="J1832" i="85" s="1"/>
  <c r="D71" i="86"/>
  <c r="L69" i="86"/>
  <c r="K74" i="119" l="1"/>
  <c r="L74" i="119" s="1"/>
  <c r="K74" i="136"/>
  <c r="L74" i="136" s="1"/>
  <c r="J69" i="86"/>
  <c r="C71" i="86"/>
  <c r="L70" i="86"/>
  <c r="D72" i="86"/>
  <c r="C72" i="86" l="1"/>
  <c r="J70" i="86"/>
  <c r="L71" i="86"/>
  <c r="D73" i="86"/>
  <c r="J71" i="86" l="1"/>
  <c r="C73" i="86"/>
  <c r="D74" i="86"/>
  <c r="L72" i="86"/>
  <c r="C74" i="86" l="1"/>
  <c r="J72" i="86"/>
  <c r="L73" i="86"/>
  <c r="D75" i="86"/>
  <c r="L86" i="125" l="1"/>
  <c r="C75" i="86"/>
  <c r="J73" i="86"/>
  <c r="L74" i="86"/>
  <c r="D76" i="86"/>
  <c r="C76" i="86" l="1"/>
  <c r="J74" i="86"/>
  <c r="D77" i="86"/>
  <c r="L75" i="86"/>
  <c r="C77" i="86" l="1"/>
  <c r="J75" i="86"/>
  <c r="D78" i="86"/>
  <c r="L76" i="86"/>
  <c r="C78" i="86" l="1"/>
  <c r="J76" i="86"/>
  <c r="L77" i="86"/>
  <c r="D79" i="86"/>
  <c r="C79" i="86" l="1"/>
  <c r="J77" i="86"/>
  <c r="L78" i="86"/>
  <c r="D80" i="86"/>
  <c r="C80" i="86" l="1"/>
  <c r="J78" i="86"/>
  <c r="D81" i="86"/>
  <c r="L79" i="86"/>
  <c r="C81" i="86" l="1"/>
  <c r="J79" i="86"/>
  <c r="D82" i="86"/>
  <c r="L80" i="86"/>
  <c r="J80" i="86" l="1"/>
  <c r="C82" i="86"/>
  <c r="L81" i="86"/>
  <c r="D83" i="86"/>
  <c r="J81" i="86" l="1"/>
  <c r="C83" i="86"/>
  <c r="L82" i="86"/>
  <c r="D84" i="86"/>
  <c r="C84" i="86" l="1"/>
  <c r="J82" i="86"/>
  <c r="L83" i="86"/>
  <c r="D85" i="86"/>
  <c r="C85" i="86" l="1"/>
  <c r="J83" i="86"/>
  <c r="D86" i="86"/>
  <c r="L84" i="86"/>
  <c r="F7" i="114" l="1"/>
  <c r="J7" i="114" s="1"/>
  <c r="F15" i="114"/>
  <c r="J15" i="114" s="1"/>
  <c r="F14" i="114"/>
  <c r="J14" i="114" s="1"/>
  <c r="F6" i="114"/>
  <c r="J6" i="114" s="1"/>
  <c r="J1808" i="85" s="1"/>
  <c r="J1812" i="85" s="1"/>
  <c r="J1813" i="85" s="1"/>
  <c r="J1814" i="85" s="1"/>
  <c r="F18" i="114"/>
  <c r="J18" i="114" s="1"/>
  <c r="F20" i="114"/>
  <c r="J20" i="114" s="1"/>
  <c r="H356" i="85" s="1"/>
  <c r="J356" i="85" s="1"/>
  <c r="F9" i="114"/>
  <c r="J9" i="114" s="1"/>
  <c r="F17" i="114"/>
  <c r="J17" i="114" s="1"/>
  <c r="F11" i="114"/>
  <c r="J11" i="114" s="1"/>
  <c r="F19" i="114"/>
  <c r="J19" i="114" s="1"/>
  <c r="H397" i="85" s="1"/>
  <c r="J397" i="85" s="1"/>
  <c r="F16" i="114"/>
  <c r="J16" i="114" s="1"/>
  <c r="F10" i="114"/>
  <c r="J10" i="114" s="1"/>
  <c r="F8" i="114"/>
  <c r="J8" i="114" s="1"/>
  <c r="F5" i="114"/>
  <c r="J5" i="114" s="1"/>
  <c r="F13" i="114"/>
  <c r="J13" i="114" s="1"/>
  <c r="F12" i="114"/>
  <c r="J12" i="114" s="1"/>
  <c r="J84" i="86"/>
  <c r="C86" i="86"/>
  <c r="L85" i="86"/>
  <c r="D87" i="86"/>
  <c r="K66" i="136" l="1"/>
  <c r="L66" i="136" s="1"/>
  <c r="K66" i="119"/>
  <c r="L66" i="119" s="1"/>
  <c r="L145" i="119" s="1"/>
  <c r="H426" i="85"/>
  <c r="J426" i="85" s="1"/>
  <c r="J427" i="85" s="1"/>
  <c r="J429" i="85" s="1"/>
  <c r="J430" i="85" s="1"/>
  <c r="J431" i="85" s="1"/>
  <c r="J432" i="85" s="1"/>
  <c r="J433" i="85" s="1"/>
  <c r="J434" i="85" s="1"/>
  <c r="H394" i="85"/>
  <c r="J394" i="85" s="1"/>
  <c r="H353" i="85"/>
  <c r="J353" i="85" s="1"/>
  <c r="H310" i="85"/>
  <c r="J310" i="85" s="1"/>
  <c r="H354" i="85"/>
  <c r="J354" i="85" s="1"/>
  <c r="H395" i="85"/>
  <c r="J395" i="85" s="1"/>
  <c r="H312" i="85"/>
  <c r="J312" i="85" s="1"/>
  <c r="H396" i="85"/>
  <c r="J396" i="85" s="1"/>
  <c r="H355" i="85"/>
  <c r="J355" i="85" s="1"/>
  <c r="H314" i="85"/>
  <c r="J314" i="85" s="1"/>
  <c r="J85" i="86"/>
  <c r="C87" i="86"/>
  <c r="L86" i="86"/>
  <c r="D88" i="86"/>
  <c r="L152" i="136" l="1"/>
  <c r="G6" i="118" s="1"/>
  <c r="J316" i="85"/>
  <c r="J318" i="85" s="1"/>
  <c r="J319" i="85" s="1"/>
  <c r="J320" i="85" s="1"/>
  <c r="J321" i="85" s="1"/>
  <c r="J322" i="85" s="1"/>
  <c r="J323" i="85" s="1"/>
  <c r="J398" i="85"/>
  <c r="J399" i="85" s="1"/>
  <c r="J357" i="85"/>
  <c r="J358" i="85" s="1"/>
  <c r="H359" i="85" s="1"/>
  <c r="J359" i="85" s="1"/>
  <c r="H360" i="85" s="1"/>
  <c r="J360" i="85" s="1"/>
  <c r="J361" i="85" s="1"/>
  <c r="J362" i="85" s="1"/>
  <c r="J363" i="85" s="1"/>
  <c r="C88" i="86"/>
  <c r="J86" i="86"/>
  <c r="L87" i="86"/>
  <c r="D89" i="86"/>
  <c r="J6" i="118" l="1"/>
  <c r="G7" i="118"/>
  <c r="J7" i="118" s="1"/>
  <c r="H400" i="85"/>
  <c r="J400" i="85" s="1"/>
  <c r="H401" i="85" s="1"/>
  <c r="J401" i="85" s="1"/>
  <c r="C89" i="86"/>
  <c r="J87" i="86"/>
  <c r="D90" i="86"/>
  <c r="L88" i="86"/>
  <c r="H10" i="118" l="1"/>
  <c r="G11" i="118"/>
  <c r="G12" i="118" s="1"/>
  <c r="G18" i="118" s="1"/>
  <c r="H18" i="118" s="1"/>
  <c r="J402" i="85"/>
  <c r="J403" i="85" s="1"/>
  <c r="J404" i="85" s="1"/>
  <c r="J88" i="86"/>
  <c r="C90" i="86"/>
  <c r="L89" i="86"/>
  <c r="D91" i="86"/>
  <c r="H2" i="117" l="1"/>
  <c r="G28" i="116"/>
  <c r="C91" i="86"/>
  <c r="J89" i="86"/>
  <c r="L90" i="86"/>
  <c r="D92" i="86"/>
  <c r="C92" i="86" l="1"/>
  <c r="J90" i="86"/>
  <c r="L91" i="86"/>
  <c r="D93" i="86"/>
  <c r="C93" i="86" l="1"/>
  <c r="J91" i="86"/>
  <c r="D94" i="86"/>
  <c r="L92" i="86"/>
  <c r="C94" i="86" l="1"/>
  <c r="J92" i="86"/>
  <c r="L93" i="86"/>
  <c r="D95" i="86"/>
  <c r="J93" i="86" l="1"/>
  <c r="C95" i="86"/>
  <c r="L94" i="86"/>
  <c r="D96" i="86"/>
  <c r="J94" i="86" l="1"/>
  <c r="C96" i="86"/>
  <c r="L95" i="86"/>
  <c r="D97" i="86"/>
  <c r="J95" i="86" l="1"/>
  <c r="C97" i="86"/>
  <c r="D98" i="86"/>
  <c r="L96" i="86"/>
  <c r="C98" i="86" l="1"/>
  <c r="J96" i="86"/>
  <c r="L97" i="86"/>
  <c r="D99" i="86"/>
  <c r="J97" i="86" l="1"/>
  <c r="C99" i="86"/>
  <c r="L98" i="86"/>
  <c r="D100" i="86"/>
  <c r="C100" i="86" l="1"/>
  <c r="J98" i="86"/>
  <c r="L99" i="86"/>
  <c r="D101" i="86"/>
  <c r="J99" i="86" l="1"/>
  <c r="C101" i="86"/>
  <c r="D102" i="86"/>
  <c r="L100" i="86"/>
  <c r="C102" i="86" l="1"/>
  <c r="J100" i="86"/>
  <c r="L101" i="86"/>
  <c r="D103" i="86"/>
  <c r="J101" i="86" l="1"/>
  <c r="C103" i="86"/>
  <c r="L102" i="86"/>
  <c r="D104" i="86"/>
  <c r="C104" i="86" l="1"/>
  <c r="J102" i="86"/>
  <c r="L103" i="86"/>
  <c r="D105" i="86"/>
  <c r="J103" i="86" l="1"/>
  <c r="C105" i="86"/>
  <c r="L104" i="86"/>
  <c r="D106" i="86"/>
  <c r="C106" i="86" l="1"/>
  <c r="J104" i="86"/>
  <c r="D107" i="86"/>
  <c r="L105" i="86"/>
  <c r="C107" i="86" l="1"/>
  <c r="J105" i="86"/>
  <c r="L106" i="86"/>
  <c r="D108" i="86"/>
  <c r="C108" i="86" l="1"/>
  <c r="J106" i="86"/>
  <c r="L107" i="86"/>
  <c r="D109" i="86"/>
  <c r="J107" i="86" l="1"/>
  <c r="C109" i="86"/>
  <c r="L108" i="86"/>
  <c r="D110" i="86"/>
  <c r="C110" i="86" l="1"/>
  <c r="J108" i="86"/>
  <c r="L109" i="86"/>
  <c r="D111" i="86"/>
  <c r="C111" i="86" l="1"/>
  <c r="J109" i="86"/>
  <c r="L110" i="86"/>
  <c r="D112" i="86"/>
  <c r="C112" i="86" l="1"/>
  <c r="J110" i="86"/>
  <c r="L111" i="86"/>
  <c r="D113" i="86"/>
  <c r="J111" i="86" l="1"/>
  <c r="C113" i="86"/>
  <c r="L112" i="86"/>
  <c r="D114" i="86"/>
  <c r="C114" i="86" l="1"/>
  <c r="J112" i="86"/>
  <c r="L113" i="86"/>
  <c r="D115" i="86"/>
  <c r="C115" i="86" l="1"/>
  <c r="J113" i="86"/>
  <c r="L114" i="86"/>
  <c r="D116" i="86"/>
  <c r="C116" i="86" l="1"/>
  <c r="J114" i="86"/>
  <c r="L115" i="86"/>
  <c r="D117" i="86"/>
  <c r="J115" i="86" l="1"/>
  <c r="C117" i="86"/>
  <c r="L116" i="86"/>
  <c r="D118" i="86"/>
  <c r="C118" i="86" l="1"/>
  <c r="J116" i="86"/>
  <c r="L117" i="86"/>
  <c r="D119" i="86"/>
  <c r="C119" i="86" l="1"/>
  <c r="J117" i="86"/>
  <c r="L118" i="86"/>
  <c r="D120" i="86"/>
  <c r="C120" i="86" l="1"/>
  <c r="J118" i="86"/>
  <c r="L119" i="86"/>
  <c r="D121" i="86"/>
  <c r="J119" i="86" l="1"/>
  <c r="C121" i="86"/>
  <c r="L120" i="86"/>
  <c r="D122" i="86"/>
  <c r="C122" i="86" l="1"/>
  <c r="J120" i="86"/>
  <c r="L121" i="86"/>
  <c r="D123" i="86"/>
  <c r="C123" i="86" l="1"/>
  <c r="J121" i="86"/>
  <c r="L122" i="86"/>
  <c r="D124" i="86"/>
  <c r="C124" i="86" l="1"/>
  <c r="J122" i="86"/>
  <c r="L123" i="86"/>
  <c r="D125" i="86"/>
  <c r="C125" i="86" l="1"/>
  <c r="J123" i="86"/>
  <c r="L124" i="86"/>
  <c r="D126" i="86"/>
  <c r="C126" i="86" l="1"/>
  <c r="J124" i="86"/>
  <c r="L125" i="86"/>
  <c r="D127" i="86"/>
  <c r="C127" i="86" l="1"/>
  <c r="J125" i="86"/>
  <c r="L126" i="86"/>
  <c r="D128" i="86"/>
  <c r="C128" i="86" l="1"/>
  <c r="J126" i="86"/>
  <c r="L127" i="86"/>
  <c r="D129" i="86"/>
  <c r="C129" i="86" l="1"/>
  <c r="J127" i="86"/>
  <c r="L128" i="86"/>
  <c r="D130" i="86"/>
  <c r="C130" i="86" l="1"/>
  <c r="J128" i="86"/>
  <c r="L129" i="86"/>
  <c r="D131" i="86"/>
  <c r="C131" i="86" l="1"/>
  <c r="J129" i="86"/>
  <c r="L130" i="86"/>
  <c r="D132" i="86"/>
  <c r="C132" i="86" l="1"/>
  <c r="J130" i="86"/>
  <c r="L131" i="86"/>
  <c r="D133" i="86"/>
  <c r="C133" i="86" l="1"/>
  <c r="J131" i="86"/>
  <c r="L132" i="86"/>
  <c r="D134" i="86"/>
  <c r="J132" i="86" l="1"/>
  <c r="C134" i="86"/>
  <c r="L133" i="86"/>
  <c r="D135" i="86"/>
  <c r="C135" i="86" l="1"/>
  <c r="J133" i="86"/>
  <c r="L134" i="86"/>
  <c r="D136" i="86"/>
  <c r="C136" i="86" l="1"/>
  <c r="J134" i="86"/>
  <c r="L135" i="86"/>
  <c r="D137" i="86"/>
  <c r="J135" i="86" l="1"/>
  <c r="C137" i="86"/>
  <c r="L136" i="86"/>
  <c r="D138" i="86"/>
  <c r="C138" i="86" l="1"/>
  <c r="J136" i="86"/>
  <c r="L137" i="86"/>
  <c r="D139" i="86"/>
  <c r="C139" i="86" l="1"/>
  <c r="J137" i="86"/>
  <c r="L138" i="86"/>
  <c r="D140" i="86"/>
  <c r="C140" i="86" l="1"/>
  <c r="J138" i="86"/>
  <c r="L139" i="86"/>
  <c r="D141" i="86"/>
  <c r="J139" i="86" l="1"/>
  <c r="C141" i="86"/>
  <c r="L140" i="86"/>
  <c r="D142" i="86"/>
  <c r="C142" i="86" l="1"/>
  <c r="J140" i="86"/>
  <c r="L141" i="86"/>
  <c r="D143" i="86"/>
  <c r="J141" i="86" l="1"/>
  <c r="C143" i="86"/>
  <c r="L142" i="86"/>
  <c r="D144" i="86"/>
  <c r="C144" i="86" l="1"/>
  <c r="J142" i="86"/>
  <c r="L143" i="86"/>
  <c r="D145" i="86"/>
  <c r="J143" i="86" l="1"/>
  <c r="C145" i="86"/>
  <c r="L144" i="86"/>
  <c r="D146" i="86"/>
  <c r="C146" i="86" l="1"/>
  <c r="J144" i="86"/>
  <c r="L145" i="86"/>
  <c r="D147" i="86"/>
  <c r="J145" i="86" l="1"/>
  <c r="C147" i="86"/>
  <c r="L146" i="86"/>
  <c r="D148" i="86"/>
  <c r="C148" i="86" l="1"/>
  <c r="J146" i="86"/>
  <c r="D149" i="86"/>
  <c r="L147" i="86"/>
  <c r="J147" i="86" l="1"/>
  <c r="C149" i="86"/>
  <c r="L148" i="86"/>
  <c r="D150" i="86"/>
  <c r="J148" i="86" l="1"/>
  <c r="C150" i="86"/>
  <c r="L149" i="86"/>
  <c r="D151" i="86"/>
  <c r="J149" i="86" l="1"/>
  <c r="C151" i="86"/>
  <c r="L150" i="86"/>
  <c r="D152" i="86"/>
  <c r="C152" i="86" l="1"/>
  <c r="J150" i="86"/>
  <c r="D153" i="86"/>
  <c r="L151" i="86"/>
  <c r="J151" i="86" l="1"/>
  <c r="C153" i="86"/>
  <c r="L152" i="86"/>
  <c r="D154" i="86"/>
  <c r="J152" i="86" l="1"/>
  <c r="C154" i="86"/>
  <c r="L153" i="86"/>
  <c r="D155" i="86"/>
  <c r="C155" i="86" l="1"/>
  <c r="J153" i="86"/>
  <c r="L154" i="86"/>
  <c r="D156" i="86"/>
  <c r="C156" i="86" l="1"/>
  <c r="J154" i="86"/>
  <c r="L155" i="86"/>
  <c r="D157" i="86"/>
  <c r="J155" i="86" l="1"/>
  <c r="C157" i="86"/>
  <c r="L156" i="86"/>
  <c r="D158" i="86"/>
  <c r="C158" i="86" l="1"/>
  <c r="J156" i="86"/>
  <c r="L157" i="86"/>
  <c r="D159" i="86"/>
  <c r="C159" i="86" l="1"/>
  <c r="J157" i="86"/>
  <c r="L158" i="86"/>
  <c r="D160" i="86"/>
  <c r="C160" i="86" l="1"/>
  <c r="J158" i="86"/>
  <c r="D161" i="86"/>
  <c r="L159" i="86"/>
  <c r="J159" i="86" l="1"/>
  <c r="C161" i="86"/>
  <c r="D162" i="86"/>
  <c r="L160" i="86"/>
  <c r="C162" i="86" l="1"/>
  <c r="J160" i="86"/>
  <c r="L161" i="86"/>
  <c r="D163" i="86"/>
  <c r="J161" i="86" l="1"/>
  <c r="C163" i="86"/>
  <c r="L162" i="86"/>
  <c r="D164" i="86"/>
  <c r="J162" i="86" l="1"/>
  <c r="C164" i="86"/>
  <c r="L163" i="86"/>
  <c r="D165" i="86"/>
  <c r="J163" i="86" l="1"/>
  <c r="C165" i="86"/>
  <c r="D166" i="86"/>
  <c r="L164" i="86"/>
  <c r="J164" i="86" l="1"/>
  <c r="C166" i="86"/>
  <c r="L165" i="86"/>
  <c r="D167" i="86"/>
  <c r="J165" i="86" l="1"/>
  <c r="C167" i="86"/>
  <c r="L166" i="86"/>
  <c r="D168" i="86"/>
  <c r="J166" i="86" l="1"/>
  <c r="C168" i="86"/>
  <c r="D169" i="86"/>
  <c r="L167" i="86"/>
  <c r="J167" i="86" l="1"/>
  <c r="C169" i="86"/>
  <c r="D170" i="86"/>
  <c r="L168" i="86"/>
  <c r="C170" i="86" l="1"/>
  <c r="J168" i="86"/>
  <c r="L169" i="86"/>
  <c r="D171" i="86"/>
  <c r="C171" i="86" l="1"/>
  <c r="J169" i="86"/>
  <c r="L170" i="86"/>
  <c r="D172" i="86"/>
  <c r="J170" i="86" l="1"/>
  <c r="C172" i="86"/>
  <c r="L171" i="86"/>
  <c r="D173" i="86"/>
  <c r="J171" i="86" l="1"/>
  <c r="C173" i="86"/>
  <c r="D174" i="86"/>
  <c r="L172" i="86"/>
  <c r="C174" i="86" l="1"/>
  <c r="J172" i="86"/>
  <c r="L173" i="86"/>
  <c r="D175" i="86"/>
  <c r="J173" i="86" l="1"/>
  <c r="C175" i="86"/>
  <c r="L174" i="86"/>
  <c r="D176" i="86"/>
  <c r="J174" i="86" l="1"/>
  <c r="C176" i="86"/>
  <c r="L175" i="86"/>
  <c r="D177" i="86"/>
  <c r="J175" i="86" l="1"/>
  <c r="C177" i="86"/>
  <c r="D178" i="86"/>
  <c r="L176" i="86"/>
  <c r="C178" i="86" l="1"/>
  <c r="J176" i="86"/>
  <c r="L177" i="86"/>
  <c r="D179" i="86"/>
  <c r="C179" i="86" l="1"/>
  <c r="J177" i="86"/>
  <c r="L178" i="86"/>
  <c r="D180" i="86"/>
  <c r="J178" i="86" l="1"/>
  <c r="C180" i="86"/>
  <c r="D181" i="86"/>
  <c r="L179" i="86"/>
  <c r="D182" i="86" s="1"/>
  <c r="J179" i="86" l="1"/>
  <c r="C182" i="86" s="1"/>
  <c r="C181" i="86"/>
</calcChain>
</file>

<file path=xl/sharedStrings.xml><?xml version="1.0" encoding="utf-8"?>
<sst xmlns="http://schemas.openxmlformats.org/spreadsheetml/2006/main" count="5672" uniqueCount="1451">
  <si>
    <t>Form work @ 10% on (A)+(B)+( C)</t>
  </si>
  <si>
    <t>Form work @ 4% on (A)+(B)+( C)</t>
  </si>
  <si>
    <t>Labour for cleaning deck slab concrete</t>
  </si>
  <si>
    <t>Form work @ 2% on (A)+(B)+( C)</t>
  </si>
  <si>
    <t>Form work @ 12% on (A)+(B)+( C)</t>
  </si>
  <si>
    <t>Unit = metre</t>
  </si>
  <si>
    <t>Taking output = 12.5 metre</t>
  </si>
  <si>
    <t>600 mm Dia.,</t>
  </si>
  <si>
    <t>Cost of 600mm Dia., pipes</t>
  </si>
  <si>
    <t>800 mm Dia.,</t>
  </si>
  <si>
    <t>Cost of 800mm Dia., pipes</t>
  </si>
  <si>
    <t>Cost of 1000mm Dia., pipes</t>
  </si>
  <si>
    <t>Taking output = 1 Cum</t>
  </si>
  <si>
    <t>Unit : Cum</t>
  </si>
  <si>
    <t xml:space="preserve">Taking out put = 100 Cum </t>
  </si>
  <si>
    <t>Dozer 80 HP for spreading @ 200 cum per hour</t>
  </si>
  <si>
    <t>Motor Grador for Grading @ 100 cum per hour</t>
  </si>
  <si>
    <t>Mild steel bars including overlaps</t>
  </si>
  <si>
    <t xml:space="preserve"> </t>
  </si>
  <si>
    <t>M.T</t>
  </si>
  <si>
    <t>(ii) Aggregate</t>
  </si>
  <si>
    <t>Cost of gravel</t>
  </si>
  <si>
    <t>Unit = sqm</t>
  </si>
  <si>
    <t>Hydraulic self propelled chip spreader @ 1500 sqm/hr.</t>
  </si>
  <si>
    <t xml:space="preserve"> Cum</t>
  </si>
  <si>
    <t>1 RM</t>
  </si>
  <si>
    <t>RM</t>
  </si>
  <si>
    <t>Machinary</t>
  </si>
  <si>
    <t>Rate for 1 cum M 25 Concrete</t>
  </si>
  <si>
    <t>Motor grader 3.35M Blade @50 cum/Hr</t>
  </si>
  <si>
    <t>Vibratory roller 8T</t>
  </si>
  <si>
    <t>Water tanker 6 KL</t>
  </si>
  <si>
    <t>Emulsion pressure distributor @1750 sqm/hr</t>
  </si>
  <si>
    <t>B) FOR C.D. WORKS</t>
  </si>
  <si>
    <t>25 mm SS-5 m/c HBG metal</t>
  </si>
  <si>
    <t>20 mm SS-5 m/c HBG metal</t>
  </si>
  <si>
    <t>Source of Supply</t>
  </si>
  <si>
    <t>Lead in Kms</t>
  </si>
  <si>
    <t>12 mm SS-5 m/c HBG metal</t>
  </si>
  <si>
    <t>10 mm SS-5 m/c HBG metal</t>
  </si>
  <si>
    <t>6 mm SS-5 m/c HBG metal</t>
  </si>
  <si>
    <t>Cement</t>
  </si>
  <si>
    <t>%</t>
  </si>
  <si>
    <t>Total</t>
  </si>
  <si>
    <t>Kms</t>
  </si>
  <si>
    <t>per KM</t>
  </si>
  <si>
    <t>Mazdoor unskilled</t>
  </si>
  <si>
    <t>HYSD bars including overlaps</t>
  </si>
  <si>
    <t>(D)</t>
  </si>
  <si>
    <t>Form work</t>
  </si>
  <si>
    <t>Skilled Mazdoor for checking line and levels.</t>
  </si>
  <si>
    <t>Hot mix plant 40 to 60 TPH</t>
  </si>
  <si>
    <t>Generator 250 KVA</t>
  </si>
  <si>
    <t>Front end loader 1 cum capacity</t>
  </si>
  <si>
    <t>t.km</t>
  </si>
  <si>
    <t>Add 10% of cost of carriage to cover cost of loading and unloading</t>
  </si>
  <si>
    <t>Taking output = 3500 sqm</t>
  </si>
  <si>
    <t>Gravel</t>
  </si>
  <si>
    <t xml:space="preserve">Rate per 1 cum </t>
  </si>
  <si>
    <t>Page 472,497 of MoRT&amp;H SDB</t>
  </si>
  <si>
    <t>Page 323 of MoRT&amp;H SDB</t>
  </si>
  <si>
    <t>Page 462 of MoRT&amp;H SDB</t>
  </si>
  <si>
    <t>Page331,455 of MoRT&amp;H SDB</t>
  </si>
  <si>
    <t>Page 272,273 of MoRT&amp;H SDB</t>
  </si>
  <si>
    <t>Page 522 of MoRT&amp;H SDB</t>
  </si>
  <si>
    <t>Page 523 of MoRT&amp;H SDB</t>
  </si>
  <si>
    <t>Page 335 of MoRT&amp;H SDB</t>
  </si>
  <si>
    <t>Page 335,455 of MoRT&amp;H SDB</t>
  </si>
  <si>
    <t>Page 472,457 of MoRT&amp;H SDB</t>
  </si>
  <si>
    <t>Page 472 of MoRT&amp;H SDB</t>
  </si>
  <si>
    <t>Page 477,492 of MoRT&amp;H SDB</t>
  </si>
  <si>
    <t>Page 340,501 of MoRT&amp;H SDB</t>
  </si>
  <si>
    <t>Page 335,500 of MoRT&amp;H SDB</t>
  </si>
  <si>
    <t>Page 331,522 of MoRT&amp;H SDB</t>
  </si>
  <si>
    <t>Page 463 of MoRT&amp;H SDB</t>
  </si>
  <si>
    <t>Rate for 1 MT (D)+(E)</t>
  </si>
  <si>
    <t>Page 489,490 of MoRT&amp;H SDB</t>
  </si>
  <si>
    <t>Page 459,460 of MoRT&amp;H SDB</t>
  </si>
  <si>
    <t>Page 448 of MoRT&amp;H SDB</t>
  </si>
  <si>
    <t>Page 460 of MoRT&amp;H SDB</t>
  </si>
  <si>
    <t>Page 422 of MoRT&amp;H SDB</t>
  </si>
  <si>
    <t>Unit = 10 sqm</t>
  </si>
  <si>
    <t>Taking output = 10 sqm</t>
  </si>
  <si>
    <t>Page 452 &amp; 333  of MoRT&amp;H SDB</t>
  </si>
  <si>
    <t>Cement Mortar (1:5)</t>
  </si>
  <si>
    <t>Sub-Analysis</t>
  </si>
  <si>
    <t>(a) Material</t>
  </si>
  <si>
    <t>(b) Labour</t>
  </si>
  <si>
    <t>Rate per cum</t>
  </si>
  <si>
    <t>Unit = 1 sqm</t>
  </si>
  <si>
    <t>Taking output = 40 sqm</t>
  </si>
  <si>
    <t>Page 220 of MoRT&amp;H SDB</t>
  </si>
  <si>
    <t>Painter</t>
  </si>
  <si>
    <t>Litres</t>
  </si>
  <si>
    <t>Paint Confirming to requirement of clause 803.3</t>
  </si>
  <si>
    <t>Lit</t>
  </si>
  <si>
    <t>Rate for 1 Sqm</t>
  </si>
  <si>
    <t>Cost per 40 sqm (D)+(E)</t>
  </si>
  <si>
    <t>Rate per Cum</t>
  </si>
  <si>
    <t>Page 50 of MoRT&amp;H SDB</t>
  </si>
  <si>
    <t xml:space="preserve">Taking out put = 360 Cum </t>
  </si>
  <si>
    <t>Page 58 of MoRT&amp;H SDB</t>
  </si>
  <si>
    <t>Hrs</t>
  </si>
  <si>
    <t>Tippers 5.50 cum capacity</t>
  </si>
  <si>
    <t>Hr</t>
  </si>
  <si>
    <t>Page 95 of MoRT&amp;H SDB</t>
  </si>
  <si>
    <t>Page 67,68 of MoRT&amp;H SDB</t>
  </si>
  <si>
    <t>Page 110,111 of MoRT&amp;H SDB</t>
  </si>
  <si>
    <t>Page 70 of MoRT&amp;H SDB</t>
  </si>
  <si>
    <t>Page 68,69 of MoRT&amp;H SDB</t>
  </si>
  <si>
    <t>Machinery Rates</t>
  </si>
  <si>
    <t>Tractor with ripper attachment @ 60 cum per hour</t>
  </si>
  <si>
    <t>Tipper 5.50 cum capacity, 4 trips/Hour</t>
  </si>
  <si>
    <t>Tipper 10Tonne capacity for carriage of stone</t>
  </si>
  <si>
    <t>chips from stock pile on road side to chip</t>
  </si>
  <si>
    <t>spreader</t>
  </si>
  <si>
    <t>Finish rolling with 6-8 tonne smooth wheeled tandem roller.</t>
  </si>
  <si>
    <t xml:space="preserve">Taking out put = 180 Cum </t>
  </si>
  <si>
    <t>2.36 to 5 mm IRC &amp; MoRTH HBG M/C metal</t>
  </si>
  <si>
    <t>Taking output = 100 cum</t>
  </si>
  <si>
    <t>Mason unskilled</t>
  </si>
  <si>
    <t>Add 10% extra towards cost of carriage to cover cost of loading and unloading</t>
  </si>
  <si>
    <t xml:space="preserve">Dozer 80 HP for spreading @ 200 cum per hour </t>
  </si>
  <si>
    <t>COST OF BITUMEN / MT   WITH  LEADS</t>
  </si>
  <si>
    <t>Mazdoor working with HMP, mechanical broom, paver, roller, asphalt cutter and assistance for setting out lines, levels and layout of construction.</t>
  </si>
  <si>
    <t>Air Compressor 250 cfm</t>
  </si>
  <si>
    <t xml:space="preserve">Front end loader 1 cum bucket capacity </t>
  </si>
  <si>
    <t xml:space="preserve">Smooth wheeled roller 8-10 tonnes for initial break down rolling </t>
  </si>
  <si>
    <t>Vibratory roller 8 tonnes for intermediate rolling</t>
  </si>
  <si>
    <t>Finish rolling with 6-8 tonnes smooth wheeled tandem roller.</t>
  </si>
  <si>
    <t>ii)</t>
  </si>
  <si>
    <t>Aggregate</t>
  </si>
  <si>
    <t>Total weight of mix = 450 tonnes</t>
  </si>
  <si>
    <t>Taking density of aggregate = 1.5 tonne/cum</t>
  </si>
  <si>
    <t>116.04 Cum of 25-10mm @ 40%</t>
  </si>
  <si>
    <t xml:space="preserve">Cost of stone spalls </t>
  </si>
  <si>
    <t>Cost per 15 cum</t>
  </si>
  <si>
    <t xml:space="preserve">6mm Mild Steel </t>
  </si>
  <si>
    <t>Mild Steel</t>
  </si>
  <si>
    <t xml:space="preserve">Cost per </t>
  </si>
  <si>
    <t>Taking output = 100 sqm</t>
  </si>
  <si>
    <t xml:space="preserve">Rate for 1 cum </t>
  </si>
  <si>
    <t>Mazdoor for filling watering, ramming etc</t>
  </si>
  <si>
    <t>Filter media of stone aggregate conforming</t>
  </si>
  <si>
    <t>to clause 2504.2.2 of MoRT&amp;H</t>
  </si>
  <si>
    <t>150 mm soling stone  HBG metal</t>
  </si>
  <si>
    <t>Metal</t>
  </si>
  <si>
    <t>Blasting charges for rough stone</t>
  </si>
  <si>
    <t>Gravel/earth</t>
  </si>
  <si>
    <t>Sand</t>
  </si>
  <si>
    <t>Material Rates</t>
  </si>
  <si>
    <t>Labour Rates</t>
  </si>
  <si>
    <t>Taking output = 225 cum</t>
  </si>
  <si>
    <t>Electric generating set 125 KVA</t>
  </si>
  <si>
    <t>Vibratory roller 8-10 T</t>
  </si>
  <si>
    <t>Water tanker</t>
  </si>
  <si>
    <t>(Av. Of 40-45, 25-27, 19-22mm )</t>
  </si>
  <si>
    <t>Wet mix plant of 60 tonne hr. capacity</t>
  </si>
  <si>
    <t>10 Sqm</t>
  </si>
  <si>
    <t>Providing 25.4 mm thick Mastic pads for Expansion joints etc., complete for finished item of work.</t>
  </si>
  <si>
    <t>1Sqm</t>
  </si>
  <si>
    <t>Page 22 &amp; 23 of MoRT&amp;H SDB</t>
  </si>
  <si>
    <t>Taking output = 1 Hectare</t>
  </si>
  <si>
    <t>Dozer 80 HP with attachment for removal of trees &amp; stumps.</t>
  </si>
  <si>
    <t>Tractor-Trolley</t>
  </si>
  <si>
    <t>Total of (A) + (B) + ©</t>
  </si>
  <si>
    <t>Cost per 1 Hectare (10000 sqm)</t>
  </si>
  <si>
    <t>Mechanical Paver finisher 100 TPH</t>
  </si>
  <si>
    <t xml:space="preserve">Conveyance </t>
  </si>
  <si>
    <t>HBG Stone chips 2.36mm and below</t>
  </si>
  <si>
    <t>Rate for 1 cum M 30 Concrete</t>
  </si>
  <si>
    <t>Taking output = 300 cum</t>
  </si>
  <si>
    <t>day</t>
  </si>
  <si>
    <t>40 mm SS-5 m/c  HBG metal</t>
  </si>
  <si>
    <t>Rate to be adopted per 1 cum</t>
  </si>
  <si>
    <t>(C)</t>
  </si>
  <si>
    <t>Sand for Mortar</t>
  </si>
  <si>
    <t>Sand for Filling</t>
  </si>
  <si>
    <t>Quantity</t>
  </si>
  <si>
    <t>Description of Item</t>
  </si>
  <si>
    <t xml:space="preserve">per </t>
  </si>
  <si>
    <t>cum</t>
  </si>
  <si>
    <t>1 cum</t>
  </si>
  <si>
    <t>Rate to be adopted</t>
  </si>
  <si>
    <t>Unit = cum</t>
  </si>
  <si>
    <t>(A)</t>
  </si>
  <si>
    <t>(B)</t>
  </si>
  <si>
    <t>hr</t>
  </si>
  <si>
    <t>Water tanker 6 KL capacity</t>
  </si>
  <si>
    <t>©</t>
  </si>
  <si>
    <t>Material</t>
  </si>
  <si>
    <t>Rate per 1 cum</t>
  </si>
  <si>
    <t>1 Cum</t>
  </si>
  <si>
    <t>nos.</t>
  </si>
  <si>
    <t>Rate for 1 cum</t>
  </si>
  <si>
    <t>Taking output = 15 cum</t>
  </si>
  <si>
    <t>Mason</t>
  </si>
  <si>
    <t>Sand at site</t>
  </si>
  <si>
    <t>Cement at site</t>
  </si>
  <si>
    <t>Concrete mixer 0.4/0.28 cum</t>
  </si>
  <si>
    <t>Generator set 33 KVA</t>
  </si>
  <si>
    <t>Mechanical broom @ 1250 sqm/hr.</t>
  </si>
  <si>
    <t>Rate per 1 sqm</t>
  </si>
  <si>
    <t>1 Sqm</t>
  </si>
  <si>
    <t>unit = sqm</t>
  </si>
  <si>
    <t>nos</t>
  </si>
  <si>
    <t>Blasting charges</t>
  </si>
  <si>
    <t xml:space="preserve">Tractor with Rotavator </t>
  </si>
  <si>
    <t>Generator set 35 KVA</t>
  </si>
  <si>
    <t>Plate compactor/Power rammer</t>
  </si>
  <si>
    <t>Hydralic excavator</t>
  </si>
  <si>
    <t xml:space="preserve">Tractor </t>
  </si>
  <si>
    <t>Pneumatic road Roller</t>
  </si>
  <si>
    <t>GSB Plant 50 Cum</t>
  </si>
  <si>
    <t>Generator set 125 KVA</t>
  </si>
  <si>
    <t>Page 331 of MoRT&amp;H SDB</t>
  </si>
  <si>
    <t>Total of (A) + (B)+( C)</t>
  </si>
  <si>
    <t>Add Contractors Profit at 10% on (D)</t>
  </si>
  <si>
    <t>Cost per 1 cum (D)+(E)</t>
  </si>
  <si>
    <t>Cost per 12.5 metre (D)+(E)</t>
  </si>
  <si>
    <t>Lead charges for Bulk       @</t>
  </si>
  <si>
    <t>Tractor with Rotavator</t>
  </si>
  <si>
    <t>Page 124 of MoRT&amp;H SDB</t>
  </si>
  <si>
    <t>Filler @ 2% of weight of aggregates.</t>
  </si>
  <si>
    <t>Taking out put = 205 cum (450 tonne)</t>
  </si>
  <si>
    <t>Page 125,126,127 of MoRT&amp;H SDB</t>
  </si>
  <si>
    <t>Nos</t>
  </si>
  <si>
    <t>each</t>
  </si>
  <si>
    <t>Cost of SS Revetment 300 mm</t>
  </si>
  <si>
    <t>Earth/Gravel/Sand</t>
  </si>
  <si>
    <t>Page331of MoRT&amp;H SDB</t>
  </si>
  <si>
    <t>Page 345,346 of MoRT&amp;H SDB</t>
  </si>
  <si>
    <t>Machine crushing charges</t>
  </si>
  <si>
    <t>Seigniorage charges</t>
  </si>
  <si>
    <t>Toal Cost per Cum</t>
  </si>
  <si>
    <t>A) FOR ROAD WORKS</t>
  </si>
  <si>
    <t>Unit = MT</t>
  </si>
  <si>
    <t>Taking output = 1 MT</t>
  </si>
  <si>
    <t>Black smith</t>
  </si>
  <si>
    <t>Kg</t>
  </si>
  <si>
    <t>Binding wire</t>
  </si>
  <si>
    <t>Rate for 1 MT</t>
  </si>
  <si>
    <t>1 MT</t>
  </si>
  <si>
    <t>Taking output = 1 cum</t>
  </si>
  <si>
    <t>Or say</t>
  </si>
  <si>
    <t>Rate for 1 RM</t>
  </si>
  <si>
    <t>Labour</t>
  </si>
  <si>
    <t>Mate</t>
  </si>
  <si>
    <t>Mazdoor</t>
  </si>
  <si>
    <t>Rate</t>
  </si>
  <si>
    <t>Amount</t>
  </si>
  <si>
    <t>Machinery</t>
  </si>
  <si>
    <t>Air compressor 250 cfm</t>
  </si>
  <si>
    <t>MT</t>
  </si>
  <si>
    <t>Cum</t>
  </si>
  <si>
    <t xml:space="preserve">Mazdoor </t>
  </si>
  <si>
    <t>Mazdoor skilled</t>
  </si>
  <si>
    <t>Sand for filling</t>
  </si>
  <si>
    <t>Form work @ 3.50% on (A)+(B)+( C)</t>
  </si>
  <si>
    <t>Form work @ 20% on (A)+(B)+( C)</t>
  </si>
  <si>
    <t>Tipper 5.50 cum capacity per  Tonne per km</t>
  </si>
  <si>
    <t>Tipper 5.50 cum  per km</t>
  </si>
  <si>
    <t>a)    Labour</t>
  </si>
  <si>
    <t>b)     Machinery</t>
  </si>
  <si>
    <t xml:space="preserve">Mechanical broom @ 1250 sqm per hour </t>
  </si>
  <si>
    <t>hour</t>
  </si>
  <si>
    <t xml:space="preserve">Air compressor 250 cfm </t>
  </si>
  <si>
    <t>Emulsion pressure distributor @ 1750 sqm per hour</t>
  </si>
  <si>
    <t>Water tanker 6 KL capacity @ 1 trip per hour</t>
  </si>
  <si>
    <t>c) Material</t>
  </si>
  <si>
    <t>a+b+c</t>
  </si>
  <si>
    <t>Cost for 3500 sqm = a+b+c+d+e</t>
  </si>
  <si>
    <t>Rate per sqm = (a+b+c+d+e)/3500</t>
  </si>
  <si>
    <t>Cost per 100 sqm</t>
  </si>
  <si>
    <t>Unit = 1 RM</t>
  </si>
  <si>
    <t>Hand rails without foot paths</t>
  </si>
  <si>
    <t xml:space="preserve">M20 grade VRCC </t>
  </si>
  <si>
    <t>No. of vertical end posts = 2 x 0.30x 0.20 x0.77 =</t>
  </si>
  <si>
    <t xml:space="preserve">Internal vertical posts = 3x0.18x0.20x0.77 = </t>
  </si>
  <si>
    <t>hand rail in2 tier =6.74-(2x0.3+3x0.18)=5.60 RM</t>
  </si>
  <si>
    <t>quantity of RCC = 2x5.60x0.115x0.165 =</t>
  </si>
  <si>
    <t>Total Concrete =</t>
  </si>
  <si>
    <t>VRCC M 20 Grade</t>
  </si>
  <si>
    <t>Cost of Railing for one side</t>
  </si>
  <si>
    <t>RM =</t>
  </si>
  <si>
    <t>Cost per 1 RM =</t>
  </si>
  <si>
    <t xml:space="preserve">Taking out put = 240 Cum </t>
  </si>
  <si>
    <t>Cost of Gravel</t>
  </si>
  <si>
    <t>Bitumen pressure distributor @1750 sqm/hr</t>
  </si>
  <si>
    <t>Mechanical broom Hydraulic @ 1250 sqm/hr.</t>
  </si>
  <si>
    <t>Hand rails without foot paths (Output =12.719 RM)</t>
  </si>
  <si>
    <t xml:space="preserve">Internal vertical posts = 6x0.18x0.20x0.77 = </t>
  </si>
  <si>
    <t>hand rail in2 tier =12.719-(2x0.3+6x0.18)=11.04 RM</t>
  </si>
  <si>
    <t>quantity of RCC = 2x11.04x0.115x0.165 =</t>
  </si>
  <si>
    <t>Cost of CC(1:4:8)</t>
  </si>
  <si>
    <t>Cost of Grouted Revetment</t>
  </si>
  <si>
    <t>Unit = Cum</t>
  </si>
  <si>
    <t>Taking output = 10 cum</t>
  </si>
  <si>
    <t>Cost of Granular material</t>
  </si>
  <si>
    <t>Plate compactor/Power rammer/road roller</t>
  </si>
  <si>
    <t>LEAD CHARGES</t>
  </si>
  <si>
    <t>Cost of Materials, Labour</t>
  </si>
  <si>
    <t>60 to 63 mm IRC &amp; MoRTH HBG metal</t>
  </si>
  <si>
    <t>50 to 55 mm IRC &amp; MoRTH HBG metal</t>
  </si>
  <si>
    <t>40 to 45 mm IRC &amp; MoRTH HBG metal</t>
  </si>
  <si>
    <t>40 to 45 mm IRC &amp; MoRTH HBG M/C metal</t>
  </si>
  <si>
    <t>25 to 27 mm IRC &amp; MoRTH HBG M/C metal</t>
  </si>
  <si>
    <t>19 to 22 mm IRC &amp; MoRTH HBG M/C metal</t>
  </si>
  <si>
    <t>12 to 14 mm IRC &amp; MoRTH HBG M/C metal</t>
  </si>
  <si>
    <t>9.5 to 11.20 mm IRC &amp; MoRTH HBG M/C metal</t>
  </si>
  <si>
    <t>5 to 7 mm IRC &amp; MoRTH HBG M/C metal</t>
  </si>
  <si>
    <t xml:space="preserve">SS Revetment work 225mm </t>
  </si>
  <si>
    <t xml:space="preserve">SS Revetment work 300mm </t>
  </si>
  <si>
    <t xml:space="preserve">SS Revetment work 450mm </t>
  </si>
  <si>
    <t xml:space="preserve">Laterite for Revetment  225mm </t>
  </si>
  <si>
    <t xml:space="preserve">Laterite for Revetment  300mm </t>
  </si>
  <si>
    <t xml:space="preserve">Jeddy stone above 450mm to 600mm </t>
  </si>
  <si>
    <t>(E)</t>
  </si>
  <si>
    <t>(F)</t>
  </si>
  <si>
    <t>Add Contractors Profit at 10% on (E)</t>
  </si>
  <si>
    <t>Total of (A) + (B)+( C)+(D)</t>
  </si>
  <si>
    <t>Cost  per 100 cum  (E) + (F)</t>
  </si>
  <si>
    <t xml:space="preserve">Cost  per 300 cum (E) + (F) </t>
  </si>
  <si>
    <t>Cost per 3500 sqm (E) + (F)</t>
  </si>
  <si>
    <t>(G)</t>
  </si>
  <si>
    <t>Total of (A) + (B)+( C)+(D)+(E)</t>
  </si>
  <si>
    <t>Add Contractors Profit at 10% on (F)</t>
  </si>
  <si>
    <t>Cost per 15 cum (F)+(G)</t>
  </si>
  <si>
    <t>Cost per 15 cum (E)+(F)</t>
  </si>
  <si>
    <t xml:space="preserve"> Grading - II    (19 mm nominal size)</t>
  </si>
  <si>
    <t>Tipper</t>
  </si>
  <si>
    <t>Sqm</t>
  </si>
  <si>
    <t>Average rate of  IRC&amp;MoRT&amp;H HBG M/C  metal of sizes 25-27mm, 19-22mm, 12-14mm, 9.5-11.2mm</t>
  </si>
  <si>
    <t>IRC &amp;MORT&amp;H HBG M/C chips 10 to 5mm @ 40%</t>
  </si>
  <si>
    <t>Average rate of  IRC&amp;MoRT&amp;H HBG M/C  metal of sizes  9.5-11.2mm, 5 to 7mm</t>
  </si>
  <si>
    <t>IRC &amp;MORT&amp;H HBG M/C chips  5mm and below @ 20%</t>
  </si>
  <si>
    <t>Average rate of  IRC&amp;MoRT&amp;H HBG M/C  metal of sizes 2.36 to 5mm and 2.36mm&amp; below</t>
  </si>
  <si>
    <t>Cost of 40mm SS-5 HBG M/C metal</t>
  </si>
  <si>
    <t>Cost of 20mm SS-5 HBG M/C  metal</t>
  </si>
  <si>
    <t>Cost of 10mm SS-5 HBG M/C  metal</t>
  </si>
  <si>
    <t>Cost of 40mm SS-5 HBG M/C  metal</t>
  </si>
  <si>
    <t>Cost of 12mm SS-5 HBG M/C metal</t>
  </si>
  <si>
    <t>Cost of 10mm SS-5  HBG M/C metal</t>
  </si>
  <si>
    <t>Cost of Rough stone HBG  300mm thick</t>
  </si>
  <si>
    <t>Cost of 150mm size IRC soling stone (HBG)</t>
  </si>
  <si>
    <t>Cost of 40mm size IRC HBG metal</t>
  </si>
  <si>
    <t>60 to 63 mm IRC and MoRTH
 HBG metal</t>
  </si>
  <si>
    <t>50 to 55 mm IRC and MoRTH
 HBG metal</t>
  </si>
  <si>
    <t>40 to 45 mm IRC and MoRTH
HBG metal</t>
  </si>
  <si>
    <t>150 mm soling stone
  HBG metal</t>
  </si>
  <si>
    <t>40 to 45 mm IRC  and MoRTH
 HBG M/C metal</t>
  </si>
  <si>
    <t>25 to 27 mm IRC  and MoRTH
HBG M/C metal</t>
  </si>
  <si>
    <t>19 to 22 mm IRC  and MoRTH 
HBG M/C metal</t>
  </si>
  <si>
    <t>12 to 14 mm IRC  and MoRTH 
HBG M/C metal</t>
  </si>
  <si>
    <t>9.5 to 11.20 mm IRC  and MoRTH
 HBG M/C metal</t>
  </si>
  <si>
    <t>5 to 7 mm IRC  and MoRTH 
HBG M/C metal</t>
  </si>
  <si>
    <t>2.36 to 5 mm IRC  and MoRTH 
HBG M/C metal</t>
  </si>
  <si>
    <t>HBG Stone chips 2.36mm 
and below</t>
  </si>
  <si>
    <t>40 mm SS-5   HBG M/C metal</t>
  </si>
  <si>
    <t>25 mm SS-5  HBG M/C metal</t>
  </si>
  <si>
    <t>20 mm SS-5  HBG M/C metal</t>
  </si>
  <si>
    <t>12 mm SS-5  HBG M/C metal</t>
  </si>
  <si>
    <t>10 mm SS-5  HBG M/C metal</t>
  </si>
  <si>
    <t>6 mm SS-5  HBG M/C metal</t>
  </si>
  <si>
    <t>10 sqm</t>
  </si>
  <si>
    <t>Cost of Stone Dust for blindage</t>
  </si>
  <si>
    <t>Hire chages of Power Roller</t>
  </si>
  <si>
    <t>10 Cum</t>
  </si>
  <si>
    <t xml:space="preserve">Spreading charges of stone dust </t>
  </si>
  <si>
    <t>Unit = RM</t>
  </si>
  <si>
    <t>Taking output = 30 RM</t>
  </si>
  <si>
    <t>Page 461,333 of MoRT&amp;H SDB</t>
  </si>
  <si>
    <t>Cement Mortor (1:3) (Out put = 1Cum)</t>
  </si>
  <si>
    <t>Cost of Cement</t>
  </si>
  <si>
    <t>Cost of Sand</t>
  </si>
  <si>
    <t>Cost per 1 Cum</t>
  </si>
  <si>
    <t>(A) Material</t>
  </si>
  <si>
    <t>collors for AC pipe</t>
  </si>
  <si>
    <t>MS clamps</t>
  </si>
  <si>
    <t>Cement mortor (1:3)</t>
  </si>
  <si>
    <t>(B) Labour</t>
  </si>
  <si>
    <t>( C )</t>
  </si>
  <si>
    <t>Cost per 30 Rm (E)+(F)</t>
  </si>
  <si>
    <t>Rate for 1 Rm</t>
  </si>
  <si>
    <t>1 Rm</t>
  </si>
  <si>
    <t>Cost of 100 mm Dia., AC pipe</t>
  </si>
  <si>
    <t>Cost per 15 cum (F)+(G)+(H)+(I)</t>
  </si>
  <si>
    <t>Lead from   Chennai</t>
  </si>
  <si>
    <t>Mazdoor working with HMP, mechanical broom, paver, roller, asphalt cutter and assistance for setting out lines, levels and layout of construction</t>
  </si>
  <si>
    <t>Sand for concrete</t>
  </si>
  <si>
    <t>Tipper 5.5 cum</t>
  </si>
  <si>
    <t xml:space="preserve">Taking out put = 170 Cum </t>
  </si>
  <si>
    <t>Page 86 of MoRT&amp;H SDB</t>
  </si>
  <si>
    <t>Driller</t>
  </si>
  <si>
    <t>Blaster</t>
  </si>
  <si>
    <t>Dozer 80 HP (D -80 A 12) @ 28.32 cum/hr</t>
  </si>
  <si>
    <t>Air complressor 250 cfm with 2 jack hammer @ 20 cum/hr</t>
  </si>
  <si>
    <t>kg</t>
  </si>
  <si>
    <t>Gelatine  80 per cent</t>
  </si>
  <si>
    <t>Electric detonators @ 1 Detonator for 2 Gelatine sticks of 125 gms each</t>
  </si>
  <si>
    <t>No</t>
  </si>
  <si>
    <t>Cost  per 170 cum  (E) + (F)</t>
  </si>
  <si>
    <t xml:space="preserve">Initial cost </t>
  </si>
  <si>
    <t>Sl. No</t>
  </si>
  <si>
    <t>Blacksmith</t>
  </si>
  <si>
    <t>Description of Material</t>
  </si>
  <si>
    <t>Providing 12.7 mm thick Mastic pads for Expansion joints etc., complete for finished item of work.</t>
  </si>
  <si>
    <t>Sand for Concrete</t>
  </si>
  <si>
    <t xml:space="preserve">Taking out put = 1 Cum </t>
  </si>
  <si>
    <t>Power road roller 8 T for initial breakdown rolling</t>
  </si>
  <si>
    <t>9.5 to 11.2 mm IRC HBG m/c Chips</t>
  </si>
  <si>
    <t>80/100 grade Bitumen</t>
  </si>
  <si>
    <t>Cost  per 1 cum</t>
  </si>
  <si>
    <t>Page 23,24,25 of MoRT&amp;H SDB</t>
  </si>
  <si>
    <t>Taking output = 1.25 cum</t>
  </si>
  <si>
    <t>Mazdoor for loading and unloding</t>
  </si>
  <si>
    <t>Mazdoor for pneumatic breaker</t>
  </si>
  <si>
    <t>Air Compressor 250 cfm with 2 leads of Pneumatic breaker @ 1.5 cum per hour</t>
  </si>
  <si>
    <t>Tractor Trally</t>
  </si>
  <si>
    <t xml:space="preserve">Cost per 1.25 cum </t>
  </si>
  <si>
    <t>Add for Over head charges @ 4.615% on (A)+(B)+( C)</t>
  </si>
  <si>
    <t>Add for Over head charges @ 4.615% on (A)+(B)+( C)+(D)</t>
  </si>
  <si>
    <t>Add for Over head charges @ 4.615% on (A)+(B)</t>
  </si>
  <si>
    <t>Add for Over head charges @ 4.615 % on (A)+(B)+(C)</t>
  </si>
  <si>
    <t>Add for Over head charges @ 4.615 % on (A)+(B)</t>
  </si>
  <si>
    <t>Add for OH charges @ 4.615% on (A)+(B)</t>
  </si>
  <si>
    <t>e)  Contractor's profit @ 10 % input on (a+b+c+d)</t>
  </si>
  <si>
    <t>a+b+c+d</t>
  </si>
  <si>
    <t>Cost per 1 cum (D)+€</t>
  </si>
  <si>
    <t>Cost per 1 cum (D)+(E )</t>
  </si>
  <si>
    <t>Cost  per 100 cum  (D)+(E )</t>
  </si>
  <si>
    <t xml:space="preserve">Cost  per 360 cum(D+(E) </t>
  </si>
  <si>
    <t>Cost per 225 cum (E) + (F)</t>
  </si>
  <si>
    <t xml:space="preserve">Cost per 205 cum (E) + (F) </t>
  </si>
  <si>
    <t>Cost per 15 cum (E) + (F)</t>
  </si>
  <si>
    <t xml:space="preserve">Cost per 10 cum (E)+(F) </t>
  </si>
  <si>
    <t xml:space="preserve">Cost per 240 cum (D)+(E) </t>
  </si>
  <si>
    <t>Cost per 10 cum (E)+(F)</t>
  </si>
  <si>
    <t xml:space="preserve">Cost per 15 cum (E)+(F) </t>
  </si>
  <si>
    <t xml:space="preserve">Cost per 10 sqm (D)+(E) </t>
  </si>
  <si>
    <t xml:space="preserve">Cost per 100 cum (D)+(E) </t>
  </si>
  <si>
    <t xml:space="preserve">Toal of (A) + (B)+( C)+(D) </t>
  </si>
  <si>
    <t>Hydraulic Excavator 1 cum bucket capacity @ 60 cum per hour</t>
  </si>
  <si>
    <t>Tipper (for 1 Km )</t>
  </si>
  <si>
    <t>Mazdoor for laying stones, filling quarry spalls</t>
  </si>
  <si>
    <t>1000 mm Dia.</t>
  </si>
  <si>
    <t>Farm tractor with ripper @ 60 cum per hour</t>
  </si>
  <si>
    <t xml:space="preserve">Cost per 1.00 cum </t>
  </si>
  <si>
    <t>sand</t>
  </si>
  <si>
    <t>Unit = 1 No.</t>
  </si>
  <si>
    <t>For fabrication</t>
  </si>
  <si>
    <t>For fixing in position</t>
  </si>
  <si>
    <t>Skilled (Blaksmith, Welder etc.)</t>
  </si>
  <si>
    <t>(A) Labour</t>
  </si>
  <si>
    <t>(B) Material</t>
  </si>
  <si>
    <t>Corrosion resistant structural steel including 5% wastage</t>
  </si>
  <si>
    <t>GI Pipe 100 mm dia</t>
  </si>
  <si>
    <t xml:space="preserve">GI Cowl 10 mm dia </t>
  </si>
  <si>
    <t>Total labour cost</t>
  </si>
  <si>
    <t>Add 5% for cost of material &amp; labour for Electrodes, cutting gas, Anti corrossive bituminous paint, Mild steel grating etc.,</t>
  </si>
  <si>
    <t>Cost per 1 No. (D)+(E )</t>
  </si>
  <si>
    <t>1 No.</t>
  </si>
  <si>
    <t>Unit = 1 Cum</t>
  </si>
  <si>
    <t>Cost of Jeddy Stone 450 mm to 600 mm thick</t>
  </si>
  <si>
    <t>Jeddy Stone 450 mm to 600 mm thick</t>
  </si>
  <si>
    <t>Cost of Stone spalls</t>
  </si>
  <si>
    <t>Page 132,133 of MoRT&amp;H SDB</t>
  </si>
  <si>
    <t>Taking out put = 195 cum (450 ton)</t>
  </si>
  <si>
    <t>TOTAL</t>
  </si>
  <si>
    <t>A =</t>
  </si>
  <si>
    <t>(B) Machinery</t>
  </si>
  <si>
    <t>Vibratory roller 8 tones for intermediate rolling</t>
  </si>
  <si>
    <t>B =</t>
  </si>
  <si>
    <t>(C) Material</t>
  </si>
  <si>
    <t>ii) Aggregate</t>
  </si>
  <si>
    <t>TOTAL weight of mix = 450 tones</t>
  </si>
  <si>
    <t>Weight of aggregate = 450-20.25 = 429.75 tones</t>
  </si>
  <si>
    <t>Taking density of aggregate = 1.5 ton/cum</t>
  </si>
  <si>
    <t>Volume of aggregate = 286.50 cum</t>
  </si>
  <si>
    <t>C =</t>
  </si>
  <si>
    <t>(A + B +C)</t>
  </si>
  <si>
    <t>(D) Over Head Charges on (A+B+C)</t>
  </si>
  <si>
    <t>(E) Contractors Profit on (A+B+C+D)</t>
  </si>
  <si>
    <t>Page 138,139,140 of MoRT&amp;H SDB</t>
  </si>
  <si>
    <t>Taking output = 191 cum (450 tones.)</t>
  </si>
  <si>
    <t>Vibratory roller 8 ton for intermediate rolling</t>
  </si>
  <si>
    <t>Bitumen VG 30  @ 5.40 %</t>
  </si>
  <si>
    <t>Weight of bitumen - 24.30 tones</t>
  </si>
  <si>
    <t>Weight of aggregate = 450-24.30 = 425.70 tones</t>
  </si>
  <si>
    <t>Volume of aggregate = 283.8 cum</t>
  </si>
  <si>
    <t xml:space="preserve"> Grading - II    (13 mm nominal size)</t>
  </si>
  <si>
    <t>26.5 mm to 4.75mm @ 80% 
(Av. rate of 25 - 27 mm, 19 - 22 mm, 12 to 14 mm, 9.5-11.2mm , 5-7mm &amp; 2.36 - 5mm HBG M/C metal)</t>
  </si>
  <si>
    <t>weight of bitumen - 15.3 tonnes</t>
  </si>
  <si>
    <t>Weight of aggregate = 450-15.3 = 434.7 tonnes</t>
  </si>
  <si>
    <t>Volume of aggregate = 289.8 cum</t>
  </si>
  <si>
    <t>Hot mix Plant 100 to 120 TPH</t>
  </si>
  <si>
    <t xml:space="preserve">Smooth wheeled roller 8-10 tonesfor initial break down rolling </t>
  </si>
  <si>
    <t>Finish rolling with 6-8 tones smooth wheeled tandem roller</t>
  </si>
  <si>
    <t>IRC &amp; MORT&amp;H HBG M/C chips 25 to 10mm @ 40%</t>
  </si>
  <si>
    <t>Batch mix Hot Mix Plant @ 75 Tonne per hour</t>
  </si>
  <si>
    <t>Paver finisher hydrostatic with sensor control</t>
  </si>
  <si>
    <t>Power road roller 8 ton for initial break down rolling</t>
  </si>
  <si>
    <t>Finish rolling with 6-8 ton. smooth wheeled tandem roller</t>
  </si>
  <si>
    <t>Bitumen 60/70 @ 3.4 % of weight of mix = 205x2.2=450 tonne</t>
  </si>
  <si>
    <t>weight of bitumen = 450*4.5 / 100 = 20.25 tones</t>
  </si>
  <si>
    <t>Taking output = 450 cum (990 Tonnes)</t>
  </si>
  <si>
    <t>Mazdoor Skilled</t>
  </si>
  <si>
    <t>Coarse Sand as per IS: 383 @ 0.45 cum/cum of concrete</t>
  </si>
  <si>
    <t>Cement @ 150 kg/cum of concrete</t>
  </si>
  <si>
    <t>Electric generator 100 KVA</t>
  </si>
  <si>
    <t>Paver with electronic sensor</t>
  </si>
  <si>
    <t xml:space="preserve">Vibratory roller 8-10 t capacity </t>
  </si>
  <si>
    <t>C C Batch mix plant @ 50 cum per hour</t>
  </si>
  <si>
    <t>Generator 100 KVA</t>
  </si>
  <si>
    <t>Cost per 450 cum (E) + (F)</t>
  </si>
  <si>
    <t>Page 146,147 of MoRT&amp;H SDB</t>
  </si>
  <si>
    <t>Smooth wheeled roller 8-10 Tonnes</t>
  </si>
  <si>
    <t>1 sqm</t>
  </si>
  <si>
    <t>For Type 'B'
HBG M/C aggregates 13.2mm to 0.09mm @ 0.27 cum per 10 sqm</t>
  </si>
  <si>
    <t>Mazdoor working with HMP, road sweeper, paver and roller</t>
  </si>
  <si>
    <t>(i) Bitumen VG-30 Grade @ 19.00 kg per 10 sqm</t>
  </si>
  <si>
    <t>Over head charges @ 4.615 % on (A) + (B)+( C)</t>
  </si>
  <si>
    <t>Cost per 10250 Sqm (E) + (F)</t>
  </si>
  <si>
    <t>Taking output = 1050 cum (2415 tonne)</t>
  </si>
  <si>
    <t>Road Sweeper @ 1250 sqm per hour</t>
  </si>
  <si>
    <t xml:space="preserve">Slip form paver with electronic sensor </t>
  </si>
  <si>
    <t>Sand as per IS: 383 and conforming to clause 602.2.4 @ 0.45 cum/cum of concrete</t>
  </si>
  <si>
    <t xml:space="preserve">Cement 43 grade @ 400 kg/cum of concrete </t>
  </si>
  <si>
    <t>32 mm mild steel dowel bars of grade S 240</t>
  </si>
  <si>
    <t>16 mm deformed steel tie bars of grade S 415</t>
  </si>
  <si>
    <t>Separation Membrane of impermeable plastic sheeting 125 micron thick</t>
  </si>
  <si>
    <t>Pre moulded Joint filler, 25 mm thick for expansion joint.</t>
  </si>
  <si>
    <t>Joint sealant</t>
  </si>
  <si>
    <t xml:space="preserve">Sealant primer </t>
  </si>
  <si>
    <t>Plastic sheath,1.25 mm thick for dowel bars</t>
  </si>
  <si>
    <t xml:space="preserve">Curing compound </t>
  </si>
  <si>
    <t>Super plastisizer admixture IS marked as per 9103-1999 @ 0.5 per cent  by weight of cement</t>
  </si>
  <si>
    <t>Add 1 per cent  of material for cost of miscellaneous materials like tarpauline, Hessian cloth, metal cap, cotton / compressible sponge and cradle for dowel bars, work bridges for men to approach concrete surface without walking over it, cutting blades and bites, minor equipments like scabbling machine, threads, ropes, guide wires and any other unforeseen items.</t>
  </si>
  <si>
    <t>Concrete paver finisher with 40 HP motor for paving of Concrete surface</t>
  </si>
  <si>
    <t xml:space="preserve">Crushed stone coarse aggregates of 25mm and 12.5mm nominal size @ 0.90 cum/cum of concrete conforming to clause 602.2.4. </t>
  </si>
  <si>
    <t xml:space="preserve">Texturing machine </t>
  </si>
  <si>
    <t xml:space="preserve">Concrete joint cutting machine </t>
  </si>
  <si>
    <t>Texturing Machine / hour for CC Pavement</t>
  </si>
  <si>
    <t>Concrete joint cutting macine / hr for CC Pvmt</t>
  </si>
  <si>
    <t>liter</t>
  </si>
  <si>
    <t>Cost per 1050 cum (E) + (F)</t>
  </si>
  <si>
    <t xml:space="preserve">Taking output = 10250 sqm (205 cum) </t>
  </si>
  <si>
    <t>53 mm to 9.5 mm @ 50% 
(Av. rate of 50 - 55 mm, 40-45 mm, 25 - 27 mm, 19 - 22 mm, 12 to 14 mm, 9.5-11.2mm HBG M/C metal)</t>
  </si>
  <si>
    <t>9.5 mm to 2.36 mm  @ 35% 
(Av. rate of 9.5-11.2mm , 5-7mm &amp; 2.36 - 5mm HBG M/C metal)</t>
  </si>
  <si>
    <t>2.36mm and below @15%
(Rate of 2.36mm &amp; below HBG metal)</t>
  </si>
  <si>
    <t>2.36 mm to 75 micron @ 30% (2.36mm &amp; below)</t>
  </si>
  <si>
    <t>Hydrostatic Paver finisher with sensor control</t>
  </si>
  <si>
    <t xml:space="preserve">Batch mix Hot mix plant @ 100 - 120 TPH </t>
  </si>
  <si>
    <t xml:space="preserve">                                                                                                                                                                                                                                                                                                                                                                                                                                                                                                                                                                                                                                                                                                                                                                                                                                                                                                                                                                                                                                                                                                                                                                                                                                                                                                                                                                                                                                                                                                                                                                                                    </t>
  </si>
  <si>
    <t>Emulsion (SS1)</t>
  </si>
  <si>
    <t>barrel thick</t>
  </si>
  <si>
    <t>Volume of concrete</t>
  </si>
  <si>
    <t>Wt. of cement</t>
  </si>
  <si>
    <t>Cement for NP3 &amp; NP4</t>
  </si>
  <si>
    <t>Steel for NP 4</t>
  </si>
  <si>
    <t>Steel for NP3</t>
  </si>
  <si>
    <t>As per 1S 458 2003</t>
  </si>
  <si>
    <t>Crushed stone coarse aggregate of 25 mm and 12.5 mm nominal sizes graded as per table 600-1 @ 0.90 cum/cum of concrete conforming to clause 602.2.4.
(Average of 25 mm and 12  mm SS-5 HBG m/c metal)</t>
  </si>
  <si>
    <t>Bulk VG-30 Grade</t>
  </si>
  <si>
    <t>Filler material</t>
  </si>
  <si>
    <t>Semi skilled mazdoor for operating pneumatic tools</t>
  </si>
  <si>
    <t>Mazdoors as helpers including loading and unloading</t>
  </si>
  <si>
    <t>Air compressor 250 cfm with two leads for pneumatic cutters/ hammers @ 1 cum per hour</t>
  </si>
  <si>
    <t>Smooth wheeled roller 8 Ton</t>
  </si>
  <si>
    <t>Quarry Rubbish</t>
  </si>
  <si>
    <t>Tipper 5.5 cum capacity 4 trips per hour</t>
  </si>
  <si>
    <t>Front end loader 1 cum bucket capacity</t>
  </si>
  <si>
    <t>Cost  per 180 cum  (E) + (F)</t>
  </si>
  <si>
    <t xml:space="preserve">Taking out put = 108 Cum </t>
  </si>
  <si>
    <t xml:space="preserve">Dozer </t>
  </si>
  <si>
    <t>Cost  per 108 cum  (D) + (E)</t>
  </si>
  <si>
    <t>300 mm Dia.,</t>
  </si>
  <si>
    <t>Cost of 300 mm Dia., pipes</t>
  </si>
  <si>
    <t>Bulk VG-10 Grade</t>
  </si>
  <si>
    <t>Kerb casting machine / hr</t>
  </si>
  <si>
    <t>Credit for excavated rock found suitable for use @ 50%</t>
  </si>
  <si>
    <t>no.</t>
  </si>
  <si>
    <t>Publich health - Table 8</t>
  </si>
  <si>
    <t>Galvonized MS Flat Clamp</t>
  </si>
  <si>
    <t>Irrigation - M-101</t>
  </si>
  <si>
    <t>Galvanised MS Flat Camp (Irrigation M-101)</t>
  </si>
  <si>
    <t>100 mm dia A C Pipe (PH - Table 8)</t>
  </si>
  <si>
    <t>l</t>
  </si>
  <si>
    <t>OH charges @ 4.615%  on (A) + (B)</t>
  </si>
  <si>
    <t>OH charges @ 4.615%  on (A) + (B)+( C)</t>
  </si>
  <si>
    <t>Over head charges @ 4.615%  on (A) + (B)</t>
  </si>
  <si>
    <t xml:space="preserve">Over head charges @ 4.615%  </t>
  </si>
  <si>
    <t xml:space="preserve">Over head charges @ 4.615% </t>
  </si>
  <si>
    <t>Over head charges @ 4.615%</t>
  </si>
  <si>
    <t xml:space="preserve">Over head charges @ 4.615 %  </t>
  </si>
  <si>
    <t>450 mm Dia.,</t>
  </si>
  <si>
    <t>Cost of 450 mm Dia., pipes</t>
  </si>
  <si>
    <t>900 mm Dia.,</t>
  </si>
  <si>
    <t>Cost of 900mm Dia., pipes</t>
  </si>
  <si>
    <t>1200 mm Dia.</t>
  </si>
  <si>
    <t>Cost of 1200mm Dia., pipes</t>
  </si>
  <si>
    <t>Supplying and laying of seperation membrane 125 micron and as per ISI standard specification duly fixing over DLCC including cost, conveyance of all materials etc., complete and as directed by the Engineer-in-Charge during execution of work.</t>
  </si>
  <si>
    <t>Vizag</t>
  </si>
  <si>
    <t>Capacity of Tipper</t>
  </si>
  <si>
    <t>Taking 80% Out Put</t>
  </si>
  <si>
    <t>Lead</t>
  </si>
  <si>
    <t>Km</t>
  </si>
  <si>
    <t>Loading Time</t>
  </si>
  <si>
    <t>min</t>
  </si>
  <si>
    <t>Loaded Haul @ 25 Km/hr</t>
  </si>
  <si>
    <t>Empty Haul @ 25 Km/hr</t>
  </si>
  <si>
    <t>Spotting, turning and Unloading time</t>
  </si>
  <si>
    <t>Say</t>
  </si>
  <si>
    <t>Quantity to be carried per hour</t>
  </si>
  <si>
    <t>Cum/Hr</t>
  </si>
  <si>
    <t>5.50 Cum/Hour</t>
  </si>
  <si>
    <t>HYSD Steel  Fe-415</t>
  </si>
  <si>
    <t>Quarry spall (Field picked metal) Av. Of rate 25mm &amp; 40mm</t>
  </si>
  <si>
    <t>Quarry spall (Field picked metal)
Av. Of rate 25mm &amp; 40mm</t>
  </si>
  <si>
    <t>Earth / Sand / Gravel</t>
  </si>
  <si>
    <t xml:space="preserve">Basic Price </t>
  </si>
  <si>
    <t>IOCL Chennai</t>
  </si>
  <si>
    <r>
      <t xml:space="preserve">Granular sub-base material as per </t>
    </r>
    <r>
      <rPr>
        <b/>
        <sz val="10"/>
        <rFont val="Bookman Old Style"/>
        <family val="1"/>
      </rPr>
      <t>Table 400-1</t>
    </r>
    <r>
      <rPr>
        <sz val="10"/>
        <rFont val="Bookman Old Style"/>
        <family val="1"/>
      </rPr>
      <t xml:space="preserve"> of MORT&amp;H</t>
    </r>
  </si>
  <si>
    <r>
      <t xml:space="preserve">Bitumen </t>
    </r>
    <r>
      <rPr>
        <b/>
        <sz val="10"/>
        <rFont val="Bookman Old Style"/>
        <family val="1"/>
      </rPr>
      <t>emulsion</t>
    </r>
    <r>
      <rPr>
        <sz val="10"/>
        <rFont val="Bookman Old Style"/>
        <family val="1"/>
      </rPr>
      <t xml:space="preserve"> @ 0.7 kg per sqm</t>
    </r>
  </si>
  <si>
    <r>
      <t xml:space="preserve">Bitumen VG-10 (Bulk)  @ </t>
    </r>
    <r>
      <rPr>
        <b/>
        <sz val="10"/>
        <rFont val="Bookman Old Style"/>
        <family val="1"/>
      </rPr>
      <t>0.20</t>
    </r>
    <r>
      <rPr>
        <sz val="10"/>
        <rFont val="Bookman Old Style"/>
        <family val="1"/>
      </rPr>
      <t xml:space="preserve"> Kgs/sqm</t>
    </r>
  </si>
  <si>
    <r>
      <t xml:space="preserve">Bitumen VG-10 (Bulk)   @ </t>
    </r>
    <r>
      <rPr>
        <b/>
        <sz val="10"/>
        <rFont val="Bookman Old Style"/>
        <family val="1"/>
      </rPr>
      <t>0.25</t>
    </r>
    <r>
      <rPr>
        <sz val="10"/>
        <rFont val="Bookman Old Style"/>
        <family val="1"/>
      </rPr>
      <t xml:space="preserve"> Kgs/sqm</t>
    </r>
  </si>
  <si>
    <r>
      <t xml:space="preserve">Providing and laying of </t>
    </r>
    <r>
      <rPr>
        <b/>
        <sz val="10"/>
        <rFont val="Bookman Old Style"/>
        <family val="1"/>
      </rPr>
      <t>50 mm</t>
    </r>
    <r>
      <rPr>
        <sz val="10"/>
        <rFont val="Bookman Old Style"/>
        <family val="1"/>
      </rPr>
      <t xml:space="preserve"> thick </t>
    </r>
    <r>
      <rPr>
        <b/>
        <sz val="10"/>
        <rFont val="Bookman Old Style"/>
        <family val="1"/>
      </rPr>
      <t>Dense Graded Bituminous Macadam</t>
    </r>
    <r>
      <rPr>
        <sz val="10"/>
        <rFont val="Bookman Old Style"/>
        <family val="1"/>
      </rPr>
      <t xml:space="preserve"> with 100 - 120 TPH batch type hot mix plant producing an average output of 75 tones per hour using hard blasted granite crushed aggregates of   </t>
    </r>
    <r>
      <rPr>
        <b/>
        <sz val="10"/>
        <rFont val="Bookman Old Style"/>
        <family val="1"/>
      </rPr>
      <t>Grading - II</t>
    </r>
    <r>
      <rPr>
        <sz val="10"/>
        <rFont val="Bookman Old Style"/>
        <family val="1"/>
      </rPr>
      <t xml:space="preserve"> as per table </t>
    </r>
    <r>
      <rPr>
        <b/>
        <sz val="10"/>
        <rFont val="Bookman Old Style"/>
        <family val="1"/>
      </rPr>
      <t>500-10</t>
    </r>
    <r>
      <rPr>
        <sz val="10"/>
        <rFont val="Bookman Old Style"/>
        <family val="1"/>
      </rPr>
      <t xml:space="preserve"> of MoRT&amp;H Specification </t>
    </r>
    <r>
      <rPr>
        <b/>
        <sz val="10"/>
        <rFont val="Bookman Old Style"/>
        <family val="1"/>
      </rPr>
      <t xml:space="preserve">505 </t>
    </r>
    <r>
      <rPr>
        <sz val="10"/>
        <rFont val="Bookman Old Style"/>
        <family val="1"/>
      </rPr>
      <t>(</t>
    </r>
    <r>
      <rPr>
        <b/>
        <sz val="10"/>
        <rFont val="Bookman Old Style"/>
        <family val="1"/>
      </rPr>
      <t>5th revision</t>
    </r>
    <r>
      <rPr>
        <sz val="10"/>
        <rFont val="Bookman Old Style"/>
        <family val="1"/>
      </rPr>
      <t xml:space="preserve">) premixed with bituminous binder of </t>
    </r>
    <r>
      <rPr>
        <b/>
        <sz val="10"/>
        <rFont val="Bookman Old Style"/>
        <family val="1"/>
      </rPr>
      <t>VG 30</t>
    </r>
    <r>
      <rPr>
        <sz val="10"/>
        <rFont val="Bookman Old Style"/>
        <family val="1"/>
      </rPr>
      <t xml:space="preserve"> grade @ </t>
    </r>
    <r>
      <rPr>
        <b/>
        <sz val="10"/>
        <rFont val="Bookman Old Style"/>
        <family val="1"/>
      </rPr>
      <t>4.50</t>
    </r>
    <r>
      <rPr>
        <sz val="10"/>
        <rFont val="Bookman Old Style"/>
        <family val="1"/>
      </rPr>
      <t xml:space="preserve">% of weight of total mixture, transported to site, laid over a previously prepared surface with a hydrostatic paver finisher with sensor control to the required grade, level and alignment and rolled as per Clauses 501.6 and 501.7 to achieve the desired compaction for finished item of work as directed by the Engineer-in-Charge including hire and operational charges all T&amp;P and all other contingent charges necessary including cost of (excluding  seigniorage) charges of all materials etc., complete in all respects as directed by Engineer-in-Charge and  as per MoRT&amp;H specification No. </t>
    </r>
    <r>
      <rPr>
        <b/>
        <sz val="10"/>
        <rFont val="Bookman Old Style"/>
        <family val="1"/>
      </rPr>
      <t>505</t>
    </r>
    <r>
      <rPr>
        <sz val="10"/>
        <rFont val="Bookman Old Style"/>
        <family val="1"/>
      </rPr>
      <t xml:space="preserve"> </t>
    </r>
    <r>
      <rPr>
        <b/>
        <sz val="10"/>
        <rFont val="Bookman Old Style"/>
        <family val="1"/>
      </rPr>
      <t>(5th Revision)</t>
    </r>
    <r>
      <rPr>
        <sz val="10"/>
        <rFont val="Bookman Old Style"/>
        <family val="1"/>
      </rPr>
      <t xml:space="preserve"> </t>
    </r>
  </si>
  <si>
    <r>
      <t>Painting two coats</t>
    </r>
    <r>
      <rPr>
        <sz val="10"/>
        <rFont val="Bookman Old Style"/>
        <family val="1"/>
      </rPr>
      <t xml:space="preserve"> after filling the surface with synthetic enamel paint in all shades on new plastered concrete surfaces</t>
    </r>
  </si>
  <si>
    <r>
      <rPr>
        <b/>
        <sz val="10"/>
        <rFont val="Bookman Old Style"/>
        <family val="1"/>
      </rPr>
      <t>Clearing and grubbing road land</t>
    </r>
    <r>
      <rPr>
        <sz val="10"/>
        <rFont val="Bookman Old Style"/>
        <family val="1"/>
      </rPr>
      <t xml:space="preserve"> including uprooting rank vegetation, grass, bushes, shrubs, sapling and trees girth upto 300 mm, removal of stumps of trees cut earlier and disposal of unserviceable materials and stacking of serviceable material to be used or auctioned, upto a lead of 1000 m including removal and disposal of top organic soil not exceeding 150 mm thickness by mechanical means in area of light jungle.</t>
    </r>
  </si>
  <si>
    <r>
      <t>Excavation for roadway</t>
    </r>
    <r>
      <rPr>
        <b/>
        <sz val="10"/>
        <rFont val="Bookman Old Style"/>
        <family val="1"/>
      </rPr>
      <t xml:space="preserve"> </t>
    </r>
    <r>
      <rPr>
        <sz val="10"/>
        <rFont val="Bookman Old Style"/>
        <family val="1"/>
      </rPr>
      <t xml:space="preserve">in </t>
    </r>
    <r>
      <rPr>
        <b/>
        <sz val="10"/>
        <rFont val="Bookman Old Style"/>
        <family val="1"/>
      </rPr>
      <t xml:space="preserve">hard rock with controlled blasting </t>
    </r>
    <r>
      <rPr>
        <sz val="10"/>
        <rFont val="Bookman Old Style"/>
        <family val="1"/>
      </rPr>
      <t>by drilling, blasting and breaking, trimming of bottom and side slopes in accordance with requirements of lines, grades and cross sections, loading and disposal of cut road with in all lifts and leads upto 1000 metres as per MoRTH specification 301 (5th Revision) and as directed by the Engineer-in-Charge</t>
    </r>
  </si>
  <si>
    <r>
      <t xml:space="preserve">Providing and laying </t>
    </r>
    <r>
      <rPr>
        <b/>
        <sz val="10"/>
        <rFont val="Bookman Old Style"/>
        <family val="1"/>
      </rPr>
      <t>boulders apron</t>
    </r>
    <r>
      <rPr>
        <sz val="10"/>
        <rFont val="Bookman Old Style"/>
        <family val="1"/>
      </rPr>
      <t xml:space="preserve"> on river bed for protection against scour with stone boulders weighing not less than 40 kg each complete as per drawing and MoRTH specification 2503.2 (</t>
    </r>
    <r>
      <rPr>
        <b/>
        <sz val="10"/>
        <rFont val="Bookman Old Style"/>
        <family val="1"/>
      </rPr>
      <t>5th revision</t>
    </r>
    <r>
      <rPr>
        <sz val="10"/>
        <rFont val="Bookman Old Style"/>
        <family val="1"/>
      </rPr>
      <t>)</t>
    </r>
  </si>
  <si>
    <t>Hume Pipes</t>
  </si>
  <si>
    <t>Bitumen</t>
  </si>
  <si>
    <t>Chennai</t>
  </si>
  <si>
    <t>EGK Road</t>
  </si>
  <si>
    <t>Katheru</t>
  </si>
  <si>
    <r>
      <t xml:space="preserve">Forming embankment with Side earth by mechanical means upto SDR including pre-watering of soil, removal of top soil, excavation of soils, depositing the soils on the embankment, spreading soil, breaking clods, sectioning, grading and consolidation with 8 to 10 Tonnes Vibratory Road Roller @ OMC to meet requirement of table </t>
    </r>
    <r>
      <rPr>
        <b/>
        <sz val="10"/>
        <rFont val="Bookman Old Style"/>
        <family val="1"/>
      </rPr>
      <t>300-2</t>
    </r>
    <r>
      <rPr>
        <sz val="10"/>
        <rFont val="Bookman Old Style"/>
        <family val="1"/>
      </rPr>
      <t xml:space="preserve"> of MoRT&amp;H, including all hire and operational charges of T&amp;P, complete for finished item of work as per MoRT&amp;H specification 305 (</t>
    </r>
    <r>
      <rPr>
        <b/>
        <sz val="10"/>
        <rFont val="Bookman Old Style"/>
        <family val="1"/>
      </rPr>
      <t>5</t>
    </r>
    <r>
      <rPr>
        <b/>
        <vertAlign val="superscript"/>
        <sz val="10"/>
        <rFont val="Bookman Old Style"/>
        <family val="1"/>
      </rPr>
      <t>th</t>
    </r>
    <r>
      <rPr>
        <b/>
        <sz val="10"/>
        <rFont val="Bookman Old Style"/>
        <family val="1"/>
      </rPr>
      <t xml:space="preserve"> revision)</t>
    </r>
    <r>
      <rPr>
        <sz val="10"/>
        <rFont val="Bookman Old Style"/>
        <family val="1"/>
      </rPr>
      <t xml:space="preserve"> (Payment will be made based on level for finished item of work). </t>
    </r>
  </si>
  <si>
    <t>Motor grader 3.35M Blade @ 50 cum/Hr</t>
  </si>
  <si>
    <t>2.36mm and below @ 20%
(Rate of 2.36mm &amp; below HBG metal)</t>
  </si>
  <si>
    <t>Add Contractors Profit at 10% on (A)+(B)+(C)</t>
  </si>
  <si>
    <t>45 to 22.40mm IRC&amp;MoRT&amp;H HBG M/C metal @ 30%</t>
  </si>
  <si>
    <t>22.4 to 2.36 mm IRC&amp;MoRT&amp;H HBG M/C metal @ 40%</t>
  </si>
  <si>
    <r>
      <t>Construction of</t>
    </r>
    <r>
      <rPr>
        <b/>
        <sz val="10"/>
        <rFont val="Bookman Old Style"/>
        <family val="1"/>
      </rPr>
      <t xml:space="preserve"> Granular sub-base</t>
    </r>
    <r>
      <rPr>
        <sz val="10"/>
        <rFont val="Bookman Old Style"/>
        <family val="1"/>
      </rPr>
      <t xml:space="preserve"> by providing HBG material confirming to </t>
    </r>
    <r>
      <rPr>
        <b/>
        <sz val="10"/>
        <rFont val="Bookman Old Style"/>
        <family val="1"/>
      </rPr>
      <t>Grading - III</t>
    </r>
    <r>
      <rPr>
        <sz val="10"/>
        <rFont val="Bookman Old Style"/>
        <family val="1"/>
      </rPr>
      <t xml:space="preserve"> of MoRT&amp;H Table </t>
    </r>
    <r>
      <rPr>
        <b/>
        <sz val="10"/>
        <rFont val="Bookman Old Style"/>
        <family val="1"/>
      </rPr>
      <t>400-1</t>
    </r>
    <r>
      <rPr>
        <sz val="10"/>
        <rFont val="Bookman Old Style"/>
        <family val="1"/>
      </rPr>
      <t xml:space="preserve"> including cost and conveyance of all materials to work site and spreading in uniform layers with motor grader or by approved means, on prepared surface mixing by mix in place method with Rotavator / approved means at OMC and compacting with vibratory roller to achieve the desired density etc., complete for finished item of work as per MoRT&amp;H Specification </t>
    </r>
    <r>
      <rPr>
        <b/>
        <sz val="10"/>
        <rFont val="Bookman Old Style"/>
        <family val="1"/>
      </rPr>
      <t>401 (5th revision)</t>
    </r>
    <r>
      <rPr>
        <sz val="10"/>
        <rFont val="Bookman Old Style"/>
        <family val="1"/>
      </rPr>
      <t xml:space="preserve"> and as directed by the Engineer-in-charge.           </t>
    </r>
  </si>
  <si>
    <t xml:space="preserve">d) Over head charges @ 4.615%  on (a+b+c) </t>
  </si>
  <si>
    <r>
      <t xml:space="preserve">Vibrated  cement concrete </t>
    </r>
    <r>
      <rPr>
        <b/>
        <sz val="10"/>
        <rFont val="Bookman Old Style"/>
        <family val="1"/>
      </rPr>
      <t>M 35 grade</t>
    </r>
    <r>
      <rPr>
        <sz val="10"/>
        <rFont val="Bookman Old Style"/>
        <family val="1"/>
      </rPr>
      <t xml:space="preserve"> using  20mm &amp; 10mm  HBG crushed stone aggregate (Coarse aggregate conforming to table 1000-1 and fine aggregate conforming to table 1000-2) including cost, conveyance of all materials to site and labour charges, centering, machine mixing, laying, vibrating, curing etc., including all other incidental and operational charges of all T&amp;P  etc., complete for finished item of work as per MoRT&amp;H specification 1500, 1700,  2100 &amp; 2702 (</t>
    </r>
    <r>
      <rPr>
        <b/>
        <sz val="10"/>
        <rFont val="Bookman Old Style"/>
        <family val="1"/>
      </rPr>
      <t>5th Revision</t>
    </r>
    <r>
      <rPr>
        <sz val="10"/>
        <rFont val="Bookman Old Style"/>
        <family val="1"/>
      </rPr>
      <t xml:space="preserve">) and  as directed by the Engineer-in-Charge for </t>
    </r>
    <r>
      <rPr>
        <b/>
        <sz val="10"/>
        <rFont val="Bookman Old Style"/>
        <family val="1"/>
      </rPr>
      <t>C.C Pavement.</t>
    </r>
  </si>
  <si>
    <r>
      <t>Providing Vibrated Cement Concrete (1:3:6) using 40mm size HBG crushed stone aggregate and fine aggregate conforming to table 1000-2 of MoRT&amp;H including cost, conveyance of all materials to site and labour charges, centering, machine mixing, laying, vibrating, curing etc., including all other incidental and operational charges of all T&amp;P etc., complete for finished item of work as per MoRT&amp;H specification 1500, 1700, 2200 (</t>
    </r>
    <r>
      <rPr>
        <b/>
        <sz val="10"/>
        <rFont val="Bookman Old Style"/>
        <family val="1"/>
      </rPr>
      <t>5th  Revision</t>
    </r>
    <r>
      <rPr>
        <sz val="10"/>
        <rFont val="Bookman Old Style"/>
        <family val="1"/>
      </rPr>
      <t xml:space="preserve">) and as directed by the Engineer-in-Charge for </t>
    </r>
    <r>
      <rPr>
        <b/>
        <sz val="10"/>
        <rFont val="Bookman Old Style"/>
        <family val="1"/>
      </rPr>
      <t>Body walls.</t>
    </r>
  </si>
  <si>
    <r>
      <t xml:space="preserve">Providing </t>
    </r>
    <r>
      <rPr>
        <b/>
        <sz val="10"/>
        <rFont val="Bookman Old Style"/>
        <family val="1"/>
      </rPr>
      <t>SS Revetment 300 mm thick</t>
    </r>
    <r>
      <rPr>
        <sz val="10"/>
        <rFont val="Bookman Old Style"/>
        <family val="1"/>
      </rPr>
      <t xml:space="preserve"> including cost and conveyance of materials to site and including labour charges for packing the stones for revetment etc., complete for finished item of work as per MoRT&amp;H specification 2504 ( </t>
    </r>
    <r>
      <rPr>
        <b/>
        <sz val="10"/>
        <rFont val="Bookman Old Style"/>
        <family val="1"/>
      </rPr>
      <t>5</t>
    </r>
    <r>
      <rPr>
        <b/>
        <vertAlign val="superscript"/>
        <sz val="10"/>
        <rFont val="Bookman Old Style"/>
        <family val="1"/>
      </rPr>
      <t>th</t>
    </r>
    <r>
      <rPr>
        <b/>
        <sz val="10"/>
        <rFont val="Bookman Old Style"/>
        <family val="1"/>
      </rPr>
      <t xml:space="preserve"> revision</t>
    </r>
    <r>
      <rPr>
        <sz val="10"/>
        <rFont val="Bookman Old Style"/>
        <family val="1"/>
      </rPr>
      <t xml:space="preserve"> ) and as directed by the Engineer-in-Charge for Pitching of slopes</t>
    </r>
  </si>
  <si>
    <r>
      <t xml:space="preserve">Providing and laying </t>
    </r>
    <r>
      <rPr>
        <b/>
        <sz val="10"/>
        <rFont val="Bookman Old Style"/>
        <family val="1"/>
      </rPr>
      <t>filter material with Gravel underneath pitching in slopes</t>
    </r>
    <r>
      <rPr>
        <sz val="10"/>
        <rFont val="Bookman Old Style"/>
        <family val="1"/>
      </rPr>
      <t xml:space="preserve"> including cost and conveyance of materials to site including labour charges etc., complete for finished item of work as per MoRT&amp;H Specification 2504 (</t>
    </r>
    <r>
      <rPr>
        <b/>
        <sz val="10"/>
        <rFont val="Bookman Old Style"/>
        <family val="1"/>
      </rPr>
      <t>5</t>
    </r>
    <r>
      <rPr>
        <b/>
        <vertAlign val="superscript"/>
        <sz val="10"/>
        <rFont val="Bookman Old Style"/>
        <family val="1"/>
      </rPr>
      <t>th</t>
    </r>
    <r>
      <rPr>
        <b/>
        <sz val="10"/>
        <rFont val="Bookman Old Style"/>
        <family val="1"/>
      </rPr>
      <t xml:space="preserve"> Revision</t>
    </r>
    <r>
      <rPr>
        <sz val="10"/>
        <rFont val="Bookman Old Style"/>
        <family val="1"/>
      </rPr>
      <t xml:space="preserve">) and as directed by the Engineer-in-Charge  </t>
    </r>
  </si>
  <si>
    <r>
      <t xml:space="preserve">Construction of precast </t>
    </r>
    <r>
      <rPr>
        <b/>
        <sz val="10"/>
        <rFont val="Bookman Old Style"/>
        <family val="1"/>
      </rPr>
      <t>VRCC railing of M20 grade</t>
    </r>
    <r>
      <rPr>
        <sz val="10"/>
        <rFont val="Bookman Old Style"/>
        <family val="1"/>
      </rPr>
      <t xml:space="preserve"> using HBG crushed stone aggregate of size not exceeding 12 mm and fine aggregate conforming to table 1000-2 true to line and grade, tolerance of vertical RCC post not to exceed 1 in 500, centre to centre spacing between vertical posts not to exceed 2000mm, leaving adequate space between vertical posts for expansion including cost, conveyance of all materials to site and labour charges, centering, machine mixing, laying, vibrating, curing etc., including other incidental hire and operational charges of all T&amp;P as per approved drawings and as directed  during execution but excluding cost of steel and its fabrication charges as per approved drawings and technical specifications for finished item of work as per MoRT&amp;H Specification 2703, 1500, 1600, 1700 (</t>
    </r>
    <r>
      <rPr>
        <b/>
        <sz val="10"/>
        <rFont val="Bookman Old Style"/>
        <family val="1"/>
      </rPr>
      <t>5th Revision</t>
    </r>
    <r>
      <rPr>
        <sz val="10"/>
        <rFont val="Bookman Old Style"/>
        <family val="1"/>
      </rPr>
      <t>)</t>
    </r>
  </si>
  <si>
    <r>
      <t>Vibrated cement concrete</t>
    </r>
    <r>
      <rPr>
        <b/>
        <sz val="10"/>
        <rFont val="Bookman Old Style"/>
        <family val="1"/>
      </rPr>
      <t xml:space="preserve"> M 15 Grade Concrete</t>
    </r>
    <r>
      <rPr>
        <sz val="10"/>
        <rFont val="Bookman Old Style"/>
        <family val="1"/>
      </rPr>
      <t xml:space="preserve"> using 40mm, 20mm and 10mm size HBG crushed stone aggregate (Coarse aggregate conforming to table 1000-1 and fine aggregate conforming to table 1000-2) including cost and conveyance of all materials to site and all labour charges for machine mixing, laying in position, Compacting, Vibrating and curing including all other incidental and all other operational charges of T&amp;P required etc., complete as per MoRT&amp;H Specification 1500,1700, 2100, 2700 (</t>
    </r>
    <r>
      <rPr>
        <b/>
        <sz val="10"/>
        <rFont val="Bookman Old Style"/>
        <family val="1"/>
      </rPr>
      <t>5th Revision</t>
    </r>
    <r>
      <rPr>
        <sz val="10"/>
        <rFont val="Bookman Old Style"/>
        <family val="1"/>
      </rPr>
      <t xml:space="preserve">) for </t>
    </r>
    <r>
      <rPr>
        <b/>
        <sz val="10"/>
        <rFont val="Bookman Old Style"/>
        <family val="1"/>
      </rPr>
      <t>levelling course</t>
    </r>
  </si>
  <si>
    <r>
      <t xml:space="preserve">Providing </t>
    </r>
    <r>
      <rPr>
        <b/>
        <sz val="10"/>
        <rFont val="Bookman Old Style"/>
        <family val="1"/>
      </rPr>
      <t xml:space="preserve">Grouted Revetment </t>
    </r>
    <r>
      <rPr>
        <sz val="10"/>
        <rFont val="Bookman Old Style"/>
        <family val="1"/>
      </rPr>
      <t xml:space="preserve">with  rough stone (HBG) of not less than 300 mm size grouted with 0.20 cum of CC (1:4:8) including cost and conveyance of materials to site and including labour charges for packing the stones for revetment etc., complete for finished item of work as per MoRT&amp;H specification 2504 ( </t>
    </r>
    <r>
      <rPr>
        <b/>
        <sz val="10"/>
        <rFont val="Bookman Old Style"/>
        <family val="1"/>
      </rPr>
      <t>5th revision</t>
    </r>
    <r>
      <rPr>
        <sz val="10"/>
        <rFont val="Bookman Old Style"/>
        <family val="1"/>
      </rPr>
      <t xml:space="preserve"> ) and as directed by the Engineer-in-Charge for quadrential revetment.</t>
    </r>
  </si>
  <si>
    <r>
      <t xml:space="preserve">Providing Uncoated </t>
    </r>
    <r>
      <rPr>
        <b/>
        <sz val="10"/>
        <rFont val="Bookman Old Style"/>
        <family val="1"/>
      </rPr>
      <t xml:space="preserve">Mild Steel bars ( Fe-250 ) </t>
    </r>
    <r>
      <rPr>
        <sz val="10"/>
        <rFont val="Bookman Old Style"/>
        <family val="1"/>
      </rPr>
      <t>of different diameters, wrought and put up bars of all diameters including cost and conveyance of steel to site and all labour charges for fabrication of reinforcement including cutting, bending, binding rods, tying grills, placing them in position etc., complete including cost and conveyance of binding wire and all handling charges and operational charges etc., and including over lapping welding if required etc., complete for all R.C.C items for finished item of work as per standard drawings, as per the directions of the Engineer-in-Charge and as per MoRT&amp;H specification 1600 &amp; 2200 (</t>
    </r>
    <r>
      <rPr>
        <b/>
        <sz val="10"/>
        <rFont val="Bookman Old Style"/>
        <family val="1"/>
      </rPr>
      <t>5</t>
    </r>
    <r>
      <rPr>
        <b/>
        <vertAlign val="superscript"/>
        <sz val="10"/>
        <rFont val="Bookman Old Style"/>
        <family val="1"/>
      </rPr>
      <t xml:space="preserve">th </t>
    </r>
    <r>
      <rPr>
        <b/>
        <sz val="10"/>
        <rFont val="Bookman Old Style"/>
        <family val="1"/>
      </rPr>
      <t>revision</t>
    </r>
    <r>
      <rPr>
        <sz val="10"/>
        <rFont val="Bookman Old Style"/>
        <family val="1"/>
      </rPr>
      <t>) and as per I.S.1786 of 1985.</t>
    </r>
  </si>
  <si>
    <r>
      <t xml:space="preserve">Forming earthen shoulders with </t>
    </r>
    <r>
      <rPr>
        <b/>
        <sz val="10"/>
        <rFont val="Bookman Old Style"/>
        <family val="1"/>
      </rPr>
      <t>selective soils obtained from</t>
    </r>
    <r>
      <rPr>
        <sz val="10"/>
        <rFont val="Bookman Old Style"/>
        <family val="1"/>
      </rPr>
      <t xml:space="preserve">  </t>
    </r>
    <r>
      <rPr>
        <b/>
        <sz val="10"/>
        <rFont val="Bookman Old Style"/>
        <family val="1"/>
      </rPr>
      <t>side earth</t>
    </r>
    <r>
      <rPr>
        <sz val="10"/>
        <rFont val="Bookman Old Style"/>
        <family val="1"/>
      </rPr>
      <t xml:space="preserve"> having MDD of not less than 1.75 gms/cc  by mechnical means with all leads and lifts including pre-watering of soil at borrow area, removal of top soil, excavation of soils at borrowed area, conveyance of soil, depositing the soils on the embankment, spreading soils, breaking clods, sectioning and consolidation with vibratory road roller @ OMC to meet requirement of table 300-2 of MORT&amp;H including all hire and operational charges of T&amp;P, complete for finished item of work as per MORT&amp;H specification 305 (</t>
    </r>
    <r>
      <rPr>
        <b/>
        <sz val="10"/>
        <rFont val="Bookman Old Style"/>
        <family val="1"/>
      </rPr>
      <t>5th revision</t>
    </r>
    <r>
      <rPr>
        <sz val="10"/>
        <rFont val="Bookman Old Style"/>
        <family val="1"/>
      </rPr>
      <t xml:space="preserve">) (Payment will be made based on levels for finished item of work) </t>
    </r>
  </si>
  <si>
    <r>
      <rPr>
        <b/>
        <sz val="10"/>
        <rFont val="Bookman Old Style"/>
        <family val="1"/>
      </rPr>
      <t xml:space="preserve">Dismantling </t>
    </r>
    <r>
      <rPr>
        <sz val="10"/>
        <rFont val="Bookman Old Style"/>
        <family val="1"/>
      </rPr>
      <t xml:space="preserve">of existing structures like </t>
    </r>
    <r>
      <rPr>
        <b/>
        <sz val="10"/>
        <rFont val="Bookman Old Style"/>
        <family val="1"/>
      </rPr>
      <t>Stone Masonry in Cement Mortar</t>
    </r>
    <r>
      <rPr>
        <sz val="10"/>
        <rFont val="Bookman Old Style"/>
        <family val="1"/>
      </rPr>
      <t xml:space="preserve"> by mechanical means including T&amp;P and scaffolding wherever necessary sorting the dismantled material, disposal of unserviceable materials and stacking the materials with all lifts and lead of 1000 m as per MoRTH specification 202, 2.4 III (B) (</t>
    </r>
    <r>
      <rPr>
        <b/>
        <sz val="10"/>
        <rFont val="Bookman Old Style"/>
        <family val="1"/>
      </rPr>
      <t>5th revision</t>
    </r>
    <r>
      <rPr>
        <sz val="10"/>
        <rFont val="Bookman Old Style"/>
        <family val="1"/>
      </rPr>
      <t xml:space="preserve">) </t>
    </r>
  </si>
  <si>
    <r>
      <rPr>
        <b/>
        <sz val="10"/>
        <rFont val="Bookman Old Style"/>
        <family val="1"/>
      </rPr>
      <t xml:space="preserve">Dismantling </t>
    </r>
    <r>
      <rPr>
        <sz val="10"/>
        <rFont val="Bookman Old Style"/>
        <family val="1"/>
      </rPr>
      <t xml:space="preserve">of existing structures like </t>
    </r>
    <r>
      <rPr>
        <b/>
        <sz val="10"/>
        <rFont val="Bookman Old Style"/>
        <family val="1"/>
      </rPr>
      <t xml:space="preserve">Prestressed / reinforced Cement contrete grade M-20 &amp; above </t>
    </r>
    <r>
      <rPr>
        <sz val="10"/>
        <rFont val="Bookman Old Style"/>
        <family val="1"/>
      </rPr>
      <t>by mechanical means including T&amp;P and scaffolding wherever necessary sorting the dismantled material, disposal of unserviceable materials and stacking the materials with all lifts and lead of 1000 m as per MoRTH specification 202, 2.4 II (B) (</t>
    </r>
    <r>
      <rPr>
        <b/>
        <sz val="10"/>
        <rFont val="Bookman Old Style"/>
        <family val="1"/>
      </rPr>
      <t>5th revision</t>
    </r>
    <r>
      <rPr>
        <sz val="10"/>
        <rFont val="Bookman Old Style"/>
        <family val="1"/>
      </rPr>
      <t xml:space="preserve">) </t>
    </r>
  </si>
  <si>
    <t xml:space="preserve">Picking the existing BT surface 40 mm deep removal of picked up chips to road side spreading old useful metal to road surface, hand packing sectioning to propoer camber etc., including cost and conveyance of stone dust blindage @ 0.25 cum /10 Sqm and spreading including watering rolling with 8 to 10 t capacity power roller  complete for finished item of work as directed by the Engineer-in-Charge </t>
  </si>
  <si>
    <t>Rate per 1 Sqm</t>
  </si>
  <si>
    <t>Taking output = 1.00 cum</t>
  </si>
  <si>
    <r>
      <t>Dismantling of cement concrete pavement by mechanical means using pneumatic tools, breaking to pieces not exceeding 0.02 cum in volume and stock piling at designated locations and disposal of dismantled materials up to a lead of 1000 metres, stacking serviceable and unserviceable materials separately as directed by the Engineer-in-Charge and as per MoRTH specification 202-2.6 (</t>
    </r>
    <r>
      <rPr>
        <b/>
        <sz val="10"/>
        <rFont val="Bookman Old Style"/>
        <family val="1"/>
      </rPr>
      <t>5th revision</t>
    </r>
    <r>
      <rPr>
        <sz val="10"/>
        <rFont val="Bookman Old Style"/>
        <family val="1"/>
      </rPr>
      <t xml:space="preserve">) </t>
    </r>
  </si>
  <si>
    <t>Over head charges @ 4.615% on (A) + (B)+( C)</t>
  </si>
  <si>
    <t>Excavation for roadway in ordinary rock by deploying a dozer, 80 HP including cutting and pushing the cut earth to site of embankment upto a distance of 100 metres (average lead 50 metres) trimming bottom and side slopes in accordance with the requirements of lines, grades and cross sections.</t>
  </si>
  <si>
    <t>Katheru Quarry</t>
  </si>
  <si>
    <t>IRC &amp; MORT&amp;H HBG M/c Chips  10 - 5 mm @ 28 % - Avg. of (9.5-11.2 mm), ( 5-7 mm)</t>
  </si>
  <si>
    <t>IRC &amp; MoRTH HBG M/C Chips 5mm &amp; below @ 40 % - Avg. of (2.36-5), ( 2.36mm &amp; below)</t>
  </si>
  <si>
    <t>CHAPTER - I</t>
  </si>
  <si>
    <t>Description</t>
  </si>
  <si>
    <t>Unit</t>
  </si>
  <si>
    <t>Rate  Rs</t>
  </si>
  <si>
    <t>Cost  Rs</t>
  </si>
  <si>
    <t>Cost of Haulage Excluding Loading and Unloading</t>
  </si>
  <si>
    <t>Haulage of materials by tipper excluding cost of loading, unloading and stacking.</t>
  </si>
  <si>
    <t>Unit = t.km</t>
  </si>
  <si>
    <t>Taking output 10 tonnes load and lead 10 km = 100 t.km</t>
  </si>
  <si>
    <t>Surfaced Road</t>
  </si>
  <si>
    <t>Speed with load : 25 km / hour.</t>
  </si>
  <si>
    <t>Speed while Returning empty :35 km / hour.</t>
  </si>
  <si>
    <t>a)    Machinery.</t>
  </si>
  <si>
    <t>Tipper 10 tonne capacity</t>
  </si>
  <si>
    <t>Time taken for onward haulage with load</t>
  </si>
  <si>
    <t>Time taken for empty return trip.</t>
  </si>
  <si>
    <t>cost for 100 t km = a+b+c</t>
  </si>
  <si>
    <t>Rate per t.km = (a+b+c)/100</t>
  </si>
  <si>
    <t>Rs.</t>
  </si>
  <si>
    <t>IRC &amp; MORT&amp;H HBG M/C chips 25-10 mm @ 30 %   - Avg. of (25-27 mm), (19-22 mm), (12-14 mm), (9.5-11.2 mm)</t>
  </si>
  <si>
    <t>Mazdoor working with HMP, Mechanical broom, paver, roller, asphalt cutter and assistance for setting outlines, levels and layout of construction.</t>
  </si>
  <si>
    <t>IRC &amp; MORTH HBG M/C Chips 5 mm &amp; below @ 43% - Avg. of (2.36-5 mm), (2.36mm &amp; below)</t>
  </si>
  <si>
    <r>
      <t>Providing Vibrated Cement Concrete (1:3:6) mix using 40mm size HBG crushed stone aggregate and fine aggregate conforming to table 1000-2 of MoRT&amp;H including cost, conveyance of all materials to site and labour charges, centering, machine mixing, laying, Vibrating, curing etc., including all other incidental and operational charges of all T&amp;P etc., complete for finished item of work as per MoRT&amp;H specification 1500, 1700, 2100 (</t>
    </r>
    <r>
      <rPr>
        <b/>
        <sz val="10"/>
        <rFont val="Bookman Old Style"/>
        <family val="1"/>
      </rPr>
      <t>5th  Revision</t>
    </r>
    <r>
      <rPr>
        <sz val="10"/>
        <rFont val="Bookman Old Style"/>
        <family val="1"/>
      </rPr>
      <t>) and as directed by the Engineer-in-Charge for base coarse below CC Pavement.</t>
    </r>
  </si>
  <si>
    <r>
      <t>Removal of unserviceable soils upto SDR including excavation, loading and disposal upto 1000 mts etc., complete for finished item of work as per MoRT&amp;H specification 301 (</t>
    </r>
    <r>
      <rPr>
        <b/>
        <sz val="10"/>
        <rFont val="Bookman Old Style"/>
        <family val="1"/>
      </rPr>
      <t>5</t>
    </r>
    <r>
      <rPr>
        <b/>
        <vertAlign val="superscript"/>
        <sz val="10"/>
        <rFont val="Bookman Old Style"/>
        <family val="1"/>
      </rPr>
      <t>th</t>
    </r>
    <r>
      <rPr>
        <b/>
        <sz val="10"/>
        <rFont val="Bookman Old Style"/>
        <family val="1"/>
      </rPr>
      <t xml:space="preserve"> Revision</t>
    </r>
    <r>
      <rPr>
        <sz val="10"/>
        <rFont val="Bookman Old Style"/>
        <family val="1"/>
      </rPr>
      <t xml:space="preserve">) and as directed by the Engineer-in-Charge </t>
    </r>
  </si>
  <si>
    <t>Wt. of Bitumen = 450 x 4.5/100 
= 20.25 MT</t>
  </si>
  <si>
    <t>Wi. of Bitumen = 450 x 5.4 / 100 
= 24.30 MT</t>
  </si>
  <si>
    <t>IRC &amp; MORTH HBG M/C Chips 10 - 5 mm @ 25 % - Avg. of (9.5-11.2 mm), ( 5-7 mm)</t>
  </si>
  <si>
    <r>
      <t>Providing, laying of close graded premix surfacing material (</t>
    </r>
    <r>
      <rPr>
        <b/>
        <sz val="10"/>
        <rFont val="Bookman Old Style"/>
        <family val="1"/>
      </rPr>
      <t xml:space="preserve"> Mixed seal surfacing) of 20 mm</t>
    </r>
    <r>
      <rPr>
        <sz val="10"/>
        <rFont val="Bookman Old Style"/>
        <family val="1"/>
      </rPr>
      <t xml:space="preserve"> thickness by  hot mix plant  using hard blasted granite crushed aggregates of 13.2 mm to 0.09 mm (Type 'B') as per table 500-19 of specification 508 of </t>
    </r>
    <r>
      <rPr>
        <b/>
        <sz val="10"/>
        <rFont val="Bookman Old Style"/>
        <family val="1"/>
      </rPr>
      <t>MoRT&amp;H (5</t>
    </r>
    <r>
      <rPr>
        <b/>
        <vertAlign val="superscript"/>
        <sz val="10"/>
        <rFont val="Bookman Old Style"/>
        <family val="1"/>
      </rPr>
      <t>th</t>
    </r>
    <r>
      <rPr>
        <b/>
        <sz val="10"/>
        <rFont val="Bookman Old Style"/>
        <family val="1"/>
      </rPr>
      <t xml:space="preserve"> Revision)</t>
    </r>
    <r>
      <rPr>
        <sz val="10"/>
        <rFont val="Bookman Old Style"/>
        <family val="1"/>
      </rPr>
      <t>, premixed with bituminous binder VG-30 (60/70) grade</t>
    </r>
    <r>
      <rPr>
        <b/>
        <sz val="10"/>
        <rFont val="Bookman Old Style"/>
        <family val="1"/>
      </rPr>
      <t xml:space="preserve"> @ 19.00 Kg </t>
    </r>
    <r>
      <rPr>
        <sz val="10"/>
        <rFont val="Bookman Old Style"/>
        <family val="1"/>
      </rPr>
      <t>per</t>
    </r>
    <r>
      <rPr>
        <b/>
        <sz val="10"/>
        <rFont val="Bookman Old Style"/>
        <family val="1"/>
      </rPr>
      <t xml:space="preserve"> </t>
    </r>
    <r>
      <rPr>
        <sz val="10"/>
        <rFont val="Bookman Old Style"/>
        <family val="1"/>
      </rPr>
      <t xml:space="preserve">10 Sqm area, including cost of all materials and  transporting the hot mix to work site, laying with mechanical paver finisher to the required grade, level and alignment, rolling with smooth wheeled roller 8 to 10 Tonnes as per MoRT&amp;H (5th Revision) Specification No. </t>
    </r>
    <r>
      <rPr>
        <b/>
        <sz val="10"/>
        <rFont val="Bookman Old Style"/>
        <family val="1"/>
      </rPr>
      <t>508</t>
    </r>
    <r>
      <rPr>
        <sz val="10"/>
        <rFont val="Bookman Old Style"/>
        <family val="1"/>
      </rPr>
      <t xml:space="preserve"> complete for finished item of work in all respects as directed by Engineer-in-charge.</t>
    </r>
  </si>
  <si>
    <r>
      <t xml:space="preserve">Providing </t>
    </r>
    <r>
      <rPr>
        <b/>
        <sz val="10"/>
        <rFont val="Bookman Old Style"/>
        <family val="1"/>
      </rPr>
      <t>first class bedding with Granular material</t>
    </r>
    <r>
      <rPr>
        <sz val="10"/>
        <rFont val="Bookman Old Style"/>
        <family val="1"/>
      </rPr>
      <t xml:space="preserve"> below the pipes of Hume pipe culverts suitably compacted / rammed including cost and conveyance of materials to site etc., complete as per drawing and MoRT&amp;H Specification 2900 ( </t>
    </r>
    <r>
      <rPr>
        <b/>
        <sz val="10"/>
        <rFont val="Bookman Old Style"/>
        <family val="1"/>
      </rPr>
      <t>5</t>
    </r>
    <r>
      <rPr>
        <b/>
        <vertAlign val="superscript"/>
        <sz val="10"/>
        <rFont val="Bookman Old Style"/>
        <family val="1"/>
      </rPr>
      <t>th</t>
    </r>
    <r>
      <rPr>
        <b/>
        <sz val="10"/>
        <rFont val="Bookman Old Style"/>
        <family val="1"/>
      </rPr>
      <t xml:space="preserve"> Revision</t>
    </r>
    <r>
      <rPr>
        <sz val="10"/>
        <rFont val="Bookman Old Style"/>
        <family val="1"/>
      </rPr>
      <t xml:space="preserve">) and as directed by the Engineer-in-Charge. </t>
    </r>
  </si>
  <si>
    <r>
      <rPr>
        <b/>
        <sz val="10"/>
        <rFont val="Bookman Old Style"/>
        <family val="1"/>
      </rPr>
      <t xml:space="preserve">Filling in between body walls </t>
    </r>
    <r>
      <rPr>
        <sz val="10"/>
        <rFont val="Bookman Old Style"/>
        <family val="1"/>
      </rPr>
      <t>with gravel including cost and conveyance of all materials to site etc., complete as per Clause 710.1.4 of IRC : 78 and as per  MoRT&amp;H Specification No. 2200 &amp; 2907 (</t>
    </r>
    <r>
      <rPr>
        <b/>
        <sz val="10"/>
        <rFont val="Bookman Old Style"/>
        <family val="1"/>
      </rPr>
      <t>5</t>
    </r>
    <r>
      <rPr>
        <b/>
        <vertAlign val="superscript"/>
        <sz val="10"/>
        <rFont val="Bookman Old Style"/>
        <family val="1"/>
      </rPr>
      <t>th</t>
    </r>
    <r>
      <rPr>
        <b/>
        <sz val="10"/>
        <rFont val="Bookman Old Style"/>
        <family val="1"/>
      </rPr>
      <t xml:space="preserve"> Revision</t>
    </r>
    <r>
      <rPr>
        <sz val="10"/>
        <rFont val="Bookman Old Style"/>
        <family val="1"/>
      </rPr>
      <t>) and as per Drawing and technical specifications for finished item of work.</t>
    </r>
  </si>
  <si>
    <r>
      <t xml:space="preserve">Vibrated cement concrete </t>
    </r>
    <r>
      <rPr>
        <b/>
        <sz val="10"/>
        <rFont val="Bookman Old Style"/>
        <family val="1"/>
      </rPr>
      <t>M 15 Grade Concrete</t>
    </r>
    <r>
      <rPr>
        <sz val="10"/>
        <rFont val="Bookman Old Style"/>
        <family val="1"/>
      </rPr>
      <t xml:space="preserve"> using 40mm, 20mm and 10mm size HBG crushed stone aggregate (Coarse aggregate conforming to table 1000-1 and fine aggregate conforming to table 1000-2) including cost and conveyance of all materials to site and all labour charges for machine mixing, laying in position, Compacting, Vibrating and curing including all other incidental and all other operational charges of T&amp;P required etc., complete as per MoRT&amp;H Specification 1500, 1700, 2100 (</t>
    </r>
    <r>
      <rPr>
        <b/>
        <sz val="10"/>
        <rFont val="Bookman Old Style"/>
        <family val="1"/>
      </rPr>
      <t>5th Revision</t>
    </r>
    <r>
      <rPr>
        <sz val="10"/>
        <rFont val="Bookman Old Style"/>
        <family val="1"/>
      </rPr>
      <t xml:space="preserve">) </t>
    </r>
    <r>
      <rPr>
        <b/>
        <sz val="10"/>
        <rFont val="Bookman Old Style"/>
        <family val="1"/>
      </rPr>
      <t>for footings and Raft foundation</t>
    </r>
    <r>
      <rPr>
        <sz val="10"/>
        <rFont val="Bookman Old Style"/>
        <family val="1"/>
      </rPr>
      <t>.</t>
    </r>
  </si>
  <si>
    <t>Cost of 20mm SS-5 HBG M/C metal</t>
  </si>
  <si>
    <t>Cost of 10mm SS-5 HBG M/C metal</t>
  </si>
  <si>
    <r>
      <t>Vibrated  cement concrete M 15 Grade Concrete using 40mm, 20mm and 10mm size HBG crushed stone aggregate (Coarse aggregate conforming to table 1000-1 and fine aggregate conforming to table 1000-2) including cost and conveyance of all  materials to site and all labour charges, centering, machine mixing, laying in position, Compacting, Vibrating and curing including all other incidental and all other operational charges of T&amp;P required etc., complete as per MoRT&amp;H Specification 1500, 1700, 2200 (</t>
    </r>
    <r>
      <rPr>
        <b/>
        <sz val="10"/>
        <rFont val="Bookman Old Style"/>
        <family val="1"/>
      </rPr>
      <t>5th Revision</t>
    </r>
    <r>
      <rPr>
        <sz val="10"/>
        <rFont val="Bookman Old Style"/>
        <family val="1"/>
      </rPr>
      <t xml:space="preserve">) for </t>
    </r>
    <r>
      <rPr>
        <b/>
        <sz val="10"/>
        <rFont val="Bookman Old Style"/>
        <family val="1"/>
      </rPr>
      <t>Dividers</t>
    </r>
    <r>
      <rPr>
        <sz val="10"/>
        <rFont val="Bookman Old Style"/>
        <family val="1"/>
      </rPr>
      <t>.</t>
    </r>
  </si>
  <si>
    <r>
      <t xml:space="preserve">Vibrated reinforced cement concrete </t>
    </r>
    <r>
      <rPr>
        <b/>
        <sz val="10"/>
        <rFont val="Bookman Old Style"/>
        <family val="1"/>
      </rPr>
      <t xml:space="preserve">M 20 grade </t>
    </r>
    <r>
      <rPr>
        <sz val="10"/>
        <rFont val="Bookman Old Style"/>
        <family val="1"/>
      </rPr>
      <t>using 20mm &amp; 10mm HBG crushed stone aggregate (Coarse aggregate conforming to table 1000-1 and fine aggregate conforming to table 1000-2) including cost, conveyance of all materials to site and labour charges, centering, machine mixing, laying, vibrating, curing etc., including other incidental hire and operational charges of all T&amp;P as per approved drawings and as directed during execution but excluding cost of steel and its fabrication charges for finished item as per MoRT&amp;H specification 1500, 1600, 1700 &amp; 2200 (</t>
    </r>
    <r>
      <rPr>
        <b/>
        <sz val="10"/>
        <rFont val="Bookman Old Style"/>
        <family val="1"/>
      </rPr>
      <t>5th revision</t>
    </r>
    <r>
      <rPr>
        <sz val="10"/>
        <rFont val="Bookman Old Style"/>
        <family val="1"/>
      </rPr>
      <t xml:space="preserve">) and as directed by the Engineer-in-Charge for </t>
    </r>
    <r>
      <rPr>
        <b/>
        <sz val="10"/>
        <rFont val="Bookman Old Style"/>
        <family val="1"/>
      </rPr>
      <t>Cover slabs over side drains</t>
    </r>
  </si>
  <si>
    <r>
      <rPr>
        <b/>
        <sz val="10"/>
        <rFont val="Bookman Old Style"/>
        <family val="1"/>
      </rPr>
      <t>Plastering in CM (1:5) 12 mm thick</t>
    </r>
    <r>
      <rPr>
        <sz val="10"/>
        <rFont val="Bookman Old Style"/>
        <family val="1"/>
      </rPr>
      <t xml:space="preserve"> including cost and conveyance of all materials, labour charges, curing etc complete for finished item of work as directed by the Engineer-in-Charge </t>
    </r>
  </si>
  <si>
    <r>
      <t xml:space="preserve">Dismantling of </t>
    </r>
    <r>
      <rPr>
        <b/>
        <sz val="10"/>
        <rFont val="Bookman Old Style"/>
        <family val="1"/>
      </rPr>
      <t>flexible pavements</t>
    </r>
    <r>
      <rPr>
        <sz val="10"/>
        <rFont val="Bookman Old Style"/>
        <family val="1"/>
      </rPr>
      <t xml:space="preserve"> by mechanical means and disposal of dismantled materials up to a lead of 1000 metres, stacking serviceable and unserviceable materials separately as directed by the Engineer-in-Charge and as per MoRTH specification 202 II (</t>
    </r>
    <r>
      <rPr>
        <b/>
        <sz val="10"/>
        <rFont val="Bookman Old Style"/>
        <family val="1"/>
      </rPr>
      <t>5th revision</t>
    </r>
    <r>
      <rPr>
        <sz val="10"/>
        <rFont val="Bookman Old Style"/>
        <family val="1"/>
      </rPr>
      <t>)</t>
    </r>
  </si>
  <si>
    <t>40 mm IRC HBG metal</t>
  </si>
  <si>
    <t>Ls provision for Fuel charges</t>
  </si>
  <si>
    <t>9.5 to 11.20 mm IRC and MoRTH HBG M/C metal</t>
  </si>
  <si>
    <t>60 to 63 mm IRC and MoRTH HBG metal</t>
  </si>
  <si>
    <t>40 to 45 mm IRC and MoRTH HBG metal</t>
  </si>
  <si>
    <t>150 mm soling stone HBG metal</t>
  </si>
  <si>
    <t>40 to 45 mm IRC and MoRTH HBG M/C metal</t>
  </si>
  <si>
    <t>25 to 27 mm IRC and MoRTH HBG M/C metal</t>
  </si>
  <si>
    <t>19 to 22 mm IRC and MoRTH HBG M/C metal</t>
  </si>
  <si>
    <t>12 to 14 mm IRC and MoRTH HBG M/C metal</t>
  </si>
  <si>
    <t>2.36 to 5 mm IRC and MoRTH HBG M/C metal</t>
  </si>
  <si>
    <t>50 to 55 mm IRC and MoRTH HBG metal</t>
  </si>
  <si>
    <t>5 to 7 mm IRC and MoRTH HBG M/C metal</t>
  </si>
  <si>
    <t>ROADS &amp; BUILDINGS DEPARTMENT</t>
  </si>
  <si>
    <t xml:space="preserve">Estimate Amount   :            </t>
  </si>
  <si>
    <t xml:space="preserve"> Lakhs</t>
  </si>
  <si>
    <t>WEST GODAVARI DISTRICT</t>
  </si>
  <si>
    <t>Lakhs</t>
  </si>
  <si>
    <t xml:space="preserve">Hence an estimate is prepared with the following Provisions.  </t>
  </si>
  <si>
    <t>Ls Provisions</t>
  </si>
  <si>
    <t>GENERAL ABSTRACT</t>
  </si>
  <si>
    <t xml:space="preserve">         Description</t>
  </si>
  <si>
    <t>Amount in Rs.</t>
  </si>
  <si>
    <t xml:space="preserve">Road wok </t>
  </si>
  <si>
    <t>LS provision for Price Adjustment</t>
  </si>
  <si>
    <t>LS Provision for Corpus fund of NAC @ 0.1%</t>
  </si>
  <si>
    <t>Name of Work :-</t>
  </si>
  <si>
    <t>Part - B:- Ls Provisions</t>
  </si>
  <si>
    <t>Grand Total</t>
  </si>
  <si>
    <t>Sub Total ECV</t>
  </si>
  <si>
    <t>DETAILED CUM ABSTRACT  ESTIMATE</t>
  </si>
  <si>
    <t>Description of item</t>
  </si>
  <si>
    <t>Length</t>
  </si>
  <si>
    <t>Breadth</t>
  </si>
  <si>
    <t>Depth</t>
  </si>
  <si>
    <t>Rate / Unit</t>
  </si>
  <si>
    <t>Amunt</t>
  </si>
  <si>
    <t>x</t>
  </si>
  <si>
    <t>Name of Work:-</t>
  </si>
  <si>
    <t>S. No</t>
  </si>
  <si>
    <t>/ 1 Sqm</t>
  </si>
  <si>
    <t xml:space="preserve"> / 1 Cum</t>
  </si>
  <si>
    <t>Name of Work  :-</t>
  </si>
  <si>
    <r>
      <rPr>
        <b/>
        <sz val="11"/>
        <rFont val="Times New Roman"/>
        <family val="1"/>
      </rPr>
      <t>Forming shoulders with borrowed useful seclected earth</t>
    </r>
    <r>
      <rPr>
        <sz val="11"/>
        <rFont val="Times New Roman"/>
        <family val="1"/>
      </rPr>
      <t xml:space="preserve"> having MDD of not less than 1.75 gms/cc from outside road boundary by mechnical means with all leads and lifts including pre-watering of soil at borrow area, removal of top soil, excavation of soils at borrowed area, conveyance of soil, depositing the soils on the embankment, spreading soils, breaking clods, sectioning and consolidation with vibratory road roller @ OMC to meet requirement of table 300-2 of MORT&amp;H including all hire and operational charges of T&amp;P, complete for finished item of work as per MORT&amp;H specification 305 (5th revision) (Payment will be made based on levels for finished item of work) </t>
    </r>
  </si>
  <si>
    <t>Quantity in Cum</t>
  </si>
  <si>
    <t>loose quantity per cum</t>
  </si>
  <si>
    <t>Seigniorage Charges per unit</t>
  </si>
  <si>
    <t>Road work</t>
  </si>
  <si>
    <t>BM</t>
  </si>
  <si>
    <t>BC</t>
  </si>
  <si>
    <t xml:space="preserve">S. No. </t>
  </si>
  <si>
    <t>Shoulders</t>
  </si>
  <si>
    <t>Say Rs.</t>
  </si>
  <si>
    <t>Total Rs.</t>
  </si>
  <si>
    <t xml:space="preserve">Forming shoulders with borrowed useful seclected earth having MDD of not less than 1.75 gms/cc from outside road boundary by mechnical means with all leads and lifts including pre-watering of soil at borrow area, removal of top soil, excavation of soils at borrowed area, conveyance of soil, depositing the soils on the embankment, spreading soils, breaking clods, sectioning and consolidation with vibratory road roller @ OMC to meet requirement of table 300-2 of MORT&amp;H including all hire and operational charges of T&amp;P, complete for finished item of work as per MORT&amp;H specification 305 (5th revision) (Payment will be made based on levels for finished item of work) </t>
  </si>
  <si>
    <t>DETAILED CUM ABSTRACT ESTIMATE for RSI</t>
  </si>
  <si>
    <t>Sl
No</t>
  </si>
  <si>
    <t>Measurements</t>
  </si>
  <si>
    <t>Qty</t>
  </si>
  <si>
    <t>L</t>
  </si>
  <si>
    <t>B</t>
  </si>
  <si>
    <t>D</t>
  </si>
  <si>
    <t>Supplying of hot applied thermoplastic road marking compound, 2.5mm  thick including reflectorising glass beads @ 250gms  with Reflectorising Glass Beads on Bituminous Surface at 250 gms per sqm area, thickness of 2.5mm is exclusive of surface applied glass bead as per IRC: 35, the material should be of BERGER Company/ BERGER Equivalent/ Equivalent  brand and must comply with the following: a) White index for the product should be in the range of 60-70 when measured against standard reference. The applied panel 7/8 number must be submitted for checking up the white index in the department lab. In case the department approves the white index of any vendor, the department engineer may carryout random checking of the applied products at site against the approved panel. In  case of any major deviation, beyond acceptance limit, department reserve the right to cancel or reject the total supplied consignment of the said material and will compell the vendor has to replace the full consignment by the desired material as per approved panel at his own cost and additional demurrages may be claimed due to loss of man days (as per the rules of the department). b) Luminance factor of the material should be in the range of 80-85% at 45 degree centigrade as per AASTHOM 249. c) Crack resistance: The applied panel cured for 7 days under ambient condition and then should be tested as per BS3262, Part-1, 1989 and should pass at the range of '0' degree centigrade to '-10' degree centigrade D) Adhesion : Strong E) Softening point: 102 degree centigrade F) Dried film finish : Smooth and uniform G) Night Vision: High as directed by the Engineer-in-Charge and confirming to IS: 164-1961 (1st revision reaffirmed in 1986) and clause conforming to IRC 35-1997</t>
  </si>
  <si>
    <t>Supplying &amp; Fixing of Molded Shanks Raised Pavement Markers made of polycarbonate and ABS moulded body and reflective panels with micro prismatic lens capable of providing total internal reflection of the light entering the lens face and shall support a load of 16000 kg tested in accordance to ASTM D 4280 Type H and complying to Specifications of Category A of MORTH Circular No RW/NH/33023/10-97 – DO III Dt 11.06. 1997. The height, width and length shall not exceed 50 mm, 100 mm and 100 mm and with minimum reflective area of 13 Sqcm on each side and the slope to the base shall be 35 +/- 5 degree. The strength of detachment of the integrated cylindrical shanks, (of diameter not less than 19 +/- 2 mm and height not less than 30+/- 2 mm) from the body is to be a minimum value of 700 Kgs. Fixing will be by drilling holes on the road for the twin shanks to go inside, without nails and using epoxy resin based adhesive as per manufacturer’s recommendation and complete as directed by the engineer.</t>
  </si>
  <si>
    <t>At bridges</t>
  </si>
  <si>
    <t xml:space="preserve">    Total </t>
  </si>
  <si>
    <t>for 1 Km</t>
  </si>
  <si>
    <t>say /Km</t>
  </si>
  <si>
    <t>/ 1 No</t>
  </si>
  <si>
    <t>at Curves, speed breakers, schools, Junction of two roads, Narrow culverts, Dip.etc</t>
  </si>
  <si>
    <t>LS provision for Seignorage Charges</t>
  </si>
  <si>
    <t>LS provision for Qulaity Control Charges</t>
  </si>
  <si>
    <t>LS provision for Avagahana Sadassu</t>
  </si>
  <si>
    <t>Unforceen items &amp; Rounding off</t>
  </si>
  <si>
    <t>Lead from Vizag</t>
  </si>
  <si>
    <t>Lead charges for Bulk @</t>
  </si>
  <si>
    <t>Lead from Chennai</t>
  </si>
  <si>
    <t>Lead charges for Bulk  @</t>
  </si>
  <si>
    <t>Lowest Price</t>
  </si>
  <si>
    <t>CERTIFICATE</t>
  </si>
  <si>
    <t>C E R T I F I C A T E S</t>
  </si>
  <si>
    <t>Certified that the leads provided in the estimate are the shortest.</t>
  </si>
  <si>
    <t>Certified that the leads noted herein are correct.</t>
  </si>
  <si>
    <t>Certified that the availability of materials mentioned in the Quarries are adequate.</t>
  </si>
  <si>
    <t>Certified that the description of the variety of materials noted are correct</t>
  </si>
  <si>
    <t xml:space="preserve">Certified that the stage-I approval is not required as detailed investigation completed and designs are finalized. No land acquisition is required for taking up the subject work without interruption. </t>
  </si>
  <si>
    <t>Lead Statement</t>
  </si>
  <si>
    <t>HBG Metal from Katheru Quarry</t>
  </si>
  <si>
    <t>CT</t>
  </si>
  <si>
    <t>Extra CT</t>
  </si>
  <si>
    <t>RMBH Road</t>
  </si>
  <si>
    <t>AGRB Road</t>
  </si>
  <si>
    <t>Vijaywada - Visakhapatnam Road</t>
  </si>
  <si>
    <t>to</t>
  </si>
  <si>
    <t>-</t>
  </si>
  <si>
    <t>Weighted Average Lead</t>
  </si>
  <si>
    <t>:-</t>
  </si>
  <si>
    <t>Bitumen from Vizag</t>
  </si>
  <si>
    <t>Estimate Amount :-</t>
  </si>
  <si>
    <t>1</t>
  </si>
  <si>
    <t>2</t>
  </si>
  <si>
    <t>3</t>
  </si>
  <si>
    <t>4</t>
  </si>
  <si>
    <t xml:space="preserve"> / 1 Sqm</t>
  </si>
  <si>
    <t>CC Road :-</t>
  </si>
  <si>
    <t>Rm</t>
  </si>
  <si>
    <t xml:space="preserve">Sawing of Concrete Pavement using a self propelled walk behind, petro/electric powered saw of suitable capacity to give a finished groove of 4mm width and 1/4 to 1/3 depth in the cured concrete in the longitudinal and transverse directions along predetermined lines. The rate is inclusive of the cost of consumables such as diamond blade. Masons engaged for the marking is also deemed to be included in the rate and pouring of Polysulphide Sealent to the full depth of groove. The rate is inclusive of the cleaning of the groove after the sawing to remove  cementatious particles and cement washings to give a clean dry surface and surface preparation of the sides of the groove to accommodate the sealent material etc., to give a neat finished look including cost of sealent, hire and operational charges of Generator of Adequate capacity and other T&amp;P and labour charges for all operations etc. complete. </t>
  </si>
  <si>
    <t>DLCC</t>
  </si>
  <si>
    <t>VCC M35</t>
  </si>
  <si>
    <t>GSB</t>
  </si>
  <si>
    <t>I. Pangidi</t>
  </si>
  <si>
    <t>Dt.01.09.2021</t>
  </si>
  <si>
    <r>
      <t xml:space="preserve">Hume Pipes 300 mm Dia., </t>
    </r>
    <r>
      <rPr>
        <b/>
        <sz val="10"/>
        <rFont val="Bookman Old Style"/>
        <family val="1"/>
      </rPr>
      <t>NP4</t>
    </r>
  </si>
  <si>
    <r>
      <t xml:space="preserve">Hume Pipes 450 mm Dia., </t>
    </r>
    <r>
      <rPr>
        <b/>
        <sz val="10"/>
        <rFont val="Bookman Old Style"/>
        <family val="1"/>
      </rPr>
      <t>NP4</t>
    </r>
  </si>
  <si>
    <r>
      <t>Hume pipes 600mm Dia.,</t>
    </r>
    <r>
      <rPr>
        <b/>
        <sz val="10"/>
        <rFont val="Bookman Old Style"/>
        <family val="1"/>
      </rPr>
      <t xml:space="preserve"> NP4</t>
    </r>
  </si>
  <si>
    <r>
      <t xml:space="preserve">Hume pipes 800mm Dia., </t>
    </r>
    <r>
      <rPr>
        <b/>
        <sz val="10"/>
        <rFont val="Bookman Old Style"/>
        <family val="1"/>
      </rPr>
      <t>NP4</t>
    </r>
  </si>
  <si>
    <r>
      <t xml:space="preserve">Hume pipes 900mm Dia., </t>
    </r>
    <r>
      <rPr>
        <b/>
        <sz val="10"/>
        <rFont val="Bookman Old Style"/>
        <family val="1"/>
      </rPr>
      <t>NP4</t>
    </r>
  </si>
  <si>
    <r>
      <t xml:space="preserve">Hume pipes 1000mm Dia., </t>
    </r>
    <r>
      <rPr>
        <b/>
        <sz val="10"/>
        <rFont val="Bookman Old Style"/>
        <family val="1"/>
      </rPr>
      <t>NP4</t>
    </r>
  </si>
  <si>
    <r>
      <t xml:space="preserve">Hume pipes 1200mm Dia., </t>
    </r>
    <r>
      <rPr>
        <b/>
        <sz val="10"/>
        <rFont val="Bookman Old Style"/>
        <family val="1"/>
      </rPr>
      <t>NP4</t>
    </r>
  </si>
  <si>
    <t>Seigniorage Charges Statement</t>
  </si>
  <si>
    <t>Assistant Executive Engineer (R&amp;B)</t>
  </si>
  <si>
    <t>Deputy Executive Engineer (R&amp;B)</t>
  </si>
  <si>
    <t>Executive Engineer (R&amp;B)</t>
  </si>
  <si>
    <t>/ 1 Cum</t>
  </si>
  <si>
    <r>
      <rPr>
        <b/>
        <sz val="11"/>
        <rFont val="Times New Roman"/>
        <family val="1"/>
      </rPr>
      <t xml:space="preserve">Scarifying the existing B.T surface </t>
    </r>
    <r>
      <rPr>
        <sz val="11"/>
        <rFont val="Times New Roman"/>
        <family val="1"/>
      </rPr>
      <t xml:space="preserve">to a depth of 50 mm by Mechanical means and disposal of scarified material with all leads and lifts upto 1000 Mtrs as per MoRT&amp;H (5th Revision) Specn. No.305.4.3    </t>
    </r>
  </si>
  <si>
    <r>
      <t xml:space="preserve">Providing, Laying, Spreading and compacting graded HBG crushed stone aggregate to </t>
    </r>
    <r>
      <rPr>
        <b/>
        <sz val="11"/>
        <rFont val="Times New Roman"/>
        <family val="1"/>
      </rPr>
      <t>Wet Mix macadem</t>
    </r>
    <r>
      <rPr>
        <sz val="11"/>
        <rFont val="Times New Roman"/>
        <family val="1"/>
      </rPr>
      <t xml:space="preserve"> specification (5th Revision) as per Table 400-13, including cost of all materials and including premixing the material with water at OMC in Mechanical mix plant carriage of mixed material by tipper to site, laying in uniform layers with paver in base courses on well prepared surface and compacting with Vibratory roller to acheive the desired density etc., as directed by the Engineer-in-Charge and as per MoRT&amp;H specification 406 (5th revision) for finished item of work. </t>
    </r>
  </si>
  <si>
    <r>
      <t xml:space="preserve">Providing and applying </t>
    </r>
    <r>
      <rPr>
        <b/>
        <sz val="11"/>
        <rFont val="Times New Roman"/>
        <family val="1"/>
      </rPr>
      <t xml:space="preserve">prime coat with bitumen emulsion (SS1) Bulk </t>
    </r>
    <r>
      <rPr>
        <sz val="11"/>
        <rFont val="Times New Roman"/>
        <family val="1"/>
      </rPr>
      <t>using emulsion pressure distributor on prepared surface of granular base including clearing of road surface and spraying emulsion at the rate of 0.70 kg/sqm using emulsion pressure distributor for finished item of work etc., complete as per MoRT&amp;H Specification 502 (5th revision) and as directed by the Engineer-in-charge</t>
    </r>
  </si>
  <si>
    <r>
      <t xml:space="preserve">Providing and applying </t>
    </r>
    <r>
      <rPr>
        <b/>
        <sz val="11"/>
        <rFont val="Times New Roman"/>
        <family val="1"/>
      </rPr>
      <t xml:space="preserve">tack coat with bitumen VG-10 (Bulk) </t>
    </r>
    <r>
      <rPr>
        <sz val="11"/>
        <rFont val="Times New Roman"/>
        <family val="1"/>
      </rPr>
      <t xml:space="preserve">using Bitumen pressure distributor at the rate of </t>
    </r>
    <r>
      <rPr>
        <b/>
        <sz val="11"/>
        <rFont val="Times New Roman"/>
        <family val="1"/>
      </rPr>
      <t>0.25 kgs per sqm</t>
    </r>
    <r>
      <rPr>
        <sz val="11"/>
        <rFont val="Times New Roman"/>
        <family val="1"/>
      </rPr>
      <t xml:space="preserve"> on the prepared Granular surface treated with primer cleaned with mechanical broom for finished item of work as per MoRT&amp;H Specification 503 (5th revision) and as directed by the Engineer-in-Charge.</t>
    </r>
  </si>
  <si>
    <t>WMM</t>
  </si>
  <si>
    <t>(R&amp;B) Section - Tanuku</t>
  </si>
  <si>
    <t>(R&amp;B) Sub Division - Tanuku</t>
  </si>
  <si>
    <t xml:space="preserve">Forming embankment with Side earth by mechanical means upto SDR including pre-watering of soil, removal of top soil, excavation of soils, depositing the soils on the embankment, spreading soil, breaking clods, sectioning, grading and consolidation with 8 to 10 Tonnes Vibratory Road Roller @ OMC to meet requirement of table 300-2 of MoRT&amp;H, including all hire and operational charges of T&amp;P, complete for finished item of work as per MoRT&amp;H specification 305 (5th revision) (Payment will be made based on level for finished item of work). </t>
  </si>
  <si>
    <t>PWD Road</t>
  </si>
  <si>
    <t>VN Road</t>
  </si>
  <si>
    <t>MP Road</t>
  </si>
  <si>
    <t>Gravel from Arugolanu Quarry</t>
  </si>
  <si>
    <t>ZP Road</t>
  </si>
  <si>
    <t>PN Road</t>
  </si>
  <si>
    <t>HBG Metal from I. Pangidi Quarry Km 72/4 of EGK Road</t>
  </si>
  <si>
    <t>LS provision for Shifting of Electrical Poles</t>
  </si>
  <si>
    <t>""</t>
  </si>
  <si>
    <t>Roughstone 300mm (HBG) for revetment</t>
  </si>
  <si>
    <t>Roughstone 225mm (HBG) for revetment</t>
  </si>
  <si>
    <t>HIR-00054</t>
  </si>
  <si>
    <t>Plate compactor / Power rammer</t>
  </si>
  <si>
    <t>HIR-00011</t>
  </si>
  <si>
    <t>Curing Compound / liter (irrigation)</t>
  </si>
  <si>
    <t>Sealant Primer / Kg</t>
  </si>
  <si>
    <t xml:space="preserve">Plastic sheath,1.25 mm thick for dowel bars per sqm </t>
  </si>
  <si>
    <t>Joint sealant / irrigation / local</t>
  </si>
  <si>
    <t>Super Plastisizer Admixure</t>
  </si>
  <si>
    <t>Pre moulded Joint filler, 25 mm thick for expansion joint / sqm</t>
  </si>
  <si>
    <t>Separation Membrane of impermeable plastic sheeting 125 micron thick / sqm</t>
  </si>
  <si>
    <t>MAT-00539</t>
  </si>
  <si>
    <t xml:space="preserve">Gelatin per kg </t>
  </si>
  <si>
    <t xml:space="preserve">Electric Detonators / each </t>
  </si>
  <si>
    <t>MAT-00021</t>
  </si>
  <si>
    <t xml:space="preserve">Credit for excavated rock found suitable for use per cum / Irrigatiion item/ </t>
  </si>
  <si>
    <t>MAT-00249</t>
  </si>
  <si>
    <t>Binding Wire</t>
  </si>
  <si>
    <t xml:space="preserve"> MAT-00003</t>
  </si>
  <si>
    <t>Synthetic enamel paint Si. No. 71 of material / Irrigation SoR</t>
  </si>
  <si>
    <t xml:space="preserve"> MAT-00072</t>
  </si>
  <si>
    <t>MAT-00260</t>
  </si>
  <si>
    <t>MAT-05916</t>
  </si>
  <si>
    <t xml:space="preserve">Mastic Pad 25.4 mm thickness </t>
  </si>
  <si>
    <t>MAT-01592</t>
  </si>
  <si>
    <t xml:space="preserve">Mastic Pad 12.7 mm thickness </t>
  </si>
  <si>
    <t>MAT-01593</t>
  </si>
  <si>
    <t>MAT-00521</t>
  </si>
  <si>
    <t>Painter Class 1</t>
  </si>
  <si>
    <t>Painter Class 2</t>
  </si>
  <si>
    <t>LAB-00035</t>
  </si>
  <si>
    <t>LAB-00093</t>
  </si>
  <si>
    <t>Arugolanu</t>
  </si>
  <si>
    <t>MAT-00442</t>
  </si>
  <si>
    <t>MAT-00441</t>
  </si>
  <si>
    <t>MAT-00440</t>
  </si>
  <si>
    <t>MAT-00473</t>
  </si>
  <si>
    <t>MAT-00411</t>
  </si>
  <si>
    <t>MAT-00410</t>
  </si>
  <si>
    <t>MAT-00341</t>
  </si>
  <si>
    <t>MAT-00176</t>
  </si>
  <si>
    <t>MAT-00406</t>
  </si>
  <si>
    <t>MAT-00408</t>
  </si>
  <si>
    <t>MAT-00409</t>
  </si>
  <si>
    <t>MAT-00407</t>
  </si>
  <si>
    <t>MAT-00468
MAT-00469</t>
  </si>
  <si>
    <t>MAT-00464</t>
  </si>
  <si>
    <t>MAT-00439</t>
  </si>
  <si>
    <t>MAT-00438</t>
  </si>
  <si>
    <t>MAT-00437</t>
  </si>
  <si>
    <t>MAT-00436</t>
  </si>
  <si>
    <t>MAT-00435</t>
  </si>
  <si>
    <t>MAT-00434</t>
  </si>
  <si>
    <t>MAT-00068</t>
  </si>
  <si>
    <t>MAT-00177</t>
  </si>
  <si>
    <t>MAT-00220</t>
  </si>
  <si>
    <t>MAT-00219</t>
  </si>
  <si>
    <t>MAT-00218</t>
  </si>
  <si>
    <t>MAT-00217</t>
  </si>
  <si>
    <t>MAT-00216</t>
  </si>
  <si>
    <t>MAT-00215</t>
  </si>
  <si>
    <t>MAT-00027</t>
  </si>
  <si>
    <t>MAT-00028</t>
  </si>
  <si>
    <t>MAT-00029</t>
  </si>
  <si>
    <t>LAB-00117</t>
  </si>
  <si>
    <t>LAB-00011
LAB-00091</t>
  </si>
  <si>
    <t>LAB-00120</t>
  </si>
  <si>
    <t>HIR-00008</t>
  </si>
  <si>
    <t>HIR-00073</t>
  </si>
  <si>
    <t>HIR-00052</t>
  </si>
  <si>
    <t>HIR-00074</t>
  </si>
  <si>
    <t>HIR-00062</t>
  </si>
  <si>
    <t>HIR-00050</t>
  </si>
  <si>
    <t>HIR-00076</t>
  </si>
  <si>
    <t>HIR-00077</t>
  </si>
  <si>
    <t>HIR-00078</t>
  </si>
  <si>
    <t>HIR-00079</t>
  </si>
  <si>
    <t>HIR-00002</t>
  </si>
  <si>
    <t>HIR-00080</t>
  </si>
  <si>
    <t>HIR-00081</t>
  </si>
  <si>
    <t>HIR-00082</t>
  </si>
  <si>
    <t>HIR-00083</t>
  </si>
  <si>
    <t>HIR-00087</t>
  </si>
  <si>
    <t>HIR-00089</t>
  </si>
  <si>
    <t>HIR-00090</t>
  </si>
  <si>
    <t>HIR-00091</t>
  </si>
  <si>
    <t>HIR-00092</t>
  </si>
  <si>
    <t>HIR-00095</t>
  </si>
  <si>
    <t>HIR-00110</t>
  </si>
  <si>
    <t>HIR-00111</t>
  </si>
  <si>
    <t>HIR-00023</t>
  </si>
  <si>
    <t>HIR-00018</t>
  </si>
  <si>
    <t>HIR-00115</t>
  </si>
  <si>
    <t>LAB-00002</t>
  </si>
  <si>
    <t>LAB-00034</t>
  </si>
  <si>
    <t>LAB-00003</t>
  </si>
  <si>
    <t>HIR-00085</t>
  </si>
  <si>
    <t>HIR-00088</t>
  </si>
  <si>
    <t>HIR-00112</t>
  </si>
  <si>
    <t>HIR-00106</t>
  </si>
  <si>
    <t>MAT-00015</t>
  </si>
  <si>
    <t>MAT-00300</t>
  </si>
  <si>
    <t>MAT-00292</t>
  </si>
  <si>
    <t>MAT-00275</t>
  </si>
  <si>
    <t>MAT-00071</t>
  </si>
  <si>
    <t>MAT-00295</t>
  </si>
  <si>
    <t>MAT-00264</t>
  </si>
  <si>
    <t>HIR-00103</t>
  </si>
  <si>
    <t>IRC &amp; MORT&amp;H HBG M/C chips 13.2-10 mm  @ 30% - Avg. of (12-14 mm), (9.5-11.2 mm)</t>
  </si>
  <si>
    <t>Average rate of  IRC&amp;MoRT&amp;H HBG M/C  metal of sizes 12-14, 9.5-11.2, 5-7mm, 2.36 - 5mm and HBG 2.36 mm &amp; below</t>
  </si>
  <si>
    <r>
      <t>Excavation in hilly areas in hard rock requiring blasting by mechanical means  for road cutting, complete  including trimming of slopes  for finished item of work as per MoRT&amp;H specification 301 (</t>
    </r>
    <r>
      <rPr>
        <b/>
        <sz val="10"/>
        <rFont val="Bookman Old Style"/>
        <family val="1"/>
      </rPr>
      <t>5th Revision</t>
    </r>
    <r>
      <rPr>
        <sz val="10"/>
        <rFont val="Bookman Old Style"/>
        <family val="1"/>
      </rPr>
      <t xml:space="preserve">) and as directed by the Engineer-in-Charge duly </t>
    </r>
    <r>
      <rPr>
        <b/>
        <sz val="10"/>
        <rFont val="Bookman Old Style"/>
        <family val="1"/>
      </rPr>
      <t>disposing off excavated earth on valley side</t>
    </r>
    <r>
      <rPr>
        <sz val="10"/>
        <rFont val="Bookman Old Style"/>
        <family val="1"/>
      </rPr>
      <t>.</t>
    </r>
  </si>
  <si>
    <t>(R&amp;B) Division : Bhimavaram</t>
  </si>
  <si>
    <t>LS provision for Provision for GST @ 12%</t>
  </si>
  <si>
    <t>(R&amp;B) Division - Bhimavaram</t>
  </si>
  <si>
    <t>Working Reach (7.50-0.00)/2</t>
  </si>
  <si>
    <t>Ls Provision for CD Works</t>
  </si>
  <si>
    <t>Scarifying</t>
  </si>
  <si>
    <t>Side Earth</t>
  </si>
  <si>
    <t>Fe-415</t>
  </si>
  <si>
    <t>Fe-250</t>
  </si>
  <si>
    <t>Mastic Pad</t>
  </si>
  <si>
    <t>Separation Membrane</t>
  </si>
  <si>
    <t>Sawing</t>
  </si>
  <si>
    <t>7658989938</t>
  </si>
  <si>
    <t>Seigniorage</t>
  </si>
  <si>
    <t>CC Road from SL 3.66m to 5.50m</t>
  </si>
  <si>
    <t>CC Road from SL 3.66m to 7.00m</t>
  </si>
  <si>
    <r>
      <rPr>
        <b/>
        <sz val="11"/>
        <rFont val="Times New Roman"/>
        <family val="1"/>
      </rPr>
      <t>Vibrated reinforced cement concrete M 30 grade</t>
    </r>
    <r>
      <rPr>
        <sz val="11"/>
        <rFont val="Times New Roman"/>
        <family val="1"/>
      </rPr>
      <t xml:space="preserve"> using  20mm &amp; 10mm  HBG crushed stone aggregate (Coarse aggregate conforming to table 1000-1 and fine aggregate conforming to table 1000-2) including cost, conveyance of all materials to site and labour charges, centering, machine mixing, laying, vibrating, curing etc., including all other incidental and operational charges of all T&amp;P  etc., complete for finished item of work as per drawing BD/1-69( A) but excluding cost of steel and its fabrication charges as per MoRT&amp;H specification 1500, 1600, 1700 &amp; 2702 (5th Revision) and as directed by the Engineer-in-Charge for </t>
    </r>
    <r>
      <rPr>
        <b/>
        <sz val="11"/>
        <rFont val="Times New Roman"/>
        <family val="1"/>
      </rPr>
      <t>wearing coat over Deck slab</t>
    </r>
    <r>
      <rPr>
        <sz val="11"/>
        <rFont val="Times New Roman"/>
        <family val="1"/>
      </rPr>
      <t>.</t>
    </r>
  </si>
  <si>
    <t>Wearing Coat over Bridge in Km 7/5</t>
  </si>
  <si>
    <t>Retaining Wall from Km 3.200 to 4.000</t>
  </si>
  <si>
    <r>
      <rPr>
        <b/>
        <sz val="11"/>
        <rFont val="Times New Roman"/>
        <family val="1"/>
      </rPr>
      <t>Earthwork excavation</t>
    </r>
    <r>
      <rPr>
        <sz val="11"/>
        <rFont val="Times New Roman"/>
        <family val="1"/>
      </rPr>
      <t xml:space="preserve"> in soils upto SDR  by mechanical means for foundations of structures as per drawing and technical specification including setting out, construction of shoring and bracing, removal of stumps and other deleterious matter, dressing sides of  bottom, back filling the excavation earth to the extent required etc.,  complete  for finished item of work, excluding seigniorage charges, as per MoRT&amp;H specification 304 (5th Revision)  and as directed by the Engineer-in-Charge </t>
    </r>
  </si>
  <si>
    <r>
      <rPr>
        <b/>
        <sz val="11"/>
        <rFont val="Times New Roman"/>
        <family val="1"/>
      </rPr>
      <t>Sand filling in foundation</t>
    </r>
    <r>
      <rPr>
        <sz val="11"/>
        <rFont val="Times New Roman"/>
        <family val="1"/>
      </rPr>
      <t xml:space="preserve"> including cost and conveyence of all materials to site and watering, tamping etc., complete for finshed item of work as per MoRT&amp;H specification 304 (5th Revision) and as directed by the Engineer-in-Charge.</t>
    </r>
  </si>
  <si>
    <r>
      <t xml:space="preserve">Providing </t>
    </r>
    <r>
      <rPr>
        <b/>
        <sz val="11"/>
        <rFont val="Times New Roman"/>
        <family val="1"/>
      </rPr>
      <t>Vibrated Cement Concrete (1:4:8)</t>
    </r>
    <r>
      <rPr>
        <sz val="11"/>
        <rFont val="Times New Roman"/>
        <family val="1"/>
      </rPr>
      <t xml:space="preserve"> mix using 40mm size HBG crushed stone aggregate and fine aggregate conforming to table 1000-2 of MoRT&amp;H including cost, conveyance of all materials to site and labour charges, centering, machine mixing, laying,  Vibrating, curing etc., including all other incidental and operational charges of all T&amp;P etc., complete for finished item of work as per MoRT&amp;H specification 1500, 1700, 2100 (5th  Revision) and as directed by the Engineer-in-Charge for </t>
    </r>
    <r>
      <rPr>
        <b/>
        <sz val="11"/>
        <rFont val="Times New Roman"/>
        <family val="1"/>
      </rPr>
      <t>Foundations</t>
    </r>
  </si>
  <si>
    <t>Providing Vibrated Cement Concrete (1:4:8) mix using 40mm size HBG crushed stone aggregate and fine aggregate conforming to table 1000-2 of MoRT&amp;H including cost, conveyance of all materials to site and labour charges, centering, machine mixing, laying,  Vibrating, curing etc., including all other incidental and operational charges of all T&amp;P etc., complete for finished item of work as per MoRT&amp;H specification 1500, 1700, 2100 (5th  Revision) and as directed by the Engineer-in-Charge for Foundations</t>
  </si>
  <si>
    <r>
      <rPr>
        <b/>
        <sz val="11"/>
        <rFont val="Times New Roman"/>
        <family val="1"/>
      </rPr>
      <t>Vibrated cement concrete M 15 Grade Concrete</t>
    </r>
    <r>
      <rPr>
        <sz val="11"/>
        <rFont val="Times New Roman"/>
        <family val="1"/>
      </rPr>
      <t xml:space="preserve"> using 40mm, 20mm and 10mm size HBG crushed stone aggregate (Coarse aggregate conforming to table 1000-1 and fine aggregate conforming to table 1000-2) including cost and conveyance of all materials to site and all labour charges for machine mixing, laying in position, Compacting, Vibrating and curing including all other incidental and all other operational charges of T&amp;P required etc., complete as per MoRT&amp;H Specification 1500, 1700, 2100 (5th Revision) for </t>
    </r>
    <r>
      <rPr>
        <b/>
        <sz val="11"/>
        <rFont val="Times New Roman"/>
        <family val="1"/>
      </rPr>
      <t>footings and Raft foundation.</t>
    </r>
  </si>
  <si>
    <r>
      <rPr>
        <b/>
        <sz val="11"/>
        <rFont val="Times New Roman"/>
        <family val="1"/>
      </rPr>
      <t xml:space="preserve">Vibrated cement concrete M 15 Grade Concrete </t>
    </r>
    <r>
      <rPr>
        <sz val="11"/>
        <rFont val="Times New Roman"/>
        <family val="1"/>
      </rPr>
      <t xml:space="preserve">using 40mm, 20mm and 10mm size HBG crushed stone aggregate (Coarse aggregate conforming to table 1000-1 and fine aggregate conforming to table 1000-2) including cost and conveyance of  all  materials to site and all labour charges for machine mixing, laying in position, Compacting, Vibrating and curing including all other incidental and all other operational charges of T&amp;P required etc., complete as per MoRT&amp;H Specification 1500, 1700, 2200 (5th Revision) </t>
    </r>
    <r>
      <rPr>
        <b/>
        <sz val="11"/>
        <rFont val="Times New Roman"/>
        <family val="1"/>
      </rPr>
      <t>for Sub structure.</t>
    </r>
  </si>
  <si>
    <r>
      <rPr>
        <b/>
        <sz val="11"/>
        <rFont val="Times New Roman"/>
        <family val="1"/>
      </rPr>
      <t>Back filling behind Abutments with gravel</t>
    </r>
    <r>
      <rPr>
        <sz val="11"/>
        <rFont val="Times New Roman"/>
        <family val="1"/>
      </rPr>
      <t xml:space="preserve"> including cost, conveyance of all materials to site etc., complete as per Clause 710.1.4 of IRC : 78 and as per MoRT&amp;H Specification No. 2200 (5th Revision) and as per Drawing and technical specifications for finished item of work</t>
    </r>
  </si>
  <si>
    <r>
      <t xml:space="preserve">Providing and laying of </t>
    </r>
    <r>
      <rPr>
        <b/>
        <sz val="11"/>
        <rFont val="Times New Roman"/>
        <family val="1"/>
      </rPr>
      <t xml:space="preserve">filter media </t>
    </r>
    <r>
      <rPr>
        <sz val="11"/>
        <rFont val="Times New Roman"/>
        <family val="1"/>
      </rPr>
      <t xml:space="preserve">using 50% of 150 mm IRC soling stone and  50 % of 40 mm HBG metal satisfying the requirements laid down in clause 2504.2.2 of MoRT&amp;H specifications to athickness of not less than 600mm with smaller size towards the soil and bigger size towards the wall and provided over the entire surface behind the abutment, wing wall and return wall to the full height compacted to a firm condition including cost and conveyance and all labour charges  as directed  by  the departmental officers as per drawing and Technical specifications as per clause 710.1.1 of IRC:78 and Clause 2200 of MoRT&amp;H (5th Revision) for finished item of work. </t>
    </r>
  </si>
  <si>
    <r>
      <t xml:space="preserve">Providing </t>
    </r>
    <r>
      <rPr>
        <b/>
        <sz val="11"/>
        <rFont val="Times New Roman"/>
        <family val="1"/>
      </rPr>
      <t>weep holes</t>
    </r>
    <r>
      <rPr>
        <sz val="11"/>
        <rFont val="Times New Roman"/>
        <family val="1"/>
      </rPr>
      <t xml:space="preserve"> in VCC Abutments, Return walls and wing walls with 100mm Diameter AC pipe  extending through the full width of the structure at 1.00m C/C in both horizontal and vertical direction so that the weep holes in each horizontal direction is staggered from the weep holes laying above and below lines as shown in drawing including cost and conveyance of the A.C pipes and labour charges for cutting to required length, placing the pipe with a slope of about 1V : 20H towards stream side face etc., complete for finished item of work for weep holes as per MoRT&amp;H specification 2706 &amp; 2200  (5th Revision)</t>
    </r>
  </si>
  <si>
    <t>/ 1 Rm</t>
  </si>
  <si>
    <r>
      <t xml:space="preserve">Providing </t>
    </r>
    <r>
      <rPr>
        <b/>
        <sz val="11"/>
        <rFont val="Times New Roman"/>
        <family val="1"/>
      </rPr>
      <t>25.4 mm thick Mastic pads</t>
    </r>
    <r>
      <rPr>
        <sz val="11"/>
        <rFont val="Times New Roman"/>
        <family val="1"/>
      </rPr>
      <t xml:space="preserve"> for Expansion joints etc., complete for finished item of work.</t>
    </r>
  </si>
  <si>
    <t>TYPICAL CROSS SECTION OF RETAINING WALL</t>
  </si>
  <si>
    <t>Filter media</t>
  </si>
  <si>
    <t>Retaining wall</t>
  </si>
  <si>
    <t>3.66m</t>
  </si>
  <si>
    <t>Shoulder</t>
  </si>
  <si>
    <t>400mm</t>
  </si>
  <si>
    <t>1500mm</t>
  </si>
  <si>
    <t>Paddy fileds</t>
  </si>
  <si>
    <t xml:space="preserve"> VCC M15</t>
  </si>
  <si>
    <t>EXISTING CRUST</t>
  </si>
  <si>
    <t xml:space="preserve">        1000mm</t>
  </si>
  <si>
    <t>350mm</t>
  </si>
  <si>
    <t>1200mm</t>
  </si>
  <si>
    <t>300mm</t>
  </si>
  <si>
    <t>100mm</t>
  </si>
  <si>
    <t>Sand filling</t>
  </si>
  <si>
    <t>200mm</t>
  </si>
  <si>
    <t>1400mm</t>
  </si>
  <si>
    <t xml:space="preserve">Name of the Work :- </t>
  </si>
  <si>
    <t>Km 3.200 to 4.000</t>
  </si>
  <si>
    <t>1st Footing</t>
  </si>
  <si>
    <t>(1.2+1)/2</t>
  </si>
  <si>
    <t>(1+.4)/2</t>
  </si>
  <si>
    <t>For Guide Pillars @ top</t>
  </si>
  <si>
    <t>(1+0.4)/2</t>
  </si>
  <si>
    <t>Pipe Culverts</t>
  </si>
  <si>
    <r>
      <t xml:space="preserve">Providing </t>
    </r>
    <r>
      <rPr>
        <b/>
        <sz val="11"/>
        <rFont val="Times New Roman"/>
        <family val="1"/>
      </rPr>
      <t xml:space="preserve">first class bedding with Granular material </t>
    </r>
    <r>
      <rPr>
        <sz val="11"/>
        <rFont val="Times New Roman"/>
        <family val="1"/>
      </rPr>
      <t xml:space="preserve">below the pipes of Hume pipe culverts suitably compacted / rammed including cost and conveyance of materials to site etc., complete as per drawing and MoRT&amp;H Specification 2900 ( 5th Revision) and as directed by the Engineer-in-Charge. </t>
    </r>
  </si>
  <si>
    <t>1 Row 450m Dia Pipes</t>
  </si>
  <si>
    <t>Below and Around the pipes</t>
  </si>
  <si>
    <t>Deduct Pipe portion</t>
  </si>
  <si>
    <t>II/4*(0.65*0.65)</t>
  </si>
  <si>
    <t>Earthwork Excavation</t>
  </si>
  <si>
    <t>Sand Filling</t>
  </si>
  <si>
    <t>Back Filling</t>
  </si>
  <si>
    <t>Filter Media</t>
  </si>
  <si>
    <t>Vibrated reinforced cement concrete M 30 grade using  20mm &amp; 10mm  HBG crushed stone aggregate (Coarse aggregate conforming to table 1000-1 and fine aggregate conforming to table 1000-2) including cost, conveyance of all materials to site and labour charges, centering, machine mixing, laying, vibrating, curing etc., including all other incidental and operational charges of all T&amp;P  etc., complete for finished item of work as per drawing BD/1-69( A) but excluding cost of steel and its fabrication charges as per MoRT&amp;H specification 1500, 1600, 1700 &amp; 2702 (5th Revision) and as directed by the Engineer-in-Charge for wearing coat over Deck slab.</t>
  </si>
  <si>
    <t xml:space="preserve">Earthwork excavation in soils upto SDR  by mechanical means for foundations of structures as per drawing and technical specification including setting out, construction of shoring and bracing, removal of stumps and other deleterious matter, dressing sides of  bottom, back filling the excavation earth to the extent required etc.,  complete  for finished item of work, excluding seigniorage charges, as per MoRT&amp;H specification 304 (5th Revision)  and as directed by the Engineer-in-Charge </t>
  </si>
  <si>
    <t>Sand filling in foundation including cost and conveyence of all materials to site and watering, tamping etc., complete for finshed item of work as per MoRT&amp;H specification 304 (5th Revision) and as directed by the Engineer-in-Charge.</t>
  </si>
  <si>
    <t>Vibrated cement concrete M 15 Grade Concrete using 40mm, 20mm and 10mm size HBG crushed stone aggregate (Coarse aggregate conforming to table 1000-1 and fine aggregate conforming to table 1000-2) including cost and conveyance of  all  materials to site and all labour charges for machine mixing, laying in position, Compacting, Vibrating and curing including all other incidental and all other operational charges of T&amp;P required etc., complete as per MoRT&amp;H Specification 1500, 1700, 2200 (5th Revision) for Sub structure.</t>
  </si>
  <si>
    <t>Back filling behind Abutments with gravel including cost, conveyance of all materials to site etc., complete as per Clause 710.1.4 of IRC : 78 and as per MoRT&amp;H Specification No. 2200 (5th Revision) and as per Drawing and technical specifications for finished item of work</t>
  </si>
  <si>
    <t xml:space="preserve">Providing and laying of filter media using 50% of 150 mm IRC soling stone and  50 % of 40 mm HBG metal satisfying the requirements laid down in clause 2504.2.2 of MoRT&amp;H specifications to athickness of not less than 600mm with smaller size towards the soil and bigger size towards the wall and provided over the entire surface behind the abutment, wing wall and return wall to the full height compacted to a firm condition including cost and conveyance and all labour charges  as directed  by  the departmental officers as per drawing and Technical specifications as per clause 710.1.1 of IRC:78 and Clause 2200 of MoRT&amp;H (5th Revision) for finished item of work. </t>
  </si>
  <si>
    <t>Providing weep holes in VCC Abutments, Return walls and wing walls with 100mm Diameter AC pipe  extending through the full width of the structure at 1.00m C/C in both horizontal and vertical direction so that the weep holes in each horizontal direction is staggered from the weep holes laying above and below lines as shown in drawing including cost and conveyance of the A.C pipes and labour charges for cutting to required length, placing the pipe with a slope of about 1V : 20H towards stream side face etc., complete for finished item of work for weep holes as per MoRT&amp;H specification 2706 &amp; 2200  (5th Revision)</t>
  </si>
  <si>
    <t>Pipe Culverts Provisions:-</t>
  </si>
  <si>
    <t>Superintending Engineer (R&amp;B)</t>
  </si>
  <si>
    <t>(R&amp;B) Circle - Eluru</t>
  </si>
  <si>
    <t>(R&amp;B) Circle : Eluru</t>
  </si>
  <si>
    <t xml:space="preserve">               Certified that I have personally inspected the above Road on Dated ……………………. and the provisions made in the estimate are essential and adequate.</t>
  </si>
  <si>
    <t>Hume Pipes from Km 114.400 of Vijayawada - Visakhapatnam Road</t>
  </si>
  <si>
    <t>PCC (1:4:8)</t>
  </si>
  <si>
    <r>
      <rPr>
        <b/>
        <sz val="11"/>
        <rFont val="Times New Roman"/>
        <family val="1"/>
      </rPr>
      <t>Scarifying the existing B.T surface</t>
    </r>
    <r>
      <rPr>
        <sz val="11"/>
        <rFont val="Times New Roman"/>
        <family val="1"/>
      </rPr>
      <t xml:space="preserve"> to a depth of 50 mm by Mechanical means and disposal of scarified material with all leads and lifts upto 1000 Mtrs as per MoRT&amp;H (5th Revision) Specn. No.305.4.3    </t>
    </r>
  </si>
  <si>
    <r>
      <t xml:space="preserve">Construction of </t>
    </r>
    <r>
      <rPr>
        <b/>
        <sz val="11"/>
        <rFont val="Times New Roman"/>
        <family val="1"/>
      </rPr>
      <t xml:space="preserve">Granular sub-base </t>
    </r>
    <r>
      <rPr>
        <sz val="11"/>
        <rFont val="Times New Roman"/>
        <family val="1"/>
      </rPr>
      <t xml:space="preserve">by providing   HBG material confirming to Grading - V of MoRT&amp;H Table 400-1 including cost and conveyance of all materials to work site and spreading in uniform layers with motor grader or by approved means, on prepared surface mixing by mix in place method with Rotavator / approved means at OMC and compacting with vibratory roller to achieve the desired density etc., complete for finished item of work as per MoRT&amp;H Specification 401 (5th revision) and as directed by the Engineer-in-charge. </t>
    </r>
  </si>
  <si>
    <r>
      <t xml:space="preserve">Providing </t>
    </r>
    <r>
      <rPr>
        <b/>
        <sz val="11"/>
        <rFont val="Times New Roman"/>
        <family val="1"/>
      </rPr>
      <t>B.T patch work using 1.20 cum of 40 mm IRC size HBG metal</t>
    </r>
    <r>
      <rPr>
        <sz val="11"/>
        <rFont val="Times New Roman"/>
        <family val="1"/>
      </rPr>
      <t xml:space="preserve"> to get compacted quantity of 1 cum precoated with </t>
    </r>
    <r>
      <rPr>
        <b/>
        <sz val="11"/>
        <rFont val="Times New Roman"/>
        <family val="1"/>
      </rPr>
      <t>bitumen (VG-10) 80/100 grade</t>
    </r>
    <r>
      <rPr>
        <sz val="11"/>
        <rFont val="Times New Roman"/>
        <family val="1"/>
      </rPr>
      <t xml:space="preserve"> using total quantity of 42 kgs  including tack coat, cost and conveyance of all materials and labour charges for cleaning the existing surface, appliying tack coat with hot bitumen, spreading 40 to 45 mm HBG metal, sectioning and rolling with power roller 8 to 10 tones and spreading  9.50 to 11.20mm HBG machine crushed chips at the rate of 0.13cum per 1 Cum of metal as key stone and consolidation with 8 -10 T Power road roller spreading tack coat with hot bitumen and hire charges of T&amp;P etc., compleate  for finished work as per standared specification APSS No 1510.</t>
    </r>
  </si>
  <si>
    <r>
      <t xml:space="preserve">Providing </t>
    </r>
    <r>
      <rPr>
        <b/>
        <sz val="10"/>
        <rFont val="Bookman Old Style"/>
        <family val="1"/>
      </rPr>
      <t>B.T patch work</t>
    </r>
    <r>
      <rPr>
        <sz val="10"/>
        <rFont val="Bookman Old Style"/>
        <family val="1"/>
      </rPr>
      <t xml:space="preserve"> using 1.20 cum of </t>
    </r>
    <r>
      <rPr>
        <b/>
        <sz val="10"/>
        <rFont val="Bookman Old Style"/>
        <family val="1"/>
      </rPr>
      <t xml:space="preserve">40 mm IRC size HBG  metal </t>
    </r>
    <r>
      <rPr>
        <sz val="10"/>
        <rFont val="Bookman Old Style"/>
        <family val="1"/>
      </rPr>
      <t>to get compacted quantity of 1 cum precoated with bitumen (VG-10) 80/100 grade using total quantity of 42 kgs  including tack coat, cost and conveyance of all materials and labour charges for cleaning the existing surface, appliying tack coat with hot bitumen, spreading 40 to 45 mm HBG metal, sectioning and rolling with power roller 8 to 10 tones and spreading  9.50 to 11.20mm HBG machine crushed chips at the rate of 0.13cum per 1 Cum of metal as key stone and consolidation with 8 -10 T Power road roller spreading tack coat with hot bitumen and hire charges of T&amp;P etc., compleate  for finished work as per standared specification APSS No 1510.</t>
    </r>
  </si>
  <si>
    <r>
      <rPr>
        <b/>
        <sz val="11"/>
        <rFont val="Times New Roman"/>
        <family val="1"/>
      </rPr>
      <t>Forming embankment with borrowed useful earth</t>
    </r>
    <r>
      <rPr>
        <sz val="11"/>
        <rFont val="Times New Roman"/>
        <family val="1"/>
      </rPr>
      <t xml:space="preserve"> from outside road boundary by mechanical means upto SDR with all leads and lifts including pre-watering of soil at borrow area, removal of top soil, excavation of soils at borrowed area, conveyance of soil, depositing the soil on the embankment, spreading soil, breaking clods, sectioning, grading and consolidation with 8 to 10 Tonnes Vibratory Road Roller @ OMC to meet requirement of table 300-2 of MoRT&amp;H, including  all hire and operational charges of T&amp;P, complete for finished item of work as per MoRT&amp;H specification 305 (5th revision) (Payment will be made based on level for finished item of work). </t>
    </r>
  </si>
  <si>
    <t>1/2*(1.5*3)</t>
  </si>
  <si>
    <t>3.200 to 5.000</t>
  </si>
  <si>
    <t>Providing and fixing Village name board size 900x450 mm made out of Type - IV of ASTMD 4956-09 High Intensity Prismatic Prismatic Retro reflective sheeting and confirming to IRC 67:2012 for full background of Green Colour &amp; White Letters  and fixed over 3MM Alluminium Composite Material sheet having minimum 0.30 mm thick Aluminium skin on both sides with back side painted grey colour   and fixed over back support frame of M.S angle 25x25x3mm all round and fixing with 35x35x4mm and mounted on a MS angle post of size 75x75x6mm with clear height of not less than 2.1 m from the ground level to the bottom of the board.  The signpost should be painted with one coat of red oxide paint and 2 coats of synthetic enamel paint Black and White colour with bands of 30cm of height.  The signpost shall be firmly fixed with MS base angle 35x35x4 mm  in to the ground by M-15 Concrete foundation of size 450x450x600mm including cost and conveyance of all materials, equipment, machinery and labour with all leads and lift, loading charges necessary for satisfactory completion of the work as directed by Engineer -in-Charge.</t>
  </si>
  <si>
    <t xml:space="preserve">Scarifying the existing B.T surface to a depth of 50 mm by Mechanical means and disposal of scarified material with all leads and lifts upto 1000 Mtrs as per MoRT&amp;H (5th Revision) Specn. No.305.4.3 </t>
  </si>
  <si>
    <t xml:space="preserve">Providing, Laying, Spreading and compacting graded HBG crushed stone aggregate to Wet Mix macadem specification (5th Revision) as per Table 400-13, including cost of all materials and including premixing the material with water at OMC in Mechanical mix plant carriage of mixed material by tipper to site, laying in uniform layers with paver in base courses on well prepared surface and compacting with Vibratory roller to acheive the desired density etc., as directed by the Engineer-in-Charge and as per MoRT&amp;H specification 406 (5th revision) for finished item of work. </t>
  </si>
  <si>
    <t>Providing and applying prime coat with bitumen emulsion (SS1) Bulk using emulsion pressure distributor on prepared surface of granular base including clearing of road surface and spraying emulsion at the rate of 0.70 kg/sqm using emulsion pressure distributor for finished item of work etc., complete as per MoRT&amp;H Specification 502 (5th revision) and as directed by the Engineer-in-charge</t>
  </si>
  <si>
    <t>Providing and applying tack coat with bitumen VG-10 (Bulk) using Bitumen pressure distributor at the rate of 0.25 kgs per sqm on the prepared Granular surface treated with primer cleaned with mechanical broom for finished item of work as per MoRT&amp;H Specification 503 (5th revision) and as directed by the Engineer-in-Charge.</t>
  </si>
  <si>
    <t xml:space="preserve">Forming embankment with borrowed useful earth from outside road boundary by mechanical means upto SDR with all leads and lifts including pre-watering of soil at borrow area, removal of top soil, excavation of soils at borrowed area, conveyance of soil, depositing the soil on the embankment, spreading soil, breaking clods, sectioning, grading and consolidation with 8 to 10 Tonnes Vibratory Road Roller @ OMC to meet requirement of table 300-2 of MoRT&amp;H, including  all hire and operational charges of T&amp;P, complete for finished item of work as per MoRT&amp;H specification 305 (5th revision) (Payment will be made based on level for finished item of work). </t>
  </si>
  <si>
    <t>BT Patchwork 40mm</t>
  </si>
  <si>
    <t>BT Patchwork 20mm</t>
  </si>
  <si>
    <t>Re Construction of 1 Row of 900mm Dia Pipe Culverts in Km 2/4, 3/4</t>
  </si>
  <si>
    <t>Foundation of Bodywalls</t>
  </si>
  <si>
    <t>For Pipe Portion</t>
  </si>
  <si>
    <t>(11.6+9.86)/2</t>
  </si>
  <si>
    <t>(10.96+9.86)/2</t>
  </si>
  <si>
    <r>
      <rPr>
        <b/>
        <sz val="11"/>
        <rFont val="Times New Roman"/>
        <family val="1"/>
      </rPr>
      <t>Vibrated cement concrete M 15 Grade Concrete</t>
    </r>
    <r>
      <rPr>
        <sz val="11"/>
        <rFont val="Times New Roman"/>
        <family val="1"/>
      </rPr>
      <t xml:space="preserve"> using 40mm, 20mm and 10mm size HBG crushed stone aggregate (Coarse aggregate conforming to table 1000-1 and fine aggregate conforming to table 1000-2) including cost and conveyance of all materials to site and all labour charges for machine mixing, laying in position, Compacting, Vibrating and curing including all other incidental and all other operational charges of T&amp;P required etc., complete as per MoRT&amp;H Specification 1500, 1700, 2100 (5th Revision) for </t>
    </r>
    <r>
      <rPr>
        <b/>
        <sz val="11"/>
        <rFont val="Times New Roman"/>
        <family val="1"/>
      </rPr>
      <t>Foundations</t>
    </r>
  </si>
  <si>
    <r>
      <rPr>
        <b/>
        <sz val="11"/>
        <rFont val="Times New Roman"/>
        <family val="1"/>
      </rPr>
      <t>Vibrated cement concrete M 15 Grade Concrete</t>
    </r>
    <r>
      <rPr>
        <sz val="11"/>
        <rFont val="Times New Roman"/>
        <family val="1"/>
      </rPr>
      <t xml:space="preserve"> using 40mm, 20mm and 10mm size HBG crushed stone aggregate (Coarse aggregate conforming to table 1000-1 and fine aggregate conforming to table 1000-2) including cost and conveyance of  all  materials to site and all labour charges for machine mixing, laying in position, Compacting, Vibrating and curing including all other incidental and all other operational charges of T&amp;P required etc., complete as per MoRT&amp;H Specification 1500, 1700, 2200 (5th Revision) for </t>
    </r>
    <r>
      <rPr>
        <b/>
        <sz val="11"/>
        <rFont val="Times New Roman"/>
        <family val="1"/>
      </rPr>
      <t>Body Walls</t>
    </r>
  </si>
  <si>
    <t>Parapet</t>
  </si>
  <si>
    <t>1 Row 900mm Dia Pipes</t>
  </si>
  <si>
    <t>II/4*(1.1*1.1)</t>
  </si>
  <si>
    <t>Pot holes, Sunken portions, Broken edges</t>
  </si>
  <si>
    <t>S. No.</t>
  </si>
  <si>
    <t>Km 3.200 to 3.400</t>
  </si>
  <si>
    <t>1/2*(1.5*2)</t>
  </si>
  <si>
    <t>R/s</t>
  </si>
  <si>
    <t>L/s</t>
  </si>
  <si>
    <t>1/2*(1.8*2)</t>
  </si>
  <si>
    <r>
      <t>Cross Section @ Km</t>
    </r>
    <r>
      <rPr>
        <sz val="11"/>
        <color rgb="FFFF0000"/>
        <rFont val="Times New Roman"/>
        <family val="1"/>
      </rPr>
      <t xml:space="preserve"> 3/4</t>
    </r>
  </si>
  <si>
    <r>
      <rPr>
        <sz val="11"/>
        <color rgb="FFFF0000"/>
        <rFont val="Times New Roman"/>
        <family val="1"/>
      </rPr>
      <t>2.00</t>
    </r>
    <r>
      <rPr>
        <sz val="11"/>
        <rFont val="Times New Roman"/>
        <family val="1"/>
      </rPr>
      <t xml:space="preserve"> m</t>
    </r>
  </si>
  <si>
    <r>
      <rPr>
        <sz val="11"/>
        <color rgb="FF0000FF"/>
        <rFont val="Times New Roman"/>
        <family val="1"/>
      </rPr>
      <t>1.50</t>
    </r>
    <r>
      <rPr>
        <sz val="11"/>
        <rFont val="Times New Roman"/>
        <family val="1"/>
      </rPr>
      <t xml:space="preserve"> m</t>
    </r>
  </si>
  <si>
    <r>
      <rPr>
        <sz val="11"/>
        <color rgb="FF0000FF"/>
        <rFont val="Times New Roman"/>
        <family val="1"/>
      </rPr>
      <t>1.80</t>
    </r>
    <r>
      <rPr>
        <sz val="11"/>
        <rFont val="Times New Roman"/>
        <family val="1"/>
      </rPr>
      <t xml:space="preserve"> m</t>
    </r>
  </si>
  <si>
    <r>
      <rPr>
        <sz val="11"/>
        <color rgb="FFFF0000"/>
        <rFont val="Times New Roman"/>
        <family val="1"/>
      </rPr>
      <t>1.90</t>
    </r>
    <r>
      <rPr>
        <sz val="11"/>
        <rFont val="Times New Roman"/>
        <family val="1"/>
      </rPr>
      <t xml:space="preserve"> m</t>
    </r>
  </si>
  <si>
    <r>
      <rPr>
        <sz val="11"/>
        <color rgb="FF0000FF"/>
        <rFont val="Times New Roman"/>
        <family val="1"/>
      </rPr>
      <t>1.70</t>
    </r>
    <r>
      <rPr>
        <sz val="11"/>
        <rFont val="Times New Roman"/>
        <family val="1"/>
      </rPr>
      <t xml:space="preserve"> m</t>
    </r>
  </si>
  <si>
    <r>
      <rPr>
        <sz val="11"/>
        <color rgb="FF0000FF"/>
        <rFont val="Times New Roman"/>
        <family val="1"/>
      </rPr>
      <t>1.90</t>
    </r>
    <r>
      <rPr>
        <sz val="11"/>
        <rFont val="Times New Roman"/>
        <family val="1"/>
      </rPr>
      <t xml:space="preserve"> m</t>
    </r>
  </si>
  <si>
    <r>
      <t>Cross Section @ Km</t>
    </r>
    <r>
      <rPr>
        <sz val="11"/>
        <color rgb="FFFF0000"/>
        <rFont val="Times New Roman"/>
        <family val="1"/>
      </rPr>
      <t xml:space="preserve"> 3/6</t>
    </r>
  </si>
  <si>
    <t>Km 3.400 to 3.600</t>
  </si>
  <si>
    <t>1/2*(1.7*1.9)</t>
  </si>
  <si>
    <t>1/2*(1.9*1.9)</t>
  </si>
  <si>
    <t>Km 3.600 to 3.800</t>
  </si>
  <si>
    <r>
      <t>Cross Section @ Km</t>
    </r>
    <r>
      <rPr>
        <sz val="11"/>
        <color rgb="FFFF0000"/>
        <rFont val="Times New Roman"/>
        <family val="1"/>
      </rPr>
      <t xml:space="preserve"> 3/8</t>
    </r>
  </si>
  <si>
    <r>
      <rPr>
        <sz val="11"/>
        <color rgb="FF0000FF"/>
        <rFont val="Times New Roman"/>
        <family val="1"/>
      </rPr>
      <t>1.65</t>
    </r>
    <r>
      <rPr>
        <sz val="11"/>
        <rFont val="Times New Roman"/>
        <family val="1"/>
      </rPr>
      <t xml:space="preserve"> m</t>
    </r>
  </si>
  <si>
    <r>
      <rPr>
        <sz val="11"/>
        <color rgb="FFFF0000"/>
        <rFont val="Times New Roman"/>
        <family val="1"/>
      </rPr>
      <t>1.95</t>
    </r>
    <r>
      <rPr>
        <sz val="11"/>
        <rFont val="Times New Roman"/>
        <family val="1"/>
      </rPr>
      <t xml:space="preserve"> m</t>
    </r>
  </si>
  <si>
    <t>1/2*(1.65*1.95)</t>
  </si>
  <si>
    <t>1/2*(1.9*1.95)</t>
  </si>
  <si>
    <r>
      <t>Cross Section @ Km</t>
    </r>
    <r>
      <rPr>
        <sz val="11"/>
        <color rgb="FFFF0000"/>
        <rFont val="Times New Roman"/>
        <family val="1"/>
      </rPr>
      <t xml:space="preserve"> 3/10</t>
    </r>
  </si>
  <si>
    <t>Km 3.800 to 4.000</t>
  </si>
  <si>
    <r>
      <rPr>
        <sz val="11"/>
        <color rgb="FF0000FF"/>
        <rFont val="Times New Roman"/>
        <family val="1"/>
      </rPr>
      <t>1.75</t>
    </r>
    <r>
      <rPr>
        <sz val="11"/>
        <rFont val="Times New Roman"/>
        <family val="1"/>
      </rPr>
      <t xml:space="preserve"> m</t>
    </r>
  </si>
  <si>
    <r>
      <rPr>
        <sz val="11"/>
        <color rgb="FF0000FF"/>
        <rFont val="Times New Roman"/>
        <family val="1"/>
      </rPr>
      <t>1.60</t>
    </r>
    <r>
      <rPr>
        <sz val="11"/>
        <rFont val="Times New Roman"/>
        <family val="1"/>
      </rPr>
      <t xml:space="preserve"> m</t>
    </r>
  </si>
  <si>
    <r>
      <rPr>
        <sz val="11"/>
        <color rgb="FFFF0000"/>
        <rFont val="Times New Roman"/>
        <family val="1"/>
      </rPr>
      <t>1.80</t>
    </r>
    <r>
      <rPr>
        <sz val="11"/>
        <rFont val="Times New Roman"/>
        <family val="1"/>
      </rPr>
      <t xml:space="preserve"> m</t>
    </r>
  </si>
  <si>
    <t>1/2*(1.75*1.8)</t>
  </si>
  <si>
    <t>1/2*(1.6*1.8)</t>
  </si>
  <si>
    <t>Km 4.000 to 4.200</t>
  </si>
  <si>
    <r>
      <t>Cross Section @ Km</t>
    </r>
    <r>
      <rPr>
        <sz val="11"/>
        <color rgb="FFFF0000"/>
        <rFont val="Times New Roman"/>
        <family val="1"/>
      </rPr>
      <t xml:space="preserve"> 4/2</t>
    </r>
  </si>
  <si>
    <r>
      <rPr>
        <sz val="11"/>
        <color rgb="FF0000FF"/>
        <rFont val="Times New Roman"/>
        <family val="1"/>
      </rPr>
      <t>2.00</t>
    </r>
    <r>
      <rPr>
        <sz val="11"/>
        <rFont val="Times New Roman"/>
        <family val="1"/>
      </rPr>
      <t xml:space="preserve"> m</t>
    </r>
  </si>
  <si>
    <r>
      <rPr>
        <sz val="11"/>
        <color rgb="FFFF0000"/>
        <rFont val="Times New Roman"/>
        <family val="1"/>
      </rPr>
      <t>1.70</t>
    </r>
    <r>
      <rPr>
        <sz val="11"/>
        <rFont val="Times New Roman"/>
        <family val="1"/>
      </rPr>
      <t xml:space="preserve"> m</t>
    </r>
  </si>
  <si>
    <t>1/2*(2.0*1.7)</t>
  </si>
  <si>
    <t>1/2*(1.6*1.7)</t>
  </si>
  <si>
    <t>Km 4.200 to 4.400</t>
  </si>
  <si>
    <t>Km 4.400 to 4.600</t>
  </si>
  <si>
    <r>
      <t>Cross Section @ Km</t>
    </r>
    <r>
      <rPr>
        <sz val="11"/>
        <color rgb="FFFF0000"/>
        <rFont val="Times New Roman"/>
        <family val="1"/>
      </rPr>
      <t xml:space="preserve"> 4/4</t>
    </r>
  </si>
  <si>
    <r>
      <rPr>
        <sz val="11"/>
        <color rgb="FF0000FF"/>
        <rFont val="Times New Roman"/>
        <family val="1"/>
      </rPr>
      <t>1.40</t>
    </r>
    <r>
      <rPr>
        <sz val="11"/>
        <rFont val="Times New Roman"/>
        <family val="1"/>
      </rPr>
      <t xml:space="preserve"> m</t>
    </r>
  </si>
  <si>
    <r>
      <rPr>
        <sz val="11"/>
        <color rgb="FFFF0000"/>
        <rFont val="Times New Roman"/>
        <family val="1"/>
      </rPr>
      <t>1.65</t>
    </r>
    <r>
      <rPr>
        <sz val="11"/>
        <rFont val="Times New Roman"/>
        <family val="1"/>
      </rPr>
      <t xml:space="preserve"> m</t>
    </r>
  </si>
  <si>
    <t>1/2*(1.8*1.65)</t>
  </si>
  <si>
    <t>1/2*(1.4*1.65)</t>
  </si>
  <si>
    <r>
      <t>Cross Section @ Km</t>
    </r>
    <r>
      <rPr>
        <sz val="11"/>
        <color rgb="FFFF0000"/>
        <rFont val="Times New Roman"/>
        <family val="1"/>
      </rPr>
      <t xml:space="preserve"> 4/6</t>
    </r>
  </si>
  <si>
    <t>1/2*(1.9*1.7)</t>
  </si>
  <si>
    <t>1/2*(1.8*1.7)</t>
  </si>
  <si>
    <t>ABSTRACT</t>
  </si>
  <si>
    <t xml:space="preserve">Forming Embankment with Borrowed usefull earth </t>
  </si>
  <si>
    <r>
      <t>Cross Section @ Km</t>
    </r>
    <r>
      <rPr>
        <sz val="11"/>
        <color rgb="FFFF0000"/>
        <rFont val="Times New Roman"/>
        <family val="1"/>
      </rPr>
      <t xml:space="preserve"> 5/6</t>
    </r>
  </si>
  <si>
    <r>
      <rPr>
        <sz val="11"/>
        <color rgb="FF0000FF"/>
        <rFont val="Times New Roman"/>
        <family val="1"/>
      </rPr>
      <t>1.30</t>
    </r>
    <r>
      <rPr>
        <sz val="11"/>
        <rFont val="Times New Roman"/>
        <family val="1"/>
      </rPr>
      <t xml:space="preserve"> m</t>
    </r>
  </si>
  <si>
    <t>Km 5.400 to 5.600</t>
  </si>
  <si>
    <t>1/2*(1.3*1.8)</t>
  </si>
  <si>
    <r>
      <t>Cross Section @ Km</t>
    </r>
    <r>
      <rPr>
        <sz val="11"/>
        <color rgb="FFFF0000"/>
        <rFont val="Times New Roman"/>
        <family val="1"/>
      </rPr>
      <t xml:space="preserve"> 5/8</t>
    </r>
  </si>
  <si>
    <r>
      <rPr>
        <sz val="11"/>
        <color rgb="FFFF0000"/>
        <rFont val="Times New Roman"/>
        <family val="1"/>
      </rPr>
      <t>1.60</t>
    </r>
    <r>
      <rPr>
        <sz val="11"/>
        <rFont val="Times New Roman"/>
        <family val="1"/>
      </rPr>
      <t xml:space="preserve"> m</t>
    </r>
  </si>
  <si>
    <t>Km 5.600 to 5.800</t>
  </si>
  <si>
    <t>1/2*(1.6*1.6)</t>
  </si>
  <si>
    <t>1/2*(1.5*1.6)</t>
  </si>
  <si>
    <t>Km 5.800 to 6.000</t>
  </si>
  <si>
    <r>
      <t>Cross Section @ Km</t>
    </r>
    <r>
      <rPr>
        <sz val="11"/>
        <color rgb="FFFF0000"/>
        <rFont val="Times New Roman"/>
        <family val="1"/>
      </rPr>
      <t xml:space="preserve"> 5/10</t>
    </r>
  </si>
  <si>
    <t>1/2*(1.75*1.9)</t>
  </si>
  <si>
    <t>1/2*(1.6*1.9)</t>
  </si>
  <si>
    <t>Km 6.000 to 6.200</t>
  </si>
  <si>
    <t>Km 6.200 to 6.400</t>
  </si>
  <si>
    <t>Km 6.400 to 6.600</t>
  </si>
  <si>
    <t>Km 6.600 to 6.800</t>
  </si>
  <si>
    <r>
      <t>Cross Section @ Km</t>
    </r>
    <r>
      <rPr>
        <sz val="11"/>
        <color rgb="FFFF0000"/>
        <rFont val="Times New Roman"/>
        <family val="1"/>
      </rPr>
      <t xml:space="preserve"> 6/2</t>
    </r>
  </si>
  <si>
    <r>
      <rPr>
        <sz val="11"/>
        <color rgb="FFFF0000"/>
        <rFont val="Times New Roman"/>
        <family val="1"/>
      </rPr>
      <t>1.50</t>
    </r>
    <r>
      <rPr>
        <sz val="11"/>
        <rFont val="Times New Roman"/>
        <family val="1"/>
      </rPr>
      <t xml:space="preserve"> m</t>
    </r>
  </si>
  <si>
    <t>1/2*(1.3*1.5)</t>
  </si>
  <si>
    <t>1/2*(1.7*1.5)</t>
  </si>
  <si>
    <r>
      <t>Cross Section @ Km</t>
    </r>
    <r>
      <rPr>
        <sz val="11"/>
        <color rgb="FFFF0000"/>
        <rFont val="Times New Roman"/>
        <family val="1"/>
      </rPr>
      <t xml:space="preserve"> 6/4</t>
    </r>
  </si>
  <si>
    <r>
      <rPr>
        <sz val="11"/>
        <color rgb="FF0000FF"/>
        <rFont val="Times New Roman"/>
        <family val="1"/>
      </rPr>
      <t>1.45</t>
    </r>
    <r>
      <rPr>
        <sz val="11"/>
        <rFont val="Times New Roman"/>
        <family val="1"/>
      </rPr>
      <t xml:space="preserve"> m</t>
    </r>
  </si>
  <si>
    <r>
      <rPr>
        <sz val="11"/>
        <color rgb="FF0000FF"/>
        <rFont val="Times New Roman"/>
        <family val="1"/>
      </rPr>
      <t>1.20</t>
    </r>
    <r>
      <rPr>
        <sz val="11"/>
        <rFont val="Times New Roman"/>
        <family val="1"/>
      </rPr>
      <t xml:space="preserve"> m</t>
    </r>
  </si>
  <si>
    <t>1/2*(1.45*1.7)</t>
  </si>
  <si>
    <t>1/2*(1.2*1.7)</t>
  </si>
  <si>
    <r>
      <t>Cross Section @ Km</t>
    </r>
    <r>
      <rPr>
        <sz val="11"/>
        <color rgb="FFFF0000"/>
        <rFont val="Times New Roman"/>
        <family val="1"/>
      </rPr>
      <t xml:space="preserve"> 6/6</t>
    </r>
  </si>
  <si>
    <r>
      <rPr>
        <sz val="11"/>
        <color rgb="FFFF0000"/>
        <rFont val="Times New Roman"/>
        <family val="1"/>
      </rPr>
      <t>1.40</t>
    </r>
    <r>
      <rPr>
        <sz val="11"/>
        <rFont val="Times New Roman"/>
        <family val="1"/>
      </rPr>
      <t xml:space="preserve"> m</t>
    </r>
  </si>
  <si>
    <t>1/2*(1.5*1.4)</t>
  </si>
  <si>
    <t>1/2*(1.3*1.4)</t>
  </si>
  <si>
    <r>
      <t>Cross Section @ Km</t>
    </r>
    <r>
      <rPr>
        <sz val="11"/>
        <color rgb="FFFF0000"/>
        <rFont val="Times New Roman"/>
        <family val="1"/>
      </rPr>
      <t xml:space="preserve"> 6/8</t>
    </r>
  </si>
  <si>
    <r>
      <rPr>
        <sz val="11"/>
        <color rgb="FFFF0000"/>
        <rFont val="Times New Roman"/>
        <family val="1"/>
      </rPr>
      <t>1.30</t>
    </r>
    <r>
      <rPr>
        <sz val="11"/>
        <rFont val="Times New Roman"/>
        <family val="1"/>
      </rPr>
      <t xml:space="preserve"> m</t>
    </r>
  </si>
  <si>
    <t>1/2*(1.6*1.3)</t>
  </si>
  <si>
    <t>1/2*(1.8*1.3)</t>
  </si>
  <si>
    <t>Km 7.200 to 7.400</t>
  </si>
  <si>
    <r>
      <t>Cross Section @ Km</t>
    </r>
    <r>
      <rPr>
        <sz val="11"/>
        <color rgb="FFFF0000"/>
        <rFont val="Times New Roman"/>
        <family val="1"/>
      </rPr>
      <t xml:space="preserve"> 7/4</t>
    </r>
  </si>
  <si>
    <r>
      <rPr>
        <sz val="11"/>
        <color rgb="FFFF0000"/>
        <rFont val="Times New Roman"/>
        <family val="1"/>
      </rPr>
      <t>4.00</t>
    </r>
    <r>
      <rPr>
        <sz val="11"/>
        <rFont val="Times New Roman"/>
        <family val="1"/>
      </rPr>
      <t xml:space="preserve"> m</t>
    </r>
  </si>
  <si>
    <t>1/2*(1.8*4)</t>
  </si>
  <si>
    <t>1/2*(1.7*4)</t>
  </si>
  <si>
    <t>Zebra Crossings</t>
  </si>
  <si>
    <t>Curves</t>
  </si>
  <si>
    <t>7*3</t>
  </si>
  <si>
    <t>Parapet wall</t>
  </si>
  <si>
    <t>900 Dia NP-4 class RCC Pipe</t>
  </si>
  <si>
    <t xml:space="preserve">CROSS SECTION </t>
  </si>
  <si>
    <t>900 Dia NP4 class RCC Pipe</t>
  </si>
  <si>
    <t>HALF PLAN AT BOTTOM  HALF PLAN AT TOP</t>
  </si>
  <si>
    <t>10.00 m</t>
  </si>
  <si>
    <t>1.70m</t>
  </si>
  <si>
    <t>4.40 m</t>
  </si>
  <si>
    <t>0.45 m</t>
  </si>
  <si>
    <t>1.50 m</t>
  </si>
  <si>
    <t>2.00 m</t>
  </si>
  <si>
    <t>0.30 m</t>
  </si>
  <si>
    <t>Pipe Bedding</t>
  </si>
  <si>
    <t>(0.45+1.5)/2</t>
  </si>
  <si>
    <r>
      <rPr>
        <b/>
        <sz val="11"/>
        <rFont val="Times New Roman"/>
        <family val="1"/>
      </rPr>
      <t>Filling in between body walls with gravel</t>
    </r>
    <r>
      <rPr>
        <sz val="11"/>
        <rFont val="Times New Roman"/>
        <family val="1"/>
      </rPr>
      <t xml:space="preserve"> including cost and conveyance of all materials to site etc., complete as per Clause 710.1.4 of IRC : 78 and as per  MoRT&amp;H Specification No. 2200 &amp; 2907 (5th Revision) and as per Drawing and technical specifications for finished item of work.</t>
    </r>
  </si>
  <si>
    <t>Pipe Portion</t>
  </si>
  <si>
    <t>Body Wall portion</t>
  </si>
  <si>
    <t>(Av. of 19-22mm, 12-14mm, 9.5-11.2mm, 5-7mm, 2.36 to 5 mm)</t>
  </si>
  <si>
    <r>
      <t xml:space="preserve">Providing, laying Reinforced cement concrete </t>
    </r>
    <r>
      <rPr>
        <b/>
        <sz val="11"/>
        <rFont val="Times New Roman"/>
        <family val="1"/>
      </rPr>
      <t>Hume pipes of 450 mm Dia</t>
    </r>
    <r>
      <rPr>
        <sz val="11"/>
        <rFont val="Times New Roman"/>
        <family val="1"/>
      </rPr>
      <t xml:space="preserve">., NP-4 class for pipe culverts  including cost and conveyance of Pipes etc., complete and Labour charges for laying, jointing of 450 mm dia. R.C.C Hume pipes in position including lifting, aligning, lowering and hoisting etc., as per drawing and as per MoRT&amp;H Specification 2900, 2905 and 2906 (5th Revision) and IRC Special Publication No: 13 and as directed by the Engineer-in-Charge for finished item of work. </t>
    </r>
  </si>
  <si>
    <r>
      <t>Providing, laying Reinforced cement concrete Hume pipes of</t>
    </r>
    <r>
      <rPr>
        <b/>
        <sz val="10"/>
        <rFont val="Bookman Old Style"/>
        <family val="1"/>
      </rPr>
      <t xml:space="preserve"> 450 mm, 900mm Dia.</t>
    </r>
    <r>
      <rPr>
        <sz val="10"/>
        <rFont val="Bookman Old Style"/>
        <family val="1"/>
      </rPr>
      <t xml:space="preserve">, </t>
    </r>
    <r>
      <rPr>
        <b/>
        <sz val="10"/>
        <rFont val="Bookman Old Style"/>
        <family val="1"/>
      </rPr>
      <t>NP-4</t>
    </r>
    <r>
      <rPr>
        <sz val="10"/>
        <rFont val="Bookman Old Style"/>
        <family val="1"/>
      </rPr>
      <t xml:space="preserve"> class for pipe culverts  including cost and conveyance of Pipes etc., complete and Labour charges for laying, jointing of</t>
    </r>
    <r>
      <rPr>
        <b/>
        <sz val="10"/>
        <rFont val="Bookman Old Style"/>
        <family val="1"/>
      </rPr>
      <t xml:space="preserve"> 450 mm, 900mm dia</t>
    </r>
    <r>
      <rPr>
        <sz val="10"/>
        <rFont val="Bookman Old Style"/>
        <family val="1"/>
      </rPr>
      <t>. R.C.C Hume pipes in position including lifting, aligning, lowering and hoisting etc., as per drawing and as per MoRT&amp;H Specification 2900, 2905 and 2906 (</t>
    </r>
    <r>
      <rPr>
        <b/>
        <sz val="10"/>
        <rFont val="Bookman Old Style"/>
        <family val="1"/>
      </rPr>
      <t>5</t>
    </r>
    <r>
      <rPr>
        <b/>
        <vertAlign val="superscript"/>
        <sz val="10"/>
        <rFont val="Bookman Old Style"/>
        <family val="1"/>
      </rPr>
      <t>th</t>
    </r>
    <r>
      <rPr>
        <b/>
        <sz val="10"/>
        <rFont val="Bookman Old Style"/>
        <family val="1"/>
      </rPr>
      <t xml:space="preserve"> Revision</t>
    </r>
    <r>
      <rPr>
        <sz val="10"/>
        <rFont val="Bookman Old Style"/>
        <family val="1"/>
      </rPr>
      <t xml:space="preserve">) and IRC Special Publication No: 13 and as directed by the Engineer-in-Charge for finished item of work. </t>
    </r>
  </si>
  <si>
    <t>Forming Embankment with Borrowed usefull earth</t>
  </si>
  <si>
    <t xml:space="preserve">     VCC M15</t>
  </si>
  <si>
    <t>(1.16+0.6)/2</t>
  </si>
  <si>
    <t>(7.7+8.84)/2</t>
  </si>
  <si>
    <t>1/2*0.25*1.05</t>
  </si>
  <si>
    <t>Vibrated cement concrete M 15 Grade Concrete using 40mm, 20mm and 10mm size HBG crushed stone aggregate (Coarse aggregate conforming to table 1000-1 and fine aggregate conforming to table 1000-2) including cost and conveyance of all materials to site and all labour charges for machine mixing, laying in position, Compacting, Vibrating and curing including all other incidental and all other operational charges of T&amp;P required etc., complete as per MoRT&amp;H Specification 1500, 1700, 2100 (5th Revision) for Foundations</t>
  </si>
  <si>
    <t>Vibrated cement concrete M 15 Grade Concrete using 40mm, 20mm and 10mm size HBG crushed stone aggregate (Coarse aggregate conforming to table 1000-1 and fine aggregate conforming to table 1000-2) including cost and conveyance of  all  materials to site and all labour charges for machine mixing, laying in position, Compacting, Vibrating and curing including all other incidental and all other operational charges of T&amp;P required etc., complete as per MoRT&amp;H Specification 1500, 1700, 2200 (5th Revision) for Body Walls</t>
  </si>
  <si>
    <t>Filling in between body walls with gravel including cost and conveyance of all materials to site etc., complete as per Clause 710.1.4 of IRC : 78 and as per  MoRT&amp;H Specification No. 2200 &amp; 2907 (5th Revision) and as per Drawing and technical specifications for finished item of work.</t>
  </si>
  <si>
    <t xml:space="preserve">Providing, laying Reinforced cement concrete Hume pipes of 450 mm Dia., NP-4 class for pipe culverts  including cost and conveyance of Pipes etc., complete and Labour charges for laying, jointing of 450 mm dia. R.C.C Hume pipes in position including lifting, aligning, lowering and hoisting etc., as per drawing and as per MoRT&amp;H Specification 2900, 2905 and 2906 (5th Revision) and IRC Special Publication No: 13 and as directed by the Engineer-in-Charge for finished item of work. </t>
  </si>
  <si>
    <t xml:space="preserve">Providing, laying Reinforced cement concrete Hume pipes of 900 mm Dia., NP-4 class for pipe culverts  including cost and conveyance of Pipes etc., complete and Labour charges for laying, jointing of 900 mm dia. R.C.C Hume pipes in position including lifting, aligning, lowering and hoisting etc., as per drawing and as per MoRT&amp;H Specification 2900, 2905 and 2906 (5th Revision) and IRC Special Publication No: 13 and as directed by the Engineer-in-Charge for finished item of work. </t>
  </si>
  <si>
    <t>RSI Provisions:-</t>
  </si>
  <si>
    <t>Name of 
Work :-</t>
  </si>
  <si>
    <r>
      <t>Providing</t>
    </r>
    <r>
      <rPr>
        <b/>
        <sz val="10"/>
        <color rgb="FFFF0000"/>
        <rFont val="Bookman Old Style"/>
        <family val="1"/>
      </rPr>
      <t xml:space="preserve"> B.T. patch work for pot holes using 20mm HBG machine crushed metal </t>
    </r>
    <r>
      <rPr>
        <sz val="10"/>
        <color rgb="FFFF0000"/>
        <rFont val="Bookman Old Style"/>
        <family val="1"/>
      </rPr>
      <t>with required quantity of 10 to 12mm size HBG key chips and 80/100 grade 72 kgs /1 cum of work for filling the pot holes including removal of loose material in the pot holes, trimming the edges to provideform vertical faces, cleaning the surface, applying tack coat with hot bitumen, filling the pot holes compacting with power road roller of 8 to 10 T and finishing including cost and conveyance of materials T&amp;P charges and all labour charges for all operations etc., complete for finished item of work as directed by the Engineer-In-Charge.</t>
    </r>
  </si>
  <si>
    <t>20mm IRC HBG M/c metal</t>
  </si>
  <si>
    <t>Providing B.T. patch work for pot holes using 20mm HBG machine crushed metal with required quantity of 10 to 12mm size HBG key chips and 80/100 grade 72 kgs /1 cum of work for filling the pot holes including removal of loose material in the pot holes, trimming the edges to provideform vertical faces, cleaning the surface, applying tack coat with hot bitumen, filling the pot holes compacting with power road roller of 8 to 10 T and finishing including cost and conveyance of materials T&amp;P charges and all labour charges for all operations etc., complete for finished item of work as directed by the Engineer-In-Charge.</t>
  </si>
  <si>
    <t>40mm BT Patchwork</t>
  </si>
  <si>
    <t>20mm BT Patchwork</t>
  </si>
  <si>
    <t>Pot holes of thickness less than 40mm</t>
  </si>
  <si>
    <t>0/6</t>
  </si>
  <si>
    <t>1/6</t>
  </si>
  <si>
    <t>0/8</t>
  </si>
  <si>
    <t>3/8</t>
  </si>
  <si>
    <t>0/10</t>
  </si>
  <si>
    <t>1/2</t>
  </si>
  <si>
    <t>2/2</t>
  </si>
  <si>
    <t>1/4</t>
  </si>
  <si>
    <t>1/8</t>
  </si>
  <si>
    <t>1/10</t>
  </si>
  <si>
    <t>3/6</t>
  </si>
  <si>
    <t>6/8</t>
  </si>
  <si>
    <t>6/10</t>
  </si>
  <si>
    <t>0/4</t>
  </si>
  <si>
    <t>3/10</t>
  </si>
  <si>
    <t>4/2</t>
  </si>
  <si>
    <t>Unit : Rm</t>
  </si>
  <si>
    <t xml:space="preserve">Taking out put = 30 Rm </t>
  </si>
  <si>
    <t>100mm Dia PVC pipe (4Kg/Sqcm pressure)</t>
  </si>
  <si>
    <t xml:space="preserve">Cost per 30 Rm (D)+(E) </t>
  </si>
  <si>
    <t>Rate as per SoR 2023-24</t>
  </si>
  <si>
    <t>Ref :-</t>
  </si>
  <si>
    <t>For Emulsion (Bulk), HINCOL Price List  with effect from</t>
  </si>
  <si>
    <t>For Bulk Bitumen VG-30 &amp; VG-10, HPCL Price List With effect from</t>
  </si>
  <si>
    <t>For Emulsion (Bulk), IOCL Price List  with effect from</t>
  </si>
  <si>
    <t>For Bulk Bitumen VG-30 &amp; VG-10, IOCL Price List With effect from</t>
  </si>
  <si>
    <t>Bitumen from Chennai</t>
  </si>
  <si>
    <t>Chennai to Vijayawada</t>
  </si>
  <si>
    <t>Conrete Mixer 0.4/0.28 cum</t>
  </si>
  <si>
    <r>
      <t xml:space="preserve">Providing </t>
    </r>
    <r>
      <rPr>
        <b/>
        <sz val="10"/>
        <rFont val="Bookman Old Style"/>
        <family val="1"/>
      </rPr>
      <t>110mm Diameter PVC pipes below CC pavement</t>
    </r>
    <r>
      <rPr>
        <sz val="10"/>
        <rFont val="Bookman Old Style"/>
        <family val="1"/>
      </rPr>
      <t xml:space="preserve"> at regular intervals extending through the full width of the CC pavement for running utility services such as telephone cables, water lines etc., including cost of pipe and labour charges for excavation of trench, fixing in position including cost and conveyance of the PVC pipes and labour charges for cutting to required length, placing the pipe in position etc., complete for finished item of work as directed by the Engineer-In-Charge.</t>
    </r>
  </si>
  <si>
    <r>
      <t xml:space="preserve">Providing </t>
    </r>
    <r>
      <rPr>
        <b/>
        <sz val="10"/>
        <rFont val="Bookman Old Style"/>
        <family val="1"/>
      </rPr>
      <t>Dry lean cement concrete</t>
    </r>
    <r>
      <rPr>
        <sz val="10"/>
        <rFont val="Bookman Old Style"/>
        <family val="1"/>
      </rPr>
      <t xml:space="preserve"> Sub- base over a prepared sub-grade with coarse and fine aggregate conforming to IS: 383, the size of coarse aggregate not exceeding 25 mm, aggregate cement ratio not to exceed 15:1, aggregate gradation after blending to be as per table 600-1, cement content not to be less than 150 kg/ cum, optimum moisture content to be determined during trial length construction, concrete strength not to be less than 10 Mpa at 7 days, mixed in a concrete mixer 0.28/0.4 cum capacity with weigh batcher, laid with a paver / manual means, compacting with 8-10 tonnes vibratory roller, finishing and curing complete for finished item of work as per MoRT&amp;H specification 601 (5th  Revision) and as directed by the Engineer-in-Charge for base coarse below </t>
    </r>
    <r>
      <rPr>
        <b/>
        <sz val="10"/>
        <rFont val="Bookman Old Style"/>
        <family val="1"/>
      </rPr>
      <t>CC Pavement.</t>
    </r>
  </si>
  <si>
    <t>Providing Dry lean cement concrete Sub- base over a prepared sub-grade with coarse and fine aggregate conforming to IS: 383, the size of coarse aggregate not exceeding 25 mm, aggregate cement ratio not to exceed 15:1, aggregate gradation after blending to be as per table 600-1, cement content not to be less than 150 kg/ cum, optimum moisture content to be determined during trial length construction, concrete strength not to be less than 10 Mpa at 7 days, mixed in a concrete mixer 0.28/0.4 cum capacity with weigh batcher, laid with a paver / manual means, compacting with 8-10 tonnes vibratory roller, finishing and curing complete for finished item of work as per MoRT&amp;H specification 601 (5th  Revision) and as directed by the Engineer-in-Charge for base coarse below CC Pavement.</t>
  </si>
  <si>
    <t xml:space="preserve">Construction of un-reinforced, dowel jointed, plain cement concrete pavement over a prepared sub base with 43 grade cement @ 400 kg per cum, coarse and fine aggregate conforming to IS 383, maximum size of coarse aggregate not exceeding 25 mm and confirming to clause 602.2.6.4 mixed in concrete mixer 0.28/0.4 cum capacity with weigh batcher as per approved mix design, laid with a fixed form paver / manual means, spread, compacted and finished in a continuous operation including provision of contraction, expansion, construction and longitudinal joints, joint filler, separation membrane, sealant primer, joint sealant, debonding strip, dowel bar, tie rod, admixtures as approved, curing compound, finishing to lines and grades as per drawing complete for finished item of work as per MoRT&amp;H specification 602 (5th   Revision) and as directed by the Engineer-in-Charge </t>
  </si>
  <si>
    <r>
      <t xml:space="preserve">Construction of </t>
    </r>
    <r>
      <rPr>
        <b/>
        <sz val="11"/>
        <rFont val="Times New Roman"/>
        <family val="1"/>
      </rPr>
      <t xml:space="preserve">un-reinforced, dowel jointed, plain cement concrete pavement </t>
    </r>
    <r>
      <rPr>
        <sz val="11"/>
        <rFont val="Times New Roman"/>
        <family val="1"/>
      </rPr>
      <t xml:space="preserve">over a prepared sub base with 43 grade cement @ 400 kg per cum, coarse and fine aggregate conforming to IS 383, maximum size of coarse aggregate not exceeding 25 mm and confirming to clause 602.2.6.4 mixed in concrete mixer 0.28/0.4 cum capacity with weigh batcher as per approved mix design, laid with a fixed form paver / manual means, spread, compacted and finished in a continuous operation including provision of contraction, expansion, construction and longitudinal joints, joint filler, separation membrane, sealant primer, joint sealant, debonding strip, dowel bar, tie rod, admixtures as approved, curing compound, finishing to lines and grades as per drawing complete for finished item of work as per MoRT&amp;H specification 602 (5th Revision) and as directed by the Engineer-in-Charge </t>
    </r>
  </si>
  <si>
    <r>
      <t xml:space="preserve">Construction of </t>
    </r>
    <r>
      <rPr>
        <b/>
        <sz val="10"/>
        <rFont val="Bookman Old Style"/>
        <family val="1"/>
      </rPr>
      <t>un-reinforced, dowel jointed, plain cement concrete pavement</t>
    </r>
    <r>
      <rPr>
        <sz val="10"/>
        <rFont val="Bookman Old Style"/>
        <family val="1"/>
      </rPr>
      <t xml:space="preserve"> over a prepared sub base with 43 grade cement @ 400 kg per cum, coarse and fine aggregate conforming to IS 383, maximum size of coarse aggregate not exceeding 25 mm and confirming to clause 602.2.6.4 mixed in concrete mixer 0.28/0.4 cum capacity with weigh batcher as per approved mix design, laid with a fixed form paver / manual means, spread, compacted and finished in a continuous operation including provision of contraction, expansion, construction and longitudinal joints, joint filler, separation membrane, sealant primer, joint sealant, debonding strip, dowel bar, tie rod, admixtures as approved, curing compound, finishing to lines and grades as per drawing complete for finished item of work as per MoRT&amp;H specification 602 (5th Revision) and as directed by the Engineer-in-Charge </t>
    </r>
  </si>
  <si>
    <t>Form work @ 2% on A+B+C</t>
  </si>
  <si>
    <t>Add for Over head charges @ 4.615% on (E)</t>
  </si>
  <si>
    <t>A+B+C+D</t>
  </si>
  <si>
    <t>Total of (E) + (F)</t>
  </si>
  <si>
    <t>(H)</t>
  </si>
  <si>
    <t>D Muppavaram Road</t>
  </si>
  <si>
    <t>VV Road</t>
  </si>
  <si>
    <t>Sand at Siddantham</t>
  </si>
  <si>
    <t>S Link Road</t>
  </si>
  <si>
    <r>
      <rPr>
        <b/>
        <sz val="11"/>
        <rFont val="Times New Roman"/>
        <family val="1"/>
      </rPr>
      <t>Providing B.T. patch work for pot holes using 20mm</t>
    </r>
    <r>
      <rPr>
        <sz val="11"/>
        <rFont val="Times New Roman"/>
        <family val="1"/>
      </rPr>
      <t xml:space="preserve"> </t>
    </r>
    <r>
      <rPr>
        <b/>
        <sz val="11"/>
        <rFont val="Times New Roman"/>
        <family val="1"/>
      </rPr>
      <t xml:space="preserve">HBG machine crushed metal </t>
    </r>
    <r>
      <rPr>
        <sz val="11"/>
        <rFont val="Times New Roman"/>
        <family val="1"/>
      </rPr>
      <t>with required quantity of 10 to 12mm size HBG key chips and 80/100 grade 72 kgs /1 cum of work for filling the pot holes including removal of loose material in the pot holes, trimming the edges to provideform vertical faces, cleaning the surface, applying tack coat with hot bitumen, filling the pot holes compacting with power road roller of 8 to 10 T and finishing including cost and conveyance of materials T&amp;P charges and all labour charges for all operations etc., complete for finished item of work as directed by the Engineer-In-Charge.</t>
    </r>
  </si>
  <si>
    <r>
      <rPr>
        <b/>
        <sz val="11"/>
        <rFont val="Times New Roman"/>
        <family val="1"/>
      </rPr>
      <t>Earthwork excavation</t>
    </r>
    <r>
      <rPr>
        <sz val="11"/>
        <rFont val="Times New Roman"/>
        <family val="1"/>
      </rPr>
      <t xml:space="preserve"> in soils upto SDR by mechanical means  including trimming bottom and side slopes in accordance with requirements of lines, grades and cross sections etc., complete   for finished item of work for trench cutting as per MoRT&amp;H specification 301 (5th Revision) and as directed by the Engineer-in-Charge </t>
    </r>
  </si>
  <si>
    <t xml:space="preserve">Earthwork excavation in soils upto SDR by mechanical means  including trimming bottom and side slopes in accordance with requirements of lines, grades and cross sections etc., complete   for finished item of work for trench cutting as per MoRT&amp;H specification 301 (5th Revision) and as directed by the Engineer-in-Charge </t>
  </si>
  <si>
    <t>Slab Culverts</t>
  </si>
  <si>
    <r>
      <rPr>
        <b/>
        <sz val="11"/>
        <rFont val="Times New Roman"/>
        <family val="1"/>
      </rPr>
      <t xml:space="preserve">Dismantling of existing structures </t>
    </r>
    <r>
      <rPr>
        <sz val="11"/>
        <rFont val="Times New Roman"/>
        <family val="1"/>
      </rPr>
      <t xml:space="preserve">like culverts, bridges, retaining walls and other structures comprising of masonry, cement, concrete, wood work, steel work, including T&amp;P and scaffolding wherever necessary sorting the dismantled material, disposal of unserviceable materials and stacking the materials with all lifts and lead of 1000 m ( By Mechanical means in Cement concrete grade M-15 &amp; M-20) as per MoRTH specification 202, 2.4 II (A) (5th revision) </t>
    </r>
  </si>
  <si>
    <t>Slab</t>
  </si>
  <si>
    <t>Abutments</t>
  </si>
  <si>
    <t>(1.5+0.5)/2</t>
  </si>
  <si>
    <t>Raft</t>
  </si>
  <si>
    <t>Under Raft</t>
  </si>
  <si>
    <r>
      <t xml:space="preserve">Providing </t>
    </r>
    <r>
      <rPr>
        <b/>
        <sz val="11"/>
        <rFont val="Times New Roman"/>
        <family val="1"/>
      </rPr>
      <t xml:space="preserve">Vibrated Cement Concrete (1:3:6) </t>
    </r>
    <r>
      <rPr>
        <sz val="11"/>
        <rFont val="Times New Roman"/>
        <family val="1"/>
      </rPr>
      <t xml:space="preserve">mix using 40mm size HBG crushed stone aggregate and fine aggregate conforming to table 1000-2 of MoRT&amp;H including cost, conveyance of all materials to site and labour charges, centering, machine mixing, laying, Vibrating, curing etc., including all other incidental and operational charges of all T&amp;P etc., complete for finished item of work as per MoRT&amp;H specification 1500, 1700, 2100 (5th  Revision) and as directed by the Engineer-in-Charge for </t>
    </r>
    <r>
      <rPr>
        <b/>
        <sz val="11"/>
        <rFont val="Times New Roman"/>
        <family val="1"/>
      </rPr>
      <t>Base Course</t>
    </r>
  </si>
  <si>
    <r>
      <rPr>
        <b/>
        <sz val="11"/>
        <rFont val="Times New Roman"/>
        <family val="1"/>
      </rPr>
      <t>Vibrated reinforced cement concrete M 20 grade</t>
    </r>
    <r>
      <rPr>
        <sz val="11"/>
        <rFont val="Times New Roman"/>
        <family val="1"/>
      </rPr>
      <t xml:space="preserve"> using 20mm &amp; 10mm  HBG crushed stone aggregate (Coarse aggregate conforming to table 1000-1 and fine aggregate conforming to table 1000-2) including cost,  conveyance of all materials to site and labour charges, centering, machine mixing, laying, vibrating, curing etc., including other incidental hire and operational charges of all T&amp;P as per approved drawings and as directed during execution but excluding cost of steel and its fabrication charges for finished item as per MoRT&amp;H specification 1500, 1600, 1700 &amp; 2100 (5th revision ) and as directed by the Engineer-in-Charge for for </t>
    </r>
    <r>
      <rPr>
        <b/>
        <sz val="11"/>
        <rFont val="Times New Roman"/>
        <family val="1"/>
      </rPr>
      <t>Raft Foundations</t>
    </r>
  </si>
  <si>
    <r>
      <rPr>
        <b/>
        <sz val="11"/>
        <rFont val="Times New Roman"/>
        <family val="1"/>
      </rPr>
      <t>Vibrated cement concrete M 15 Grade Concrete</t>
    </r>
    <r>
      <rPr>
        <sz val="11"/>
        <rFont val="Times New Roman"/>
        <family val="1"/>
      </rPr>
      <t xml:space="preserve"> using 40mm, 20mm and 10mm size HBG crushed stone aggregate (Coarse aggregate conforming to table 1000-1 and fine aggregate conforming to table 1000-2) including cost and conveyance of all materials to site and all labour charges for machine mixing, laying in position, Compacting, Vibrating and curing including all other incidental and all other operational charges of T&amp;P required etc., complete as per MoRT&amp;H Specification 1500, 1700, 2100 (5th Revision) for</t>
    </r>
    <r>
      <rPr>
        <b/>
        <sz val="11"/>
        <rFont val="Times New Roman"/>
        <family val="1"/>
      </rPr>
      <t xml:space="preserve"> footings and Raft foundation.</t>
    </r>
  </si>
  <si>
    <t>(0.8+0.45)/2</t>
  </si>
  <si>
    <r>
      <rPr>
        <b/>
        <sz val="11"/>
        <rFont val="Times New Roman"/>
        <family val="1"/>
      </rPr>
      <t>Vibrated cement concrete M 15 Grade Concrete</t>
    </r>
    <r>
      <rPr>
        <sz val="11"/>
        <rFont val="Times New Roman"/>
        <family val="1"/>
      </rPr>
      <t xml:space="preserve"> using 40mm, 20mm and 10mm size HBG crushed stone aggregate (Coarse aggregate conforming to table 1000-1 and fine aggregate conforming to table 1000-2) including cost and conveyance of  all  materials to site and all labour charges for machine mixing, laying in position, Compacting, Vibrating and curing including all other incidental and all other operational charges of T&amp;P required etc., complete as per MoRT&amp;H Specification 1500, 1700, 2200 (5th Revision) for</t>
    </r>
    <r>
      <rPr>
        <b/>
        <sz val="11"/>
        <rFont val="Times New Roman"/>
        <family val="1"/>
      </rPr>
      <t xml:space="preserve"> Sub structure.</t>
    </r>
  </si>
  <si>
    <t>(0.8+0.5)/2</t>
  </si>
  <si>
    <r>
      <rPr>
        <b/>
        <sz val="11"/>
        <rFont val="Times New Roman"/>
        <family val="1"/>
      </rPr>
      <t>Vibrated reinforced cement concrete M 20 grade</t>
    </r>
    <r>
      <rPr>
        <sz val="11"/>
        <rFont val="Times New Roman"/>
        <family val="1"/>
      </rPr>
      <t xml:space="preserve"> using 20mm &amp; 10mm  HBG crushed stone aggregate (Coarse aggregate conforming to table 1000-1 and fine aggregate conforming to table 1000-2) including cost,  conveyance of all materials to site and labour charges, centering, machine mixing, laying, vibrating, curing etc., including other incidental hire and operational charges of all T&amp;P  as per approved drawings and as directed  during execution but excluding cost of steel and its fabrication charges for finished item as per MoRT&amp;H specification 1500, 1600, 1700 &amp; 2200 (5th revision) and as directed by the Engineer-in-Charge for </t>
    </r>
    <r>
      <rPr>
        <b/>
        <sz val="11"/>
        <rFont val="Times New Roman"/>
        <family val="1"/>
      </rPr>
      <t>Bed blocks &amp; Backing walls</t>
    </r>
  </si>
  <si>
    <t>Bed blocks over abutments</t>
  </si>
  <si>
    <r>
      <rPr>
        <b/>
        <sz val="11"/>
        <rFont val="Times New Roman"/>
        <family val="1"/>
      </rPr>
      <t>Vibrated reinforced cement concrete M 20 grade</t>
    </r>
    <r>
      <rPr>
        <sz val="11"/>
        <rFont val="Times New Roman"/>
        <family val="1"/>
      </rPr>
      <t xml:space="preserve"> using 20mm &amp; 10mm HBG crushed stone aggregate (Coarse aggregate conforming to table 1000-1 and fine aggregate conforming to table 1000-2) including cost, conveyance of all materials to site and labour charges, centering, machine mixing, laying, vibrating, curing etc., including other incidental hire and operational charges of all T&amp;P etc., complete as per approved drawings and as directed  during execution but excluding cost of steel and its fabrication charges for finished item as per MoRT&amp;H specification 1500, 1600, 1700 &amp; 2300 (5th revision ) and as directed by the Engineer-in-Charge for </t>
    </r>
    <r>
      <rPr>
        <b/>
        <sz val="11"/>
        <rFont val="Times New Roman"/>
        <family val="1"/>
      </rPr>
      <t>Deck slab</t>
    </r>
  </si>
  <si>
    <t>Deck Slab</t>
  </si>
  <si>
    <t>Parapet Wall</t>
  </si>
  <si>
    <r>
      <rPr>
        <b/>
        <sz val="11"/>
        <rFont val="Times New Roman"/>
        <family val="1"/>
      </rPr>
      <t>Vibrated reinforced cement concrete M 30 grade</t>
    </r>
    <r>
      <rPr>
        <sz val="11"/>
        <rFont val="Times New Roman"/>
        <family val="1"/>
      </rPr>
      <t xml:space="preserve"> using  20mm &amp; 10mm  HBG crushed stone aggregate (Coarse aggregate conforming to table 1000-1 and fine aggregate conforming to table 1000-2) including cost, conveyance of all materials to site and labour charges, centering, machine mixing, laying, vibrating, curing etc., including all other incidental and operational charges of all T&amp;P  etc., complete for finished item of work as per drawing BD/1-69( A) but excluding cost of steel and its fabrication charges as per MoRT&amp;H specification 1500, 1600, 1700 &amp; 2702 (5th Revision) and as directed by the Engineer-in-Charge for </t>
    </r>
    <r>
      <rPr>
        <b/>
        <sz val="11"/>
        <rFont val="Times New Roman"/>
        <family val="1"/>
      </rPr>
      <t>wearing coat over Deck slab.</t>
    </r>
  </si>
  <si>
    <t>(0.1+0.05)/2</t>
  </si>
  <si>
    <r>
      <t xml:space="preserve">Providing </t>
    </r>
    <r>
      <rPr>
        <b/>
        <sz val="11"/>
        <rFont val="Times New Roman"/>
        <family val="1"/>
      </rPr>
      <t xml:space="preserve">HYSD bars ( Fe-415) </t>
    </r>
    <r>
      <rPr>
        <sz val="11"/>
        <rFont val="Times New Roman"/>
        <family val="1"/>
      </rPr>
      <t xml:space="preserve">of different diameters, wrought and put up bars of all diameters including cost and conveyance of steel to site and all labour charges for fabrication of reinforcement including cutting, bending, binding rods, tying grills, placing them in position etc., complete including cost and conveyance of binding wire and all handling charges and operational charges etc., and including over lapping welding if required etc., complete for all R.C.C items for finished item of work as per standard drawings, as per the directions of the Engineer-in-Charge and as per MoRT&amp;H specification 1600 &amp; 2300 (5th revision) and as per I.S.1786 of 1985 for </t>
    </r>
    <r>
      <rPr>
        <b/>
        <sz val="11"/>
        <rFont val="Times New Roman"/>
        <family val="1"/>
      </rPr>
      <t>Super structure of R.C.C items.</t>
    </r>
  </si>
  <si>
    <t>Deck slab, Kerb, Parapet</t>
  </si>
  <si>
    <t>x 100 Kg/cum</t>
  </si>
  <si>
    <t>Wearing Coat</t>
  </si>
  <si>
    <t>x 60 Kg/cum</t>
  </si>
  <si>
    <t>/ 1 MT</t>
  </si>
  <si>
    <r>
      <t xml:space="preserve">Providing </t>
    </r>
    <r>
      <rPr>
        <b/>
        <sz val="11"/>
        <rFont val="Times New Roman"/>
        <family val="1"/>
      </rPr>
      <t>HYSD bars ( Fe-415)</t>
    </r>
    <r>
      <rPr>
        <sz val="11"/>
        <rFont val="Times New Roman"/>
        <family val="1"/>
      </rPr>
      <t xml:space="preserve"> of different diameters, wrought and put up bars of all diameters including cost and conveyance of steel to site and all labour charges for fabrication of reinforcement including cutting, bending, binding rods, tying grills, placing them in position etc., complete including cost and conveyance of binding wire and all handling charges and operational charges etc., and including over lapping welding if required etc., complete for all R.C.C items for finished item of work as per standard drawings, as per the directions of the Engineer-in-Charge and as per MoRT&amp;H specification 1600 &amp; 2200 (5th revision) and as per I.S.1786 of 1985 for </t>
    </r>
    <r>
      <rPr>
        <b/>
        <sz val="11"/>
        <rFont val="Times New Roman"/>
        <family val="1"/>
      </rPr>
      <t>Sub structure of R.C.C items.</t>
    </r>
  </si>
  <si>
    <t>Bed Blocks &amp; Backing Walls</t>
  </si>
  <si>
    <t>x 40 Kg/cum</t>
  </si>
  <si>
    <r>
      <t xml:space="preserve">Providing </t>
    </r>
    <r>
      <rPr>
        <b/>
        <sz val="11"/>
        <rFont val="Times New Roman"/>
        <family val="1"/>
      </rPr>
      <t xml:space="preserve">HYSD bars ( Fe-415) </t>
    </r>
    <r>
      <rPr>
        <sz val="11"/>
        <rFont val="Times New Roman"/>
        <family val="1"/>
      </rPr>
      <t xml:space="preserve">of different diameters, wrought and put up bars of all diameters including cost and conveyance of steel to site and all labour charges for fabrication of reinforcement including cutting, bending, binding rods, tying grills, placing them in position etc., complete including cost and conveyance of binding wire and all handling charges and operational charges etc., and including over lapping welding if required etc., complete for all R.C.C items for finished item of work as per standard drawings, as per the directions of the Engineer-in-Charge and as per MoRT&amp;H specification 1600 &amp; 2100 (5th revision) and as per I.S.1786 of 1985 for </t>
    </r>
    <r>
      <rPr>
        <b/>
        <sz val="11"/>
        <rFont val="Times New Roman"/>
        <family val="1"/>
      </rPr>
      <t>foundations of R.C.C items.</t>
    </r>
  </si>
  <si>
    <t>Behind the Abutments</t>
  </si>
  <si>
    <t>2*5*0.7</t>
  </si>
  <si>
    <t>2*5*0.5</t>
  </si>
  <si>
    <t>Backing wall &amp; Deck Slab</t>
  </si>
  <si>
    <r>
      <t xml:space="preserve">Supplying and fixing of </t>
    </r>
    <r>
      <rPr>
        <b/>
        <sz val="11"/>
        <rFont val="Times New Roman"/>
        <family val="1"/>
      </rPr>
      <t xml:space="preserve">CI Drainage spouts </t>
    </r>
    <r>
      <rPr>
        <sz val="11"/>
        <rFont val="Times New Roman"/>
        <family val="1"/>
      </rPr>
      <t>complete as per MoRT&amp;H specification No. 2705 (5th Revision) and as per drawing Sd/205</t>
    </r>
  </si>
  <si>
    <r>
      <rPr>
        <b/>
        <sz val="11"/>
        <rFont val="Times New Roman"/>
        <family val="1"/>
      </rPr>
      <t xml:space="preserve">Forming embankment with borrowed useful earth </t>
    </r>
    <r>
      <rPr>
        <sz val="11"/>
        <rFont val="Times New Roman"/>
        <family val="1"/>
      </rPr>
      <t>from outside road boundary by mechanical means upto SDR with all leads and lifts including pre-watering of soil at borrow area, removal of top soil, excavation of soils at borrowed area, conveyance of soil, depositing the soil on the embankment, spreading soil, breaking clods, sectioning, grading and consolidation with 8 to 10 Tonnes Vibratory Road Roller @ OMC to meet requirement of table 300-2 of MoRT&amp;H, including  all hire and operational charges of T&amp;P, complete for finished item of work as per MoRT&amp;H specification 305 (5th revision) (Payment will be made based on level for finished item of work). - Diversion Road</t>
    </r>
  </si>
  <si>
    <t>Diversion of Road</t>
  </si>
  <si>
    <t>(8+12)/2</t>
  </si>
  <si>
    <t>Deduct Pipes</t>
  </si>
  <si>
    <t>II/4*0.80*0.8</t>
  </si>
  <si>
    <r>
      <t xml:space="preserve">Providing, laying </t>
    </r>
    <r>
      <rPr>
        <b/>
        <sz val="11"/>
        <rFont val="Times New Roman"/>
        <family val="1"/>
      </rPr>
      <t>Reinforced cement concrete Hume pipes</t>
    </r>
    <r>
      <rPr>
        <sz val="11"/>
        <rFont val="Times New Roman"/>
        <family val="1"/>
      </rPr>
      <t xml:space="preserve"> of </t>
    </r>
    <r>
      <rPr>
        <b/>
        <sz val="11"/>
        <rFont val="Times New Roman"/>
        <family val="1"/>
      </rPr>
      <t>600mm Dia</t>
    </r>
    <r>
      <rPr>
        <sz val="11"/>
        <rFont val="Times New Roman"/>
        <family val="1"/>
      </rPr>
      <t xml:space="preserve">., NP-4 class for pipe culverts  including cost and conveyance of Pipes etc., complete and Labour charges for laying, jointing of </t>
    </r>
    <r>
      <rPr>
        <b/>
        <sz val="11"/>
        <rFont val="Times New Roman"/>
        <family val="1"/>
      </rPr>
      <t>600mm dia</t>
    </r>
    <r>
      <rPr>
        <sz val="11"/>
        <rFont val="Times New Roman"/>
        <family val="1"/>
      </rPr>
      <t xml:space="preserve">. R.C.C Hume pipes  in position including lifting, aligning, lowering and hoisting etc., as per drawing and as per MoRT&amp;H Specification  2900, 2905 and 2906 (5th Revision) and IRC Special Publication No: 13 and as directed by the Engineer-in-Charge for finished item of work. </t>
    </r>
  </si>
  <si>
    <t xml:space="preserve">Parapet Wall  </t>
  </si>
  <si>
    <t>VRCC M20 Slab 300mm thick</t>
  </si>
  <si>
    <t>VRCC M20</t>
  </si>
  <si>
    <r>
      <rPr>
        <sz val="11"/>
        <color rgb="FFFF00FF"/>
        <rFont val="Times New Roman"/>
        <family val="1"/>
      </rPr>
      <t>0.50</t>
    </r>
    <r>
      <rPr>
        <sz val="11"/>
        <rFont val="Times New Roman"/>
        <family val="1"/>
      </rPr>
      <t xml:space="preserve"> m</t>
    </r>
  </si>
  <si>
    <r>
      <rPr>
        <sz val="11"/>
        <color rgb="FFFF00FF"/>
        <rFont val="Times New Roman"/>
        <family val="1"/>
      </rPr>
      <t xml:space="preserve">0.50 </t>
    </r>
    <r>
      <rPr>
        <sz val="11"/>
        <rFont val="Times New Roman"/>
        <family val="1"/>
      </rPr>
      <t>m</t>
    </r>
  </si>
  <si>
    <r>
      <rPr>
        <sz val="11"/>
        <color rgb="FFFF00FF"/>
        <rFont val="Times New Roman"/>
        <family val="1"/>
      </rPr>
      <t>1.00</t>
    </r>
    <r>
      <rPr>
        <sz val="11"/>
        <rFont val="Times New Roman"/>
        <family val="1"/>
      </rPr>
      <t xml:space="preserve"> m</t>
    </r>
  </si>
  <si>
    <r>
      <rPr>
        <sz val="11"/>
        <color rgb="FFFF00FF"/>
        <rFont val="Times New Roman"/>
        <family val="1"/>
      </rPr>
      <t xml:space="preserve">1.60 </t>
    </r>
    <r>
      <rPr>
        <sz val="11"/>
        <rFont val="Times New Roman"/>
        <family val="1"/>
      </rPr>
      <t>m</t>
    </r>
  </si>
  <si>
    <t>Abutment</t>
  </si>
  <si>
    <t xml:space="preserve">  VCC M15</t>
  </si>
  <si>
    <r>
      <rPr>
        <sz val="11"/>
        <color rgb="FFFF00FF"/>
        <rFont val="Times New Roman"/>
        <family val="1"/>
      </rPr>
      <t xml:space="preserve">0.20 </t>
    </r>
    <r>
      <rPr>
        <sz val="11"/>
        <rFont val="Times New Roman"/>
        <family val="1"/>
      </rPr>
      <t>m</t>
    </r>
  </si>
  <si>
    <t>0.80 m</t>
  </si>
  <si>
    <t xml:space="preserve">            0.20 m</t>
  </si>
  <si>
    <r>
      <t xml:space="preserve">VRCC M 20 Raft </t>
    </r>
    <r>
      <rPr>
        <sz val="11"/>
        <color rgb="FFFF00FF"/>
        <rFont val="Times New Roman"/>
        <family val="1"/>
      </rPr>
      <t xml:space="preserve">0.50 </t>
    </r>
    <r>
      <rPr>
        <sz val="11"/>
        <rFont val="Times New Roman"/>
        <family val="1"/>
      </rPr>
      <t>m thick</t>
    </r>
  </si>
  <si>
    <r>
      <t xml:space="preserve">VCC (1:3:6) </t>
    </r>
    <r>
      <rPr>
        <sz val="11"/>
        <color rgb="FFFF00FF"/>
        <rFont val="Times New Roman"/>
        <family val="1"/>
      </rPr>
      <t>0.30</t>
    </r>
    <r>
      <rPr>
        <sz val="11"/>
        <rFont val="Times New Roman"/>
        <family val="1"/>
      </rPr>
      <t xml:space="preserve"> m</t>
    </r>
  </si>
  <si>
    <r>
      <t xml:space="preserve">Sand cushion </t>
    </r>
    <r>
      <rPr>
        <sz val="11"/>
        <color rgb="FFFF00FF"/>
        <rFont val="Times New Roman"/>
        <family val="1"/>
      </rPr>
      <t>0.30</t>
    </r>
    <r>
      <rPr>
        <sz val="11"/>
        <rFont val="Times New Roman"/>
        <family val="1"/>
      </rPr>
      <t xml:space="preserve"> m</t>
    </r>
  </si>
  <si>
    <r>
      <rPr>
        <sz val="11"/>
        <color rgb="FFFF00FF"/>
        <rFont val="Times New Roman"/>
        <family val="1"/>
      </rPr>
      <t>3.00</t>
    </r>
    <r>
      <rPr>
        <sz val="11"/>
        <rFont val="Times New Roman"/>
        <family val="1"/>
      </rPr>
      <t xml:space="preserve"> m</t>
    </r>
  </si>
  <si>
    <t>(R&amp;B) Section - Penumantra FAC</t>
  </si>
  <si>
    <t>Reconstruction of Salb Culvert with 1 V x 1.00m @ Km 0/8</t>
  </si>
  <si>
    <t>Earth Work Excavation</t>
  </si>
  <si>
    <t>VCC (1:3:6) Base Course</t>
  </si>
  <si>
    <t>VRCC M20 for Raft</t>
  </si>
  <si>
    <t>VCC M15 Footing</t>
  </si>
  <si>
    <t>VCC M15 Sub Structure</t>
  </si>
  <si>
    <t>VRCC M20 for Bed blocks</t>
  </si>
  <si>
    <t>VRCC M20 for Deck Slab</t>
  </si>
  <si>
    <t>VRCC M30 for Wearing Coat</t>
  </si>
  <si>
    <t>Slab Culvert Provisions:-</t>
  </si>
  <si>
    <t xml:space="preserve">Dismantling of existing structures like culverts, bridges, retaining walls and other structures comprising of masonry, cement, concrete, wood work, steel work, including T&amp;P and scaffolding wherever necessary sorting the dismantled material, disposal of unserviceable materials and stacking the materials with all lifts and lead of 1000 m ( By Mechanical means in Cement concrete grade M-15 &amp; M-20) as per MoRTH specification 202, 2.4 II (A) (5th revision) </t>
  </si>
  <si>
    <t>Providing Vibrated Cement Concrete (1:3:6) mix using 40mm size HBG crushed stone aggregate and fine aggregate conforming to table 1000-2 of MoRT&amp;H including cost, conveyance of all materials to site and labour charges, centering, machine mixing, laying, Vibrating, curing etc., including all other incidental and operational charges of all T&amp;P etc., complete for finished item of work as per MoRT&amp;H specification 1500, 1700, 2100 (5th  Revision) and as directed by the Engineer-in-Charge for Base Course</t>
  </si>
  <si>
    <t>Vibrated reinforced cement concrete M 20 grade using 20mm &amp; 10mm  HBG crushed stone aggregate (Coarse aggregate conforming to table 1000-1 and fine aggregate conforming to table 1000-2) including cost,  conveyance of all materials to site and labour charges, centering, machine mixing, laying, vibrating, curing etc., including other incidental hire and operational charges of all T&amp;P as per approved drawings and as directed during execution but excluding cost of steel and its fabrication charges for finished item as per MoRT&amp;H specification 1500, 1600, 1700 &amp; 2100 (5th revision ) and as directed by the Engineer-in-Charge for for Raft Foundations</t>
  </si>
  <si>
    <t>Vibrated reinforced cement concrete M 20 grade using 20mm &amp; 10mm  HBG crushed stone aggregate (Coarse aggregate conforming to table 1000-1 and fine aggregate conforming to table 1000-2) including cost,  conveyance of all materials to site and labour charges, centering, machine mixing, laying, vibrating, curing etc., including other incidental hire and operational charges of all T&amp;P  as per approved drawings and as directed  during execution but excluding cost of steel and its fabrication charges for finished item as per MoRT&amp;H specification 1500, 1600, 1700 &amp; 2200 (5th revision) and as directed by the Engineer-in-Charge for Bed blocks &amp; Backing walls</t>
  </si>
  <si>
    <t>Vibrated reinforced cement concrete M 20 grade using 20mm &amp; 10mm HBG crushed stone aggregate (Coarse aggregate conforming to table 1000-1 and fine aggregate conforming to table 1000-2) including cost, conveyance of all materials to site and labour charges, centering, machine mixing, laying, vibrating, curing etc., including other incidental hire and operational charges of all T&amp;P etc., complete as per approved drawings and as directed  during execution but excluding cost of steel and its fabrication charges for finished item as per MoRT&amp;H specification 1500, 1600, 1700 &amp; 2300 (5th revision ) and as directed by the Engineer-in-Charge for Deck slab</t>
  </si>
  <si>
    <t>Providing HYSD bars ( Fe-415) of different diameters, wrought and put up bars of all diameters including cost and conveyance of steel to site and all labour charges for fabrication of reinforcement including cutting, bending, binding rods, tying grills, placing them in position etc., complete including cost and conveyance of binding wire and all handling charges and operational charges etc., and including over lapping welding if required etc., complete for all R.C.C items for finished item of work as per standard drawings, as per the directions of the Engineer-in-Charge and as per MoRT&amp;H specification 1600 &amp; 2300 (5th revision) and as per I.S.1786 of 1985 for Super structure of R.C.C items.</t>
  </si>
  <si>
    <t>Providing HYSD bars ( Fe-415) of different diameters, wrought and put up bars of all diameters including cost and conveyance of steel to site and all labour charges for fabrication of reinforcement including cutting, bending, binding rods, tying grills, placing them in position etc., complete including cost and conveyance of binding wire and all handling charges and operational charges etc., and including over lapping welding if required etc., complete for all R.C.C items for finished item of work as per standard drawings, as per the directions of the Engineer-in-Charge and as per MoRT&amp;H specification 1600 &amp; 2200 (5th revision) and as per I.S.1786 of 1985 for Sub structure of R.C.C items.</t>
  </si>
  <si>
    <t>Providing HYSD bars ( Fe-415) of different diameters, wrought and put up bars of all diameters including cost and conveyance of steel to site and all labour charges for fabrication of reinforcement including cutting, bending, binding rods, tying grills, placing them in position etc., complete including cost and conveyance of binding wire and all handling charges and operational charges etc., and including over lapping welding if required etc., complete for all R.C.C items for finished item of work as per standard drawings, as per the directions of the Engineer-in-Charge and as per MoRT&amp;H specification 1600 &amp; 2100 (5th revision) and as per I.S.1786 of 1985 for foundations of R.C.C items.</t>
  </si>
  <si>
    <t>Supplying and fixing of CI Drainage spouts complete as per MoRT&amp;H specification No. 2705 (5th Revision) and as per drawing Sd/205</t>
  </si>
  <si>
    <t>Parliament Constituency  : Narsapuram</t>
  </si>
  <si>
    <t>Provision for Seignorage Charges</t>
  </si>
  <si>
    <t>Provision for Price Adjustment</t>
  </si>
  <si>
    <t>Provision for Corpus fund of NAC @ 0.1%</t>
  </si>
  <si>
    <t>Provision for Qulaity Control Charges</t>
  </si>
  <si>
    <t>Provision for Avagahana Sadassu</t>
  </si>
  <si>
    <t>Provision for Shifting of Electrical Poles</t>
  </si>
  <si>
    <t>For BM Layer</t>
  </si>
  <si>
    <t>Provision for Unforceen items &amp; Rounding off</t>
  </si>
  <si>
    <t>Mechanical Paver Fnisher</t>
  </si>
  <si>
    <t>Picking rate as per SSR 2024-25</t>
  </si>
  <si>
    <t>Rate as per Buildings SSR 2024-25 (BMS - W .20)</t>
  </si>
  <si>
    <t>Rate as per Buildings SSR 2024-25 (BMS - W.21)</t>
  </si>
  <si>
    <r>
      <rPr>
        <b/>
        <sz val="10"/>
        <rFont val="Bookman Old Style"/>
        <family val="1"/>
      </rPr>
      <t>Earthwork excavation</t>
    </r>
    <r>
      <rPr>
        <sz val="10"/>
        <rFont val="Bookman Old Style"/>
        <family val="1"/>
      </rPr>
      <t xml:space="preserve"> in soils upto SDR  by mechanical means for foundations of structures as per drawing and technical specification including setting out, construction of shoring and bracing, removal of stumps and other deleterious matter, dressing sides of  bottom, back filling the excavation earth to the extent required etc.,  complete  for finished item of work, excluding seigniorage charges, as per MoRT&amp;H specification 304 (5</t>
    </r>
    <r>
      <rPr>
        <vertAlign val="superscript"/>
        <sz val="10"/>
        <rFont val="Bookman Old Style"/>
        <family val="1"/>
      </rPr>
      <t>th</t>
    </r>
    <r>
      <rPr>
        <sz val="10"/>
        <rFont val="Bookman Old Style"/>
        <family val="1"/>
      </rPr>
      <t xml:space="preserve"> Revision) and as directed by the Engineer-in-Charge </t>
    </r>
  </si>
  <si>
    <r>
      <t>Providing</t>
    </r>
    <r>
      <rPr>
        <b/>
        <sz val="10"/>
        <rFont val="Bookman Old Style"/>
        <family val="1"/>
      </rPr>
      <t xml:space="preserve"> Vibrated Cement Concrete (1:3:6)</t>
    </r>
    <r>
      <rPr>
        <sz val="10"/>
        <rFont val="Bookman Old Style"/>
        <family val="1"/>
      </rPr>
      <t xml:space="preserve"> mix using 40mm size HBG crushed stone aggregate and fine aggregate conforming to table 1000-2 of MoRT&amp;H including cost, conveyance of all materials to site and labour charges, centering, machine mixing, laying, Vibrating, curing etc., including all other incidental and operational charges of all T&amp;P etc., complete for finished item of work as per MoRT&amp;H specification 1500, 1700, 2100 (5th  Revision) and as directed by the Engineer-in-Charge for </t>
    </r>
    <r>
      <rPr>
        <b/>
        <sz val="10"/>
        <rFont val="Bookman Old Style"/>
        <family val="1"/>
      </rPr>
      <t>foundation</t>
    </r>
    <r>
      <rPr>
        <sz val="10"/>
        <rFont val="Bookman Old Style"/>
        <family val="1"/>
      </rPr>
      <t>.</t>
    </r>
  </si>
  <si>
    <r>
      <rPr>
        <b/>
        <sz val="10"/>
        <rFont val="Bookman Old Style"/>
        <family val="1"/>
      </rPr>
      <t xml:space="preserve">Vibrated cement concrete M 15 Grade Concrete </t>
    </r>
    <r>
      <rPr>
        <sz val="10"/>
        <rFont val="Bookman Old Style"/>
        <family val="1"/>
      </rPr>
      <t>using 40mm, 20mm and 10mm size HBG crushed stone aggregate (Coarse aggregate conforming to table 1000-1 and fine aggregate conforming to table 1000-2) including cost and conveyance of  all  materials to site and all labour charges for machine mixing, laying in position, Compacting, Vibrating and curing including all other incidental and all other operational charges of T&amp;P required etc., complete as per MoRT&amp;H Specification 1500, 1700, 2200 (5th Revision) for</t>
    </r>
    <r>
      <rPr>
        <b/>
        <sz val="10"/>
        <rFont val="Bookman Old Style"/>
        <family val="1"/>
      </rPr>
      <t xml:space="preserve"> Sub structure</t>
    </r>
    <r>
      <rPr>
        <sz val="10"/>
        <rFont val="Bookman Old Style"/>
        <family val="1"/>
      </rPr>
      <t>.</t>
    </r>
  </si>
  <si>
    <r>
      <rPr>
        <b/>
        <sz val="10"/>
        <rFont val="Bookman Old Style"/>
        <family val="1"/>
      </rPr>
      <t xml:space="preserve">Vibrated reinforced cement concrete M 20 grade </t>
    </r>
    <r>
      <rPr>
        <sz val="10"/>
        <rFont val="Bookman Old Style"/>
        <family val="1"/>
      </rPr>
      <t xml:space="preserve">using 20mm &amp; 10mm  HBG crushed stone aggregate (Coarse aggregate conforming to table 1000-1 and fine aggregate conforming to table 1000-2) including cost,  conveyance of all materials to site and labour charges, centering, machine mixing, laying, vibrating, curing etc., including other incidental hire and operational charges of all T&amp;P as per approved drawings and as directed during execution but excluding cost of steel and its fabrication charges for finished item as per MoRT&amp;H specification 1500, 1600, 1700 &amp; 2100 (5th revision) and as directed by the Engineer-in-Charge for </t>
    </r>
    <r>
      <rPr>
        <b/>
        <sz val="10"/>
        <rFont val="Bookman Old Style"/>
        <family val="1"/>
      </rPr>
      <t>foundations</t>
    </r>
  </si>
  <si>
    <t>Page 472, 457 of MoRT&amp;H SDB</t>
  </si>
  <si>
    <r>
      <rPr>
        <b/>
        <sz val="10"/>
        <rFont val="Bookman Old Style"/>
        <family val="1"/>
      </rPr>
      <t>Vibrated reinforced cement concrete</t>
    </r>
    <r>
      <rPr>
        <sz val="10"/>
        <rFont val="Bookman Old Style"/>
        <family val="1"/>
      </rPr>
      <t xml:space="preserve"> </t>
    </r>
    <r>
      <rPr>
        <b/>
        <sz val="10"/>
        <rFont val="Bookman Old Style"/>
        <family val="1"/>
      </rPr>
      <t xml:space="preserve">M 20 grade </t>
    </r>
    <r>
      <rPr>
        <sz val="10"/>
        <rFont val="Bookman Old Style"/>
        <family val="1"/>
      </rPr>
      <t xml:space="preserve">using 20mm &amp; 10mm  HBG crushed stone aggregate (Coarse aggregate conforming to table 1000-1 and fine aggregate conforming to table 1000-2) including cost,  conveyance of all materials to site and labour charges, centering, machine mixing, laying, vibrating, curing etc., including other incidental hire and operational charges of all T&amp;P  as per approved drawings and as directed  during execution but excluding cost of steel and its fabrication charges for finished item as per MoRT&amp;H specification 1500, 1600, 1700 &amp; 2200 (5th revision ) and as directed by the Engineer-in-Charge for </t>
    </r>
    <r>
      <rPr>
        <b/>
        <sz val="10"/>
        <rFont val="Bookman Old Style"/>
        <family val="1"/>
      </rPr>
      <t>Bed blocks &amp; Backing walls (Sub-structure)</t>
    </r>
  </si>
  <si>
    <r>
      <rPr>
        <b/>
        <sz val="10"/>
        <rFont val="Bookman Old Style"/>
        <family val="1"/>
      </rPr>
      <t>Vibrated reinforced cement concrete M 20 grade</t>
    </r>
    <r>
      <rPr>
        <sz val="10"/>
        <rFont val="Bookman Old Style"/>
        <family val="1"/>
      </rPr>
      <t xml:space="preserve"> using 20mm &amp; 10mm HBG crushed stone aggregate (Coarse aggregate conforming to table 1000-1 and fine aggregate conforming to table 1000-2) including cost, conveyance of all materials to site and labour charges, centering, machine mixing, laying, vibrating, curing etc., including other incidental hire and operational charges of all T&amp;P etc., complete as per approved drawings and as directed  during execution but excluding cost of steel and its fabrication charges for finished item as per MoRT&amp;H specification 1500, 1600, 1700 &amp; 2300 (5th revision) and as directed by the Engineer-in-Charge for </t>
    </r>
    <r>
      <rPr>
        <b/>
        <sz val="10"/>
        <rFont val="Bookman Old Style"/>
        <family val="1"/>
      </rPr>
      <t>Deck slab</t>
    </r>
  </si>
  <si>
    <r>
      <rPr>
        <b/>
        <sz val="10"/>
        <rFont val="Bookman Old Style"/>
        <family val="1"/>
      </rPr>
      <t xml:space="preserve">Vibrated reinforced cement concrete M 30 grade </t>
    </r>
    <r>
      <rPr>
        <sz val="10"/>
        <rFont val="Bookman Old Style"/>
        <family val="1"/>
      </rPr>
      <t xml:space="preserve">using  20mm &amp; 10mm  HBG crushed stone aggregate (Coarse aggregate conforming to table 1000-1 and fine aggregate conforming to table 1000-2) including cost, conveyance of all materials to site and labour charges, centering, machine mixing, laying, vibrating, curing etc., including all other incidental and operational charges of all T&amp;P  etc., complete for finished item of work as per drawing BD/1-69( A) but excluding cost of steel and its fabrication charges as per MoRT&amp;H specification 1500, 1600, 1700 &amp; 2702 (5th Revision) and as directed by the Engineer-in-Charge for </t>
    </r>
    <r>
      <rPr>
        <b/>
        <sz val="10"/>
        <rFont val="Bookman Old Style"/>
        <family val="1"/>
      </rPr>
      <t>wearing coat over Deck slab</t>
    </r>
    <r>
      <rPr>
        <sz val="10"/>
        <rFont val="Bookman Old Style"/>
        <family val="1"/>
      </rPr>
      <t>.</t>
    </r>
  </si>
  <si>
    <r>
      <t xml:space="preserve">Providing and applying </t>
    </r>
    <r>
      <rPr>
        <b/>
        <sz val="10"/>
        <rFont val="Bookman Old Style"/>
        <family val="1"/>
      </rPr>
      <t>prime coat</t>
    </r>
    <r>
      <rPr>
        <sz val="10"/>
        <rFont val="Bookman Old Style"/>
        <family val="1"/>
      </rPr>
      <t xml:space="preserve"> with bitumen emulsion (SS1) Bulk using emulsion pressure distributor on prepared surface of granular base including clearing of road surface and spraying emulsion at the rate of </t>
    </r>
    <r>
      <rPr>
        <b/>
        <sz val="10"/>
        <rFont val="Bookman Old Style"/>
        <family val="1"/>
      </rPr>
      <t>0.70 kg/sqm</t>
    </r>
    <r>
      <rPr>
        <sz val="10"/>
        <rFont val="Bookman Old Style"/>
        <family val="1"/>
      </rPr>
      <t xml:space="preserve"> using emulsion pressure distributor for finished item of work etc., complete as per MoRT&amp;H Specification 502 (5th revision) and as directed by the Engineer-in-charge</t>
    </r>
  </si>
  <si>
    <r>
      <t>Construction of</t>
    </r>
    <r>
      <rPr>
        <b/>
        <sz val="10"/>
        <rFont val="Bookman Old Style"/>
        <family val="1"/>
      </rPr>
      <t xml:space="preserve"> Granular sub-base</t>
    </r>
    <r>
      <rPr>
        <sz val="10"/>
        <rFont val="Bookman Old Style"/>
        <family val="1"/>
      </rPr>
      <t xml:space="preserve"> by providing HBG material confirming to </t>
    </r>
    <r>
      <rPr>
        <b/>
        <sz val="10"/>
        <rFont val="Bookman Old Style"/>
        <family val="1"/>
      </rPr>
      <t>Grading - V</t>
    </r>
    <r>
      <rPr>
        <sz val="10"/>
        <rFont val="Bookman Old Style"/>
        <family val="1"/>
      </rPr>
      <t xml:space="preserve"> of MoRT&amp;H Table 400-1 including cost and conveyance of all materials to work site and spreading in uniform layers with motor grader or by approved means, on prepared surface mixing by mix in place method with Rotavator / approved means at OMC and compacting with vibratory roller to achieve the desired density etc., complete for finished item of work as per MoRT&amp;H Specification 401 (5th revision) and as directed by the Engineer-in-charge. </t>
    </r>
  </si>
  <si>
    <r>
      <rPr>
        <b/>
        <sz val="10"/>
        <rFont val="Bookman Old Style"/>
        <family val="1"/>
      </rPr>
      <t>Scarifying the existing B.T surface</t>
    </r>
    <r>
      <rPr>
        <sz val="10"/>
        <rFont val="Bookman Old Style"/>
        <family val="1"/>
      </rPr>
      <t xml:space="preserve"> to a depth of 50 mm by Mechanical means and disposal of scarified material with all leads and lifts upto 1000 Mtrs as per MoRT&amp;H (5</t>
    </r>
    <r>
      <rPr>
        <vertAlign val="superscript"/>
        <sz val="10"/>
        <rFont val="Bookman Old Style"/>
        <family val="1"/>
      </rPr>
      <t>th</t>
    </r>
    <r>
      <rPr>
        <sz val="10"/>
        <rFont val="Bookman Old Style"/>
        <family val="1"/>
      </rPr>
      <t xml:space="preserve"> Revision) Specn. No.305.4.3    </t>
    </r>
  </si>
  <si>
    <r>
      <t>Providing, Laying, Spreading and compacting graded HBG crushed stone aggregate to</t>
    </r>
    <r>
      <rPr>
        <b/>
        <sz val="10"/>
        <rFont val="Bookman Old Style"/>
        <family val="1"/>
      </rPr>
      <t xml:space="preserve"> Wet Mix macadem</t>
    </r>
    <r>
      <rPr>
        <sz val="10"/>
        <rFont val="Bookman Old Style"/>
        <family val="1"/>
      </rPr>
      <t xml:space="preserve"> specification (5th Revision) as per Table 400-13, including cost of all materials and including premixing the material with water at OMC in Mechanical mix plant carriage of mixed material by tipper to site, laying in uniform layers with paver in base courses on well prepared surface and compacting with Vibratory roller to acheive the desired density etc., as directed by the Engineer-in-Charge and as per MoRT&amp;H specification 406 (5th revision) for finished item of work. </t>
    </r>
  </si>
  <si>
    <r>
      <t xml:space="preserve">Providing and applying </t>
    </r>
    <r>
      <rPr>
        <b/>
        <sz val="10"/>
        <rFont val="Bookman Old Style"/>
        <family val="1"/>
      </rPr>
      <t>tack coat</t>
    </r>
    <r>
      <rPr>
        <sz val="10"/>
        <rFont val="Bookman Old Style"/>
        <family val="1"/>
      </rPr>
      <t xml:space="preserve"> with bitumen VG-10 (Bulk) using Bitumen pressure distributor at the rate of </t>
    </r>
    <r>
      <rPr>
        <b/>
        <sz val="10"/>
        <rFont val="Bookman Old Style"/>
        <family val="1"/>
      </rPr>
      <t>0.20 kgs</t>
    </r>
    <r>
      <rPr>
        <sz val="10"/>
        <rFont val="Bookman Old Style"/>
        <family val="1"/>
      </rPr>
      <t xml:space="preserve"> per sqm on the prepared bituminous surface cleaned with mechanical broom for finished item of work as per MoRT&amp;H Specification 503 (5</t>
    </r>
    <r>
      <rPr>
        <vertAlign val="superscript"/>
        <sz val="10"/>
        <rFont val="Bookman Old Style"/>
        <family val="1"/>
      </rPr>
      <t xml:space="preserve">th </t>
    </r>
    <r>
      <rPr>
        <sz val="10"/>
        <rFont val="Bookman Old Style"/>
        <family val="1"/>
      </rPr>
      <t>revision) and as directed by the Engineer-in-Charge.</t>
    </r>
  </si>
  <si>
    <r>
      <t xml:space="preserve">Providing and applying </t>
    </r>
    <r>
      <rPr>
        <b/>
        <sz val="10"/>
        <rFont val="Bookman Old Style"/>
        <family val="1"/>
      </rPr>
      <t>tack coat</t>
    </r>
    <r>
      <rPr>
        <sz val="10"/>
        <rFont val="Bookman Old Style"/>
        <family val="1"/>
      </rPr>
      <t xml:space="preserve"> with bitumen VG-10 (Bulk) using Bitumen pressure distributor at the rate of </t>
    </r>
    <r>
      <rPr>
        <b/>
        <sz val="10"/>
        <rFont val="Bookman Old Style"/>
        <family val="1"/>
      </rPr>
      <t>0.25 kgs</t>
    </r>
    <r>
      <rPr>
        <sz val="10"/>
        <rFont val="Bookman Old Style"/>
        <family val="1"/>
      </rPr>
      <t xml:space="preserve"> per sqm on the prepared Granular surface treated with primer cleaned with mechanical broom for finished item of work as per MoRT&amp;H Specification 503 (5</t>
    </r>
    <r>
      <rPr>
        <vertAlign val="superscript"/>
        <sz val="10"/>
        <rFont val="Bookman Old Style"/>
        <family val="1"/>
      </rPr>
      <t xml:space="preserve">th </t>
    </r>
    <r>
      <rPr>
        <sz val="10"/>
        <rFont val="Bookman Old Style"/>
        <family val="1"/>
      </rPr>
      <t>revision) and as directed by the Engineer-in-Charge.</t>
    </r>
  </si>
  <si>
    <r>
      <t xml:space="preserve">Providing and laying of </t>
    </r>
    <r>
      <rPr>
        <b/>
        <sz val="10"/>
        <rFont val="Bookman Old Style"/>
        <family val="1"/>
      </rPr>
      <t>50mm thick</t>
    </r>
    <r>
      <rPr>
        <sz val="10"/>
        <rFont val="Bookman Old Style"/>
        <family val="1"/>
      </rPr>
      <t xml:space="preserve"> </t>
    </r>
    <r>
      <rPr>
        <b/>
        <sz val="10"/>
        <rFont val="Bookman Old Style"/>
        <family val="1"/>
      </rPr>
      <t>Bituminous Macadam</t>
    </r>
    <r>
      <rPr>
        <sz val="10"/>
        <rFont val="Bookman Old Style"/>
        <family val="1"/>
      </rPr>
      <t xml:space="preserve"> with 100 -120 TPH  hot mix plant producing an average output of 75 tonnes per hour using hard blasted granite crushed aggregates of  Grading - II as per table 500-7 of MoRT&amp;H specificaion 504 (5th Revision)  premixed with bituminous binder of </t>
    </r>
    <r>
      <rPr>
        <b/>
        <sz val="10"/>
        <rFont val="Bookman Old Style"/>
        <family val="1"/>
      </rPr>
      <t>VG-30</t>
    </r>
    <r>
      <rPr>
        <sz val="10"/>
        <rFont val="Bookman Old Style"/>
        <family val="1"/>
      </rPr>
      <t xml:space="preserve"> grade @ </t>
    </r>
    <r>
      <rPr>
        <b/>
        <sz val="10"/>
        <rFont val="Bookman Old Style"/>
        <family val="1"/>
      </rPr>
      <t>3.4 %</t>
    </r>
    <r>
      <rPr>
        <sz val="10"/>
        <rFont val="Bookman Old Style"/>
        <family val="1"/>
      </rPr>
      <t xml:space="preserve"> by weight of total mixture, transported to site, laid over a previously prepared surface with Hydrostatic paver finisher with sensor control to the required grade, level and alignment and rolled as per Clauses 501.6 and 501.7 to achieve the desired compaction for finished item of work as directed by the Engineer-in-Charge including hire and opeational charges all T&amp;P and all other contingent charges necessary, complete and as per MoRTH specification No. 504 (5th Revision).</t>
    </r>
  </si>
  <si>
    <r>
      <t xml:space="preserve">Providing and laying of </t>
    </r>
    <r>
      <rPr>
        <b/>
        <sz val="10"/>
        <rFont val="Bookman Old Style"/>
        <family val="1"/>
      </rPr>
      <t>30 mm thick</t>
    </r>
    <r>
      <rPr>
        <sz val="10"/>
        <rFont val="Bookman Old Style"/>
        <family val="1"/>
      </rPr>
      <t xml:space="preserve">  </t>
    </r>
    <r>
      <rPr>
        <b/>
        <sz val="10"/>
        <rFont val="Bookman Old Style"/>
        <family val="1"/>
      </rPr>
      <t>Bituminous Concrete</t>
    </r>
    <r>
      <rPr>
        <sz val="10"/>
        <rFont val="Bookman Old Style"/>
        <family val="1"/>
      </rPr>
      <t xml:space="preserve"> with  100 - 120 TPH batch type hot mix plant producing an average output of 75 tones per hour using hard blasted granite crushed aggregates of Grading - II as per Table 500-17 of specification 507 of MoRT&amp;H (5th revision), premixed with  Bituminous binder of </t>
    </r>
    <r>
      <rPr>
        <b/>
        <sz val="10"/>
        <rFont val="Bookman Old Style"/>
        <family val="1"/>
      </rPr>
      <t>VG 30</t>
    </r>
    <r>
      <rPr>
        <sz val="10"/>
        <rFont val="Bookman Old Style"/>
        <family val="1"/>
      </rPr>
      <t xml:space="preserve"> Grade @ </t>
    </r>
    <r>
      <rPr>
        <b/>
        <sz val="10"/>
        <rFont val="Bookman Old Style"/>
        <family val="1"/>
      </rPr>
      <t>5.4 %</t>
    </r>
    <r>
      <rPr>
        <sz val="10"/>
        <rFont val="Bookman Old Style"/>
        <family val="1"/>
      </rPr>
      <t xml:space="preserve"> of mix and filler, transporting the hot mix to work site, laying with hydrostatic sensor paver finisher to the required grade, level and alignment, rolling with smooth wheeled, vibratory and tandem rollers to achieve the desired compaction as per MoRT&amp;H Specification 507 (5th revision) complete for finished item of work in all respects as directed by Engineer-in-Charge </t>
    </r>
  </si>
  <si>
    <r>
      <rPr>
        <b/>
        <sz val="10"/>
        <rFont val="Bookman Old Style"/>
        <family val="1"/>
      </rPr>
      <t>Back filling behind Abutments</t>
    </r>
    <r>
      <rPr>
        <sz val="10"/>
        <rFont val="Bookman Old Style"/>
        <family val="1"/>
      </rPr>
      <t xml:space="preserve"> with gravel including cost, conveyance of all materials to site etc., complete as per Clause 710.1.4 of IRC : 78 and as per MoRT&amp;H Specification No. 2200 (5</t>
    </r>
    <r>
      <rPr>
        <vertAlign val="superscript"/>
        <sz val="10"/>
        <rFont val="Bookman Old Style"/>
        <family val="1"/>
      </rPr>
      <t>th</t>
    </r>
    <r>
      <rPr>
        <sz val="10"/>
        <rFont val="Bookman Old Style"/>
        <family val="1"/>
      </rPr>
      <t xml:space="preserve"> Revision) and as per Drawing and technical specifications for finished item of work</t>
    </r>
  </si>
  <si>
    <r>
      <t xml:space="preserve">Providing and laying of </t>
    </r>
    <r>
      <rPr>
        <b/>
        <sz val="10"/>
        <rFont val="Bookman Old Style"/>
        <family val="1"/>
      </rPr>
      <t xml:space="preserve">filter media using 50% of 150 mm IRC soling stone and  50 % of 40 mm HBG metal </t>
    </r>
    <r>
      <rPr>
        <sz val="10"/>
        <rFont val="Bookman Old Style"/>
        <family val="1"/>
      </rPr>
      <t xml:space="preserve">satisfying the requirements laid down in clause 2504.2.2 of MoRT&amp;H specifications to athickness of not less than 600mm with smaller size towards the soil and bigger size towards the wall and provided over the entire surface behind the abutment, wing wall and return wall to the full height compacted to a firm condition including cost and conveyance and all labour charges  as directed  by  the departmental officers as per drawing and Technical specifications as per clause 710.1.1 of IRC:78 and Clause 2200 of MoRT&amp;H (5th Revision) for finished item of work. </t>
    </r>
  </si>
  <si>
    <r>
      <t xml:space="preserve">Providing </t>
    </r>
    <r>
      <rPr>
        <b/>
        <sz val="10"/>
        <rFont val="Bookman Old Style"/>
        <family val="1"/>
      </rPr>
      <t>HYSD bars ( Fe-415 )</t>
    </r>
    <r>
      <rPr>
        <sz val="10"/>
        <rFont val="Bookman Old Style"/>
        <family val="1"/>
      </rPr>
      <t xml:space="preserve"> of different diameters, wrought and put up bars of all diameters including cost and conveyance of steel to site and all labour charges for fabrication of reinforcement including cutting, bending, binding rods, tying grills, placing them in position etc., complete including cost and conveyance of binding wire and all handling charges and operational charges etc., and including over lapping welding if required etc., complete for all R.C.C items for finished item of work as per standard drawings, as per the directions of the Engineer-in-Charge and as per MoRT&amp;H specification 1600 &amp; 2300 (5</t>
    </r>
    <r>
      <rPr>
        <vertAlign val="superscript"/>
        <sz val="10"/>
        <rFont val="Bookman Old Style"/>
        <family val="1"/>
      </rPr>
      <t xml:space="preserve">th </t>
    </r>
    <r>
      <rPr>
        <sz val="10"/>
        <rFont val="Bookman Old Style"/>
        <family val="1"/>
      </rPr>
      <t xml:space="preserve">revision) and as per I.S.1786 of 1985 for </t>
    </r>
    <r>
      <rPr>
        <b/>
        <sz val="10"/>
        <rFont val="Bookman Old Style"/>
        <family val="1"/>
      </rPr>
      <t>Super structure</t>
    </r>
    <r>
      <rPr>
        <sz val="10"/>
        <rFont val="Bookman Old Style"/>
        <family val="1"/>
      </rPr>
      <t xml:space="preserve"> of R.C.C items.</t>
    </r>
  </si>
  <si>
    <r>
      <t xml:space="preserve">Providing </t>
    </r>
    <r>
      <rPr>
        <b/>
        <sz val="10"/>
        <rFont val="Bookman Old Style"/>
        <family val="1"/>
      </rPr>
      <t>HYSD bars ( Fe-415 )</t>
    </r>
    <r>
      <rPr>
        <sz val="10"/>
        <rFont val="Bookman Old Style"/>
        <family val="1"/>
      </rPr>
      <t xml:space="preserve"> of different diameters, wrought and put up bars of all diameters including cost and conveyance of steel to site and all labour charges for fabrication of reinforcement including cutting, bending, binding rods, tying grills, placing them in position etc., complete including cost and conveyance of binding wire and all handling charges and operational charges etc., and including over lapping welding if required etc., complete for all R.C.C items for finished item of work as per standard drawings, as per the directions of the Engineer-in-Charge and as per MoRT&amp;H specification 1600 &amp; 2200 (5</t>
    </r>
    <r>
      <rPr>
        <vertAlign val="superscript"/>
        <sz val="10"/>
        <rFont val="Bookman Old Style"/>
        <family val="1"/>
      </rPr>
      <t xml:space="preserve">th </t>
    </r>
    <r>
      <rPr>
        <sz val="10"/>
        <rFont val="Bookman Old Style"/>
        <family val="1"/>
      </rPr>
      <t xml:space="preserve">revision) and as per I.S.1786 of 1985 for </t>
    </r>
    <r>
      <rPr>
        <b/>
        <sz val="10"/>
        <rFont val="Bookman Old Style"/>
        <family val="1"/>
      </rPr>
      <t xml:space="preserve">Sub structure </t>
    </r>
    <r>
      <rPr>
        <sz val="10"/>
        <rFont val="Bookman Old Style"/>
        <family val="1"/>
      </rPr>
      <t>of R.C.C items.</t>
    </r>
  </si>
  <si>
    <r>
      <t xml:space="preserve">Providing </t>
    </r>
    <r>
      <rPr>
        <b/>
        <sz val="10"/>
        <rFont val="Bookman Old Style"/>
        <family val="1"/>
      </rPr>
      <t>HYSD bars ( Fe-415 )</t>
    </r>
    <r>
      <rPr>
        <sz val="10"/>
        <rFont val="Bookman Old Style"/>
        <family val="1"/>
      </rPr>
      <t xml:space="preserve"> of different diameters, wrought and put up bars of all diameters including cost and conveyance of steel to site and all labour charges for fabrication of reinforcement including cutting, bending, binding rods, tying grills, placing them in position etc., complete including cost and conveyance of binding wire and all handling charges and operational charges etc., and including over lapping welding if required etc., complete for all R.C.C items for finished item of work as per standard drawings, as per the directions of the Engineer-in-Charge and as per MoRT&amp;H specification 1600 &amp; 2100 (5</t>
    </r>
    <r>
      <rPr>
        <vertAlign val="superscript"/>
        <sz val="10"/>
        <rFont val="Bookman Old Style"/>
        <family val="1"/>
      </rPr>
      <t xml:space="preserve">th </t>
    </r>
    <r>
      <rPr>
        <sz val="10"/>
        <rFont val="Bookman Old Style"/>
        <family val="1"/>
      </rPr>
      <t xml:space="preserve">revision) and as per I.S.1786 of 1985 for </t>
    </r>
    <r>
      <rPr>
        <b/>
        <sz val="10"/>
        <rFont val="Bookman Old Style"/>
        <family val="1"/>
      </rPr>
      <t xml:space="preserve">foundations </t>
    </r>
    <r>
      <rPr>
        <sz val="10"/>
        <rFont val="Bookman Old Style"/>
        <family val="1"/>
      </rPr>
      <t>of R.C.C items.</t>
    </r>
  </si>
  <si>
    <r>
      <rPr>
        <b/>
        <sz val="10"/>
        <rFont val="Bookman Old Style"/>
        <family val="1"/>
      </rPr>
      <t>Sand filling in foundation</t>
    </r>
    <r>
      <rPr>
        <sz val="10"/>
        <rFont val="Bookman Old Style"/>
        <family val="1"/>
      </rPr>
      <t xml:space="preserve"> including cost and conveyence of all materials to site and watering, tamping etc., complete for finshed item of work as per MoRT&amp;H specification 304 (5</t>
    </r>
    <r>
      <rPr>
        <vertAlign val="superscript"/>
        <sz val="10"/>
        <rFont val="Bookman Old Style"/>
        <family val="1"/>
      </rPr>
      <t>th</t>
    </r>
    <r>
      <rPr>
        <sz val="10"/>
        <rFont val="Bookman Old Style"/>
        <family val="1"/>
      </rPr>
      <t xml:space="preserve"> Revision) and as directed by the Engineer-in-Charge.</t>
    </r>
  </si>
  <si>
    <r>
      <rPr>
        <b/>
        <sz val="10"/>
        <rFont val="Bookman Old Style"/>
        <family val="1"/>
      </rPr>
      <t xml:space="preserve">Forming shoulders with borrowed useful seclected earth </t>
    </r>
    <r>
      <rPr>
        <sz val="10"/>
        <rFont val="Bookman Old Style"/>
        <family val="1"/>
      </rPr>
      <t xml:space="preserve">having MDD of not less than 1.75 gms/cc from outside road boundary by mechnical means with all leads and lifts including pre-watering of soil at borrow area, removal of top soil, excavation of soils at borrowed area, conveyance of soil, depositing the soils on the embankment, spreading soils, breaking clods, sectioning and consolidation with vibratory road roller @ OMC to meet requirement of table 300-2 of MORT&amp;H including all hire and operational charges of T&amp;P, complete for finished item of work as per MORT&amp;H specification 305 (5th revision) (Payment will be made based on levels for finished item of work) </t>
    </r>
  </si>
  <si>
    <r>
      <rPr>
        <b/>
        <sz val="10"/>
        <rFont val="Bookman Old Style"/>
        <family val="1"/>
      </rPr>
      <t>Dismantling of existing structures</t>
    </r>
    <r>
      <rPr>
        <sz val="10"/>
        <rFont val="Bookman Old Style"/>
        <family val="1"/>
      </rPr>
      <t xml:space="preserve"> like culverts, bridges, retaining walls and other structures comprising of masonry, cement, concrete, wood work, steel work, including T&amp;P and scaffolding wherever necessary sorting the dismantled material, disposal of unserviceable materials and stacking the materials with all lifts and lead of 1000 m ( By Mechanical means in Cement concrete grade M-15 &amp; M-20) as per MoRTH specification 202, 2.4 II (A) (5th revision) </t>
    </r>
  </si>
  <si>
    <r>
      <t xml:space="preserve">Providing </t>
    </r>
    <r>
      <rPr>
        <b/>
        <sz val="10"/>
        <rFont val="Bookman Old Style"/>
        <family val="1"/>
      </rPr>
      <t>weep holes</t>
    </r>
    <r>
      <rPr>
        <sz val="10"/>
        <rFont val="Bookman Old Style"/>
        <family val="1"/>
      </rPr>
      <t xml:space="preserve"> in VCC Abutments, Return walls and wing walls with 100mm Diameter AC pipe</t>
    </r>
    <r>
      <rPr>
        <b/>
        <sz val="10"/>
        <rFont val="Bookman Old Style"/>
        <family val="1"/>
      </rPr>
      <t xml:space="preserve">  </t>
    </r>
    <r>
      <rPr>
        <sz val="10"/>
        <rFont val="Bookman Old Style"/>
        <family val="1"/>
      </rPr>
      <t>extending through the full width of the structure at 1.00m C/C in both horizontal and vertical direction so that the weep holes in each horizontal direction is staggered from the weep holes laying above and below lines as shown in drawing including cost and conveyance of the A.C pipes and labour charges for cutting to required length, placing the pipe with a slope of about 1V : 20H towards stream side face etc., complete for finished item of work for weep holes as per MoRT&amp;H specification 2706 &amp; 2200 (5</t>
    </r>
    <r>
      <rPr>
        <vertAlign val="superscript"/>
        <sz val="10"/>
        <rFont val="Bookman Old Style"/>
        <family val="1"/>
      </rPr>
      <t>th</t>
    </r>
    <r>
      <rPr>
        <sz val="10"/>
        <rFont val="Bookman Old Style"/>
        <family val="1"/>
      </rPr>
      <t xml:space="preserve"> Revision)</t>
    </r>
  </si>
  <si>
    <r>
      <t xml:space="preserve">Supplying and fixing of </t>
    </r>
    <r>
      <rPr>
        <b/>
        <sz val="10"/>
        <rFont val="Bookman Old Style"/>
        <family val="1"/>
      </rPr>
      <t>CI Drainage spouts</t>
    </r>
    <r>
      <rPr>
        <sz val="10"/>
        <rFont val="Bookman Old Style"/>
        <family val="1"/>
      </rPr>
      <t xml:space="preserve"> complete as per MoRT&amp;H specification No. 2705 (5th Revision) and as per drawing Sd/205</t>
    </r>
  </si>
  <si>
    <r>
      <t xml:space="preserve">Providing </t>
    </r>
    <r>
      <rPr>
        <b/>
        <sz val="10"/>
        <rFont val="Bookman Old Style"/>
        <family val="1"/>
      </rPr>
      <t>25.4 mm thick Mastic pads</t>
    </r>
    <r>
      <rPr>
        <sz val="10"/>
        <rFont val="Bookman Old Style"/>
        <family val="1"/>
      </rPr>
      <t xml:space="preserve"> for Expansion joints etc., complete for finished item of work.</t>
    </r>
  </si>
  <si>
    <t xml:space="preserve">                  VCC M15</t>
  </si>
  <si>
    <t>(R&amp;B) Section - Penumantra</t>
  </si>
  <si>
    <t>Re Construction of 1 Row of 600mm Dia Pipe Culverts in Km 1/2, 4/4</t>
  </si>
  <si>
    <t>1 Row 600m Dia Pipes</t>
  </si>
  <si>
    <r>
      <t xml:space="preserve">Providing, laying Reinforced cement concrete </t>
    </r>
    <r>
      <rPr>
        <b/>
        <sz val="11"/>
        <rFont val="Times New Roman"/>
        <family val="1"/>
      </rPr>
      <t>Hume pipes of 600 mm Dia</t>
    </r>
    <r>
      <rPr>
        <sz val="11"/>
        <rFont val="Times New Roman"/>
        <family val="1"/>
      </rPr>
      <t xml:space="preserve">., NP-4 class for pipe culverts  including cost and conveyance of Pipes etc., complete and Labour charges for laying, jointing of 600 mm dia. R.C.C Hume pipes in position including lifting, aligning, lowering and hoisting etc., as per drawing and as per MoRT&amp;H Specification 2900, 2905 and 2906 (5th Revision) and IRC Special Publication No: 13 and as directed by the Engineer-in-Charge for finished item of work. </t>
    </r>
  </si>
  <si>
    <t>Centre Line</t>
  </si>
  <si>
    <t>Providing and fixing Cautionary / Warning sign boards size 900 mm equilateral triangle made out of Type - XI of ASTMD 4956-09 wide angle cube cornered micro Prismatic Retro reflective sheeting and confirming to IRC 67:2012 for full background of White colour and letters/logos done by screen printing in Black colour, boarders by screen printing in Red colour and fixed over 4MM Aluminium Composite Material sheet having minimum 0.5 mm thick Aluminium skin on both sides with back side painted grey colour and fixed over back support frame of M.S angle 25x25x3mm all round and fixing with 35x35x4mm and mounted on a MS angle post of size 75x75x6mm with clear height of not less than 2.1 m from the ground level to the bottom of the board. The signpost should be painted with one coat of red oxide paint and 2 coats of synthetic enamel paint Black and White colour with bands of 30cm of height.  The signpost shall be firmly fixed with MS base angle 35x35x4 mm  in to the ground by M-15 Concrete foundation of size 450x450x600mm including cost and conveyance of all materials ,equipment, machinery and labour with all leads and lift, loading chages necessary for satisfactory completion of the work as directed by Engineer -in-Charge.</t>
  </si>
  <si>
    <t>Providing &amp; fixing junctin boards of size 1500 x 1200 mm made out of Type - XI of ASTMD 4956-09 wide angle cube cornered micro Prismatic Retro reflective sheeting and confirming to IRC 67:2012 for full background of Green Colour &amp; White Letters  and fixed over 4MM Alluminium Composite Material sheet having minimum 0.5 mm thick Aluminium skin on both sides with back side painted grey colour   and fixed over back support frame of M.S angle 25x25x3mm all round and fixing with 35x35x4mm and mounted on a MS angle post of size 75x75x6mm with clear height of not less than 2.1 m from the ground level to the bottom of the board.  The signpost should be painted with one coat of red oxide paint and 2 coats of synthetic enamel paint Black and White colour with bands of 30cm of height.  The signpost shall be firmly fixed with MS base angle 35x35x4 mm  in to the ground by M-15 Concrete foundation of size 450x450x600mm including cost and conveyance of all materials, equipment, machinery and labour with all leads and lift, loading charges necessary for satisfactory completion of the work as directed by Engineer -in-Charge.</t>
  </si>
  <si>
    <t xml:space="preserve">Supply and installation of Hazard Markers/Delinators using M.S angle of size 55x55x6 mm and 120 cm high above ground level painted with two coats of black &amp; white strips of 15cm wide with first quality synthetic enamel paint over one coat of appropriate primer of approved brand, colour, with 30cm x 90cm Type- XI of ASTMD 4956-09 wide angle cube concerned micro prismatic Retro Reflective sheeting of Yellow yellow colour and confirming to IRC 67:2012 fixed over 3mm aluminum composite material having minimum 0.30mm thick Aluminium skin on both sides with standard supports consisting of alternately black and yellow strips, in screen printing slopoing downward at an angle of 45 degrees towards the side of the obstruction on which the traffic is to pass and buried into the ground in a trench of size 30cm x 30cm and 50cm depth filled with CC M-20 including cost and conveyhance of all materials, equipment,machinery and labour with all leads and lifts, loading and unloading charges necessaryu for successful completion of the work on any road in division as directed by the Engineer-in-charge and conforming to IRC 67-2012 &amp; MoRT&amp;H specification No 805 and approved drawings etc., complete for finished item of work.  </t>
  </si>
  <si>
    <t>VCC M15 for Foundations</t>
  </si>
  <si>
    <t>VCC M15 for Body Walls</t>
  </si>
  <si>
    <t>Filling inbetween Body Walls</t>
  </si>
  <si>
    <t>Provision for CD Works</t>
  </si>
  <si>
    <t>Edge Lines</t>
  </si>
  <si>
    <t>17.300 to 17.800</t>
  </si>
  <si>
    <t>The Siddantham - Juttiga road (SH215) is an important State Highway in the West Godavari District. This road connects NH216A with State Highways Martair - Prakkilanka road (SH022) and Kanuru - Lankalakoderu Road (SH228). This road connects number of villeages like Penugonda, Kakileru, Kanteru, Karthavapadu, Podalada and Juttiga. The agricultural produces from the surrounding villages are transported to the nearest market places by this road. The road stretch in the village limits has an built up area along the road causes stagnation of rain water during every rainy season on the road causes damage to the road. Hence, it is essential to provide CC pavement in the village limits. This road was damaged with deep sunken portions and pot holes due to recent cyclonic rains. The public was facing much inconcenience while plying on this road due to damaged condition of the road. The traffic intensity on this road is very high. This road was last renewed during the year 2011-12.</t>
  </si>
  <si>
    <t>Provision for GST @ 18%</t>
  </si>
  <si>
    <t>A</t>
  </si>
  <si>
    <t>Seigniorage Fee</t>
  </si>
  <si>
    <t>C</t>
  </si>
  <si>
    <t>DMF @ 30%</t>
  </si>
  <si>
    <t>Merit @ 2%</t>
  </si>
  <si>
    <r>
      <t xml:space="preserve">            The estimate is prepared based on approved SOR</t>
    </r>
    <r>
      <rPr>
        <sz val="11"/>
        <color rgb="FF00B050"/>
        <rFont val="Times New Roman"/>
        <family val="1"/>
      </rPr>
      <t xml:space="preserve"> </t>
    </r>
    <r>
      <rPr>
        <sz val="11"/>
        <color rgb="FF0000FF"/>
        <rFont val="Times New Roman"/>
        <family val="1"/>
      </rPr>
      <t>2025-26</t>
    </r>
    <r>
      <rPr>
        <sz val="11"/>
        <rFont val="Times New Roman"/>
        <family val="1"/>
      </rPr>
      <t>. The work will be carried out as per standard specifications and relevent circulars issued from time to time.</t>
    </r>
  </si>
  <si>
    <r>
      <t xml:space="preserve">ROAD METAL RATES  (SoR </t>
    </r>
    <r>
      <rPr>
        <b/>
        <i/>
        <u/>
        <sz val="12"/>
        <color rgb="FF0000FF"/>
        <rFont val="Times New Roman"/>
        <family val="1"/>
      </rPr>
      <t>2025-26</t>
    </r>
    <r>
      <rPr>
        <b/>
        <i/>
        <u/>
        <sz val="12"/>
        <rFont val="Times New Roman"/>
        <family val="1"/>
      </rPr>
      <t>)</t>
    </r>
  </si>
  <si>
    <r>
      <t xml:space="preserve">ROAD METAL RATES  (SoR </t>
    </r>
    <r>
      <rPr>
        <b/>
        <u/>
        <sz val="14"/>
        <color rgb="FF0000FF"/>
        <rFont val="Bookman Old Style"/>
        <family val="1"/>
      </rPr>
      <t>2025-26</t>
    </r>
    <r>
      <rPr>
        <b/>
        <u/>
        <sz val="14"/>
        <rFont val="Bookman Old Style"/>
        <family val="1"/>
      </rPr>
      <t>)</t>
    </r>
  </si>
  <si>
    <r>
      <t xml:space="preserve">DATA WITH SSR </t>
    </r>
    <r>
      <rPr>
        <b/>
        <u/>
        <sz val="10"/>
        <color rgb="FF0000FF"/>
        <rFont val="Bookman Old Style"/>
        <family val="1"/>
      </rPr>
      <t>2025-26</t>
    </r>
  </si>
  <si>
    <t>Bolleddupalem Road (PR Road)</t>
  </si>
  <si>
    <t>Raghavapuram - Gokavaram Road</t>
  </si>
  <si>
    <t>Korukonda - Seethanagaram Road</t>
  </si>
  <si>
    <t>via Nagampalli</t>
  </si>
  <si>
    <t>Bypass Road IV th Bridge</t>
  </si>
  <si>
    <t>EGK Bridge</t>
  </si>
  <si>
    <t>10.600 to 12.244</t>
  </si>
  <si>
    <t>KLK Road Junction Approach</t>
  </si>
  <si>
    <r>
      <t>Dt.</t>
    </r>
    <r>
      <rPr>
        <b/>
        <sz val="10"/>
        <color rgb="FF0000FF"/>
        <rFont val="Bookman Old Style"/>
        <family val="1"/>
      </rPr>
      <t>16.05.2026</t>
    </r>
  </si>
  <si>
    <t>Service Roads</t>
  </si>
  <si>
    <t>Assembly Constituency  :  Achanta</t>
  </si>
  <si>
    <r>
      <t xml:space="preserve">(R&amp;B) Section : </t>
    </r>
    <r>
      <rPr>
        <sz val="14"/>
        <color rgb="FFFF00FF"/>
        <rFont val="Tahoma"/>
        <family val="2"/>
      </rPr>
      <t>Penugonda</t>
    </r>
    <r>
      <rPr>
        <sz val="14"/>
        <rFont val="Tahoma"/>
        <family val="2"/>
      </rPr>
      <t xml:space="preserve"> </t>
    </r>
  </si>
  <si>
    <t xml:space="preserve">(R&amp;B) Sub-Division : Tanuku </t>
  </si>
  <si>
    <t>(R&amp;B) Section - Penugonda</t>
  </si>
  <si>
    <t>Working Reach (8-0)/2</t>
  </si>
  <si>
    <t>PQC</t>
  </si>
  <si>
    <t>1.630 to 2.200</t>
  </si>
  <si>
    <t>2.915 to 3.100</t>
  </si>
  <si>
    <t>4.210 to 4.400</t>
  </si>
  <si>
    <t>5.100 to 5.170</t>
  </si>
  <si>
    <t>6.000 to 7.140</t>
  </si>
  <si>
    <t>SJ Road</t>
  </si>
  <si>
    <t>Layout road</t>
  </si>
  <si>
    <t>Assistant  Engineer (R&amp;B)</t>
  </si>
  <si>
    <r>
      <rPr>
        <b/>
        <sz val="11"/>
        <rFont val="Times New Roman"/>
        <family val="1"/>
      </rPr>
      <t>Forming shoulders with borrowed useful seclected earth</t>
    </r>
    <r>
      <rPr>
        <sz val="11"/>
        <rFont val="Times New Roman"/>
        <family val="1"/>
      </rPr>
      <t xml:space="preserve"> having MDD of not less than 1.75 gms/cc from outside road boundary by mechnical means with all leads and lifts including pre-watering of soil at borrow area, removal of top soil, excavation of soils at borrowed area, conveyance of soil, depositing the soils on the embankment, spreading soils, breaking clods, sectioning and consolidation with vibratory road roller @ OMC to meet requirement of table 300-2 of MORT&amp;H including all hire and operational charges of T&amp;P, complete for finished item of work as per MORT&amp;H specification 305 (5th revision)</t>
    </r>
  </si>
  <si>
    <t>For helipad base</t>
  </si>
  <si>
    <r>
      <rPr>
        <b/>
        <sz val="10"/>
        <rFont val="Bookman Old Style"/>
        <family val="1"/>
      </rPr>
      <t xml:space="preserve">Vibrated reinforced cement concrete M 25 grade </t>
    </r>
    <r>
      <rPr>
        <sz val="10"/>
        <rFont val="Bookman Old Style"/>
        <family val="1"/>
      </rPr>
      <t xml:space="preserve">using 20mm &amp; 10mm HBG crushed stone aggregate (Coarse aggregate conforming to table 1000-1 and fine aggregate conforming to table 1000-2) including cost, conveyance of all materials to site and labour charges, centering, machine mixing, laying, vibrating, curing etc., including all other incidental and operational charges of all T&amp;P etc., complete for finished item of work as per Approved drawing but excluding  cost of steel and its fabrication charges as per MoRT&amp;H specification 1500, 1600, 1700 &amp; 2704 (5th Revision) and as directed by the Engineer-in-Charge </t>
    </r>
    <r>
      <rPr>
        <b/>
        <sz val="10"/>
        <rFont val="Bookman Old Style"/>
        <family val="1"/>
      </rPr>
      <t>.</t>
    </r>
  </si>
  <si>
    <t xml:space="preserve">Vibrated reinforced cement concrete M 25 grade using 20mm &amp; 10mm HBG crushed stone aggregate (Coarse aggregate conforming to table 1000-1 and fine aggregate conforming to table 1000-2) including cost, conveyance of all materials to site and labour charges, centering, machine mixing, laying, vibrating, curing etc., including all other incidental and operational charges of all T&amp;P etc., complete for finished item of work as per Approved drawing but excluding  cost of steel and its fabrication charges as per MoRT&amp;H specification 1500, 1600, 1700 &amp; 2704 (5th Revision) and as directed by the Engineer-in-Charge </t>
  </si>
  <si>
    <t xml:space="preserve">For Helipad </t>
  </si>
  <si>
    <t>M25</t>
  </si>
  <si>
    <t>Painting with best approved white cement  two coats including cost and conveyance of all materials and labour charges, cost of brushes etc., complete for finished item of work.</t>
  </si>
  <si>
    <t>for ' H ' Mark</t>
  </si>
  <si>
    <t>approach road</t>
  </si>
  <si>
    <t xml:space="preserve">Hire chargesd  of front end loader for clearing  Debris and levelling ground including  oils and all other incidental charges etc as directed by the engineer -in -charge </t>
  </si>
  <si>
    <t>At Helipad site (2 Days)</t>
  </si>
  <si>
    <t xml:space="preserve"> / 1 Hr</t>
  </si>
  <si>
    <t>Hire charges of water tanker for wartering the helipad ground and alround Helipad including oils, and all other incidental charges etc complete as directed by the Engineer - in - Charge .</t>
  </si>
  <si>
    <t>Hire charges of  vibratory roller 8-10 Tonnes, conveyance of Machinery to work site  and all other incidental charges etc complete as directed by the Engineer - in - Charge .</t>
  </si>
  <si>
    <t>Authority :-</t>
  </si>
  <si>
    <t>Necessity:-</t>
  </si>
  <si>
    <t xml:space="preserve"> Provisions:-</t>
  </si>
  <si>
    <t>Assistant Engineer (R&amp;B)</t>
  </si>
  <si>
    <r>
      <t xml:space="preserve">Certified that the selected soils for shoulders are not available with in a lead of </t>
    </r>
    <r>
      <rPr>
        <sz val="11"/>
        <color rgb="FFFF00FF"/>
        <rFont val="Times New Roman"/>
        <family val="1"/>
      </rPr>
      <t>43</t>
    </r>
    <r>
      <rPr>
        <sz val="11"/>
        <rFont val="Times New Roman"/>
        <family val="1"/>
      </rPr>
      <t xml:space="preserve"> kms hence with an average carting lead of </t>
    </r>
    <r>
      <rPr>
        <sz val="11"/>
        <color rgb="FFFF00FF"/>
        <rFont val="Times New Roman"/>
        <family val="1"/>
      </rPr>
      <t>43</t>
    </r>
    <r>
      <rPr>
        <sz val="11"/>
        <rFont val="Times New Roman"/>
        <family val="1"/>
      </rPr>
      <t xml:space="preserve"> kms is proposed for carting earth.</t>
    </r>
  </si>
  <si>
    <t xml:space="preserve">Forming Subgrade with borrowed useful selected soils having MDD of not less than 1.75 gm/cc and CBR not less than 10%, from outside road boundary by mechanical means up to SDR with all leads and lifts including pre-watering of soil at borrow area, removal of top soil, excavation of soils at borrowed area, conveyance of soil, depositing the soil on the embankment, spreading soil, breaking clods, sectioning, grading and consolidation with 8 to 10 Tonnes Vibratory Road Roller @ OMC to meet requirement of table 300-2 of MoRT&amp;H, including all hire and operational charges of T&amp;P, complete for finished item of work as per MoRT&amp;H (5th Revision) Specification Clause No. 305 </t>
  </si>
  <si>
    <t>Culvert 1000mm dia 8Nos 2 Rows</t>
  </si>
  <si>
    <t>EW found</t>
  </si>
  <si>
    <t>Sand fill</t>
  </si>
  <si>
    <t>VCC 1 3 6 fou</t>
  </si>
  <si>
    <t>VCC 1 3 6 body</t>
  </si>
  <si>
    <t>NP 4 1000mm</t>
  </si>
  <si>
    <t>Filling gravel</t>
  </si>
  <si>
    <t>Protective works</t>
  </si>
  <si>
    <t>Back filling  gravel</t>
  </si>
  <si>
    <t>Revetment toe</t>
  </si>
  <si>
    <t>.</t>
  </si>
  <si>
    <t>Grouted revet</t>
  </si>
  <si>
    <t xml:space="preserve"> VCC 1 3 6</t>
  </si>
  <si>
    <t>OH charges @ 4.615% (10%-VAT-insurance) on (A) + (B)+( C)</t>
  </si>
  <si>
    <t>Slab culvert ( 2Nos)</t>
  </si>
  <si>
    <t>Dismantling</t>
  </si>
  <si>
    <t>For 25M Square</t>
  </si>
  <si>
    <t>For 10M Square</t>
  </si>
  <si>
    <t>Sub Grade</t>
  </si>
  <si>
    <t>At Helipad site (3Days)</t>
  </si>
  <si>
    <t>Hire charges of Generator set 125 KVA to work site  for night time lighting  for  all other incidental charges etc complete as directed by the Engineer - in - Charge .</t>
  </si>
  <si>
    <t>At Helipad site (3 Days)</t>
  </si>
  <si>
    <t xml:space="preserve">A) Preparation of Helipad Base </t>
  </si>
  <si>
    <t>B) Construction of Helipad with CC and leveling the ground</t>
  </si>
  <si>
    <t xml:space="preserve">C) Providing barricading for the visit of Hon'ble Chief Minister of Andhra pradesh on 8.6.2026 to participate for the occasion  of PattadarPass Book </t>
  </si>
  <si>
    <t>Name of work :</t>
  </si>
  <si>
    <t xml:space="preserve">               Instructions of the Higher Authorities in view of visit of Hon'ble Chief minister of Andhra Pradesh Sri Nara Chandrababu Naidu at Siddantham of Penugonda  Mandal in West Godavari District on Dt 8.6.2026 on  Pass Book Distribution programme .  The Collector &amp;Disrtict Magistrate,W.G.Dt  was instructed vide proceedings  e- File No. 1976814/Cord/Proto/2025 Dt.3.06.2026of the Collector &amp; DistructMgistrate,West GodavariDistrict, Bhimavaram.  For  arrangements of construction of  Helipad for Landing Helicopter at  Siddantham village of Penugonda Mandal  of  Achanta  Assembly constituency.</t>
  </si>
  <si>
    <t xml:space="preserve">                                             Accordingly the Estimate is prepared as per the instructions of the Higher Authorities for construction of  Helipad arrangements on private layout at Siddantham with CC Helipad as per instructions of the higher Authorities for security of the landing of  chapper..</t>
  </si>
  <si>
    <r>
      <rPr>
        <u/>
        <sz val="16"/>
        <color rgb="FFFF00FF"/>
        <rFont val="Tahoma"/>
        <family val="2"/>
      </rPr>
      <t xml:space="preserve">Construction of Helipad with Cement concrete  </t>
    </r>
    <r>
      <rPr>
        <sz val="16"/>
        <color rgb="FFFF00FF"/>
        <rFont val="Tahoma"/>
        <family val="2"/>
      </rPr>
      <t>for the  visit of Hon'ble Chief Minister of Andhra pradesh Sri Nara Chandrababu Naidu Garu   on the occasion  of "Pattadar Pass Book- distribution"  Programme at Siddantham village of Penugonda mandal (Achanta constituency)in West Godavari District on 8.6.2026.</t>
    </r>
  </si>
  <si>
    <r>
      <t xml:space="preserve">                      Specification Report to accompany the estimate “</t>
    </r>
    <r>
      <rPr>
        <b/>
        <sz val="12"/>
        <color rgb="FFFF00FF"/>
        <rFont val="Times New Roman"/>
        <family val="1"/>
      </rPr>
      <t>Construction of Helipad with Cement concrete  for the  visit of Hon'ble Chief Minister of Andhra pradesh Sri Nara Chandrababu Naidu Garu   on the occasion  of "Pattadar Pass Book- distribution"  Programme at Siddantham village of Penugonda mandal (Achanta constituency)in West Godavari District on 8.6.2026.</t>
    </r>
    <r>
      <rPr>
        <b/>
        <sz val="12"/>
        <rFont val="Times New Roman"/>
        <family val="1"/>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</si>
</sst>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23">
    <numFmt numFmtId="41" formatCode="_ * #,##0_ ;_ * \-#,##0_ ;_ * &quot;-&quot;_ ;_ @_ "/>
    <numFmt numFmtId="43" formatCode="_ * #,##0.00_ ;_ * \-#,##0.00_ ;_ * &quot;-&quot;??_ ;_ @_ "/>
    <numFmt numFmtId="164" formatCode="_(* #,##0.00_);_(* \(#,##0.00\);_(* &quot;-&quot;??_);_(@_)"/>
    <numFmt numFmtId="165" formatCode="0.000"/>
    <numFmt numFmtId="166" formatCode="0.0000"/>
    <numFmt numFmtId="167" formatCode="0.000_);\(0.000\)"/>
    <numFmt numFmtId="168" formatCode="0.0"/>
    <numFmt numFmtId="169" formatCode="0.00_);\(0.00\)"/>
    <numFmt numFmtId="170" formatCode="&quot;$&quot;#,##0;\-&quot;$&quot;#,##0"/>
    <numFmt numFmtId="171" formatCode="##&quot;,&quot;##&quot;,&quot;##0"/>
    <numFmt numFmtId="172" formatCode="_(&quot;Rs.&quot;\ * #,##0.00_);_(&quot;Rs.&quot;\ * \(#,##0.00\);_(&quot;Rs.&quot;\ * &quot;-&quot;??_);_(@_)"/>
    <numFmt numFmtId="173" formatCode="&quot;$&quot;#,##0.00;[Red]\-&quot;$&quot;#,##0.00"/>
    <numFmt numFmtId="174" formatCode="_([$€-2]* #,##0.00_);_([$€-2]* \(#,##0.00\);_([$€-2]* &quot;-&quot;??_)"/>
    <numFmt numFmtId="175" formatCode="_-* #,##0\ _F_-;\-* #,##0\ _F_-;_-* &quot;-&quot;\ _F_-;_-@_-"/>
    <numFmt numFmtId="176" formatCode="_-* #,##0.00\ _F_-;\-* #,##0.00\ _F_-;_-* &quot;-&quot;??\ _F_-;_-@_-"/>
    <numFmt numFmtId="177" formatCode="mm/dd/yy"/>
    <numFmt numFmtId="178" formatCode="_-* #,##0_-;\-* #,##0_-;_-* &quot;-&quot;_-;_-@_-"/>
    <numFmt numFmtId="179" formatCode="_ &quot;Fr.&quot;\ * #,##0_ ;_ &quot;Fr.&quot;\ * \-#,##0_ ;_ &quot;Fr.&quot;\ * &quot;-&quot;_ ;_ @_ "/>
    <numFmt numFmtId="180" formatCode="_ &quot;Fr.&quot;\ * #,##0.00_ ;_ &quot;Fr.&quot;\ * \-#,##0.00_ ;_ &quot;Fr.&quot;\ * &quot;-&quot;??_ ;_ @_ "/>
    <numFmt numFmtId="181" formatCode="_-&quot;$&quot;* #,##0_-;\-&quot;$&quot;* #,##0_-;_-&quot;$&quot;* &quot;-&quot;_-;_-@_-"/>
    <numFmt numFmtId="182" formatCode="_-&quot;$&quot;* #,##0.00_-;\-&quot;$&quot;* #,##0.00_-;_-&quot;$&quot;* &quot;-&quot;??_-;_-@_-"/>
    <numFmt numFmtId="183" formatCode="&quot;\&quot;#,##0.00;[Red]&quot;\&quot;\-#,##0.00"/>
    <numFmt numFmtId="184" formatCode="&quot;\&quot;#,##0;[Red]&quot;\&quot;\-#,##0"/>
  </numFmts>
  <fonts count="136">
    <font>
      <sz val="10"/>
      <name val="Arial"/>
    </font>
    <font>
      <sz val="11"/>
      <color theme="1"/>
      <name val="Calibri"/>
      <family val="2"/>
      <scheme val="minor"/>
    </font>
    <font>
      <sz val="11"/>
      <color theme="1"/>
      <name val="Calibri"/>
      <family val="2"/>
      <scheme val="minor"/>
    </font>
    <font>
      <sz val="10"/>
      <name val="Arial"/>
      <family val="2"/>
    </font>
    <font>
      <sz val="10"/>
      <name val="Arial"/>
      <family val="2"/>
    </font>
    <font>
      <b/>
      <sz val="10"/>
      <name val="Arial"/>
      <family val="2"/>
    </font>
    <font>
      <sz val="12"/>
      <name val="Bookman Old Style"/>
      <family val="1"/>
    </font>
    <font>
      <sz val="11"/>
      <color indexed="8"/>
      <name val="Calibri"/>
      <family val="2"/>
      <charset val="1"/>
    </font>
    <font>
      <sz val="11"/>
      <name val="Arial"/>
      <family val="2"/>
    </font>
    <font>
      <sz val="10"/>
      <name val="Bookman Old Style"/>
      <family val="1"/>
    </font>
    <font>
      <b/>
      <sz val="10"/>
      <name val="Bookman Old Style"/>
      <family val="1"/>
    </font>
    <font>
      <b/>
      <vertAlign val="superscript"/>
      <sz val="10"/>
      <name val="Bookman Old Style"/>
      <family val="1"/>
    </font>
    <font>
      <b/>
      <u/>
      <sz val="10"/>
      <name val="Bookman Old Style"/>
      <family val="1"/>
    </font>
    <font>
      <b/>
      <i/>
      <sz val="10"/>
      <name val="Bookman Old Style"/>
      <family val="1"/>
    </font>
    <font>
      <b/>
      <sz val="12"/>
      <name val="Bookman Old Style"/>
      <family val="1"/>
    </font>
    <font>
      <i/>
      <sz val="12"/>
      <name val="Bookman Old Style"/>
      <family val="1"/>
    </font>
    <font>
      <b/>
      <sz val="10"/>
      <name val="Arial Narrow"/>
      <family val="2"/>
    </font>
    <font>
      <sz val="10"/>
      <name val="Arial Narrow"/>
      <family val="2"/>
    </font>
    <font>
      <sz val="10"/>
      <color indexed="12"/>
      <name val="Arial Narrow"/>
      <family val="2"/>
    </font>
    <font>
      <b/>
      <i/>
      <sz val="10"/>
      <color indexed="10"/>
      <name val="Arial Narrow"/>
      <family val="2"/>
    </font>
    <font>
      <b/>
      <i/>
      <sz val="10"/>
      <color indexed="17"/>
      <name val="Arial Narrow"/>
      <family val="2"/>
    </font>
    <font>
      <sz val="10"/>
      <name val="Tahoma"/>
      <family val="2"/>
    </font>
    <font>
      <sz val="14"/>
      <name val="Tahoma"/>
      <family val="2"/>
    </font>
    <font>
      <b/>
      <u/>
      <sz val="16"/>
      <name val="Tahoma"/>
      <family val="2"/>
    </font>
    <font>
      <sz val="16"/>
      <name val="Tahoma"/>
      <family val="2"/>
    </font>
    <font>
      <b/>
      <sz val="16"/>
      <name val="Tahoma"/>
      <family val="2"/>
    </font>
    <font>
      <b/>
      <sz val="10"/>
      <name val="Tahoma"/>
      <family val="2"/>
    </font>
    <font>
      <u/>
      <sz val="14"/>
      <name val="Tahoma"/>
      <family val="2"/>
    </font>
    <font>
      <sz val="10"/>
      <name val="Times New Roman"/>
      <family val="1"/>
    </font>
    <font>
      <b/>
      <sz val="12"/>
      <name val="Times New Roman"/>
      <family val="1"/>
    </font>
    <font>
      <sz val="11"/>
      <name val="Times New Roman"/>
      <family val="1"/>
    </font>
    <font>
      <sz val="12"/>
      <name val="Times New Roman"/>
      <family val="1"/>
    </font>
    <font>
      <b/>
      <u/>
      <sz val="11"/>
      <name val="Times New Roman"/>
      <family val="1"/>
    </font>
    <font>
      <b/>
      <sz val="11"/>
      <name val="Bookman Old Style"/>
      <family val="1"/>
    </font>
    <font>
      <b/>
      <sz val="11"/>
      <name val="Times New Roman"/>
      <family val="1"/>
    </font>
    <font>
      <b/>
      <i/>
      <u/>
      <sz val="12"/>
      <name val="Times New Roman"/>
      <family val="1"/>
    </font>
    <font>
      <b/>
      <u/>
      <sz val="16"/>
      <name val="Times New Roman"/>
      <family val="1"/>
    </font>
    <font>
      <sz val="11"/>
      <name val="Bookman Old Style"/>
      <family val="1"/>
    </font>
    <font>
      <b/>
      <u/>
      <sz val="12"/>
      <name val="Times New Roman"/>
      <family val="1"/>
    </font>
    <font>
      <i/>
      <sz val="11"/>
      <name val="Times New Roman"/>
      <family val="1"/>
    </font>
    <font>
      <b/>
      <sz val="10"/>
      <color rgb="FF0070C0"/>
      <name val="Arial"/>
      <family val="2"/>
    </font>
    <font>
      <b/>
      <sz val="10"/>
      <color rgb="FFFF0000"/>
      <name val="Bookman Old Style"/>
      <family val="1"/>
    </font>
    <font>
      <sz val="11"/>
      <color rgb="FFFF0000"/>
      <name val="Times New Roman"/>
      <family val="1"/>
    </font>
    <font>
      <b/>
      <sz val="11"/>
      <color rgb="FF00B050"/>
      <name val="Times New Roman"/>
      <family val="1"/>
    </font>
    <font>
      <sz val="11"/>
      <color rgb="FF00B050"/>
      <name val="Times New Roman"/>
      <family val="1"/>
    </font>
    <font>
      <sz val="10"/>
      <color rgb="FFFF0000"/>
      <name val="Bookman Old Style"/>
      <family val="1"/>
    </font>
    <font>
      <b/>
      <u/>
      <sz val="14"/>
      <name val="Bookman Old Style"/>
      <family val="1"/>
    </font>
    <font>
      <b/>
      <sz val="12"/>
      <name val="Arial"/>
      <family val="2"/>
    </font>
    <font>
      <b/>
      <sz val="11"/>
      <name val="Arial"/>
      <family val="2"/>
    </font>
    <font>
      <b/>
      <sz val="8"/>
      <name val="Arial"/>
      <family val="2"/>
    </font>
    <font>
      <sz val="11"/>
      <name val="Verdana"/>
      <family val="2"/>
    </font>
    <font>
      <sz val="11"/>
      <color indexed="8"/>
      <name val="Calibri"/>
      <family val="2"/>
    </font>
    <font>
      <sz val="11"/>
      <color indexed="9"/>
      <name val="Calibri"/>
      <family val="2"/>
    </font>
    <font>
      <sz val="11"/>
      <color indexed="20"/>
      <name val="Calibri"/>
      <family val="2"/>
    </font>
    <font>
      <sz val="7"/>
      <name val="Helv"/>
    </font>
    <font>
      <b/>
      <sz val="10"/>
      <name val="MS Sans Serif"/>
      <family val="2"/>
    </font>
    <font>
      <sz val="12"/>
      <name val="¹UAAA¼"/>
      <family val="3"/>
      <charset val="129"/>
    </font>
    <font>
      <sz val="10"/>
      <color indexed="8"/>
      <name val="Arial"/>
      <family val="2"/>
    </font>
    <font>
      <b/>
      <sz val="11"/>
      <color indexed="52"/>
      <name val="Calibri"/>
      <family val="2"/>
    </font>
    <font>
      <b/>
      <sz val="11"/>
      <color indexed="9"/>
      <name val="Calibri"/>
      <family val="2"/>
    </font>
    <font>
      <sz val="10"/>
      <name val="MS Serif"/>
      <family val="1"/>
    </font>
    <font>
      <b/>
      <sz val="11"/>
      <color indexed="8"/>
      <name val="Calibri"/>
      <family val="2"/>
    </font>
    <font>
      <sz val="10"/>
      <color indexed="16"/>
      <name val="MS Serif"/>
      <family val="1"/>
    </font>
    <font>
      <i/>
      <sz val="11"/>
      <color indexed="23"/>
      <name val="Calibri"/>
      <family val="2"/>
    </font>
    <font>
      <sz val="11"/>
      <color indexed="17"/>
      <name val="Calibri"/>
      <family val="2"/>
    </font>
    <font>
      <sz val="8"/>
      <name val="Arial"/>
      <family val="2"/>
    </font>
    <font>
      <b/>
      <sz val="15"/>
      <color indexed="56"/>
      <name val="Calibri"/>
      <family val="2"/>
    </font>
    <font>
      <b/>
      <sz val="13"/>
      <color indexed="56"/>
      <name val="Calibri"/>
      <family val="2"/>
    </font>
    <font>
      <b/>
      <sz val="11"/>
      <color indexed="56"/>
      <name val="Calibri"/>
      <family val="2"/>
    </font>
    <font>
      <u/>
      <sz val="10"/>
      <color indexed="12"/>
      <name val="Arial"/>
      <family val="2"/>
    </font>
    <font>
      <sz val="11"/>
      <color indexed="62"/>
      <name val="Calibri"/>
      <family val="2"/>
    </font>
    <font>
      <sz val="11"/>
      <color indexed="52"/>
      <name val="Calibri"/>
      <family val="2"/>
    </font>
    <font>
      <u/>
      <sz val="16"/>
      <name val="Verdana"/>
      <family val="2"/>
    </font>
    <font>
      <b/>
      <sz val="12"/>
      <name val="Courier New"/>
      <family val="3"/>
    </font>
    <font>
      <b/>
      <sz val="10"/>
      <name val="Times New Roman"/>
      <family val="1"/>
    </font>
    <font>
      <b/>
      <sz val="9"/>
      <name val="Verdana"/>
      <family val="2"/>
    </font>
    <font>
      <sz val="11"/>
      <color indexed="60"/>
      <name val="Calibri"/>
      <family val="2"/>
    </font>
    <font>
      <sz val="7"/>
      <name val="Small Fonts"/>
      <family val="2"/>
    </font>
    <font>
      <sz val="10"/>
      <name val="Courier"/>
      <family val="3"/>
    </font>
    <font>
      <sz val="11"/>
      <color indexed="8"/>
      <name val="Arial"/>
      <family val="2"/>
    </font>
    <font>
      <b/>
      <sz val="11"/>
      <color indexed="63"/>
      <name val="Calibri"/>
      <family val="2"/>
    </font>
    <font>
      <sz val="7"/>
      <color indexed="10"/>
      <name val="Helv"/>
    </font>
    <font>
      <sz val="8"/>
      <name val="Helv"/>
    </font>
    <font>
      <b/>
      <sz val="18"/>
      <color indexed="62"/>
      <name val="Cambria"/>
      <family val="2"/>
    </font>
    <font>
      <b/>
      <sz val="12"/>
      <name val="MS Sans Serif"/>
      <family val="2"/>
    </font>
    <font>
      <sz val="12"/>
      <name val="MS Sans Serif"/>
      <family val="2"/>
    </font>
    <font>
      <u/>
      <sz val="12"/>
      <name val="Verdana"/>
      <family val="2"/>
    </font>
    <font>
      <b/>
      <sz val="8"/>
      <color indexed="8"/>
      <name val="Helv"/>
    </font>
    <font>
      <b/>
      <sz val="18"/>
      <color indexed="56"/>
      <name val="Cambria"/>
      <family val="2"/>
    </font>
    <font>
      <sz val="11"/>
      <color indexed="10"/>
      <name val="Calibri"/>
      <family val="2"/>
    </font>
    <font>
      <sz val="14"/>
      <name val="뼻뮝"/>
      <family val="3"/>
      <charset val="129"/>
    </font>
    <font>
      <sz val="12"/>
      <name val="뼻뮝"/>
      <family val="1"/>
      <charset val="129"/>
    </font>
    <font>
      <sz val="12"/>
      <name val="바탕체"/>
      <family val="1"/>
      <charset val="129"/>
    </font>
    <font>
      <sz val="10"/>
      <name val="굴림체"/>
      <family val="3"/>
      <charset val="129"/>
    </font>
    <font>
      <u/>
      <sz val="11"/>
      <color rgb="FF0000FF"/>
      <name val="Arial"/>
      <family val="2"/>
    </font>
    <font>
      <b/>
      <u/>
      <sz val="11"/>
      <color rgb="FF0000FF"/>
      <name val="Arial"/>
      <family val="2"/>
    </font>
    <font>
      <b/>
      <sz val="12"/>
      <color rgb="FF009900"/>
      <name val="Times New Roman"/>
      <family val="1"/>
    </font>
    <font>
      <b/>
      <sz val="11"/>
      <color rgb="FF009900"/>
      <name val="Times New Roman"/>
      <family val="1"/>
    </font>
    <font>
      <b/>
      <sz val="10"/>
      <color rgb="FF009900"/>
      <name val="Bookman Old Style"/>
      <family val="1"/>
    </font>
    <font>
      <b/>
      <sz val="10"/>
      <color rgb="FF009900"/>
      <name val="Arial"/>
      <family val="2"/>
    </font>
    <font>
      <sz val="11"/>
      <color rgb="FF0000FF"/>
      <name val="Times New Roman"/>
      <family val="1"/>
    </font>
    <font>
      <b/>
      <sz val="8"/>
      <name val="Times New Roman"/>
      <family val="1"/>
    </font>
    <font>
      <sz val="8"/>
      <name val="Times New Roman"/>
      <family val="1"/>
    </font>
    <font>
      <b/>
      <u/>
      <sz val="10"/>
      <name val="Times New Roman"/>
      <family val="1"/>
    </font>
    <font>
      <b/>
      <sz val="12"/>
      <color rgb="FFFF0000"/>
      <name val="Times New Roman"/>
      <family val="1"/>
    </font>
    <font>
      <b/>
      <sz val="11"/>
      <color rgb="FFFF0000"/>
      <name val="Times New Roman"/>
      <family val="1"/>
    </font>
    <font>
      <b/>
      <sz val="9"/>
      <name val="Times New Roman"/>
      <family val="1"/>
    </font>
    <font>
      <b/>
      <sz val="11"/>
      <color rgb="FFFF00FF"/>
      <name val="Times New Roman"/>
      <family val="1"/>
    </font>
    <font>
      <sz val="11"/>
      <color rgb="FFCC00CC"/>
      <name val="Times New Roman"/>
      <family val="1"/>
    </font>
    <font>
      <sz val="10"/>
      <color rgb="FFCC6600"/>
      <name val="Arial"/>
      <family val="2"/>
    </font>
    <font>
      <sz val="10"/>
      <color rgb="FF009900"/>
      <name val="Bookman Old Style"/>
      <family val="1"/>
    </font>
    <font>
      <b/>
      <sz val="11"/>
      <color rgb="FF0000FF"/>
      <name val="Times New Roman"/>
      <family val="1"/>
    </font>
    <font>
      <sz val="11"/>
      <color rgb="FF009900"/>
      <name val="Times New Roman"/>
      <family val="1"/>
    </font>
    <font>
      <sz val="11"/>
      <color rgb="FFFF00FF"/>
      <name val="Times New Roman"/>
      <family val="1"/>
    </font>
    <font>
      <sz val="10"/>
      <color rgb="FFD60093"/>
      <name val="Arial"/>
      <family val="2"/>
    </font>
    <font>
      <vertAlign val="superscript"/>
      <sz val="10"/>
      <name val="Bookman Old Style"/>
      <family val="1"/>
    </font>
    <font>
      <b/>
      <sz val="11"/>
      <color rgb="FFFF0066"/>
      <name val="Times New Roman"/>
      <family val="1"/>
    </font>
    <font>
      <b/>
      <sz val="12"/>
      <color rgb="FFFF00FF"/>
      <name val="Times New Roman"/>
      <family val="1"/>
    </font>
    <font>
      <b/>
      <sz val="10"/>
      <color rgb="FFFF00FF"/>
      <name val="Bookman Old Style"/>
      <family val="1"/>
    </font>
    <font>
      <b/>
      <sz val="12"/>
      <color rgb="FFFF00FF"/>
      <name val="Bookman Old Style"/>
      <family val="1"/>
    </font>
    <font>
      <b/>
      <i/>
      <u/>
      <sz val="12"/>
      <color rgb="FF0000FF"/>
      <name val="Times New Roman"/>
      <family val="1"/>
    </font>
    <font>
      <b/>
      <u/>
      <sz val="14"/>
      <color rgb="FF0000FF"/>
      <name val="Bookman Old Style"/>
      <family val="1"/>
    </font>
    <font>
      <sz val="10"/>
      <color rgb="FF0000FF"/>
      <name val="Bookman Old Style"/>
      <family val="1"/>
    </font>
    <font>
      <sz val="10"/>
      <color rgb="FFFF00FF"/>
      <name val="Arial"/>
      <family val="2"/>
    </font>
    <font>
      <sz val="10"/>
      <color rgb="FF0000FF"/>
      <name val="Arial"/>
      <family val="2"/>
    </font>
    <font>
      <b/>
      <u/>
      <sz val="10"/>
      <color rgb="FF0000FF"/>
      <name val="Bookman Old Style"/>
      <family val="1"/>
    </font>
    <font>
      <b/>
      <sz val="12"/>
      <color rgb="FF0000FF"/>
      <name val="Times New Roman"/>
      <family val="1"/>
    </font>
    <font>
      <b/>
      <sz val="16"/>
      <color rgb="FF0000FF"/>
      <name val="Tahoma"/>
      <family val="2"/>
    </font>
    <font>
      <b/>
      <sz val="10"/>
      <color rgb="FFFF0066"/>
      <name val="Bookman Old Style"/>
      <family val="1"/>
    </font>
    <font>
      <b/>
      <sz val="10"/>
      <color rgb="FF0000FF"/>
      <name val="Bookman Old Style"/>
      <family val="1"/>
    </font>
    <font>
      <sz val="16"/>
      <color rgb="FFFF00FF"/>
      <name val="Tahoma"/>
      <family val="2"/>
    </font>
    <font>
      <sz val="14"/>
      <color rgb="FFFF00FF"/>
      <name val="Tahoma"/>
      <family val="2"/>
    </font>
    <font>
      <b/>
      <sz val="10"/>
      <name val="Cambria"/>
      <family val="1"/>
      <scheme val="major"/>
    </font>
    <font>
      <sz val="10"/>
      <name val="Cambria"/>
      <family val="1"/>
      <scheme val="major"/>
    </font>
    <font>
      <b/>
      <u/>
      <sz val="10"/>
      <name val="Cambria"/>
      <family val="1"/>
      <scheme val="major"/>
    </font>
    <font>
      <u/>
      <sz val="16"/>
      <color rgb="FFFF00FF"/>
      <name val="Tahoma"/>
      <family val="2"/>
    </font>
  </fonts>
  <fills count="41">
    <fill>
      <patternFill patternType="none"/>
    </fill>
    <fill>
      <patternFill patternType="gray125"/>
    </fill>
    <fill>
      <patternFill patternType="solid">
        <fgColor rgb="FFFFFF00"/>
        <bgColor indexed="64"/>
      </patternFill>
    </fill>
    <fill>
      <patternFill patternType="solid">
        <fgColor rgb="FF66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31"/>
      </patternFill>
    </fill>
    <fill>
      <patternFill patternType="solid">
        <fgColor indexed="44"/>
        <bgColor indexed="44"/>
      </patternFill>
    </fill>
    <fill>
      <patternFill patternType="solid">
        <fgColor indexed="62"/>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22"/>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9"/>
        <bgColor indexed="9"/>
      </patternFill>
    </fill>
    <fill>
      <patternFill patternType="solid">
        <fgColor theme="0"/>
        <bgColor indexed="64"/>
      </patternFill>
    </fill>
  </fills>
  <borders count="8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bottom/>
      <diagonal/>
    </border>
    <border>
      <left style="thin">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bottom style="dotted">
        <color indexed="64"/>
      </bottom>
      <diagonal/>
    </border>
    <border>
      <left/>
      <right style="thin">
        <color indexed="64"/>
      </right>
      <top/>
      <bottom style="thin">
        <color indexed="64"/>
      </bottom>
      <diagonal/>
    </border>
    <border>
      <left/>
      <right style="thin">
        <color indexed="64"/>
      </right>
      <top/>
      <bottom style="dotted">
        <color indexed="64"/>
      </bottom>
      <diagonal/>
    </border>
    <border>
      <left style="thin">
        <color indexed="64"/>
      </left>
      <right/>
      <top/>
      <bottom style="dotted">
        <color indexed="64"/>
      </bottom>
      <diagonal/>
    </border>
    <border>
      <left/>
      <right style="thin">
        <color indexed="64"/>
      </right>
      <top style="thin">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hair">
        <color indexed="64"/>
      </left>
      <right/>
      <top/>
      <bottom/>
      <diagonal/>
    </border>
    <border>
      <left/>
      <right/>
      <top/>
      <bottom style="hair">
        <color indexed="64"/>
      </bottom>
      <diagonal/>
    </border>
    <border>
      <left style="thin">
        <color indexed="64"/>
      </left>
      <right style="thin">
        <color indexed="64"/>
      </right>
      <top style="dotted">
        <color indexed="64"/>
      </top>
      <bottom/>
      <diagonal/>
    </border>
    <border>
      <left style="thin">
        <color indexed="64"/>
      </left>
      <right style="thin">
        <color indexed="64"/>
      </right>
      <top/>
      <bottom style="dotted">
        <color indexed="64"/>
      </bottom>
      <diagonal/>
    </border>
    <border>
      <left style="thin">
        <color indexed="64"/>
      </left>
      <right style="thin">
        <color indexed="64"/>
      </right>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medium">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top style="thin">
        <color auto="1"/>
      </top>
      <bottom/>
      <diagonal/>
    </border>
    <border>
      <left style="hair">
        <color indexed="64"/>
      </left>
      <right/>
      <top style="hair">
        <color indexed="64"/>
      </top>
      <bottom style="hair">
        <color indexed="64"/>
      </bottom>
      <diagonal/>
    </border>
  </borders>
  <cellStyleXfs count="237">
    <xf numFmtId="0" fontId="0" fillId="0" borderId="0"/>
    <xf numFmtId="164" fontId="4" fillId="0" borderId="0" applyFont="0" applyFill="0" applyBorder="0" applyAlignment="0" applyProtection="0"/>
    <xf numFmtId="0" fontId="7" fillId="0" borderId="0"/>
    <xf numFmtId="0" fontId="4" fillId="0" borderId="0"/>
    <xf numFmtId="0" fontId="4" fillId="0" borderId="0"/>
    <xf numFmtId="0" fontId="4" fillId="0" borderId="0"/>
    <xf numFmtId="0" fontId="4" fillId="0" borderId="0"/>
    <xf numFmtId="0" fontId="3" fillId="0" borderId="0">
      <alignment horizontal="justify" vertical="top" wrapText="1"/>
    </xf>
    <xf numFmtId="9" fontId="3" fillId="0" borderId="0" applyFont="0" applyFill="0" applyBorder="0" applyAlignment="0" applyProtection="0"/>
    <xf numFmtId="0" fontId="3" fillId="0" borderId="0"/>
    <xf numFmtId="0" fontId="3" fillId="0" borderId="0"/>
    <xf numFmtId="0" fontId="51" fillId="4" borderId="0" applyNumberFormat="0" applyBorder="0" applyAlignment="0" applyProtection="0"/>
    <xf numFmtId="0" fontId="51" fillId="5" borderId="0" applyNumberFormat="0" applyBorder="0" applyAlignment="0" applyProtection="0"/>
    <xf numFmtId="0" fontId="51" fillId="6" borderId="0" applyNumberFormat="0" applyBorder="0" applyAlignment="0" applyProtection="0"/>
    <xf numFmtId="0" fontId="51" fillId="7" borderId="0" applyNumberFormat="0" applyBorder="0" applyAlignment="0" applyProtection="0"/>
    <xf numFmtId="0" fontId="51" fillId="8" borderId="0" applyNumberFormat="0" applyBorder="0" applyAlignment="0" applyProtection="0"/>
    <xf numFmtId="0" fontId="51" fillId="9" borderId="0" applyNumberFormat="0" applyBorder="0" applyAlignment="0" applyProtection="0"/>
    <xf numFmtId="0" fontId="51" fillId="10" borderId="0" applyNumberFormat="0" applyBorder="0" applyAlignment="0" applyProtection="0"/>
    <xf numFmtId="0" fontId="51" fillId="11" borderId="0" applyNumberFormat="0" applyBorder="0" applyAlignment="0" applyProtection="0"/>
    <xf numFmtId="0" fontId="51" fillId="12" borderId="0" applyNumberFormat="0" applyBorder="0" applyAlignment="0" applyProtection="0"/>
    <xf numFmtId="0" fontId="51" fillId="7" borderId="0" applyNumberFormat="0" applyBorder="0" applyAlignment="0" applyProtection="0"/>
    <xf numFmtId="0" fontId="51" fillId="10" borderId="0" applyNumberFormat="0" applyBorder="0" applyAlignment="0" applyProtection="0"/>
    <xf numFmtId="0" fontId="51" fillId="13" borderId="0" applyNumberFormat="0" applyBorder="0" applyAlignment="0" applyProtection="0"/>
    <xf numFmtId="0" fontId="52" fillId="14" borderId="0" applyNumberFormat="0" applyBorder="0" applyAlignment="0" applyProtection="0"/>
    <xf numFmtId="0" fontId="52" fillId="11" borderId="0" applyNumberFormat="0" applyBorder="0" applyAlignment="0" applyProtection="0"/>
    <xf numFmtId="0" fontId="52" fillId="12" borderId="0" applyNumberFormat="0" applyBorder="0" applyAlignment="0" applyProtection="0"/>
    <xf numFmtId="0" fontId="52" fillId="15" borderId="0" applyNumberFormat="0" applyBorder="0" applyAlignment="0" applyProtection="0"/>
    <xf numFmtId="0" fontId="52" fillId="16" borderId="0" applyNumberFormat="0" applyBorder="0" applyAlignment="0" applyProtection="0"/>
    <xf numFmtId="0" fontId="52" fillId="17" borderId="0" applyNumberFormat="0" applyBorder="0" applyAlignment="0" applyProtection="0"/>
    <xf numFmtId="0" fontId="8" fillId="0" borderId="54">
      <alignment horizontal="left" vertical="center" wrapText="1" readingOrder="1"/>
    </xf>
    <xf numFmtId="0" fontId="51" fillId="18" borderId="0" applyNumberFormat="0" applyBorder="0" applyAlignment="0" applyProtection="0"/>
    <xf numFmtId="0" fontId="51" fillId="18" borderId="0" applyNumberFormat="0" applyBorder="0" applyAlignment="0" applyProtection="0"/>
    <xf numFmtId="0" fontId="52" fillId="19" borderId="0" applyNumberFormat="0" applyBorder="0" applyAlignment="0" applyProtection="0"/>
    <xf numFmtId="0" fontId="52" fillId="20" borderId="0" applyNumberFormat="0" applyBorder="0" applyAlignment="0" applyProtection="0"/>
    <xf numFmtId="0" fontId="52" fillId="20" borderId="0" applyNumberFormat="0" applyBorder="0" applyAlignment="0" applyProtection="0"/>
    <xf numFmtId="0" fontId="52" fillId="20" borderId="0" applyNumberFormat="0" applyBorder="0" applyAlignment="0" applyProtection="0"/>
    <xf numFmtId="0" fontId="51" fillId="21" borderId="0" applyNumberFormat="0" applyBorder="0" applyAlignment="0" applyProtection="0"/>
    <xf numFmtId="0" fontId="51" fillId="22" borderId="0" applyNumberFormat="0" applyBorder="0" applyAlignment="0" applyProtection="0"/>
    <xf numFmtId="0" fontId="52" fillId="23" borderId="0" applyNumberFormat="0" applyBorder="0" applyAlignment="0" applyProtection="0"/>
    <xf numFmtId="0" fontId="52" fillId="24" borderId="0" applyNumberFormat="0" applyBorder="0" applyAlignment="0" applyProtection="0"/>
    <xf numFmtId="0" fontId="52" fillId="24" borderId="0" applyNumberFormat="0" applyBorder="0" applyAlignment="0" applyProtection="0"/>
    <xf numFmtId="0" fontId="52" fillId="24" borderId="0" applyNumberFormat="0" applyBorder="0" applyAlignment="0" applyProtection="0"/>
    <xf numFmtId="0" fontId="51" fillId="21" borderId="0" applyNumberFormat="0" applyBorder="0" applyAlignment="0" applyProtection="0"/>
    <xf numFmtId="0" fontId="51" fillId="25" borderId="0" applyNumberFormat="0" applyBorder="0" applyAlignment="0" applyProtection="0"/>
    <xf numFmtId="0" fontId="52" fillId="22"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1" fillId="18" borderId="0" applyNumberFormat="0" applyBorder="0" applyAlignment="0" applyProtection="0"/>
    <xf numFmtId="0" fontId="51" fillId="22" borderId="0" applyNumberFormat="0" applyBorder="0" applyAlignment="0" applyProtection="0"/>
    <xf numFmtId="0" fontId="52" fillId="22"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51" fillId="27" borderId="0" applyNumberFormat="0" applyBorder="0" applyAlignment="0" applyProtection="0"/>
    <xf numFmtId="0" fontId="51" fillId="18" borderId="0" applyNumberFormat="0" applyBorder="0" applyAlignment="0" applyProtection="0"/>
    <xf numFmtId="0" fontId="52" fillId="19" borderId="0" applyNumberFormat="0" applyBorder="0" applyAlignment="0" applyProtection="0"/>
    <xf numFmtId="0" fontId="52" fillId="16" borderId="0" applyNumberFormat="0" applyBorder="0" applyAlignment="0" applyProtection="0"/>
    <xf numFmtId="0" fontId="52" fillId="16" borderId="0" applyNumberFormat="0" applyBorder="0" applyAlignment="0" applyProtection="0"/>
    <xf numFmtId="0" fontId="52" fillId="16" borderId="0" applyNumberFormat="0" applyBorder="0" applyAlignment="0" applyProtection="0"/>
    <xf numFmtId="0" fontId="51" fillId="21" borderId="0" applyNumberFormat="0" applyBorder="0" applyAlignment="0" applyProtection="0"/>
    <xf numFmtId="0" fontId="51" fillId="28" borderId="0" applyNumberFormat="0" applyBorder="0" applyAlignment="0" applyProtection="0"/>
    <xf numFmtId="0" fontId="52" fillId="28" borderId="0" applyNumberFormat="0" applyBorder="0" applyAlignment="0" applyProtection="0"/>
    <xf numFmtId="0" fontId="52" fillId="29" borderId="0" applyNumberFormat="0" applyBorder="0" applyAlignment="0" applyProtection="0"/>
    <xf numFmtId="0" fontId="52" fillId="29" borderId="0" applyNumberFormat="0" applyBorder="0" applyAlignment="0" applyProtection="0"/>
    <xf numFmtId="0" fontId="52" fillId="29" borderId="0" applyNumberFormat="0" applyBorder="0" applyAlignment="0" applyProtection="0"/>
    <xf numFmtId="0" fontId="53" fillId="5" borderId="0" applyNumberFormat="0" applyBorder="0" applyAlignment="0" applyProtection="0"/>
    <xf numFmtId="3" fontId="54" fillId="0" borderId="0"/>
    <xf numFmtId="170" fontId="55" fillId="0" borderId="9" applyAlignment="0" applyProtection="0"/>
    <xf numFmtId="0" fontId="56" fillId="0" borderId="0"/>
    <xf numFmtId="0" fontId="56" fillId="0" borderId="0"/>
    <xf numFmtId="0" fontId="57" fillId="0" borderId="0" applyFill="0" applyBorder="0" applyAlignment="0"/>
    <xf numFmtId="0" fontId="58" fillId="30" borderId="55" applyNumberFormat="0" applyAlignment="0" applyProtection="0"/>
    <xf numFmtId="0" fontId="59" fillId="31" borderId="56" applyNumberForma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71"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8" fontId="3" fillId="0" borderId="0" applyFont="0" applyFill="0" applyBorder="0" applyAlignment="0" applyProtection="0"/>
    <xf numFmtId="164" fontId="3" fillId="0" borderId="0" applyFont="0" applyFill="0" applyBorder="0" applyAlignment="0" applyProtection="0"/>
    <xf numFmtId="164" fontId="28" fillId="0" borderId="0" applyFont="0" applyFill="0" applyBorder="0" applyAlignment="0" applyProtection="0"/>
    <xf numFmtId="3" fontId="3" fillId="0" borderId="0" applyFont="0" applyFill="0" applyBorder="0" applyAlignment="0" applyProtection="0"/>
    <xf numFmtId="0" fontId="60" fillId="0" borderId="0" applyNumberFormat="0" applyAlignment="0">
      <alignment horizontal="left"/>
    </xf>
    <xf numFmtId="172" fontId="3" fillId="0" borderId="0" applyFont="0" applyFill="0" applyBorder="0" applyAlignment="0" applyProtection="0"/>
    <xf numFmtId="173" fontId="3" fillId="0" borderId="0" applyFont="0" applyFill="0" applyBorder="0" applyAlignment="0" applyProtection="0"/>
    <xf numFmtId="0" fontId="3" fillId="0" borderId="0" applyFont="0" applyFill="0" applyBorder="0" applyAlignment="0" applyProtection="0"/>
    <xf numFmtId="41" fontId="3" fillId="0" borderId="0" applyFont="0" applyFill="0" applyBorder="0" applyAlignment="0" applyProtection="0"/>
    <xf numFmtId="43" fontId="3" fillId="0" borderId="0" applyFont="0" applyFill="0" applyBorder="0" applyAlignment="0" applyProtection="0"/>
    <xf numFmtId="0" fontId="61" fillId="32" borderId="0" applyNumberFormat="0" applyBorder="0" applyAlignment="0" applyProtection="0"/>
    <xf numFmtId="0" fontId="61" fillId="33" borderId="0" applyNumberFormat="0" applyBorder="0" applyAlignment="0" applyProtection="0"/>
    <xf numFmtId="0" fontId="61" fillId="34" borderId="0" applyNumberFormat="0" applyBorder="0" applyAlignment="0" applyProtection="0"/>
    <xf numFmtId="0" fontId="62" fillId="0" borderId="0" applyNumberFormat="0" applyAlignment="0">
      <alignment horizontal="left"/>
    </xf>
    <xf numFmtId="174" fontId="3" fillId="0" borderId="0" applyFont="0" applyFill="0" applyBorder="0" applyAlignment="0" applyProtection="0"/>
    <xf numFmtId="174" fontId="3" fillId="0" borderId="0" applyFont="0" applyFill="0" applyBorder="0" applyAlignment="0" applyProtection="0"/>
    <xf numFmtId="0" fontId="63" fillId="0" borderId="0" applyNumberFormat="0" applyFill="0" applyBorder="0" applyAlignment="0" applyProtection="0"/>
    <xf numFmtId="2" fontId="3" fillId="0" borderId="0" applyFont="0" applyFill="0" applyBorder="0" applyAlignment="0" applyProtection="0"/>
    <xf numFmtId="1" fontId="3" fillId="0" borderId="0"/>
    <xf numFmtId="0" fontId="64" fillId="6" borderId="0" applyNumberFormat="0" applyBorder="0" applyAlignment="0" applyProtection="0"/>
    <xf numFmtId="38" fontId="65" fillId="35" borderId="0" applyNumberFormat="0" applyBorder="0" applyAlignment="0" applyProtection="0"/>
    <xf numFmtId="38" fontId="65" fillId="35" borderId="0" applyNumberFormat="0" applyBorder="0" applyAlignment="0" applyProtection="0"/>
    <xf numFmtId="0" fontId="47" fillId="0" borderId="57" applyNumberFormat="0" applyAlignment="0" applyProtection="0">
      <alignment horizontal="left" vertical="center"/>
    </xf>
    <xf numFmtId="0" fontId="47" fillId="0" borderId="6">
      <alignment horizontal="left" vertical="center"/>
    </xf>
    <xf numFmtId="0" fontId="66" fillId="0" borderId="58" applyNumberFormat="0" applyFill="0" applyAlignment="0" applyProtection="0"/>
    <xf numFmtId="0" fontId="67" fillId="0" borderId="59" applyNumberFormat="0" applyFill="0" applyAlignment="0" applyProtection="0"/>
    <xf numFmtId="0" fontId="68" fillId="0" borderId="60" applyNumberFormat="0" applyFill="0" applyAlignment="0" applyProtection="0"/>
    <xf numFmtId="0" fontId="68" fillId="0" borderId="0" applyNumberFormat="0" applyFill="0" applyBorder="0" applyAlignment="0" applyProtection="0"/>
    <xf numFmtId="0" fontId="69" fillId="0" borderId="0" applyNumberFormat="0" applyFill="0" applyBorder="0" applyAlignment="0" applyProtection="0">
      <alignment vertical="top"/>
      <protection locked="0"/>
    </xf>
    <xf numFmtId="0" fontId="69" fillId="0" borderId="0" applyNumberFormat="0" applyFill="0" applyBorder="0" applyAlignment="0" applyProtection="0">
      <alignment vertical="top"/>
      <protection locked="0"/>
    </xf>
    <xf numFmtId="10" fontId="65" fillId="36" borderId="1" applyNumberFormat="0" applyBorder="0" applyAlignment="0" applyProtection="0"/>
    <xf numFmtId="10" fontId="65" fillId="36" borderId="1" applyNumberFormat="0" applyBorder="0" applyAlignment="0" applyProtection="0"/>
    <xf numFmtId="0" fontId="70" fillId="9" borderId="55" applyNumberFormat="0" applyAlignment="0" applyProtection="0"/>
    <xf numFmtId="0" fontId="70" fillId="9" borderId="55" applyNumberFormat="0" applyAlignment="0" applyProtection="0"/>
    <xf numFmtId="0" fontId="70" fillId="9" borderId="55" applyNumberFormat="0" applyAlignment="0" applyProtection="0"/>
    <xf numFmtId="0" fontId="71" fillId="0" borderId="61" applyNumberFormat="0" applyFill="0" applyAlignment="0" applyProtection="0"/>
    <xf numFmtId="0" fontId="72" fillId="0" borderId="1">
      <alignment horizontal="center" vertical="center" wrapText="1"/>
    </xf>
    <xf numFmtId="0" fontId="73" fillId="0" borderId="0">
      <alignment vertical="top"/>
    </xf>
    <xf numFmtId="168" fontId="74" fillId="0" borderId="3">
      <alignment horizontal="right"/>
    </xf>
    <xf numFmtId="175" fontId="3" fillId="0" borderId="0" applyFont="0" applyFill="0" applyBorder="0" applyAlignment="0" applyProtection="0"/>
    <xf numFmtId="176" fontId="3" fillId="0" borderId="0" applyFont="0" applyFill="0" applyBorder="0" applyAlignment="0" applyProtection="0"/>
    <xf numFmtId="0" fontId="75" fillId="0" borderId="1">
      <alignment wrapText="1"/>
    </xf>
    <xf numFmtId="0" fontId="76" fillId="37" borderId="0" applyNumberFormat="0" applyBorder="0" applyAlignment="0" applyProtection="0"/>
    <xf numFmtId="37" fontId="77" fillId="0" borderId="0"/>
    <xf numFmtId="0" fontId="78" fillId="0" borderId="0"/>
    <xf numFmtId="0" fontId="3" fillId="0" borderId="0"/>
    <xf numFmtId="0" fontId="3" fillId="0" borderId="0"/>
    <xf numFmtId="0" fontId="3" fillId="0" borderId="0"/>
    <xf numFmtId="0" fontId="3" fillId="0" borderId="0"/>
    <xf numFmtId="0" fontId="28" fillId="0" borderId="0"/>
    <xf numFmtId="0" fontId="3" fillId="0" borderId="0"/>
    <xf numFmtId="0" fontId="8" fillId="0" borderId="0"/>
    <xf numFmtId="0" fontId="3" fillId="0" borderId="0"/>
    <xf numFmtId="0" fontId="3" fillId="0" borderId="0"/>
    <xf numFmtId="0" fontId="3" fillId="0" borderId="0"/>
    <xf numFmtId="0" fontId="2" fillId="0" borderId="0"/>
    <xf numFmtId="0" fontId="2" fillId="0" borderId="0"/>
    <xf numFmtId="0" fontId="7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2" fillId="0" borderId="0"/>
    <xf numFmtId="0" fontId="3" fillId="0" borderId="0"/>
    <xf numFmtId="0" fontId="3" fillId="0" borderId="0"/>
    <xf numFmtId="0" fontId="2" fillId="0" borderId="0"/>
    <xf numFmtId="0" fontId="3" fillId="0" borderId="0"/>
    <xf numFmtId="0" fontId="2" fillId="0" borderId="0"/>
    <xf numFmtId="0" fontId="3" fillId="0" borderId="0"/>
    <xf numFmtId="0" fontId="3" fillId="0" borderId="0"/>
    <xf numFmtId="0" fontId="2" fillId="0" borderId="0"/>
    <xf numFmtId="0" fontId="2" fillId="0" borderId="0"/>
    <xf numFmtId="0" fontId="2" fillId="0" borderId="0"/>
    <xf numFmtId="0" fontId="51" fillId="0" borderId="0"/>
    <xf numFmtId="0" fontId="2" fillId="0" borderId="0"/>
    <xf numFmtId="0" fontId="2" fillId="0" borderId="0"/>
    <xf numFmtId="0" fontId="3" fillId="0" borderId="0"/>
    <xf numFmtId="0" fontId="3" fillId="0" borderId="0"/>
    <xf numFmtId="0" fontId="3" fillId="0" borderId="0"/>
    <xf numFmtId="0" fontId="2" fillId="0" borderId="0"/>
    <xf numFmtId="0" fontId="2" fillId="0" borderId="0"/>
    <xf numFmtId="0" fontId="51" fillId="0" borderId="0"/>
    <xf numFmtId="0" fontId="51" fillId="0" borderId="0"/>
    <xf numFmtId="0" fontId="2" fillId="0" borderId="0"/>
    <xf numFmtId="0" fontId="3" fillId="0" borderId="0"/>
    <xf numFmtId="0" fontId="3" fillId="0" borderId="0"/>
    <xf numFmtId="0" fontId="2" fillId="0" borderId="0"/>
    <xf numFmtId="0" fontId="3" fillId="0" borderId="0"/>
    <xf numFmtId="0" fontId="3" fillId="38" borderId="62" applyNumberFormat="0" applyFont="0" applyAlignment="0" applyProtection="0"/>
    <xf numFmtId="0" fontId="80" fillId="30" borderId="63" applyNumberFormat="0" applyAlignment="0" applyProtection="0"/>
    <xf numFmtId="10"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3" fontId="81" fillId="0" borderId="0"/>
    <xf numFmtId="177" fontId="82" fillId="0" borderId="0" applyNumberFormat="0" applyFill="0" applyBorder="0" applyAlignment="0" applyProtection="0">
      <alignment horizontal="left"/>
    </xf>
    <xf numFmtId="0" fontId="83" fillId="0" borderId="0" applyNumberFormat="0" applyFill="0" applyBorder="0" applyAlignment="0" applyProtection="0"/>
    <xf numFmtId="0" fontId="84" fillId="0" borderId="1">
      <alignment horizontal="center"/>
    </xf>
    <xf numFmtId="0" fontId="50" fillId="0" borderId="0">
      <alignment horizontal="left" vertical="top" wrapText="1"/>
    </xf>
    <xf numFmtId="0" fontId="84" fillId="0" borderId="0">
      <alignment horizontal="center" vertical="center"/>
    </xf>
    <xf numFmtId="0" fontId="85" fillId="39" borderId="0" applyNumberFormat="0" applyFill="0">
      <alignment horizontal="left" vertical="center"/>
    </xf>
    <xf numFmtId="0" fontId="86" fillId="0" borderId="1">
      <alignment horizontal="center" vertical="center" wrapText="1"/>
    </xf>
    <xf numFmtId="40" fontId="87" fillId="0" borderId="0" applyBorder="0">
      <alignment horizontal="right"/>
    </xf>
    <xf numFmtId="178" fontId="3" fillId="0" borderId="0" applyFont="0" applyFill="0" applyBorder="0" applyAlignment="0" applyProtection="0"/>
    <xf numFmtId="0" fontId="3" fillId="0" borderId="0"/>
    <xf numFmtId="40" fontId="34" fillId="0" borderId="0"/>
    <xf numFmtId="0" fontId="88" fillId="0" borderId="0" applyNumberFormat="0" applyFill="0" applyBorder="0" applyAlignment="0" applyProtection="0"/>
    <xf numFmtId="0" fontId="61" fillId="0" borderId="64" applyNumberFormat="0" applyFill="0" applyAlignment="0" applyProtection="0"/>
    <xf numFmtId="179" fontId="3" fillId="0" borderId="0" applyFont="0" applyFill="0" applyBorder="0" applyAlignment="0" applyProtection="0"/>
    <xf numFmtId="180" fontId="3" fillId="0" borderId="0" applyFont="0" applyFill="0" applyBorder="0" applyAlignment="0" applyProtection="0"/>
    <xf numFmtId="0" fontId="89" fillId="0" borderId="0" applyNumberFormat="0" applyFill="0" applyBorder="0" applyAlignment="0" applyProtection="0"/>
    <xf numFmtId="40" fontId="90" fillId="0" borderId="0" applyFont="0" applyFill="0" applyBorder="0" applyAlignment="0" applyProtection="0"/>
    <xf numFmtId="38" fontId="90" fillId="0" borderId="0" applyFont="0" applyFill="0" applyBorder="0" applyAlignment="0" applyProtection="0"/>
    <xf numFmtId="0" fontId="90" fillId="0" borderId="0" applyFont="0" applyFill="0" applyBorder="0" applyAlignment="0" applyProtection="0"/>
    <xf numFmtId="0" fontId="90" fillId="0" borderId="0" applyFont="0" applyFill="0" applyBorder="0" applyAlignment="0" applyProtection="0"/>
    <xf numFmtId="10" fontId="3" fillId="0" borderId="0" applyFont="0" applyFill="0" applyBorder="0" applyAlignment="0" applyProtection="0"/>
    <xf numFmtId="0" fontId="91" fillId="0" borderId="0"/>
    <xf numFmtId="181" fontId="3" fillId="0" borderId="0" applyFont="0" applyFill="0" applyBorder="0" applyAlignment="0" applyProtection="0"/>
    <xf numFmtId="182" fontId="3" fillId="0" borderId="0" applyFont="0" applyFill="0" applyBorder="0" applyAlignment="0" applyProtection="0"/>
    <xf numFmtId="183" fontId="92" fillId="0" borderId="0" applyFont="0" applyFill="0" applyBorder="0" applyAlignment="0" applyProtection="0"/>
    <xf numFmtId="184" fontId="92" fillId="0" borderId="0" applyFont="0" applyFill="0" applyBorder="0" applyAlignment="0" applyProtection="0"/>
    <xf numFmtId="0" fontId="93" fillId="0" borderId="0"/>
    <xf numFmtId="43" fontId="3" fillId="0" borderId="0" applyFont="0" applyFill="0" applyBorder="0" applyAlignment="0" applyProtection="0"/>
    <xf numFmtId="0" fontId="3" fillId="0" borderId="0"/>
    <xf numFmtId="0" fontId="3" fillId="0" borderId="0"/>
    <xf numFmtId="164" fontId="3" fillId="0" borderId="0" applyFont="0" applyFill="0" applyBorder="0" applyAlignment="0" applyProtection="0"/>
    <xf numFmtId="0" fontId="1" fillId="0" borderId="0"/>
    <xf numFmtId="0" fontId="3" fillId="0" borderId="0"/>
    <xf numFmtId="43" fontId="1" fillId="0" borderId="0" applyFont="0" applyFill="0" applyBorder="0" applyAlignment="0" applyProtection="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8" fillId="0" borderId="0"/>
    <xf numFmtId="0" fontId="3" fillId="0" borderId="0"/>
    <xf numFmtId="0" fontId="1" fillId="0" borderId="0"/>
    <xf numFmtId="0" fontId="3" fillId="0" borderId="0"/>
  </cellStyleXfs>
  <cellXfs count="1029">
    <xf numFmtId="0" fontId="0" fillId="0" borderId="0" xfId="0"/>
    <xf numFmtId="0" fontId="4" fillId="0" borderId="1" xfId="0" applyFont="1" applyBorder="1" applyAlignment="1">
      <alignment vertical="center"/>
    </xf>
    <xf numFmtId="0" fontId="4" fillId="0" borderId="1" xfId="0" applyFont="1" applyBorder="1" applyAlignment="1">
      <alignment horizontal="left" vertical="center" wrapText="1"/>
    </xf>
    <xf numFmtId="0" fontId="5" fillId="0" borderId="1" xfId="0" applyFont="1" applyBorder="1" applyAlignment="1">
      <alignment vertical="center"/>
    </xf>
    <xf numFmtId="0" fontId="4" fillId="0" borderId="0" xfId="0" applyFont="1" applyAlignment="1">
      <alignment horizontal="center" vertical="center"/>
    </xf>
    <xf numFmtId="0" fontId="4" fillId="0" borderId="0" xfId="0" applyFont="1"/>
    <xf numFmtId="2" fontId="0" fillId="0" borderId="0" xfId="0" applyNumberFormat="1" applyAlignment="1">
      <alignment horizontal="center"/>
    </xf>
    <xf numFmtId="0" fontId="0" fillId="0" borderId="0" xfId="0" applyAlignment="1">
      <alignment wrapText="1"/>
    </xf>
    <xf numFmtId="2" fontId="5" fillId="0" borderId="0" xfId="0" applyNumberFormat="1" applyFont="1" applyAlignment="1">
      <alignment horizontal="center"/>
    </xf>
    <xf numFmtId="0" fontId="5" fillId="0" borderId="0" xfId="0" applyFont="1"/>
    <xf numFmtId="0" fontId="5" fillId="0" borderId="0" xfId="0" applyFont="1" applyAlignment="1">
      <alignment horizontal="right"/>
    </xf>
    <xf numFmtId="0" fontId="4" fillId="0" borderId="0" xfId="0" applyFont="1" applyAlignment="1">
      <alignment horizontal="right"/>
    </xf>
    <xf numFmtId="165" fontId="0" fillId="0" borderId="0" xfId="0" applyNumberFormat="1" applyAlignment="1">
      <alignment horizontal="center"/>
    </xf>
    <xf numFmtId="0" fontId="0" fillId="0" borderId="0" xfId="0" applyAlignment="1">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4" fillId="0" borderId="1" xfId="0" applyFont="1" applyBorder="1" applyAlignment="1">
      <alignment horizontal="center" vertical="center"/>
    </xf>
    <xf numFmtId="0" fontId="40" fillId="0" borderId="1" xfId="0" applyFont="1" applyBorder="1" applyAlignment="1">
      <alignment vertical="center"/>
    </xf>
    <xf numFmtId="2" fontId="0" fillId="0" borderId="0" xfId="0" applyNumberFormat="1" applyAlignment="1">
      <alignment vertical="center"/>
    </xf>
    <xf numFmtId="0" fontId="4" fillId="0" borderId="0" xfId="0" applyFont="1" applyAlignment="1">
      <alignmen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2" xfId="0" applyFont="1" applyBorder="1" applyAlignment="1">
      <alignment horizontal="left" vertical="center" wrapText="1"/>
    </xf>
    <xf numFmtId="0" fontId="4" fillId="0" borderId="0" xfId="0" applyFont="1" applyAlignment="1">
      <alignment horizontal="left" vertical="center" wrapText="1"/>
    </xf>
    <xf numFmtId="0" fontId="4" fillId="0" borderId="4" xfId="0" applyFont="1" applyBorder="1" applyAlignment="1">
      <alignment horizontal="left" vertical="center"/>
    </xf>
    <xf numFmtId="0" fontId="0" fillId="0" borderId="5" xfId="0" applyBorder="1" applyAlignment="1">
      <alignment vertical="center"/>
    </xf>
    <xf numFmtId="0" fontId="0" fillId="0" borderId="0" xfId="0" applyAlignment="1">
      <alignment horizontal="center" vertical="center"/>
    </xf>
    <xf numFmtId="0" fontId="4" fillId="2" borderId="2" xfId="0" applyFont="1" applyFill="1" applyBorder="1" applyAlignment="1">
      <alignment horizontal="left" vertical="center" wrapText="1"/>
    </xf>
    <xf numFmtId="0" fontId="4" fillId="2" borderId="0" xfId="0" applyFont="1" applyFill="1" applyAlignment="1">
      <alignment horizontal="left" vertical="center" wrapText="1"/>
    </xf>
    <xf numFmtId="2" fontId="0" fillId="0" borderId="1" xfId="0" applyNumberFormat="1" applyBorder="1" applyAlignment="1">
      <alignment horizontal="center" vertical="center"/>
    </xf>
    <xf numFmtId="2" fontId="4" fillId="0" borderId="0" xfId="0" applyNumberFormat="1" applyFont="1" applyAlignment="1">
      <alignment vertical="center"/>
    </xf>
    <xf numFmtId="0" fontId="5" fillId="0" borderId="0" xfId="0" applyFont="1" applyAlignment="1">
      <alignment horizontal="center" vertical="center"/>
    </xf>
    <xf numFmtId="0" fontId="5" fillId="0" borderId="0" xfId="0" applyFont="1" applyAlignment="1">
      <alignment vertical="center"/>
    </xf>
    <xf numFmtId="2" fontId="8" fillId="2" borderId="2" xfId="0" applyNumberFormat="1" applyFont="1" applyFill="1" applyBorder="1" applyAlignment="1">
      <alignment horizontal="center" vertical="center"/>
    </xf>
    <xf numFmtId="0" fontId="9" fillId="0" borderId="0" xfId="0" applyFont="1" applyAlignment="1">
      <alignment vertical="center"/>
    </xf>
    <xf numFmtId="0" fontId="10" fillId="0" borderId="0" xfId="0" applyFont="1" applyAlignment="1">
      <alignment horizontal="center" vertical="center"/>
    </xf>
    <xf numFmtId="2" fontId="9" fillId="0" borderId="0" xfId="0" applyNumberFormat="1" applyFont="1" applyAlignment="1">
      <alignment vertical="center"/>
    </xf>
    <xf numFmtId="0" fontId="10" fillId="0" borderId="0" xfId="0" applyFont="1" applyAlignment="1">
      <alignment horizontal="right" vertical="center"/>
    </xf>
    <xf numFmtId="2" fontId="9" fillId="0" borderId="0" xfId="0" applyNumberFormat="1" applyFont="1" applyAlignment="1">
      <alignment horizontal="center" vertical="center"/>
    </xf>
    <xf numFmtId="2" fontId="10" fillId="0" borderId="0" xfId="0" applyNumberFormat="1" applyFont="1" applyAlignment="1">
      <alignment horizontal="center" vertical="center"/>
    </xf>
    <xf numFmtId="0" fontId="9" fillId="0" borderId="0" xfId="0" applyFont="1" applyAlignment="1">
      <alignment horizontal="center" vertical="center"/>
    </xf>
    <xf numFmtId="0" fontId="12" fillId="0" borderId="0" xfId="0" applyFont="1" applyAlignment="1">
      <alignment vertical="center"/>
    </xf>
    <xf numFmtId="2" fontId="10" fillId="0" borderId="0" xfId="0" applyNumberFormat="1" applyFont="1" applyAlignment="1">
      <alignment vertical="center"/>
    </xf>
    <xf numFmtId="2" fontId="12" fillId="0" borderId="0" xfId="0" applyNumberFormat="1" applyFont="1" applyAlignment="1">
      <alignment vertical="center"/>
    </xf>
    <xf numFmtId="0" fontId="41" fillId="0" borderId="0" xfId="0" applyFont="1" applyAlignment="1">
      <alignment horizontal="center" vertical="center"/>
    </xf>
    <xf numFmtId="0" fontId="10" fillId="0" borderId="0" xfId="0" applyFont="1" applyAlignment="1">
      <alignment vertical="center"/>
    </xf>
    <xf numFmtId="0" fontId="16" fillId="0" borderId="11" xfId="0" applyFont="1" applyBorder="1" applyAlignment="1">
      <alignment horizontal="center" vertical="center" wrapText="1"/>
    </xf>
    <xf numFmtId="169" fontId="16" fillId="0" borderId="11" xfId="0" applyNumberFormat="1" applyFont="1" applyBorder="1" applyAlignment="1">
      <alignment horizontal="center" vertical="center"/>
    </xf>
    <xf numFmtId="0" fontId="16" fillId="0" borderId="11" xfId="0" applyFont="1" applyBorder="1" applyAlignment="1">
      <alignment horizontal="justify" vertical="center" wrapText="1"/>
    </xf>
    <xf numFmtId="0" fontId="17" fillId="0" borderId="11" xfId="0" applyFont="1" applyBorder="1" applyAlignment="1">
      <alignment horizontal="center" vertical="center" wrapText="1"/>
    </xf>
    <xf numFmtId="167" fontId="17" fillId="0" borderId="11" xfId="0" applyNumberFormat="1" applyFont="1" applyBorder="1" applyAlignment="1">
      <alignment horizontal="right" vertical="center"/>
    </xf>
    <xf numFmtId="169" fontId="18" fillId="0" borderId="11" xfId="0" applyNumberFormat="1" applyFont="1" applyBorder="1" applyAlignment="1">
      <alignment vertical="center"/>
    </xf>
    <xf numFmtId="169" fontId="17" fillId="0" borderId="11" xfId="0" applyNumberFormat="1" applyFont="1" applyBorder="1" applyAlignment="1">
      <alignment horizontal="right" vertical="center"/>
    </xf>
    <xf numFmtId="0" fontId="17" fillId="0" borderId="11" xfId="0" applyFont="1" applyBorder="1" applyAlignment="1">
      <alignment horizontal="justify" vertical="center" wrapText="1"/>
    </xf>
    <xf numFmtId="0" fontId="19" fillId="0" borderId="11" xfId="0" applyFont="1" applyBorder="1" applyAlignment="1">
      <alignment horizontal="justify" vertical="center" wrapText="1"/>
    </xf>
    <xf numFmtId="0" fontId="20" fillId="0" borderId="11" xfId="0" applyFont="1" applyBorder="1" applyAlignment="1">
      <alignment horizontal="justify" vertical="center" wrapText="1"/>
    </xf>
    <xf numFmtId="0" fontId="16" fillId="0" borderId="11" xfId="0" applyFont="1" applyBorder="1" applyAlignment="1">
      <alignment vertical="center" wrapText="1"/>
    </xf>
    <xf numFmtId="0" fontId="18" fillId="0" borderId="11" xfId="0" applyFont="1" applyBorder="1" applyAlignment="1">
      <alignment vertical="center" wrapText="1"/>
    </xf>
    <xf numFmtId="0" fontId="18" fillId="0" borderId="11" xfId="0" applyFont="1" applyBorder="1" applyAlignment="1">
      <alignment horizontal="center" vertical="center" wrapText="1"/>
    </xf>
    <xf numFmtId="167" fontId="18" fillId="0" borderId="11" xfId="0" applyNumberFormat="1" applyFont="1" applyBorder="1" applyAlignment="1">
      <alignment horizontal="right" vertical="center"/>
    </xf>
    <xf numFmtId="169" fontId="18" fillId="0" borderId="11" xfId="0" applyNumberFormat="1" applyFont="1" applyBorder="1" applyAlignment="1">
      <alignment horizontal="right" vertical="center"/>
    </xf>
    <xf numFmtId="167" fontId="16" fillId="0" borderId="11" xfId="0" applyNumberFormat="1" applyFont="1" applyBorder="1" applyAlignment="1">
      <alignment horizontal="right" vertical="center"/>
    </xf>
    <xf numFmtId="0" fontId="30" fillId="0" borderId="0" xfId="0" applyFont="1" applyAlignment="1">
      <alignment horizontal="center" vertical="center"/>
    </xf>
    <xf numFmtId="0" fontId="30" fillId="0" borderId="0" xfId="0" applyFont="1" applyAlignment="1">
      <alignment vertical="center"/>
    </xf>
    <xf numFmtId="0" fontId="34" fillId="0" borderId="0" xfId="0" applyFont="1" applyAlignment="1">
      <alignment horizontal="center" vertical="center" wrapText="1"/>
    </xf>
    <xf numFmtId="0" fontId="31" fillId="0" borderId="0" xfId="0" applyFont="1" applyAlignment="1">
      <alignment vertical="center"/>
    </xf>
    <xf numFmtId="0" fontId="31" fillId="0" borderId="0" xfId="0" applyFont="1" applyAlignment="1">
      <alignment vertical="center" wrapText="1"/>
    </xf>
    <xf numFmtId="0" fontId="30" fillId="0" borderId="0" xfId="0" applyFont="1" applyAlignment="1">
      <alignment vertical="center" wrapText="1"/>
    </xf>
    <xf numFmtId="0" fontId="34" fillId="0" borderId="1" xfId="0" applyFont="1" applyBorder="1" applyAlignment="1">
      <alignment horizontal="center" vertical="center" wrapText="1"/>
    </xf>
    <xf numFmtId="0" fontId="30" fillId="0" borderId="0" xfId="0" applyFont="1" applyAlignment="1">
      <alignment horizontal="left" vertical="center" wrapText="1"/>
    </xf>
    <xf numFmtId="2" fontId="30" fillId="0" borderId="0" xfId="0" applyNumberFormat="1" applyFont="1" applyAlignment="1">
      <alignment horizontal="center" vertical="center" wrapText="1"/>
    </xf>
    <xf numFmtId="0" fontId="34" fillId="0" borderId="31" xfId="0" applyFont="1" applyBorder="1" applyAlignment="1">
      <alignment horizontal="center" vertical="center" wrapText="1"/>
    </xf>
    <xf numFmtId="0" fontId="32" fillId="0" borderId="31" xfId="0" applyFont="1" applyBorder="1" applyAlignment="1">
      <alignment horizontal="left" vertical="center" wrapText="1"/>
    </xf>
    <xf numFmtId="0" fontId="30" fillId="0" borderId="32" xfId="0" applyFont="1" applyBorder="1" applyAlignment="1">
      <alignment horizontal="center" vertical="center"/>
    </xf>
    <xf numFmtId="0" fontId="30" fillId="0" borderId="32" xfId="0" applyFont="1" applyBorder="1" applyAlignment="1">
      <alignment horizontal="left" vertical="center" wrapText="1"/>
    </xf>
    <xf numFmtId="2" fontId="30" fillId="0" borderId="32" xfId="0" applyNumberFormat="1" applyFont="1" applyBorder="1" applyAlignment="1">
      <alignment horizontal="center" vertical="center" wrapText="1"/>
    </xf>
    <xf numFmtId="2" fontId="30" fillId="0" borderId="33" xfId="0" applyNumberFormat="1" applyFont="1" applyBorder="1" applyAlignment="1">
      <alignment horizontal="center" vertical="center" wrapText="1"/>
    </xf>
    <xf numFmtId="0" fontId="31" fillId="0" borderId="0" xfId="0" applyFont="1" applyAlignment="1">
      <alignment horizontal="center" vertical="center"/>
    </xf>
    <xf numFmtId="0" fontId="31" fillId="0" borderId="0" xfId="0" applyFont="1" applyAlignment="1">
      <alignment horizontal="left" vertical="center" wrapText="1"/>
    </xf>
    <xf numFmtId="2" fontId="31" fillId="0" borderId="0" xfId="0" applyNumberFormat="1" applyFont="1" applyAlignment="1">
      <alignment horizontal="center" vertical="center" wrapText="1"/>
    </xf>
    <xf numFmtId="2" fontId="29" fillId="0" borderId="0" xfId="0" applyNumberFormat="1" applyFont="1" applyAlignment="1">
      <alignment horizontal="center" vertical="center" wrapText="1"/>
    </xf>
    <xf numFmtId="2" fontId="29" fillId="0" borderId="0" xfId="0" applyNumberFormat="1" applyFont="1" applyAlignment="1">
      <alignment horizontal="right" vertical="center" wrapText="1"/>
    </xf>
    <xf numFmtId="0" fontId="34" fillId="0" borderId="35" xfId="3" applyFont="1" applyBorder="1" applyAlignment="1">
      <alignment horizontal="center" vertical="center"/>
    </xf>
    <xf numFmtId="0" fontId="30" fillId="0" borderId="0" xfId="3" applyFont="1" applyAlignment="1">
      <alignment horizontal="center" vertical="center"/>
    </xf>
    <xf numFmtId="2" fontId="30" fillId="0" borderId="0" xfId="3" applyNumberFormat="1" applyFont="1" applyAlignment="1">
      <alignment horizontal="center" vertical="center"/>
    </xf>
    <xf numFmtId="2" fontId="34" fillId="0" borderId="0" xfId="3" applyNumberFormat="1" applyFont="1" applyAlignment="1">
      <alignment horizontal="center" vertical="center"/>
    </xf>
    <xf numFmtId="2" fontId="34" fillId="0" borderId="27" xfId="3" applyNumberFormat="1" applyFont="1" applyBorder="1" applyAlignment="1">
      <alignment horizontal="center" vertical="center"/>
    </xf>
    <xf numFmtId="1" fontId="34" fillId="0" borderId="0" xfId="3" applyNumberFormat="1" applyFont="1" applyAlignment="1">
      <alignment horizontal="center" vertical="center"/>
    </xf>
    <xf numFmtId="2" fontId="10" fillId="0" borderId="1" xfId="0" applyNumberFormat="1" applyFont="1" applyBorder="1" applyAlignment="1">
      <alignment horizontal="center" vertical="center"/>
    </xf>
    <xf numFmtId="0" fontId="21" fillId="0" borderId="0" xfId="3" applyFont="1"/>
    <xf numFmtId="0" fontId="21" fillId="0" borderId="15" xfId="3" applyFont="1" applyBorder="1"/>
    <xf numFmtId="0" fontId="21" fillId="0" borderId="16" xfId="3" applyFont="1" applyBorder="1"/>
    <xf numFmtId="0" fontId="30" fillId="0" borderId="0" xfId="3" applyFont="1" applyAlignment="1">
      <alignment horizontal="center" vertical="center" wrapText="1"/>
    </xf>
    <xf numFmtId="2" fontId="30" fillId="0" borderId="0" xfId="3" applyNumberFormat="1" applyFont="1" applyAlignment="1">
      <alignment vertical="center"/>
    </xf>
    <xf numFmtId="2" fontId="30" fillId="0" borderId="52" xfId="0" applyNumberFormat="1" applyFont="1" applyBorder="1" applyAlignment="1">
      <alignment horizontal="center" vertical="center" wrapText="1"/>
    </xf>
    <xf numFmtId="0" fontId="22" fillId="0" borderId="15" xfId="3" applyFont="1" applyBorder="1" applyAlignment="1">
      <alignment horizontal="center"/>
    </xf>
    <xf numFmtId="0" fontId="22" fillId="0" borderId="0" xfId="3" applyFont="1" applyAlignment="1">
      <alignment horizontal="center"/>
    </xf>
    <xf numFmtId="0" fontId="22" fillId="0" borderId="16" xfId="3" applyFont="1" applyBorder="1" applyAlignment="1">
      <alignment horizontal="center"/>
    </xf>
    <xf numFmtId="0" fontId="29" fillId="0" borderId="0" xfId="0" applyFont="1" applyAlignment="1">
      <alignment horizontal="center" vertical="center" wrapText="1"/>
    </xf>
    <xf numFmtId="0" fontId="30" fillId="0" borderId="52" xfId="0" applyFont="1" applyBorder="1" applyAlignment="1">
      <alignment horizontal="left" vertical="center" wrapText="1"/>
    </xf>
    <xf numFmtId="0" fontId="21" fillId="0" borderId="12" xfId="3" applyFont="1" applyBorder="1"/>
    <xf numFmtId="0" fontId="21" fillId="0" borderId="13" xfId="3" applyFont="1" applyBorder="1"/>
    <xf numFmtId="0" fontId="21" fillId="0" borderId="14" xfId="3" applyFont="1" applyBorder="1"/>
    <xf numFmtId="0" fontId="3" fillId="0" borderId="0" xfId="3" applyFont="1"/>
    <xf numFmtId="0" fontId="24" fillId="0" borderId="15" xfId="3" applyFont="1" applyBorder="1"/>
    <xf numFmtId="0" fontId="25" fillId="0" borderId="0" xfId="3" applyFont="1"/>
    <xf numFmtId="0" fontId="24" fillId="0" borderId="16" xfId="3" applyFont="1" applyBorder="1"/>
    <xf numFmtId="0" fontId="24" fillId="0" borderId="0" xfId="3" applyFont="1"/>
    <xf numFmtId="0" fontId="21" fillId="0" borderId="17" xfId="3" applyFont="1" applyBorder="1"/>
    <xf numFmtId="0" fontId="21" fillId="0" borderId="18" xfId="3" applyFont="1" applyBorder="1"/>
    <xf numFmtId="0" fontId="21" fillId="0" borderId="19" xfId="3" applyFont="1" applyBorder="1"/>
    <xf numFmtId="0" fontId="31" fillId="0" borderId="0" xfId="5" applyFont="1" applyAlignment="1">
      <alignment vertical="center"/>
    </xf>
    <xf numFmtId="0" fontId="29" fillId="0" borderId="0" xfId="5" applyFont="1" applyAlignment="1">
      <alignment horizontal="left" vertical="center" wrapText="1"/>
    </xf>
    <xf numFmtId="0" fontId="29" fillId="0" borderId="0" xfId="5" applyFont="1" applyAlignment="1">
      <alignment horizontal="left" vertical="center"/>
    </xf>
    <xf numFmtId="0" fontId="30" fillId="0" borderId="0" xfId="5" applyFont="1" applyAlignment="1">
      <alignment vertical="center"/>
    </xf>
    <xf numFmtId="0" fontId="34" fillId="0" borderId="0" xfId="5" applyFont="1" applyAlignment="1">
      <alignment horizontal="left" vertical="center"/>
    </xf>
    <xf numFmtId="0" fontId="34" fillId="0" borderId="0" xfId="5" applyFont="1" applyAlignment="1">
      <alignment horizontal="left" vertical="center" wrapText="1"/>
    </xf>
    <xf numFmtId="0" fontId="34" fillId="0" borderId="0" xfId="5" applyFont="1" applyAlignment="1">
      <alignment horizontal="center" vertical="center" wrapText="1"/>
    </xf>
    <xf numFmtId="2" fontId="34" fillId="0" borderId="0" xfId="5" applyNumberFormat="1" applyFont="1" applyAlignment="1">
      <alignment horizontal="center" vertical="center" wrapText="1"/>
    </xf>
    <xf numFmtId="0" fontId="30" fillId="0" borderId="0" xfId="5" applyFont="1" applyAlignment="1">
      <alignment horizontal="left" vertical="center"/>
    </xf>
    <xf numFmtId="0" fontId="30" fillId="0" borderId="0" xfId="5" applyFont="1" applyAlignment="1">
      <alignment vertical="center" wrapText="1"/>
    </xf>
    <xf numFmtId="0" fontId="30" fillId="0" borderId="0" xfId="5" applyFont="1" applyAlignment="1">
      <alignment horizontal="center" vertical="center"/>
    </xf>
    <xf numFmtId="0" fontId="30" fillId="0" borderId="0" xfId="5" applyFont="1" applyAlignment="1">
      <alignment horizontal="left" vertical="center" wrapText="1"/>
    </xf>
    <xf numFmtId="2" fontId="30" fillId="0" borderId="0" xfId="5" applyNumberFormat="1" applyFont="1" applyAlignment="1">
      <alignment horizontal="left" vertical="center" wrapText="1"/>
    </xf>
    <xf numFmtId="0" fontId="31" fillId="0" borderId="0" xfId="3" applyFont="1" applyAlignment="1">
      <alignment vertical="center"/>
    </xf>
    <xf numFmtId="0" fontId="30" fillId="0" borderId="0" xfId="3" applyFont="1" applyAlignment="1">
      <alignment horizontal="right" vertical="center"/>
    </xf>
    <xf numFmtId="0" fontId="30" fillId="0" borderId="0" xfId="3" applyFont="1" applyAlignment="1">
      <alignment vertical="center"/>
    </xf>
    <xf numFmtId="0" fontId="34" fillId="0" borderId="0" xfId="3" applyFont="1" applyAlignment="1">
      <alignment horizontal="center" vertical="center"/>
    </xf>
    <xf numFmtId="1" fontId="34" fillId="0" borderId="0" xfId="3" applyNumberFormat="1" applyFont="1" applyAlignment="1">
      <alignment horizontal="center" vertical="center" wrapText="1"/>
    </xf>
    <xf numFmtId="0" fontId="34" fillId="0" borderId="23" xfId="3" applyFont="1" applyBorder="1" applyAlignment="1">
      <alignment horizontal="center" vertical="center"/>
    </xf>
    <xf numFmtId="0" fontId="34" fillId="0" borderId="1" xfId="3" applyFont="1" applyBorder="1" applyAlignment="1">
      <alignment horizontal="center" vertical="center"/>
    </xf>
    <xf numFmtId="2" fontId="30" fillId="0" borderId="25" xfId="3" applyNumberFormat="1" applyFont="1" applyBorder="1" applyAlignment="1">
      <alignment horizontal="right" vertical="center"/>
    </xf>
    <xf numFmtId="0" fontId="30" fillId="0" borderId="24" xfId="3" applyFont="1" applyBorder="1" applyAlignment="1">
      <alignment horizontal="center" vertical="center"/>
    </xf>
    <xf numFmtId="165" fontId="30" fillId="0" borderId="0" xfId="3" applyNumberFormat="1" applyFont="1" applyAlignment="1">
      <alignment horizontal="center" vertical="center"/>
    </xf>
    <xf numFmtId="0" fontId="30" fillId="0" borderId="25" xfId="3" applyFont="1" applyBorder="1" applyAlignment="1">
      <alignment horizontal="right" vertical="center"/>
    </xf>
    <xf numFmtId="0" fontId="30" fillId="0" borderId="0" xfId="3" applyFont="1" applyAlignment="1">
      <alignment horizontal="left" vertical="center" wrapText="1"/>
    </xf>
    <xf numFmtId="2" fontId="34" fillId="0" borderId="9" xfId="3" applyNumberFormat="1" applyFont="1" applyBorder="1" applyAlignment="1">
      <alignment horizontal="center" vertical="center"/>
    </xf>
    <xf numFmtId="0" fontId="34" fillId="0" borderId="25" xfId="3" applyFont="1" applyBorder="1" applyAlignment="1">
      <alignment horizontal="center" vertical="center"/>
    </xf>
    <xf numFmtId="0" fontId="30" fillId="0" borderId="27" xfId="3" applyFont="1" applyBorder="1" applyAlignment="1">
      <alignment horizontal="left" vertical="center" wrapText="1"/>
    </xf>
    <xf numFmtId="0" fontId="30" fillId="0" borderId="27" xfId="3" applyFont="1" applyBorder="1" applyAlignment="1">
      <alignment horizontal="center" vertical="center"/>
    </xf>
    <xf numFmtId="2" fontId="30" fillId="0" borderId="27" xfId="3" applyNumberFormat="1" applyFont="1" applyBorder="1" applyAlignment="1">
      <alignment horizontal="center" vertical="center"/>
    </xf>
    <xf numFmtId="165" fontId="30" fillId="0" borderId="27" xfId="3" applyNumberFormat="1" applyFont="1" applyBorder="1" applyAlignment="1">
      <alignment horizontal="center" vertical="center"/>
    </xf>
    <xf numFmtId="165" fontId="30" fillId="0" borderId="27" xfId="3" quotePrefix="1" applyNumberFormat="1" applyFont="1" applyBorder="1" applyAlignment="1">
      <alignment horizontal="center" vertical="center"/>
    </xf>
    <xf numFmtId="2" fontId="34" fillId="0" borderId="28" xfId="3" applyNumberFormat="1" applyFont="1" applyBorder="1" applyAlignment="1">
      <alignment horizontal="center" vertical="center"/>
    </xf>
    <xf numFmtId="165" fontId="30" fillId="0" borderId="0" xfId="3" quotePrefix="1" applyNumberFormat="1" applyFont="1" applyAlignment="1">
      <alignment horizontal="center" vertical="center"/>
    </xf>
    <xf numFmtId="2" fontId="34" fillId="0" borderId="25" xfId="3" applyNumberFormat="1" applyFont="1" applyBorder="1" applyAlignment="1">
      <alignment horizontal="center" vertical="center"/>
    </xf>
    <xf numFmtId="0" fontId="30" fillId="0" borderId="0" xfId="3" applyFont="1" applyAlignment="1">
      <alignment vertical="center" wrapText="1"/>
    </xf>
    <xf numFmtId="0" fontId="30" fillId="0" borderId="0" xfId="3" applyFont="1" applyAlignment="1">
      <alignment horizontal="left" vertical="center"/>
    </xf>
    <xf numFmtId="164" fontId="30" fillId="0" borderId="0" xfId="3" applyNumberFormat="1" applyFont="1" applyAlignment="1">
      <alignment vertical="center"/>
    </xf>
    <xf numFmtId="1" fontId="30" fillId="0" borderId="0" xfId="3" applyNumberFormat="1" applyFont="1" applyAlignment="1">
      <alignment horizontal="right" vertical="center"/>
    </xf>
    <xf numFmtId="0" fontId="30" fillId="0" borderId="0" xfId="3" applyFont="1" applyAlignment="1">
      <alignment horizontal="justify" vertical="center" wrapText="1"/>
    </xf>
    <xf numFmtId="165" fontId="34" fillId="0" borderId="0" xfId="3" applyNumberFormat="1" applyFont="1" applyAlignment="1">
      <alignment horizontal="right" vertical="center"/>
    </xf>
    <xf numFmtId="0" fontId="31" fillId="0" borderId="29" xfId="3" applyFont="1" applyBorder="1" applyAlignment="1">
      <alignment vertical="center"/>
    </xf>
    <xf numFmtId="1" fontId="29" fillId="0" borderId="30" xfId="3" applyNumberFormat="1" applyFont="1" applyBorder="1" applyAlignment="1">
      <alignment horizontal="center" vertical="center"/>
    </xf>
    <xf numFmtId="0" fontId="29" fillId="0" borderId="0" xfId="0" applyFont="1" applyAlignment="1">
      <alignment vertical="center"/>
    </xf>
    <xf numFmtId="0" fontId="34" fillId="0" borderId="21" xfId="0" applyFont="1" applyBorder="1" applyAlignment="1">
      <alignment horizontal="center" vertical="center"/>
    </xf>
    <xf numFmtId="0" fontId="29" fillId="0" borderId="9" xfId="0" applyFont="1" applyBorder="1" applyAlignment="1">
      <alignment vertical="center"/>
    </xf>
    <xf numFmtId="0" fontId="30" fillId="0" borderId="9" xfId="0" applyFont="1" applyBorder="1" applyAlignment="1">
      <alignment vertical="center"/>
    </xf>
    <xf numFmtId="0" fontId="30" fillId="0" borderId="9" xfId="0" applyFont="1" applyBorder="1" applyAlignment="1">
      <alignment horizontal="center" vertical="center"/>
    </xf>
    <xf numFmtId="0" fontId="30" fillId="0" borderId="40" xfId="0" applyFont="1" applyBorder="1" applyAlignment="1">
      <alignment vertical="center"/>
    </xf>
    <xf numFmtId="0" fontId="34" fillId="0" borderId="20" xfId="0" applyFont="1" applyBorder="1" applyAlignment="1">
      <alignment horizontal="center" vertical="center"/>
    </xf>
    <xf numFmtId="0" fontId="30" fillId="0" borderId="3" xfId="0" applyFont="1" applyBorder="1" applyAlignment="1">
      <alignment vertical="center"/>
    </xf>
    <xf numFmtId="0" fontId="34" fillId="0" borderId="3" xfId="0" applyFont="1" applyBorder="1" applyAlignment="1">
      <alignment vertical="center"/>
    </xf>
    <xf numFmtId="0" fontId="34" fillId="0" borderId="34" xfId="0" applyFont="1" applyBorder="1" applyAlignment="1">
      <alignment horizontal="center" vertical="center"/>
    </xf>
    <xf numFmtId="0" fontId="30" fillId="0" borderId="8" xfId="0" applyFont="1" applyBorder="1" applyAlignment="1">
      <alignment vertical="center"/>
    </xf>
    <xf numFmtId="0" fontId="30" fillId="0" borderId="8" xfId="0" applyFont="1" applyBorder="1" applyAlignment="1">
      <alignment horizontal="center" vertical="center"/>
    </xf>
    <xf numFmtId="165" fontId="30" fillId="0" borderId="8" xfId="0" applyNumberFormat="1" applyFont="1" applyBorder="1" applyAlignment="1">
      <alignment horizontal="center" vertical="center"/>
    </xf>
    <xf numFmtId="2" fontId="34" fillId="0" borderId="8" xfId="0" applyNumberFormat="1" applyFont="1" applyBorder="1" applyAlignment="1">
      <alignment horizontal="center" vertical="center"/>
    </xf>
    <xf numFmtId="0" fontId="34" fillId="0" borderId="37" xfId="0" applyFont="1" applyBorder="1" applyAlignment="1">
      <alignment vertical="center"/>
    </xf>
    <xf numFmtId="0" fontId="34" fillId="0" borderId="0" xfId="0" applyFont="1" applyAlignment="1">
      <alignment horizontal="center" vertical="center"/>
    </xf>
    <xf numFmtId="0" fontId="31" fillId="0" borderId="0" xfId="0" applyFont="1"/>
    <xf numFmtId="0" fontId="30" fillId="0" borderId="0" xfId="0" applyFont="1" applyAlignment="1">
      <alignment horizontal="center"/>
    </xf>
    <xf numFmtId="0" fontId="30" fillId="0" borderId="1" xfId="0" applyFont="1" applyBorder="1" applyAlignment="1">
      <alignment horizontal="center" vertical="center"/>
    </xf>
    <xf numFmtId="0" fontId="39" fillId="0" borderId="1" xfId="0" applyFont="1" applyBorder="1" applyAlignment="1">
      <alignment horizontal="left" vertical="center"/>
    </xf>
    <xf numFmtId="0" fontId="30" fillId="0" borderId="1" xfId="0" applyFont="1" applyBorder="1"/>
    <xf numFmtId="0" fontId="30" fillId="0" borderId="0" xfId="0" applyFont="1"/>
    <xf numFmtId="0" fontId="30" fillId="0" borderId="1" xfId="0" applyFont="1" applyBorder="1" applyAlignment="1">
      <alignment vertical="center" wrapText="1"/>
    </xf>
    <xf numFmtId="1" fontId="34" fillId="0" borderId="1" xfId="0" applyNumberFormat="1" applyFont="1" applyBorder="1" applyAlignment="1">
      <alignment horizontal="center" vertical="center" wrapText="1"/>
    </xf>
    <xf numFmtId="2" fontId="34" fillId="0" borderId="1" xfId="0" applyNumberFormat="1" applyFont="1" applyBorder="1" applyAlignment="1">
      <alignment horizontal="center" vertical="center" wrapText="1"/>
    </xf>
    <xf numFmtId="2" fontId="30" fillId="0" borderId="0" xfId="0" applyNumberFormat="1" applyFont="1" applyAlignment="1">
      <alignment vertical="center"/>
    </xf>
    <xf numFmtId="0" fontId="30" fillId="0" borderId="1" xfId="0" applyFont="1" applyBorder="1" applyAlignment="1">
      <alignment horizontal="center" vertical="center" wrapText="1"/>
    </xf>
    <xf numFmtId="0" fontId="30" fillId="0" borderId="1" xfId="0" applyFont="1" applyBorder="1" applyAlignment="1">
      <alignment horizontal="left" vertical="center" wrapText="1"/>
    </xf>
    <xf numFmtId="0" fontId="30" fillId="0" borderId="0" xfId="0" applyFont="1" applyAlignment="1">
      <alignment horizontal="center" vertical="top"/>
    </xf>
    <xf numFmtId="1" fontId="10" fillId="0" borderId="0" xfId="0" applyNumberFormat="1" applyFont="1" applyAlignment="1">
      <alignment horizontal="left" vertical="center"/>
    </xf>
    <xf numFmtId="1" fontId="9" fillId="0" borderId="0" xfId="0" applyNumberFormat="1" applyFont="1" applyAlignment="1">
      <alignment horizontal="left" vertical="center"/>
    </xf>
    <xf numFmtId="2" fontId="12" fillId="0" borderId="0" xfId="0" applyNumberFormat="1" applyFont="1" applyAlignment="1">
      <alignment horizontal="left" vertical="center"/>
    </xf>
    <xf numFmtId="2" fontId="10" fillId="0" borderId="0" xfId="0" applyNumberFormat="1" applyFont="1" applyAlignment="1">
      <alignment horizontal="center" vertical="center" wrapText="1"/>
    </xf>
    <xf numFmtId="1" fontId="10" fillId="0" borderId="0" xfId="0" applyNumberFormat="1" applyFont="1" applyAlignment="1">
      <alignment horizontal="left" vertical="center" wrapText="1"/>
    </xf>
    <xf numFmtId="2" fontId="10" fillId="0" borderId="10" xfId="0" applyNumberFormat="1" applyFont="1" applyBorder="1" applyAlignment="1">
      <alignment horizontal="center" vertical="center"/>
    </xf>
    <xf numFmtId="2" fontId="9" fillId="0" borderId="20" xfId="0" applyNumberFormat="1" applyFont="1" applyBorder="1" applyAlignment="1">
      <alignment horizontal="left" vertical="center"/>
    </xf>
    <xf numFmtId="2" fontId="9" fillId="0" borderId="3" xfId="0" applyNumberFormat="1" applyFont="1" applyBorder="1" applyAlignment="1">
      <alignment vertical="center"/>
    </xf>
    <xf numFmtId="2" fontId="10" fillId="0" borderId="21" xfId="0" applyNumberFormat="1" applyFont="1" applyBorder="1" applyAlignment="1">
      <alignment vertical="center"/>
    </xf>
    <xf numFmtId="2" fontId="10" fillId="0" borderId="4" xfId="0" applyNumberFormat="1" applyFont="1" applyBorder="1" applyAlignment="1">
      <alignment vertical="center"/>
    </xf>
    <xf numFmtId="2" fontId="10" fillId="0" borderId="2" xfId="0" applyNumberFormat="1" applyFont="1" applyBorder="1" applyAlignment="1">
      <alignment horizontal="center" vertical="center"/>
    </xf>
    <xf numFmtId="2" fontId="10" fillId="0" borderId="20" xfId="0" applyNumberFormat="1" applyFont="1" applyBorder="1" applyAlignment="1">
      <alignment horizontal="center" vertical="center"/>
    </xf>
    <xf numFmtId="0" fontId="9" fillId="0" borderId="2" xfId="0" applyFont="1" applyBorder="1" applyAlignment="1">
      <alignment horizontal="center" vertical="center"/>
    </xf>
    <xf numFmtId="0" fontId="9" fillId="0" borderId="20" xfId="0" applyFont="1" applyBorder="1" applyAlignment="1">
      <alignment horizontal="center" vertical="center"/>
    </xf>
    <xf numFmtId="2" fontId="9" fillId="0" borderId="20" xfId="0" applyNumberFormat="1" applyFont="1" applyBorder="1" applyAlignment="1">
      <alignment horizontal="center" vertical="center"/>
    </xf>
    <xf numFmtId="2" fontId="9" fillId="0" borderId="3" xfId="0" applyNumberFormat="1" applyFont="1" applyBorder="1" applyAlignment="1">
      <alignment horizontal="left" vertical="center"/>
    </xf>
    <xf numFmtId="2" fontId="9" fillId="0" borderId="3" xfId="0" applyNumberFormat="1" applyFont="1" applyBorder="1" applyAlignment="1">
      <alignment horizontal="center" vertical="center"/>
    </xf>
    <xf numFmtId="2" fontId="9" fillId="0" borderId="2" xfId="0" applyNumberFormat="1" applyFont="1" applyBorder="1" applyAlignment="1">
      <alignment horizontal="center" vertical="center"/>
    </xf>
    <xf numFmtId="2" fontId="9" fillId="0" borderId="34" xfId="0" applyNumberFormat="1" applyFont="1" applyBorder="1" applyAlignment="1">
      <alignment horizontal="left" vertical="center"/>
    </xf>
    <xf numFmtId="2" fontId="9" fillId="0" borderId="8" xfId="0" applyNumberFormat="1" applyFont="1" applyBorder="1" applyAlignment="1">
      <alignment vertical="center"/>
    </xf>
    <xf numFmtId="2" fontId="9" fillId="0" borderId="37" xfId="0" applyNumberFormat="1" applyFont="1" applyBorder="1" applyAlignment="1">
      <alignment vertical="center"/>
    </xf>
    <xf numFmtId="2" fontId="9" fillId="0" borderId="34" xfId="0" applyNumberFormat="1" applyFont="1" applyBorder="1" applyAlignment="1">
      <alignment horizontal="center" vertical="center"/>
    </xf>
    <xf numFmtId="2" fontId="9" fillId="0" borderId="5" xfId="0" applyNumberFormat="1" applyFont="1" applyBorder="1" applyAlignment="1">
      <alignment horizontal="center" vertical="center"/>
    </xf>
    <xf numFmtId="0" fontId="9" fillId="0" borderId="10"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2" fontId="10" fillId="0" borderId="7" xfId="0" applyNumberFormat="1" applyFont="1" applyBorder="1" applyAlignment="1">
      <alignment horizontal="center" vertical="center"/>
    </xf>
    <xf numFmtId="2" fontId="33" fillId="0" borderId="0" xfId="0" applyNumberFormat="1" applyFont="1" applyAlignment="1">
      <alignment horizontal="center" vertical="center"/>
    </xf>
    <xf numFmtId="0" fontId="37" fillId="0" borderId="0" xfId="0" applyFont="1" applyAlignment="1">
      <alignment vertical="center"/>
    </xf>
    <xf numFmtId="0" fontId="6" fillId="0" borderId="0" xfId="0" applyFont="1"/>
    <xf numFmtId="0" fontId="10"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6" fillId="0" borderId="0" xfId="0" applyFont="1" applyAlignment="1">
      <alignment horizontal="center"/>
    </xf>
    <xf numFmtId="0" fontId="6" fillId="0" borderId="1" xfId="0" applyFont="1" applyBorder="1" applyAlignment="1">
      <alignment horizontal="center" vertical="center"/>
    </xf>
    <xf numFmtId="0" fontId="13" fillId="0" borderId="1" xfId="0" applyFont="1" applyBorder="1" applyAlignment="1">
      <alignment horizontal="left" vertical="center"/>
    </xf>
    <xf numFmtId="0" fontId="15" fillId="0" borderId="1" xfId="0" applyFont="1" applyBorder="1" applyAlignment="1">
      <alignment horizontal="left" vertical="center"/>
    </xf>
    <xf numFmtId="0" fontId="6" fillId="0" borderId="1" xfId="0" applyFont="1" applyBorder="1"/>
    <xf numFmtId="0" fontId="9" fillId="0" borderId="1" xfId="0" applyFont="1" applyBorder="1" applyAlignment="1">
      <alignment horizontal="center" vertical="center"/>
    </xf>
    <xf numFmtId="0" fontId="9" fillId="0" borderId="1" xfId="0" applyFont="1" applyBorder="1" applyAlignment="1">
      <alignment vertical="center" wrapText="1"/>
    </xf>
    <xf numFmtId="0" fontId="9" fillId="0" borderId="1" xfId="0" applyFont="1" applyBorder="1" applyAlignment="1">
      <alignment horizontal="center" vertical="center" wrapText="1"/>
    </xf>
    <xf numFmtId="1" fontId="10" fillId="0" borderId="1" xfId="0" applyNumberFormat="1" applyFont="1" applyBorder="1" applyAlignment="1">
      <alignment horizontal="center" vertical="center" wrapText="1"/>
    </xf>
    <xf numFmtId="2" fontId="10" fillId="0" borderId="1" xfId="0" applyNumberFormat="1" applyFont="1" applyBorder="1" applyAlignment="1">
      <alignment horizontal="center" vertical="center" wrapText="1"/>
    </xf>
    <xf numFmtId="0" fontId="6" fillId="0" borderId="0" xfId="0" applyFont="1" applyAlignment="1">
      <alignment vertical="center"/>
    </xf>
    <xf numFmtId="2" fontId="6" fillId="0" borderId="0" xfId="0" applyNumberFormat="1" applyFont="1" applyAlignment="1">
      <alignment vertical="center"/>
    </xf>
    <xf numFmtId="0" fontId="9" fillId="0" borderId="1" xfId="0" applyFont="1" applyBorder="1" applyAlignment="1">
      <alignment horizontal="left" vertical="center" wrapText="1"/>
    </xf>
    <xf numFmtId="0" fontId="9" fillId="0" borderId="1" xfId="0" applyFont="1" applyBorder="1" applyAlignment="1">
      <alignment vertical="center"/>
    </xf>
    <xf numFmtId="0" fontId="10" fillId="0" borderId="1" xfId="0" applyFont="1" applyBorder="1" applyAlignment="1">
      <alignment horizontal="center" vertical="center"/>
    </xf>
    <xf numFmtId="0" fontId="14" fillId="0" borderId="0" xfId="0" applyFont="1"/>
    <xf numFmtId="0" fontId="6" fillId="0" borderId="0" xfId="0" applyFont="1" applyAlignment="1">
      <alignment horizontal="center" vertical="top"/>
    </xf>
    <xf numFmtId="0" fontId="6" fillId="0" borderId="0" xfId="0" applyFont="1" applyAlignment="1">
      <alignment horizontal="center" vertical="top" wrapText="1"/>
    </xf>
    <xf numFmtId="165" fontId="6" fillId="0" borderId="0" xfId="0" applyNumberFormat="1" applyFont="1" applyAlignment="1">
      <alignment horizontal="center"/>
    </xf>
    <xf numFmtId="165" fontId="6" fillId="0" borderId="0" xfId="0" applyNumberFormat="1" applyFont="1"/>
    <xf numFmtId="0" fontId="6" fillId="0" borderId="0" xfId="0" applyFont="1" applyAlignment="1">
      <alignment horizontal="left"/>
    </xf>
    <xf numFmtId="0" fontId="10" fillId="0" borderId="0" xfId="0" applyFont="1"/>
    <xf numFmtId="0" fontId="33" fillId="0" borderId="0" xfId="0" applyFont="1"/>
    <xf numFmtId="0" fontId="14" fillId="0" borderId="0" xfId="0" applyFont="1" applyAlignment="1">
      <alignment horizontal="center"/>
    </xf>
    <xf numFmtId="0" fontId="31" fillId="0" borderId="0" xfId="4" applyFont="1"/>
    <xf numFmtId="2" fontId="34" fillId="0" borderId="0" xfId="4" applyNumberFormat="1" applyFont="1" applyAlignment="1">
      <alignment vertical="center" wrapText="1"/>
    </xf>
    <xf numFmtId="0" fontId="30" fillId="0" borderId="0" xfId="4" applyFont="1"/>
    <xf numFmtId="0" fontId="34" fillId="0" borderId="0" xfId="4" applyFont="1"/>
    <xf numFmtId="0" fontId="34" fillId="0" borderId="0" xfId="4" applyFont="1" applyAlignment="1">
      <alignment horizontal="center" vertical="top" wrapText="1"/>
    </xf>
    <xf numFmtId="0" fontId="30" fillId="0" borderId="0" xfId="4" applyFont="1" applyAlignment="1">
      <alignment vertical="center"/>
    </xf>
    <xf numFmtId="0" fontId="30" fillId="0" borderId="0" xfId="4" applyFont="1" applyAlignment="1">
      <alignment vertical="top" wrapText="1"/>
    </xf>
    <xf numFmtId="49" fontId="30" fillId="0" borderId="0" xfId="4" applyNumberFormat="1" applyFont="1" applyAlignment="1">
      <alignment horizontal="center"/>
    </xf>
    <xf numFmtId="49" fontId="30" fillId="0" borderId="0" xfId="4" applyNumberFormat="1" applyFont="1" applyAlignment="1">
      <alignment horizontal="center" vertical="top"/>
    </xf>
    <xf numFmtId="49" fontId="30" fillId="0" borderId="0" xfId="4" applyNumberFormat="1" applyFont="1" applyAlignment="1">
      <alignment horizontal="right"/>
    </xf>
    <xf numFmtId="0" fontId="30" fillId="0" borderId="0" xfId="4" applyFont="1" applyAlignment="1">
      <alignment horizontal="center" vertical="top"/>
    </xf>
    <xf numFmtId="0" fontId="30" fillId="0" borderId="0" xfId="4" applyFont="1" applyAlignment="1">
      <alignment vertical="top"/>
    </xf>
    <xf numFmtId="0" fontId="30" fillId="0" borderId="0" xfId="4" applyFont="1" applyAlignment="1">
      <alignment horizontal="center"/>
    </xf>
    <xf numFmtId="2" fontId="30" fillId="0" borderId="0" xfId="0" applyNumberFormat="1" applyFont="1" applyAlignment="1">
      <alignment vertical="center" wrapText="1"/>
    </xf>
    <xf numFmtId="165" fontId="30" fillId="0" borderId="0" xfId="0" applyNumberFormat="1" applyFont="1" applyAlignment="1">
      <alignment vertical="center"/>
    </xf>
    <xf numFmtId="2" fontId="45" fillId="0" borderId="0" xfId="0" applyNumberFormat="1" applyFont="1" applyAlignment="1">
      <alignment horizontal="center" vertical="center"/>
    </xf>
    <xf numFmtId="0" fontId="3" fillId="0" borderId="1" xfId="0" applyFont="1" applyBorder="1" applyAlignment="1">
      <alignment vertical="center"/>
    </xf>
    <xf numFmtId="0" fontId="3" fillId="0" borderId="1" xfId="0" applyFont="1" applyBorder="1" applyAlignment="1">
      <alignment horizontal="left" vertical="center"/>
    </xf>
    <xf numFmtId="0" fontId="3" fillId="0" borderId="0" xfId="0" applyFont="1" applyAlignment="1">
      <alignment vertical="center"/>
    </xf>
    <xf numFmtId="0" fontId="3" fillId="0" borderId="2" xfId="0" applyFont="1" applyBorder="1" applyAlignment="1">
      <alignment horizontal="left" vertical="center"/>
    </xf>
    <xf numFmtId="0" fontId="3" fillId="0" borderId="2" xfId="0" applyFont="1" applyBorder="1" applyAlignment="1">
      <alignment horizontal="left" vertical="center" wrapText="1"/>
    </xf>
    <xf numFmtId="0" fontId="3" fillId="0" borderId="0" xfId="0" applyFont="1" applyAlignment="1">
      <alignment vertical="center" wrapText="1"/>
    </xf>
    <xf numFmtId="0" fontId="3" fillId="0" borderId="3" xfId="0" applyFont="1" applyBorder="1" applyAlignment="1">
      <alignment horizontal="left"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left" vertical="center" wrapText="1"/>
    </xf>
    <xf numFmtId="0" fontId="3" fillId="3" borderId="0" xfId="0" applyFont="1" applyFill="1" applyAlignment="1">
      <alignment vertical="center"/>
    </xf>
    <xf numFmtId="0" fontId="0" fillId="0" borderId="0" xfId="0" applyAlignment="1">
      <alignment horizontal="center" vertical="center" wrapText="1"/>
    </xf>
    <xf numFmtId="1" fontId="30" fillId="0" borderId="3" xfId="0" applyNumberFormat="1" applyFont="1" applyBorder="1" applyAlignment="1">
      <alignment horizontal="center" vertical="center"/>
    </xf>
    <xf numFmtId="2" fontId="30" fillId="0" borderId="0" xfId="3" applyNumberFormat="1" applyFont="1" applyAlignment="1">
      <alignment horizontal="center" vertical="center" wrapText="1"/>
    </xf>
    <xf numFmtId="165" fontId="34" fillId="0" borderId="9" xfId="0" applyNumberFormat="1" applyFont="1" applyBorder="1" applyAlignment="1">
      <alignment horizontal="center" vertical="center"/>
    </xf>
    <xf numFmtId="0" fontId="30" fillId="0" borderId="0" xfId="3" applyFont="1"/>
    <xf numFmtId="0" fontId="34" fillId="0" borderId="0" xfId="3" applyFont="1"/>
    <xf numFmtId="0" fontId="30" fillId="0" borderId="20" xfId="3" applyFont="1" applyBorder="1" applyAlignment="1">
      <alignment horizontal="center" vertical="center" wrapText="1"/>
    </xf>
    <xf numFmtId="0" fontId="30" fillId="0" borderId="3" xfId="3" applyFont="1" applyBorder="1" applyAlignment="1">
      <alignment horizontal="center" vertical="center" wrapText="1"/>
    </xf>
    <xf numFmtId="0" fontId="30" fillId="0" borderId="0" xfId="3" applyFont="1" applyAlignment="1">
      <alignment horizontal="center" vertical="justify" wrapText="1"/>
    </xf>
    <xf numFmtId="0" fontId="30" fillId="0" borderId="0" xfId="3" applyFont="1" applyAlignment="1">
      <alignment vertical="justify" wrapText="1"/>
    </xf>
    <xf numFmtId="0" fontId="43" fillId="0" borderId="3" xfId="3" applyFont="1" applyBorder="1" applyAlignment="1">
      <alignment horizontal="center" vertical="center" wrapText="1"/>
    </xf>
    <xf numFmtId="0" fontId="30" fillId="0" borderId="27" xfId="3" applyFont="1" applyBorder="1" applyAlignment="1">
      <alignment horizontal="center" vertical="center" wrapText="1"/>
    </xf>
    <xf numFmtId="0" fontId="34" fillId="0" borderId="27" xfId="3" applyFont="1" applyBorder="1" applyAlignment="1">
      <alignment horizontal="center" vertical="center"/>
    </xf>
    <xf numFmtId="0" fontId="34" fillId="0" borderId="38" xfId="3" applyFont="1" applyBorder="1" applyAlignment="1">
      <alignment horizontal="center" vertical="center" wrapText="1"/>
    </xf>
    <xf numFmtId="0" fontId="34" fillId="0" borderId="3" xfId="3" applyFont="1" applyBorder="1" applyAlignment="1">
      <alignment horizontal="center" vertical="center" wrapText="1"/>
    </xf>
    <xf numFmtId="0" fontId="42" fillId="0" borderId="0" xfId="3" applyFont="1" applyAlignment="1">
      <alignment vertical="center"/>
    </xf>
    <xf numFmtId="0" fontId="32" fillId="0" borderId="0" xfId="3" applyFont="1" applyAlignment="1">
      <alignment vertical="center" wrapText="1"/>
    </xf>
    <xf numFmtId="1" fontId="30" fillId="0" borderId="0" xfId="3" applyNumberFormat="1" applyFont="1" applyAlignment="1">
      <alignment horizontal="center" vertical="center"/>
    </xf>
    <xf numFmtId="0" fontId="42" fillId="0" borderId="0" xfId="3" applyFont="1" applyAlignment="1">
      <alignment horizontal="left" vertical="center"/>
    </xf>
    <xf numFmtId="1" fontId="34" fillId="0" borderId="0" xfId="3" applyNumberFormat="1" applyFont="1" applyAlignment="1">
      <alignment horizontal="center"/>
    </xf>
    <xf numFmtId="0" fontId="30" fillId="0" borderId="3" xfId="3" applyFont="1" applyBorder="1"/>
    <xf numFmtId="0" fontId="30" fillId="0" borderId="34" xfId="3" applyFont="1" applyBorder="1" applyAlignment="1">
      <alignment horizontal="center" vertical="center"/>
    </xf>
    <xf numFmtId="0" fontId="30" fillId="0" borderId="8" xfId="3" applyFont="1" applyBorder="1" applyAlignment="1">
      <alignment horizontal="center" vertical="center" wrapText="1"/>
    </xf>
    <xf numFmtId="1" fontId="34" fillId="0" borderId="37" xfId="3" applyNumberFormat="1" applyFont="1" applyBorder="1" applyAlignment="1">
      <alignment horizontal="center" vertical="center"/>
    </xf>
    <xf numFmtId="0" fontId="30" fillId="0" borderId="36" xfId="3" applyFont="1" applyBorder="1" applyAlignment="1">
      <alignment vertical="center"/>
    </xf>
    <xf numFmtId="0" fontId="30" fillId="0" borderId="36" xfId="3" applyFont="1" applyBorder="1"/>
    <xf numFmtId="0" fontId="30" fillId="0" borderId="36" xfId="3" applyFont="1" applyBorder="1" applyAlignment="1">
      <alignment horizontal="center"/>
    </xf>
    <xf numFmtId="1" fontId="34" fillId="0" borderId="36" xfId="3" applyNumberFormat="1" applyFont="1" applyBorder="1" applyAlignment="1">
      <alignment horizontal="center" vertical="center"/>
    </xf>
    <xf numFmtId="0" fontId="30" fillId="0" borderId="35" xfId="3" applyFont="1" applyBorder="1" applyAlignment="1">
      <alignment vertical="center"/>
    </xf>
    <xf numFmtId="0" fontId="30" fillId="0" borderId="35" xfId="3" applyFont="1" applyBorder="1"/>
    <xf numFmtId="0" fontId="30" fillId="0" borderId="35" xfId="3" applyFont="1" applyBorder="1" applyAlignment="1">
      <alignment horizontal="center"/>
    </xf>
    <xf numFmtId="0" fontId="30" fillId="0" borderId="35" xfId="3" applyFont="1" applyBorder="1" applyAlignment="1">
      <alignment horizontal="right"/>
    </xf>
    <xf numFmtId="0" fontId="30" fillId="0" borderId="0" xfId="3" applyFont="1" applyAlignment="1">
      <alignment horizontal="center"/>
    </xf>
    <xf numFmtId="0" fontId="30" fillId="0" borderId="0" xfId="3" applyFont="1" applyAlignment="1">
      <alignment horizontal="right"/>
    </xf>
    <xf numFmtId="0" fontId="30" fillId="0" borderId="33" xfId="0" applyFont="1" applyBorder="1" applyAlignment="1">
      <alignment horizontal="left" vertical="center" wrapText="1"/>
    </xf>
    <xf numFmtId="0" fontId="0" fillId="0" borderId="0" xfId="0" applyAlignment="1">
      <alignment horizontal="center"/>
    </xf>
    <xf numFmtId="2" fontId="0" fillId="0" borderId="0" xfId="0" applyNumberFormat="1" applyAlignment="1">
      <alignment horizontal="center" vertical="center"/>
    </xf>
    <xf numFmtId="0" fontId="0" fillId="0" borderId="0" xfId="0" quotePrefix="1"/>
    <xf numFmtId="0" fontId="3" fillId="0" borderId="0" xfId="0" applyFont="1"/>
    <xf numFmtId="2" fontId="0" fillId="0" borderId="0" xfId="0" applyNumberFormat="1"/>
    <xf numFmtId="0" fontId="30" fillId="0" borderId="0" xfId="0" applyFont="1" applyAlignment="1">
      <alignment vertical="top"/>
    </xf>
    <xf numFmtId="0" fontId="34" fillId="0" borderId="10" xfId="3" applyFont="1" applyBorder="1" applyAlignment="1">
      <alignment horizontal="center" vertical="center"/>
    </xf>
    <xf numFmtId="0" fontId="32" fillId="0" borderId="0" xfId="0" applyFont="1" applyAlignment="1">
      <alignment horizontal="left" vertical="center"/>
    </xf>
    <xf numFmtId="0" fontId="34" fillId="0" borderId="22" xfId="3" applyFont="1" applyBorder="1" applyAlignment="1">
      <alignment horizontal="center" vertical="center"/>
    </xf>
    <xf numFmtId="0" fontId="3" fillId="0" borderId="0" xfId="10"/>
    <xf numFmtId="0" fontId="5" fillId="0" borderId="0" xfId="10" applyFont="1"/>
    <xf numFmtId="0" fontId="47" fillId="0" borderId="0" xfId="10" applyFont="1"/>
    <xf numFmtId="0" fontId="47" fillId="0" borderId="0" xfId="10" applyFont="1" applyAlignment="1">
      <alignment horizontal="center"/>
    </xf>
    <xf numFmtId="0" fontId="48" fillId="0" borderId="0" xfId="10" applyFont="1"/>
    <xf numFmtId="0" fontId="5" fillId="0" borderId="0" xfId="10" applyFont="1" applyAlignment="1">
      <alignment horizontal="center"/>
    </xf>
    <xf numFmtId="0" fontId="3" fillId="0" borderId="0" xfId="10" applyAlignment="1">
      <alignment horizontal="right"/>
    </xf>
    <xf numFmtId="0" fontId="3" fillId="0" borderId="0" xfId="10" applyAlignment="1">
      <alignment horizontal="center"/>
    </xf>
    <xf numFmtId="0" fontId="5" fillId="0" borderId="0" xfId="10" applyFont="1" applyAlignment="1">
      <alignment vertical="center"/>
    </xf>
    <xf numFmtId="0" fontId="5" fillId="0" borderId="0" xfId="10" applyFont="1" applyAlignment="1">
      <alignment horizontal="right" wrapText="1"/>
    </xf>
    <xf numFmtId="0" fontId="94" fillId="0" borderId="0" xfId="10" applyFont="1" applyAlignment="1">
      <alignment horizontal="center"/>
    </xf>
    <xf numFmtId="0" fontId="30" fillId="0" borderId="0" xfId="0" quotePrefix="1" applyFont="1" applyAlignment="1">
      <alignment horizontal="center" vertical="center"/>
    </xf>
    <xf numFmtId="165" fontId="30" fillId="0" borderId="0" xfId="0" applyNumberFormat="1" applyFont="1" applyAlignment="1">
      <alignment horizontal="center" vertical="center"/>
    </xf>
    <xf numFmtId="0" fontId="30" fillId="0" borderId="0" xfId="0" applyFont="1" applyAlignment="1">
      <alignment horizontal="left" vertical="center"/>
    </xf>
    <xf numFmtId="165" fontId="34" fillId="0" borderId="0" xfId="0" applyNumberFormat="1" applyFont="1" applyAlignment="1">
      <alignment horizontal="center" vertical="center"/>
    </xf>
    <xf numFmtId="165" fontId="34" fillId="0" borderId="0" xfId="0" applyNumberFormat="1" applyFont="1" applyAlignment="1">
      <alignment horizontal="right" vertical="center"/>
    </xf>
    <xf numFmtId="1" fontId="30" fillId="0" borderId="24" xfId="3" applyNumberFormat="1" applyFont="1" applyBorder="1" applyAlignment="1">
      <alignment horizontal="center" vertical="top"/>
    </xf>
    <xf numFmtId="0" fontId="30" fillId="0" borderId="24" xfId="3" applyFont="1" applyBorder="1" applyAlignment="1">
      <alignment horizontal="center" vertical="top"/>
    </xf>
    <xf numFmtId="0" fontId="30" fillId="0" borderId="26" xfId="3" applyFont="1" applyBorder="1" applyAlignment="1">
      <alignment horizontal="center" vertical="top"/>
    </xf>
    <xf numFmtId="0" fontId="30" fillId="0" borderId="20" xfId="3" applyFont="1" applyBorder="1" applyAlignment="1">
      <alignment horizontal="center" vertical="top" wrapText="1"/>
    </xf>
    <xf numFmtId="0" fontId="30" fillId="0" borderId="39" xfId="3" applyFont="1" applyBorder="1" applyAlignment="1">
      <alignment horizontal="center" vertical="top" wrapText="1"/>
    </xf>
    <xf numFmtId="2" fontId="98" fillId="0" borderId="0" xfId="0" applyNumberFormat="1" applyFont="1" applyAlignment="1">
      <alignment horizontal="center" vertical="center"/>
    </xf>
    <xf numFmtId="1" fontId="97" fillId="0" borderId="0" xfId="0" applyNumberFormat="1" applyFont="1" applyAlignment="1">
      <alignment horizontal="left" vertical="center" wrapText="1"/>
    </xf>
    <xf numFmtId="0" fontId="30" fillId="0" borderId="69" xfId="0" applyFont="1" applyBorder="1" applyAlignment="1">
      <alignment vertical="center"/>
    </xf>
    <xf numFmtId="0" fontId="30" fillId="0" borderId="70" xfId="0" applyFont="1" applyBorder="1" applyAlignment="1">
      <alignment vertical="center"/>
    </xf>
    <xf numFmtId="0" fontId="30" fillId="0" borderId="71" xfId="0" applyFont="1" applyBorder="1" applyAlignment="1">
      <alignment vertical="center"/>
    </xf>
    <xf numFmtId="0" fontId="30" fillId="0" borderId="20" xfId="0" applyFont="1" applyBorder="1" applyAlignment="1">
      <alignment vertical="center"/>
    </xf>
    <xf numFmtId="0" fontId="30" fillId="0" borderId="34" xfId="0" applyFont="1" applyBorder="1" applyAlignment="1">
      <alignment vertical="center"/>
    </xf>
    <xf numFmtId="0" fontId="30" fillId="0" borderId="37" xfId="0" applyFont="1" applyBorder="1" applyAlignment="1">
      <alignment vertical="center"/>
    </xf>
    <xf numFmtId="1" fontId="97" fillId="0" borderId="0" xfId="0" applyNumberFormat="1" applyFont="1" applyAlignment="1">
      <alignment vertical="center" wrapText="1"/>
    </xf>
    <xf numFmtId="0" fontId="30" fillId="0" borderId="45" xfId="0" applyFont="1" applyBorder="1" applyAlignment="1">
      <alignment vertical="center"/>
    </xf>
    <xf numFmtId="0" fontId="30" fillId="0" borderId="72" xfId="0" applyFont="1" applyBorder="1" applyAlignment="1">
      <alignment vertical="center"/>
    </xf>
    <xf numFmtId="0" fontId="30" fillId="0" borderId="45" xfId="0" applyFont="1" applyBorder="1" applyAlignment="1">
      <alignment horizontal="center" vertical="center"/>
    </xf>
    <xf numFmtId="0" fontId="34" fillId="0" borderId="0" xfId="0" applyFont="1" applyAlignment="1">
      <alignment vertical="center"/>
    </xf>
    <xf numFmtId="0" fontId="34" fillId="0" borderId="0" xfId="0" applyFont="1" applyAlignment="1">
      <alignment horizontal="right" vertical="center"/>
    </xf>
    <xf numFmtId="0" fontId="30" fillId="0" borderId="2" xfId="0" applyFont="1" applyBorder="1" applyAlignment="1">
      <alignment vertical="center"/>
    </xf>
    <xf numFmtId="0" fontId="34" fillId="0" borderId="68" xfId="0" applyFont="1" applyBorder="1" applyAlignment="1">
      <alignment horizontal="center" vertical="center"/>
    </xf>
    <xf numFmtId="0" fontId="30" fillId="0" borderId="68" xfId="0" applyFont="1" applyBorder="1" applyAlignment="1">
      <alignment horizontal="center" vertical="center"/>
    </xf>
    <xf numFmtId="2" fontId="30" fillId="0" borderId="68" xfId="0" applyNumberFormat="1" applyFont="1" applyBorder="1" applyAlignment="1">
      <alignment horizontal="center" vertical="center"/>
    </xf>
    <xf numFmtId="0" fontId="30" fillId="0" borderId="68" xfId="0" quotePrefix="1" applyFont="1" applyBorder="1" applyAlignment="1">
      <alignment horizontal="left" vertical="center"/>
    </xf>
    <xf numFmtId="0" fontId="34" fillId="0" borderId="0" xfId="0" applyFont="1" applyAlignment="1">
      <alignment vertical="center" wrapText="1"/>
    </xf>
    <xf numFmtId="2" fontId="34" fillId="0" borderId="68" xfId="0" applyNumberFormat="1" applyFont="1" applyBorder="1" applyAlignment="1">
      <alignment horizontal="center" vertical="center"/>
    </xf>
    <xf numFmtId="2" fontId="29" fillId="0" borderId="0" xfId="0" applyNumberFormat="1" applyFont="1" applyAlignment="1">
      <alignment vertical="top" wrapText="1"/>
    </xf>
    <xf numFmtId="0" fontId="31" fillId="0" borderId="0" xfId="0" applyFont="1" applyAlignment="1">
      <alignment vertical="top" wrapText="1"/>
    </xf>
    <xf numFmtId="0" fontId="74" fillId="0" borderId="0" xfId="0" applyFont="1"/>
    <xf numFmtId="0" fontId="74" fillId="0" borderId="69" xfId="0" applyFont="1" applyBorder="1"/>
    <xf numFmtId="0" fontId="74" fillId="0" borderId="70" xfId="0" applyFont="1" applyBorder="1"/>
    <xf numFmtId="0" fontId="74" fillId="0" borderId="71" xfId="0" applyFont="1" applyBorder="1"/>
    <xf numFmtId="0" fontId="74" fillId="0" borderId="20" xfId="0" applyFont="1" applyBorder="1"/>
    <xf numFmtId="0" fontId="74" fillId="0" borderId="3" xfId="0" applyFont="1" applyBorder="1"/>
    <xf numFmtId="0" fontId="74" fillId="0" borderId="0" xfId="0" applyFont="1" applyAlignment="1">
      <alignment horizontal="center"/>
    </xf>
    <xf numFmtId="0" fontId="74" fillId="0" borderId="0" xfId="0" applyFont="1" applyAlignment="1">
      <alignment horizontal="right"/>
    </xf>
    <xf numFmtId="2" fontId="74" fillId="0" borderId="0" xfId="0" applyNumberFormat="1" applyFont="1" applyAlignment="1">
      <alignment horizontal="right"/>
    </xf>
    <xf numFmtId="2" fontId="74" fillId="0" borderId="0" xfId="0" applyNumberFormat="1" applyFont="1" applyAlignment="1">
      <alignment horizontal="left"/>
    </xf>
    <xf numFmtId="2" fontId="74" fillId="0" borderId="0" xfId="0" applyNumberFormat="1" applyFont="1" applyAlignment="1">
      <alignment horizontal="center"/>
    </xf>
    <xf numFmtId="0" fontId="74" fillId="0" borderId="34" xfId="0" applyFont="1" applyBorder="1"/>
    <xf numFmtId="0" fontId="74" fillId="0" borderId="8" xfId="0" applyFont="1" applyBorder="1"/>
    <xf numFmtId="0" fontId="74" fillId="0" borderId="37" xfId="0" applyFont="1" applyBorder="1"/>
    <xf numFmtId="0" fontId="106" fillId="0" borderId="0" xfId="0" applyFont="1" applyAlignment="1">
      <alignment vertical="top"/>
    </xf>
    <xf numFmtId="2" fontId="74" fillId="0" borderId="0" xfId="0" applyNumberFormat="1" applyFont="1" applyAlignment="1">
      <alignment horizontal="center" vertical="center"/>
    </xf>
    <xf numFmtId="0" fontId="30" fillId="0" borderId="0" xfId="9" applyFont="1"/>
    <xf numFmtId="0" fontId="34" fillId="0" borderId="0" xfId="9" applyFont="1" applyAlignment="1">
      <alignment horizontal="center"/>
    </xf>
    <xf numFmtId="0" fontId="34" fillId="0" borderId="76" xfId="9" applyFont="1" applyBorder="1" applyAlignment="1">
      <alignment horizontal="center"/>
    </xf>
    <xf numFmtId="0" fontId="34" fillId="0" borderId="77" xfId="9" applyFont="1" applyBorder="1" applyAlignment="1">
      <alignment horizontal="center"/>
    </xf>
    <xf numFmtId="0" fontId="34" fillId="0" borderId="78" xfId="9" applyFont="1" applyBorder="1" applyAlignment="1">
      <alignment horizontal="center"/>
    </xf>
    <xf numFmtId="0" fontId="34" fillId="0" borderId="68" xfId="9" applyFont="1" applyBorder="1" applyAlignment="1">
      <alignment horizontal="center"/>
    </xf>
    <xf numFmtId="0" fontId="30" fillId="0" borderId="76" xfId="9" applyFont="1" applyBorder="1" applyAlignment="1">
      <alignment horizontal="center"/>
    </xf>
    <xf numFmtId="0" fontId="30" fillId="0" borderId="77" xfId="9" quotePrefix="1" applyFont="1" applyBorder="1" applyAlignment="1">
      <alignment horizontal="center"/>
    </xf>
    <xf numFmtId="0" fontId="30" fillId="0" borderId="78" xfId="9" applyFont="1" applyBorder="1" applyAlignment="1">
      <alignment horizontal="center"/>
    </xf>
    <xf numFmtId="0" fontId="30" fillId="0" borderId="68" xfId="9" applyFont="1" applyBorder="1" applyAlignment="1">
      <alignment horizontal="center"/>
    </xf>
    <xf numFmtId="165" fontId="30" fillId="0" borderId="68" xfId="9" applyNumberFormat="1" applyFont="1" applyBorder="1" applyAlignment="1">
      <alignment horizontal="center"/>
    </xf>
    <xf numFmtId="2" fontId="30" fillId="0" borderId="68" xfId="9" applyNumberFormat="1" applyFont="1" applyBorder="1" applyAlignment="1">
      <alignment horizontal="center"/>
    </xf>
    <xf numFmtId="0" fontId="30" fillId="0" borderId="77" xfId="9" applyFont="1" applyBorder="1" applyAlignment="1">
      <alignment horizontal="center"/>
    </xf>
    <xf numFmtId="16" fontId="30" fillId="0" borderId="77" xfId="9" quotePrefix="1" applyNumberFormat="1" applyFont="1" applyBorder="1" applyAlignment="1">
      <alignment horizontal="center"/>
    </xf>
    <xf numFmtId="0" fontId="30" fillId="0" borderId="0" xfId="9" applyFont="1" applyAlignment="1">
      <alignment horizontal="center"/>
    </xf>
    <xf numFmtId="2" fontId="34" fillId="0" borderId="0" xfId="9" applyNumberFormat="1" applyFont="1" applyAlignment="1">
      <alignment horizontal="center"/>
    </xf>
    <xf numFmtId="0" fontId="34" fillId="0" borderId="0" xfId="9" applyFont="1"/>
    <xf numFmtId="2" fontId="30" fillId="0" borderId="0" xfId="9" applyNumberFormat="1" applyFont="1"/>
    <xf numFmtId="2" fontId="109" fillId="0" borderId="68" xfId="0" applyNumberFormat="1" applyFont="1" applyBorder="1" applyAlignment="1">
      <alignment horizontal="center" vertical="center"/>
    </xf>
    <xf numFmtId="2" fontId="3" fillId="0" borderId="0" xfId="0" applyNumberFormat="1" applyFont="1" applyAlignment="1">
      <alignment vertical="center"/>
    </xf>
    <xf numFmtId="0" fontId="5" fillId="0" borderId="76" xfId="0" applyFont="1" applyBorder="1" applyAlignment="1">
      <alignment vertical="center"/>
    </xf>
    <xf numFmtId="0" fontId="5" fillId="0" borderId="78" xfId="0" applyFont="1" applyBorder="1" applyAlignment="1">
      <alignment vertical="center"/>
    </xf>
    <xf numFmtId="2" fontId="3" fillId="0" borderId="68" xfId="0" applyNumberFormat="1" applyFont="1" applyBorder="1" applyAlignment="1">
      <alignment horizontal="center" vertical="center" wrapText="1"/>
    </xf>
    <xf numFmtId="0" fontId="3" fillId="0" borderId="68" xfId="0" applyFont="1" applyBorder="1" applyAlignment="1">
      <alignment horizontal="center" vertical="center"/>
    </xf>
    <xf numFmtId="2" fontId="3" fillId="0" borderId="0" xfId="0" applyNumberFormat="1" applyFont="1" applyAlignment="1">
      <alignment horizontal="center" vertical="center"/>
    </xf>
    <xf numFmtId="2" fontId="10" fillId="0" borderId="75" xfId="0" applyNumberFormat="1" applyFont="1" applyBorder="1" applyAlignment="1">
      <alignment vertical="center"/>
    </xf>
    <xf numFmtId="2" fontId="107" fillId="0" borderId="0" xfId="0" applyNumberFormat="1" applyFont="1" applyAlignment="1">
      <alignment horizontal="center" vertical="center"/>
    </xf>
    <xf numFmtId="0" fontId="42" fillId="0" borderId="24" xfId="132" applyFont="1" applyBorder="1" applyAlignment="1">
      <alignment horizontal="center" vertical="top"/>
    </xf>
    <xf numFmtId="0" fontId="42" fillId="0" borderId="0" xfId="132" applyFont="1" applyAlignment="1">
      <alignment vertical="center"/>
    </xf>
    <xf numFmtId="0" fontId="42" fillId="0" borderId="0" xfId="132" applyFont="1" applyAlignment="1">
      <alignment vertical="center" wrapText="1"/>
    </xf>
    <xf numFmtId="0" fontId="42" fillId="0" borderId="0" xfId="132" applyFont="1" applyAlignment="1">
      <alignment horizontal="center" vertical="center"/>
    </xf>
    <xf numFmtId="2" fontId="42" fillId="0" borderId="0" xfId="132" applyNumberFormat="1" applyFont="1" applyAlignment="1">
      <alignment horizontal="center" vertical="center"/>
    </xf>
    <xf numFmtId="165" fontId="42" fillId="0" borderId="0" xfId="132" applyNumberFormat="1" applyFont="1" applyAlignment="1">
      <alignment horizontal="center" vertical="center"/>
    </xf>
    <xf numFmtId="0" fontId="42" fillId="0" borderId="25" xfId="132" applyFont="1" applyBorder="1" applyAlignment="1">
      <alignment horizontal="right" vertical="center"/>
    </xf>
    <xf numFmtId="0" fontId="100" fillId="0" borderId="24" xfId="132" applyFont="1" applyBorder="1" applyAlignment="1">
      <alignment horizontal="center" vertical="top"/>
    </xf>
    <xf numFmtId="0" fontId="100" fillId="0" borderId="0" xfId="132" applyFont="1" applyAlignment="1">
      <alignment vertical="center"/>
    </xf>
    <xf numFmtId="0" fontId="100" fillId="0" borderId="0" xfId="132" applyFont="1" applyAlignment="1">
      <alignment vertical="center" wrapText="1"/>
    </xf>
    <xf numFmtId="0" fontId="100" fillId="0" borderId="0" xfId="132" applyFont="1" applyAlignment="1">
      <alignment horizontal="center" vertical="center"/>
    </xf>
    <xf numFmtId="2" fontId="100" fillId="0" borderId="0" xfId="132" applyNumberFormat="1" applyFont="1" applyAlignment="1">
      <alignment horizontal="center" vertical="center"/>
    </xf>
    <xf numFmtId="165" fontId="100" fillId="0" borderId="0" xfId="132" applyNumberFormat="1" applyFont="1" applyAlignment="1">
      <alignment horizontal="center" vertical="center"/>
    </xf>
    <xf numFmtId="0" fontId="100" fillId="0" borderId="25" xfId="132" applyFont="1" applyBorder="1" applyAlignment="1">
      <alignment horizontal="right" vertical="center"/>
    </xf>
    <xf numFmtId="0" fontId="30" fillId="0" borderId="24" xfId="132" applyFont="1" applyBorder="1" applyAlignment="1">
      <alignment horizontal="center" vertical="top"/>
    </xf>
    <xf numFmtId="0" fontId="30" fillId="0" borderId="0" xfId="132" applyFont="1" applyAlignment="1">
      <alignment horizontal="left" vertical="center" wrapText="1"/>
    </xf>
    <xf numFmtId="0" fontId="30" fillId="0" borderId="0" xfId="132" applyFont="1" applyAlignment="1">
      <alignment horizontal="center" vertical="center"/>
    </xf>
    <xf numFmtId="2" fontId="30" fillId="0" borderId="0" xfId="132" applyNumberFormat="1" applyFont="1" applyAlignment="1">
      <alignment horizontal="center" vertical="center"/>
    </xf>
    <xf numFmtId="165" fontId="30" fillId="0" borderId="0" xfId="132" applyNumberFormat="1" applyFont="1" applyAlignment="1">
      <alignment horizontal="center" vertical="center"/>
    </xf>
    <xf numFmtId="165" fontId="30" fillId="0" borderId="0" xfId="132" quotePrefix="1" applyNumberFormat="1" applyFont="1" applyAlignment="1">
      <alignment horizontal="center" vertical="center"/>
    </xf>
    <xf numFmtId="2" fontId="34" fillId="0" borderId="0" xfId="132" applyNumberFormat="1" applyFont="1" applyAlignment="1">
      <alignment horizontal="center" vertical="center"/>
    </xf>
    <xf numFmtId="2" fontId="34" fillId="0" borderId="25" xfId="132" applyNumberFormat="1" applyFont="1" applyBorder="1" applyAlignment="1">
      <alignment horizontal="center" vertical="center"/>
    </xf>
    <xf numFmtId="2" fontId="30" fillId="0" borderId="0" xfId="132" applyNumberFormat="1" applyFont="1" applyAlignment="1">
      <alignment vertical="center"/>
    </xf>
    <xf numFmtId="1" fontId="30" fillId="0" borderId="24" xfId="132" applyNumberFormat="1" applyFont="1" applyBorder="1" applyAlignment="1">
      <alignment horizontal="center" vertical="top"/>
    </xf>
    <xf numFmtId="2" fontId="30" fillId="0" borderId="25" xfId="132" applyNumberFormat="1" applyFont="1" applyBorder="1" applyAlignment="1">
      <alignment horizontal="right" vertical="center"/>
    </xf>
    <xf numFmtId="0" fontId="30" fillId="0" borderId="0" xfId="132" applyFont="1" applyAlignment="1">
      <alignment vertical="center" wrapText="1"/>
    </xf>
    <xf numFmtId="0" fontId="30" fillId="0" borderId="0" xfId="132" applyFont="1" applyAlignment="1">
      <alignment vertical="center"/>
    </xf>
    <xf numFmtId="0" fontId="30" fillId="0" borderId="25" xfId="132" applyFont="1" applyBorder="1" applyAlignment="1">
      <alignment horizontal="right" vertical="center"/>
    </xf>
    <xf numFmtId="2" fontId="34" fillId="0" borderId="9" xfId="132" applyNumberFormat="1" applyFont="1" applyBorder="1" applyAlignment="1">
      <alignment horizontal="center" vertical="center"/>
    </xf>
    <xf numFmtId="0" fontId="34" fillId="0" borderId="0" xfId="132" applyFont="1" applyAlignment="1">
      <alignment horizontal="center" vertical="center"/>
    </xf>
    <xf numFmtId="0" fontId="34" fillId="0" borderId="25" xfId="132" applyFont="1" applyBorder="1" applyAlignment="1">
      <alignment horizontal="center" vertical="center"/>
    </xf>
    <xf numFmtId="164" fontId="30" fillId="0" borderId="0" xfId="132" applyNumberFormat="1" applyFont="1" applyAlignment="1">
      <alignment vertical="center"/>
    </xf>
    <xf numFmtId="0" fontId="30" fillId="0" borderId="26" xfId="132" applyFont="1" applyBorder="1" applyAlignment="1">
      <alignment horizontal="center" vertical="top"/>
    </xf>
    <xf numFmtId="0" fontId="30" fillId="0" borderId="27" xfId="132" applyFont="1" applyBorder="1" applyAlignment="1">
      <alignment horizontal="left" vertical="center" wrapText="1"/>
    </xf>
    <xf numFmtId="0" fontId="30" fillId="0" borderId="27" xfId="132" applyFont="1" applyBorder="1" applyAlignment="1">
      <alignment horizontal="center" vertical="center"/>
    </xf>
    <xf numFmtId="2" fontId="30" fillId="0" borderId="27" xfId="132" applyNumberFormat="1" applyFont="1" applyBorder="1" applyAlignment="1">
      <alignment horizontal="center" vertical="center"/>
    </xf>
    <xf numFmtId="165" fontId="30" fillId="0" borderId="27" xfId="132" applyNumberFormat="1" applyFont="1" applyBorder="1" applyAlignment="1">
      <alignment horizontal="center" vertical="center"/>
    </xf>
    <xf numFmtId="165" fontId="30" fillId="0" borderId="27" xfId="132" quotePrefix="1" applyNumberFormat="1" applyFont="1" applyBorder="1" applyAlignment="1">
      <alignment horizontal="center" vertical="center"/>
    </xf>
    <xf numFmtId="2" fontId="34" fillId="0" borderId="27" xfId="132" applyNumberFormat="1" applyFont="1" applyBorder="1" applyAlignment="1">
      <alignment horizontal="center" vertical="center"/>
    </xf>
    <xf numFmtId="2" fontId="34" fillId="0" borderId="28" xfId="132" applyNumberFormat="1" applyFont="1" applyBorder="1" applyAlignment="1">
      <alignment horizontal="center" vertical="center"/>
    </xf>
    <xf numFmtId="2" fontId="30" fillId="0" borderId="0" xfId="3" applyNumberFormat="1" applyFont="1" applyAlignment="1">
      <alignment horizontal="left" vertical="center"/>
    </xf>
    <xf numFmtId="2" fontId="30" fillId="0" borderId="0" xfId="132" applyNumberFormat="1" applyFont="1" applyAlignment="1">
      <alignment horizontal="center" vertical="center" wrapText="1"/>
    </xf>
    <xf numFmtId="2" fontId="30" fillId="0" borderId="0" xfId="132" applyNumberFormat="1" applyFont="1" applyAlignment="1">
      <alignment horizontal="left" vertical="center"/>
    </xf>
    <xf numFmtId="2" fontId="100" fillId="0" borderId="0" xfId="132" applyNumberFormat="1" applyFont="1" applyAlignment="1">
      <alignment horizontal="center" vertical="center" wrapText="1"/>
    </xf>
    <xf numFmtId="2" fontId="100" fillId="0" borderId="0" xfId="132" applyNumberFormat="1" applyFont="1" applyAlignment="1">
      <alignment horizontal="left" vertical="center" wrapText="1"/>
    </xf>
    <xf numFmtId="165" fontId="30" fillId="0" borderId="0" xfId="3" applyNumberFormat="1" applyFont="1" applyAlignment="1">
      <alignment horizontal="left" vertical="center"/>
    </xf>
    <xf numFmtId="2" fontId="30" fillId="0" borderId="0" xfId="3" applyNumberFormat="1" applyFont="1" applyAlignment="1">
      <alignment horizontal="right" vertical="center"/>
    </xf>
    <xf numFmtId="165" fontId="30" fillId="0" borderId="0" xfId="3" applyNumberFormat="1" applyFont="1" applyAlignment="1">
      <alignment horizontal="right" vertical="center"/>
    </xf>
    <xf numFmtId="0" fontId="30" fillId="0" borderId="0" xfId="3" applyFont="1" applyAlignment="1">
      <alignment horizontal="center" vertical="top"/>
    </xf>
    <xf numFmtId="0" fontId="34" fillId="0" borderId="0" xfId="3" applyFont="1" applyAlignment="1">
      <alignment horizontal="center" vertical="top"/>
    </xf>
    <xf numFmtId="2" fontId="30" fillId="0" borderId="0" xfId="3" applyNumberFormat="1" applyFont="1" applyAlignment="1">
      <alignment horizontal="justify" vertical="center"/>
    </xf>
    <xf numFmtId="2" fontId="30" fillId="0" borderId="9" xfId="3" applyNumberFormat="1" applyFont="1" applyBorder="1" applyAlignment="1">
      <alignment horizontal="center" vertical="center"/>
    </xf>
    <xf numFmtId="0" fontId="30" fillId="0" borderId="27" xfId="3" applyFont="1" applyBorder="1" applyAlignment="1">
      <alignment horizontal="left" vertical="center"/>
    </xf>
    <xf numFmtId="0" fontId="34" fillId="0" borderId="28" xfId="3" applyFont="1" applyBorder="1" applyAlignment="1">
      <alignment horizontal="center" vertical="center"/>
    </xf>
    <xf numFmtId="1" fontId="30" fillId="0" borderId="27" xfId="3" applyNumberFormat="1" applyFont="1" applyBorder="1" applyAlignment="1">
      <alignment horizontal="right" vertical="center"/>
    </xf>
    <xf numFmtId="0" fontId="30" fillId="0" borderId="65" xfId="3" applyFont="1" applyBorder="1" applyAlignment="1">
      <alignment horizontal="center" vertical="top"/>
    </xf>
    <xf numFmtId="0" fontId="30" fillId="0" borderId="66" xfId="3" applyFont="1" applyBorder="1" applyAlignment="1">
      <alignment horizontal="left" vertical="center"/>
    </xf>
    <xf numFmtId="1" fontId="30" fillId="0" borderId="66" xfId="3" applyNumberFormat="1" applyFont="1" applyBorder="1" applyAlignment="1">
      <alignment horizontal="right" vertical="center"/>
    </xf>
    <xf numFmtId="0" fontId="30" fillId="0" borderId="66" xfId="3" applyFont="1" applyBorder="1" applyAlignment="1">
      <alignment horizontal="center" vertical="center"/>
    </xf>
    <xf numFmtId="165" fontId="30" fillId="0" borderId="66" xfId="3" applyNumberFormat="1" applyFont="1" applyBorder="1" applyAlignment="1">
      <alignment horizontal="center" vertical="center"/>
    </xf>
    <xf numFmtId="165" fontId="30" fillId="0" borderId="66" xfId="3" quotePrefix="1" applyNumberFormat="1" applyFont="1" applyBorder="1" applyAlignment="1">
      <alignment horizontal="center" vertical="center"/>
    </xf>
    <xf numFmtId="2" fontId="34" fillId="0" borderId="66" xfId="3" applyNumberFormat="1" applyFont="1" applyBorder="1" applyAlignment="1">
      <alignment horizontal="center" vertical="center"/>
    </xf>
    <xf numFmtId="0" fontId="34" fillId="0" borderId="67" xfId="3" applyFont="1" applyBorder="1" applyAlignment="1">
      <alignment horizontal="center" vertical="center"/>
    </xf>
    <xf numFmtId="2" fontId="30" fillId="0" borderId="0" xfId="3" quotePrefix="1" applyNumberFormat="1" applyFont="1" applyAlignment="1">
      <alignment horizontal="left" vertical="center"/>
    </xf>
    <xf numFmtId="0" fontId="30" fillId="0" borderId="0" xfId="3" applyFont="1" applyAlignment="1">
      <alignment horizontal="justify" vertical="center"/>
    </xf>
    <xf numFmtId="0" fontId="28" fillId="0" borderId="0" xfId="0" applyFont="1" applyAlignment="1">
      <alignment vertical="center"/>
    </xf>
    <xf numFmtId="0" fontId="35" fillId="0" borderId="0" xfId="0" applyFont="1" applyAlignment="1">
      <alignment vertical="center" wrapText="1"/>
    </xf>
    <xf numFmtId="1" fontId="29" fillId="0" borderId="0" xfId="0" applyNumberFormat="1" applyFont="1" applyAlignment="1">
      <alignment horizontal="justify" vertical="center" wrapText="1"/>
    </xf>
    <xf numFmtId="0" fontId="34" fillId="0" borderId="1" xfId="0" applyFont="1" applyBorder="1" applyAlignment="1">
      <alignment horizontal="center" vertical="center"/>
    </xf>
    <xf numFmtId="0" fontId="30" fillId="0" borderId="21" xfId="0" applyFont="1" applyBorder="1" applyAlignment="1">
      <alignment horizontal="center" vertical="center"/>
    </xf>
    <xf numFmtId="1" fontId="30" fillId="0" borderId="40" xfId="0" applyNumberFormat="1" applyFont="1" applyBorder="1" applyAlignment="1">
      <alignment horizontal="center" vertical="center"/>
    </xf>
    <xf numFmtId="3" fontId="30" fillId="0" borderId="0" xfId="0" applyNumberFormat="1" applyFont="1" applyAlignment="1">
      <alignment vertical="center"/>
    </xf>
    <xf numFmtId="1" fontId="30" fillId="0" borderId="0" xfId="0" applyNumberFormat="1" applyFont="1" applyAlignment="1">
      <alignment vertical="center"/>
    </xf>
    <xf numFmtId="0" fontId="30" fillId="0" borderId="20" xfId="0" applyFont="1" applyBorder="1" applyAlignment="1">
      <alignment horizontal="center" vertical="center"/>
    </xf>
    <xf numFmtId="0" fontId="31" fillId="0" borderId="20" xfId="0" applyFont="1" applyBorder="1" applyAlignment="1">
      <alignment horizontal="center" vertical="center"/>
    </xf>
    <xf numFmtId="1" fontId="29" fillId="0" borderId="3" xfId="0" applyNumberFormat="1" applyFont="1" applyBorder="1" applyAlignment="1">
      <alignment horizontal="center" vertical="center"/>
    </xf>
    <xf numFmtId="3" fontId="31" fillId="0" borderId="0" xfId="0" applyNumberFormat="1" applyFont="1" applyAlignment="1">
      <alignment vertical="center"/>
    </xf>
    <xf numFmtId="0" fontId="34" fillId="0" borderId="0" xfId="0" applyFont="1" applyAlignment="1">
      <alignment horizontal="left" vertical="center"/>
    </xf>
    <xf numFmtId="3" fontId="34" fillId="0" borderId="3" xfId="0" applyNumberFormat="1" applyFont="1" applyBorder="1" applyAlignment="1">
      <alignment horizontal="center" vertical="center"/>
    </xf>
    <xf numFmtId="0" fontId="31" fillId="0" borderId="10" xfId="0" applyFont="1" applyBorder="1" applyAlignment="1">
      <alignment horizontal="center" vertical="center"/>
    </xf>
    <xf numFmtId="1" fontId="29" fillId="0" borderId="7" xfId="0" applyNumberFormat="1" applyFont="1" applyBorder="1" applyAlignment="1">
      <alignment horizontal="center" vertical="center"/>
    </xf>
    <xf numFmtId="1" fontId="31" fillId="0" borderId="0" xfId="0" applyNumberFormat="1" applyFont="1" applyAlignment="1">
      <alignment vertical="center"/>
    </xf>
    <xf numFmtId="0" fontId="28" fillId="0" borderId="0" xfId="0" applyFont="1" applyAlignment="1">
      <alignment horizontal="center" vertical="center"/>
    </xf>
    <xf numFmtId="165" fontId="34" fillId="0" borderId="70" xfId="0" applyNumberFormat="1" applyFont="1" applyBorder="1" applyAlignment="1">
      <alignment horizontal="center" vertical="center"/>
    </xf>
    <xf numFmtId="0" fontId="31" fillId="0" borderId="0" xfId="132" applyFont="1" applyAlignment="1">
      <alignment vertical="center"/>
    </xf>
    <xf numFmtId="0" fontId="30" fillId="0" borderId="0" xfId="132" applyFont="1" applyAlignment="1">
      <alignment horizontal="right" vertical="center"/>
    </xf>
    <xf numFmtId="1" fontId="34" fillId="0" borderId="0" xfId="132" applyNumberFormat="1" applyFont="1" applyAlignment="1">
      <alignment horizontal="center" vertical="center" wrapText="1"/>
    </xf>
    <xf numFmtId="0" fontId="34" fillId="0" borderId="23" xfId="132" applyFont="1" applyBorder="1" applyAlignment="1">
      <alignment horizontal="center" vertical="center"/>
    </xf>
    <xf numFmtId="0" fontId="34" fillId="0" borderId="68" xfId="132" applyFont="1" applyBorder="1" applyAlignment="1">
      <alignment horizontal="center" vertical="center"/>
    </xf>
    <xf numFmtId="0" fontId="34" fillId="0" borderId="76" xfId="132" applyFont="1" applyBorder="1" applyAlignment="1">
      <alignment horizontal="center" vertical="center"/>
    </xf>
    <xf numFmtId="0" fontId="34" fillId="0" borderId="22" xfId="132" applyFont="1" applyBorder="1" applyAlignment="1">
      <alignment horizontal="center" vertical="center"/>
    </xf>
    <xf numFmtId="0" fontId="112" fillId="0" borderId="24" xfId="132" applyFont="1" applyBorder="1" applyAlignment="1">
      <alignment horizontal="center" vertical="top"/>
    </xf>
    <xf numFmtId="0" fontId="112" fillId="0" borderId="0" xfId="132" applyFont="1" applyAlignment="1">
      <alignment vertical="center"/>
    </xf>
    <xf numFmtId="0" fontId="112" fillId="0" borderId="0" xfId="132" applyFont="1" applyAlignment="1">
      <alignment vertical="center" wrapText="1"/>
    </xf>
    <xf numFmtId="0" fontId="112" fillId="0" borderId="0" xfId="132" applyFont="1" applyAlignment="1">
      <alignment horizontal="center" vertical="center"/>
    </xf>
    <xf numFmtId="2" fontId="112" fillId="0" borderId="0" xfId="132" applyNumberFormat="1" applyFont="1" applyAlignment="1">
      <alignment horizontal="center" vertical="center"/>
    </xf>
    <xf numFmtId="165" fontId="112" fillId="0" borderId="0" xfId="132" applyNumberFormat="1" applyFont="1" applyAlignment="1">
      <alignment horizontal="center" vertical="center"/>
    </xf>
    <xf numFmtId="0" fontId="112" fillId="0" borderId="25" xfId="132" applyFont="1" applyBorder="1" applyAlignment="1">
      <alignment horizontal="right" vertical="center"/>
    </xf>
    <xf numFmtId="2" fontId="34" fillId="0" borderId="70" xfId="132" applyNumberFormat="1" applyFont="1" applyBorder="1" applyAlignment="1">
      <alignment horizontal="center" vertical="center"/>
    </xf>
    <xf numFmtId="0" fontId="30" fillId="0" borderId="24" xfId="132" applyFont="1" applyBorder="1" applyAlignment="1">
      <alignment horizontal="center" vertical="center"/>
    </xf>
    <xf numFmtId="2" fontId="113" fillId="0" borderId="0" xfId="132" applyNumberFormat="1" applyFont="1" applyAlignment="1">
      <alignment horizontal="center" vertical="center"/>
    </xf>
    <xf numFmtId="165" fontId="112" fillId="0" borderId="0" xfId="132" applyNumberFormat="1" applyFont="1" applyAlignment="1">
      <alignment horizontal="center" vertical="center" wrapText="1"/>
    </xf>
    <xf numFmtId="0" fontId="44" fillId="0" borderId="24" xfId="132" applyFont="1" applyBorder="1" applyAlignment="1">
      <alignment horizontal="center" vertical="top"/>
    </xf>
    <xf numFmtId="0" fontId="44" fillId="0" borderId="0" xfId="132" applyFont="1" applyAlignment="1">
      <alignment vertical="center"/>
    </xf>
    <xf numFmtId="0" fontId="44" fillId="0" borderId="0" xfId="132" applyFont="1" applyAlignment="1">
      <alignment horizontal="center" vertical="center"/>
    </xf>
    <xf numFmtId="2" fontId="44" fillId="0" borderId="0" xfId="132" applyNumberFormat="1" applyFont="1" applyAlignment="1">
      <alignment horizontal="left" vertical="center"/>
    </xf>
    <xf numFmtId="2" fontId="44" fillId="0" borderId="0" xfId="132" applyNumberFormat="1" applyFont="1" applyAlignment="1">
      <alignment horizontal="center" vertical="center"/>
    </xf>
    <xf numFmtId="165" fontId="44" fillId="0" borderId="0" xfId="132" applyNumberFormat="1" applyFont="1" applyAlignment="1">
      <alignment horizontal="center" vertical="center"/>
    </xf>
    <xf numFmtId="0" fontId="44" fillId="0" borderId="25" xfId="132" applyFont="1" applyBorder="1" applyAlignment="1">
      <alignment horizontal="right" vertical="center"/>
    </xf>
    <xf numFmtId="0" fontId="44" fillId="0" borderId="0" xfId="132" applyFont="1" applyAlignment="1">
      <alignment vertical="center" wrapText="1"/>
    </xf>
    <xf numFmtId="2" fontId="111" fillId="0" borderId="0" xfId="132" applyNumberFormat="1" applyFont="1" applyAlignment="1">
      <alignment horizontal="center" vertical="center"/>
    </xf>
    <xf numFmtId="0" fontId="100" fillId="0" borderId="0" xfId="132" applyFont="1" applyAlignment="1">
      <alignment horizontal="left" vertical="center"/>
    </xf>
    <xf numFmtId="1" fontId="100" fillId="0" borderId="0" xfId="132" applyNumberFormat="1" applyFont="1" applyAlignment="1">
      <alignment horizontal="center" vertical="center"/>
    </xf>
    <xf numFmtId="2" fontId="100" fillId="0" borderId="0" xfId="132" applyNumberFormat="1" applyFont="1" applyAlignment="1">
      <alignment horizontal="left" vertical="center"/>
    </xf>
    <xf numFmtId="0" fontId="32" fillId="0" borderId="0" xfId="132" applyFont="1" applyAlignment="1">
      <alignment horizontal="left" vertical="center"/>
    </xf>
    <xf numFmtId="1" fontId="30" fillId="0" borderId="0" xfId="132" applyNumberFormat="1" applyFont="1" applyAlignment="1">
      <alignment horizontal="right" vertical="center"/>
    </xf>
    <xf numFmtId="165" fontId="34" fillId="0" borderId="0" xfId="132" applyNumberFormat="1" applyFont="1" applyAlignment="1">
      <alignment horizontal="right" vertical="center"/>
    </xf>
    <xf numFmtId="0" fontId="31" fillId="0" borderId="72" xfId="132" applyFont="1" applyBorder="1" applyAlignment="1">
      <alignment vertical="center"/>
    </xf>
    <xf numFmtId="1" fontId="29" fillId="0" borderId="30" xfId="132" applyNumberFormat="1" applyFont="1" applyBorder="1" applyAlignment="1">
      <alignment horizontal="center" vertical="center"/>
    </xf>
    <xf numFmtId="1" fontId="34" fillId="0" borderId="0" xfId="132" applyNumberFormat="1" applyFont="1" applyAlignment="1">
      <alignment horizontal="center" vertical="center"/>
    </xf>
    <xf numFmtId="0" fontId="30" fillId="0" borderId="0" xfId="132" applyFont="1" applyAlignment="1">
      <alignment horizontal="left" vertical="center"/>
    </xf>
    <xf numFmtId="0" fontId="30" fillId="0" borderId="0" xfId="219" applyFont="1" applyAlignment="1">
      <alignment horizontal="center" vertical="center"/>
    </xf>
    <xf numFmtId="0" fontId="30" fillId="0" borderId="0" xfId="219" applyFont="1" applyAlignment="1">
      <alignment vertical="center"/>
    </xf>
    <xf numFmtId="0" fontId="30" fillId="0" borderId="79" xfId="0" applyFont="1" applyBorder="1" applyAlignment="1">
      <alignment vertical="center"/>
    </xf>
    <xf numFmtId="0" fontId="30" fillId="0" borderId="80" xfId="0" applyFont="1" applyBorder="1" applyAlignment="1">
      <alignment vertical="center"/>
    </xf>
    <xf numFmtId="0" fontId="30" fillId="0" borderId="24" xfId="0" applyFont="1" applyBorder="1" applyAlignment="1">
      <alignment vertical="center"/>
    </xf>
    <xf numFmtId="0" fontId="100" fillId="0" borderId="0" xfId="0" applyFont="1" applyAlignment="1">
      <alignment vertical="center"/>
    </xf>
    <xf numFmtId="0" fontId="30" fillId="0" borderId="25" xfId="0" applyFont="1" applyBorder="1" applyAlignment="1">
      <alignment vertical="center"/>
    </xf>
    <xf numFmtId="0" fontId="30" fillId="0" borderId="0" xfId="0" applyFont="1" applyAlignment="1">
      <alignment vertical="center" textRotation="90" wrapText="1"/>
    </xf>
    <xf numFmtId="0" fontId="30" fillId="0" borderId="0" xfId="0" applyFont="1" applyAlignment="1">
      <alignment horizontal="right" vertical="center"/>
    </xf>
    <xf numFmtId="2" fontId="30" fillId="0" borderId="0" xfId="0" applyNumberFormat="1" applyFont="1" applyAlignment="1">
      <alignment horizontal="left" vertical="center" textRotation="90"/>
    </xf>
    <xf numFmtId="2" fontId="30" fillId="0" borderId="79" xfId="0" applyNumberFormat="1" applyFont="1" applyBorder="1" applyAlignment="1">
      <alignment vertical="center" textRotation="90" wrapText="1"/>
    </xf>
    <xf numFmtId="2" fontId="30" fillId="0" borderId="41" xfId="0" applyNumberFormat="1" applyFont="1" applyBorder="1" applyAlignment="1">
      <alignment vertical="center" textRotation="90" wrapText="1"/>
    </xf>
    <xf numFmtId="0" fontId="30" fillId="0" borderId="30" xfId="0" applyFont="1" applyBorder="1" applyAlignment="1">
      <alignment vertical="center"/>
    </xf>
    <xf numFmtId="0" fontId="30" fillId="0" borderId="73" xfId="0" applyFont="1" applyBorder="1" applyAlignment="1">
      <alignment vertical="center"/>
    </xf>
    <xf numFmtId="0" fontId="30" fillId="0" borderId="57" xfId="0" applyFont="1" applyBorder="1" applyAlignment="1">
      <alignment vertical="center"/>
    </xf>
    <xf numFmtId="0" fontId="30" fillId="0" borderId="74" xfId="0" applyFont="1" applyBorder="1" applyAlignment="1">
      <alignment vertical="center"/>
    </xf>
    <xf numFmtId="0" fontId="30" fillId="0" borderId="41" xfId="0" applyFont="1" applyBorder="1" applyAlignment="1">
      <alignment vertical="center"/>
    </xf>
    <xf numFmtId="0" fontId="31" fillId="0" borderId="0" xfId="219" applyFont="1" applyAlignment="1">
      <alignment horizontal="center" vertical="center"/>
    </xf>
    <xf numFmtId="0" fontId="31" fillId="0" borderId="0" xfId="219" applyFont="1" applyAlignment="1">
      <alignment vertical="center"/>
    </xf>
    <xf numFmtId="0" fontId="31" fillId="0" borderId="0" xfId="218" applyFont="1"/>
    <xf numFmtId="0" fontId="31" fillId="0" borderId="0" xfId="218" applyFont="1" applyAlignment="1">
      <alignment horizontal="center" vertical="center"/>
    </xf>
    <xf numFmtId="0" fontId="31" fillId="0" borderId="0" xfId="218" applyFont="1" applyAlignment="1">
      <alignment vertical="center"/>
    </xf>
    <xf numFmtId="0" fontId="105" fillId="2" borderId="0" xfId="0" applyFont="1" applyFill="1" applyAlignment="1">
      <alignment vertical="center"/>
    </xf>
    <xf numFmtId="0" fontId="30" fillId="2" borderId="0" xfId="0" applyFont="1" applyFill="1" applyAlignment="1">
      <alignment vertical="center"/>
    </xf>
    <xf numFmtId="0" fontId="32" fillId="0" borderId="32" xfId="0" applyFont="1" applyBorder="1" applyAlignment="1">
      <alignment horizontal="left" vertical="center" wrapText="1"/>
    </xf>
    <xf numFmtId="0" fontId="30" fillId="0" borderId="33" xfId="0" applyFont="1" applyBorder="1" applyAlignment="1">
      <alignment vertical="center"/>
    </xf>
    <xf numFmtId="0" fontId="114" fillId="0" borderId="0" xfId="0" applyFont="1"/>
    <xf numFmtId="2" fontId="109" fillId="0" borderId="68" xfId="0" applyNumberFormat="1" applyFont="1" applyBorder="1" applyAlignment="1">
      <alignment horizontal="center" vertical="center" wrapText="1"/>
    </xf>
    <xf numFmtId="2" fontId="109" fillId="0" borderId="2" xfId="0" applyNumberFormat="1" applyFont="1" applyBorder="1" applyAlignment="1">
      <alignment horizontal="center" vertical="center"/>
    </xf>
    <xf numFmtId="2" fontId="109" fillId="0" borderId="0" xfId="0" applyNumberFormat="1" applyFont="1" applyAlignment="1">
      <alignment horizontal="center" vertical="center"/>
    </xf>
    <xf numFmtId="0" fontId="30" fillId="0" borderId="29" xfId="0" applyFont="1" applyBorder="1" applyAlignment="1">
      <alignment vertical="center"/>
    </xf>
    <xf numFmtId="0" fontId="30" fillId="0" borderId="29" xfId="0" applyFont="1" applyBorder="1" applyAlignment="1">
      <alignment horizontal="right" vertical="center"/>
    </xf>
    <xf numFmtId="2" fontId="30" fillId="0" borderId="29" xfId="0" applyNumberFormat="1" applyFont="1" applyBorder="1" applyAlignment="1">
      <alignment vertical="center" wrapText="1"/>
    </xf>
    <xf numFmtId="1" fontId="116" fillId="0" borderId="0" xfId="0" applyNumberFormat="1" applyFont="1" applyAlignment="1">
      <alignment vertical="center"/>
    </xf>
    <xf numFmtId="0" fontId="108" fillId="0" borderId="0" xfId="3" applyFont="1" applyAlignment="1">
      <alignment horizontal="justify" vertical="center" wrapText="1"/>
    </xf>
    <xf numFmtId="0" fontId="30" fillId="0" borderId="52" xfId="0" applyFont="1" applyBorder="1" applyAlignment="1">
      <alignment horizontal="center" vertical="center"/>
    </xf>
    <xf numFmtId="0" fontId="34" fillId="0" borderId="0" xfId="0" applyFont="1" applyAlignment="1">
      <alignment horizontal="right" vertical="center" wrapText="1"/>
    </xf>
    <xf numFmtId="2" fontId="34" fillId="0" borderId="83" xfId="0" applyNumberFormat="1" applyFont="1" applyBorder="1" applyAlignment="1">
      <alignment horizontal="center" vertical="center" wrapText="1"/>
    </xf>
    <xf numFmtId="3" fontId="29" fillId="0" borderId="0" xfId="0" applyNumberFormat="1" applyFont="1" applyAlignment="1">
      <alignment horizontal="center" vertical="center" wrapText="1"/>
    </xf>
    <xf numFmtId="2" fontId="113" fillId="0" borderId="32" xfId="0" applyNumberFormat="1" applyFont="1" applyBorder="1" applyAlignment="1">
      <alignment horizontal="center" vertical="center" wrapText="1"/>
    </xf>
    <xf numFmtId="2" fontId="122" fillId="0" borderId="0" xfId="0" applyNumberFormat="1" applyFont="1" applyAlignment="1">
      <alignment horizontal="center" vertical="center"/>
    </xf>
    <xf numFmtId="2" fontId="118" fillId="0" borderId="68" xfId="0" applyNumberFormat="1" applyFont="1" applyBorder="1" applyAlignment="1">
      <alignment horizontal="center" vertical="center" wrapText="1"/>
    </xf>
    <xf numFmtId="2" fontId="118" fillId="0" borderId="68" xfId="0" applyNumberFormat="1" applyFont="1" applyBorder="1" applyAlignment="1">
      <alignment horizontal="center" vertical="center"/>
    </xf>
    <xf numFmtId="0" fontId="118" fillId="0" borderId="68" xfId="0" applyFont="1" applyBorder="1" applyAlignment="1">
      <alignment horizontal="center" vertical="center"/>
    </xf>
    <xf numFmtId="2" fontId="123" fillId="0" borderId="68" xfId="0" applyNumberFormat="1" applyFont="1" applyBorder="1" applyAlignment="1">
      <alignment horizontal="center" vertical="center"/>
    </xf>
    <xf numFmtId="2" fontId="123" fillId="0" borderId="0" xfId="0" applyNumberFormat="1" applyFont="1" applyAlignment="1">
      <alignment vertical="center"/>
    </xf>
    <xf numFmtId="2" fontId="124" fillId="0" borderId="0" xfId="0" applyNumberFormat="1" applyFont="1" applyAlignment="1">
      <alignment vertical="center"/>
    </xf>
    <xf numFmtId="0" fontId="34" fillId="0" borderId="20" xfId="10" applyFont="1" applyBorder="1" applyAlignment="1">
      <alignment horizontal="center" vertical="center"/>
    </xf>
    <xf numFmtId="0" fontId="30" fillId="0" borderId="0" xfId="10" applyFont="1" applyAlignment="1">
      <alignment horizontal="left" vertical="center"/>
    </xf>
    <xf numFmtId="0" fontId="30" fillId="0" borderId="0" xfId="10" applyFont="1" applyAlignment="1">
      <alignment horizontal="center" vertical="center"/>
    </xf>
    <xf numFmtId="0" fontId="30" fillId="0" borderId="0" xfId="10" quotePrefix="1" applyFont="1" applyAlignment="1">
      <alignment horizontal="center" vertical="center"/>
    </xf>
    <xf numFmtId="165" fontId="113" fillId="0" borderId="0" xfId="10" applyNumberFormat="1" applyFont="1" applyAlignment="1">
      <alignment horizontal="center" vertical="center"/>
    </xf>
    <xf numFmtId="0" fontId="30" fillId="0" borderId="3" xfId="10" applyFont="1" applyBorder="1" applyAlignment="1">
      <alignment vertical="center"/>
    </xf>
    <xf numFmtId="0" fontId="30" fillId="0" borderId="0" xfId="10" applyFont="1" applyAlignment="1">
      <alignment vertical="center"/>
    </xf>
    <xf numFmtId="165" fontId="30" fillId="0" borderId="0" xfId="10" applyNumberFormat="1" applyFont="1" applyAlignment="1">
      <alignment horizontal="center" vertical="center"/>
    </xf>
    <xf numFmtId="165" fontId="30" fillId="0" borderId="0" xfId="3" applyNumberFormat="1" applyFont="1" applyAlignment="1">
      <alignment vertical="center"/>
    </xf>
    <xf numFmtId="166" fontId="30" fillId="0" borderId="0" xfId="3" applyNumberFormat="1" applyFont="1" applyAlignment="1">
      <alignment vertical="center"/>
    </xf>
    <xf numFmtId="2" fontId="126" fillId="0" borderId="0" xfId="5" applyNumberFormat="1" applyFont="1" applyAlignment="1">
      <alignment horizontal="center" vertical="center" wrapText="1"/>
    </xf>
    <xf numFmtId="2" fontId="128" fillId="0" borderId="68" xfId="0" applyNumberFormat="1" applyFont="1" applyBorder="1" applyAlignment="1">
      <alignment horizontal="center" vertical="center" wrapText="1"/>
    </xf>
    <xf numFmtId="2" fontId="129" fillId="0" borderId="2" xfId="0" applyNumberFormat="1" applyFont="1" applyBorder="1" applyAlignment="1">
      <alignment horizontal="center" vertical="center"/>
    </xf>
    <xf numFmtId="2" fontId="129" fillId="0" borderId="20" xfId="0" applyNumberFormat="1" applyFont="1" applyBorder="1" applyAlignment="1">
      <alignment horizontal="center" vertical="center"/>
    </xf>
    <xf numFmtId="0" fontId="113" fillId="0" borderId="0" xfId="3" applyFont="1" applyAlignment="1">
      <alignment horizontal="justify" vertical="center" wrapText="1"/>
    </xf>
    <xf numFmtId="2" fontId="113" fillId="0" borderId="0" xfId="3" applyNumberFormat="1" applyFont="1" applyAlignment="1">
      <alignment horizontal="center" vertical="center" wrapText="1"/>
    </xf>
    <xf numFmtId="165" fontId="34" fillId="0" borderId="0" xfId="3" applyNumberFormat="1" applyFont="1" applyAlignment="1">
      <alignment horizontal="center" vertical="center"/>
    </xf>
    <xf numFmtId="0" fontId="30" fillId="0" borderId="0" xfId="0" applyFont="1" applyAlignment="1">
      <alignment horizontal="left" vertical="center"/>
    </xf>
    <xf numFmtId="0" fontId="30" fillId="0" borderId="0" xfId="0" applyFont="1" applyAlignment="1">
      <alignment horizontal="center" vertical="center"/>
    </xf>
    <xf numFmtId="0" fontId="30" fillId="0" borderId="0" xfId="3" applyFont="1" applyAlignment="1">
      <alignment horizontal="left" vertical="center"/>
    </xf>
    <xf numFmtId="0" fontId="30" fillId="0" borderId="0" xfId="3" applyFont="1" applyAlignment="1">
      <alignment horizontal="justify" vertical="center" wrapText="1"/>
    </xf>
    <xf numFmtId="0" fontId="30" fillId="0" borderId="0" xfId="3" applyFont="1" applyAlignment="1">
      <alignment horizontal="left" vertical="center" wrapText="1"/>
    </xf>
    <xf numFmtId="0" fontId="32" fillId="0" borderId="0" xfId="0" applyFont="1" applyAlignment="1">
      <alignment horizontal="left" vertical="center"/>
    </xf>
    <xf numFmtId="0" fontId="34" fillId="0" borderId="22" xfId="3" applyFont="1" applyBorder="1" applyAlignment="1">
      <alignment horizontal="center" vertical="center"/>
    </xf>
    <xf numFmtId="0" fontId="34" fillId="0" borderId="10" xfId="3" applyFont="1" applyBorder="1" applyAlignment="1">
      <alignment horizontal="center" vertical="center"/>
    </xf>
    <xf numFmtId="0" fontId="34" fillId="0" borderId="1" xfId="3" applyFont="1" applyBorder="1" applyAlignment="1">
      <alignment horizontal="center" vertical="center"/>
    </xf>
    <xf numFmtId="2" fontId="30" fillId="0" borderId="0" xfId="3" applyNumberFormat="1" applyFont="1" applyAlignment="1">
      <alignment horizontal="justify" vertical="center"/>
    </xf>
    <xf numFmtId="0" fontId="30" fillId="0" borderId="0" xfId="3" applyFont="1" applyAlignment="1">
      <alignment horizontal="center" vertical="center" wrapText="1"/>
    </xf>
    <xf numFmtId="2" fontId="30" fillId="0" borderId="0" xfId="3" applyNumberFormat="1" applyFont="1" applyBorder="1" applyAlignment="1">
      <alignment horizontal="center" vertical="center"/>
    </xf>
    <xf numFmtId="0" fontId="10" fillId="40" borderId="0" xfId="0" applyFont="1" applyFill="1" applyAlignment="1">
      <alignment horizontal="center" vertical="top"/>
    </xf>
    <xf numFmtId="2" fontId="9" fillId="40" borderId="0" xfId="0" applyNumberFormat="1" applyFont="1" applyFill="1" applyAlignment="1">
      <alignment horizontal="center" vertical="center"/>
    </xf>
    <xf numFmtId="0" fontId="9" fillId="40" borderId="0" xfId="0" applyFont="1" applyFill="1" applyAlignment="1">
      <alignment horizontal="left" vertical="center"/>
    </xf>
    <xf numFmtId="0" fontId="9" fillId="40" borderId="0" xfId="0" applyFont="1" applyFill="1" applyAlignment="1">
      <alignment vertical="center"/>
    </xf>
    <xf numFmtId="0" fontId="10" fillId="40" borderId="0" xfId="0" applyFont="1" applyFill="1" applyAlignment="1">
      <alignment horizontal="left" vertical="center"/>
    </xf>
    <xf numFmtId="2" fontId="10" fillId="40" borderId="0" xfId="0" applyNumberFormat="1" applyFont="1" applyFill="1" applyAlignment="1">
      <alignment horizontal="left" vertical="center"/>
    </xf>
    <xf numFmtId="0" fontId="10" fillId="40" borderId="0" xfId="0" applyFont="1" applyFill="1" applyAlignment="1">
      <alignment horizontal="right" vertical="center"/>
    </xf>
    <xf numFmtId="0" fontId="10" fillId="40" borderId="0" xfId="0" applyFont="1" applyFill="1" applyAlignment="1">
      <alignment horizontal="center" vertical="center"/>
    </xf>
    <xf numFmtId="0" fontId="10" fillId="40" borderId="0" xfId="0" applyFont="1" applyFill="1" applyAlignment="1">
      <alignment horizontal="center" vertical="center" wrapText="1"/>
    </xf>
    <xf numFmtId="2" fontId="9" fillId="40" borderId="0" xfId="0" applyNumberFormat="1" applyFont="1" applyFill="1" applyAlignment="1">
      <alignment horizontal="right" vertical="center"/>
    </xf>
    <xf numFmtId="2" fontId="9" fillId="40" borderId="0" xfId="0" applyNumberFormat="1" applyFont="1" applyFill="1" applyAlignment="1">
      <alignment horizontal="left" vertical="center"/>
    </xf>
    <xf numFmtId="2" fontId="9" fillId="40" borderId="6" xfId="0" applyNumberFormat="1" applyFont="1" applyFill="1" applyBorder="1" applyAlignment="1">
      <alignment horizontal="center" vertical="center"/>
    </xf>
    <xf numFmtId="2" fontId="10" fillId="40" borderId="0" xfId="0" applyNumberFormat="1" applyFont="1" applyFill="1" applyAlignment="1">
      <alignment horizontal="center" vertical="center"/>
    </xf>
    <xf numFmtId="165" fontId="9" fillId="40" borderId="0" xfId="0" applyNumberFormat="1" applyFont="1" applyFill="1" applyAlignment="1">
      <alignment horizontal="right" vertical="center"/>
    </xf>
    <xf numFmtId="2" fontId="9" fillId="40" borderId="0" xfId="0" applyNumberFormat="1" applyFont="1" applyFill="1" applyAlignment="1">
      <alignment vertical="center"/>
    </xf>
    <xf numFmtId="2" fontId="9" fillId="40" borderId="8" xfId="0" applyNumberFormat="1" applyFont="1" applyFill="1" applyBorder="1" applyAlignment="1">
      <alignment horizontal="center" vertical="center"/>
    </xf>
    <xf numFmtId="0" fontId="9" fillId="40" borderId="0" xfId="0" applyFont="1" applyFill="1" applyAlignment="1">
      <alignment horizontal="right" vertical="center"/>
    </xf>
    <xf numFmtId="2" fontId="12" fillId="40" borderId="4" xfId="0" applyNumberFormat="1" applyFont="1" applyFill="1" applyBorder="1" applyAlignment="1">
      <alignment horizontal="center" vertical="center"/>
    </xf>
    <xf numFmtId="1" fontId="10" fillId="40" borderId="5" xfId="0" applyNumberFormat="1" applyFont="1" applyFill="1" applyBorder="1" applyAlignment="1">
      <alignment horizontal="center" vertical="center"/>
    </xf>
    <xf numFmtId="1" fontId="10" fillId="40" borderId="0" xfId="0" applyNumberFormat="1" applyFont="1" applyFill="1" applyAlignment="1">
      <alignment horizontal="center" vertical="center"/>
    </xf>
    <xf numFmtId="0" fontId="12" fillId="40" borderId="0" xfId="0" applyFont="1" applyFill="1" applyAlignment="1">
      <alignment horizontal="right" vertical="center"/>
    </xf>
    <xf numFmtId="0" fontId="12" fillId="40" borderId="0" xfId="0" applyFont="1" applyFill="1" applyAlignment="1">
      <alignment horizontal="left" vertical="center"/>
    </xf>
    <xf numFmtId="2" fontId="10" fillId="40" borderId="8" xfId="0" applyNumberFormat="1" applyFont="1" applyFill="1" applyBorder="1" applyAlignment="1">
      <alignment horizontal="center" vertical="center"/>
    </xf>
    <xf numFmtId="2" fontId="10" fillId="40" borderId="5" xfId="0" applyNumberFormat="1" applyFont="1" applyFill="1" applyBorder="1" applyAlignment="1">
      <alignment horizontal="center" vertical="center"/>
    </xf>
    <xf numFmtId="0" fontId="9" fillId="40" borderId="0" xfId="0" applyFont="1" applyFill="1" applyAlignment="1">
      <alignment horizontal="center" vertical="top"/>
    </xf>
    <xf numFmtId="167" fontId="9" fillId="40" borderId="0" xfId="0" applyNumberFormat="1" applyFont="1" applyFill="1" applyAlignment="1">
      <alignment horizontal="right" vertical="center"/>
    </xf>
    <xf numFmtId="0" fontId="9" fillId="40" borderId="0" xfId="0" applyFont="1" applyFill="1" applyAlignment="1">
      <alignment horizontal="left" vertical="center" wrapText="1"/>
    </xf>
    <xf numFmtId="0" fontId="10" fillId="40" borderId="0" xfId="0" applyFont="1" applyFill="1" applyAlignment="1">
      <alignment horizontal="left" vertical="center" wrapText="1"/>
    </xf>
    <xf numFmtId="0" fontId="9" fillId="40" borderId="0" xfId="0" applyFont="1" applyFill="1" applyAlignment="1">
      <alignment horizontal="center" vertical="center" wrapText="1"/>
    </xf>
    <xf numFmtId="0" fontId="10" fillId="40" borderId="0" xfId="0" applyFont="1" applyFill="1" applyAlignment="1">
      <alignment vertical="center"/>
    </xf>
    <xf numFmtId="167" fontId="9" fillId="40" borderId="0" xfId="0" applyNumberFormat="1" applyFont="1" applyFill="1" applyAlignment="1">
      <alignment horizontal="center" vertical="center"/>
    </xf>
    <xf numFmtId="0" fontId="12" fillId="40" borderId="0" xfId="0" applyFont="1" applyFill="1" applyAlignment="1">
      <alignment vertical="center"/>
    </xf>
    <xf numFmtId="2" fontId="10" fillId="40" borderId="9" xfId="0" applyNumberFormat="1" applyFont="1" applyFill="1" applyBorder="1" applyAlignment="1">
      <alignment horizontal="center" vertical="center"/>
    </xf>
    <xf numFmtId="165" fontId="10" fillId="40" borderId="0" xfId="0" applyNumberFormat="1" applyFont="1" applyFill="1" applyAlignment="1">
      <alignment horizontal="right" vertical="center"/>
    </xf>
    <xf numFmtId="0" fontId="9" fillId="40" borderId="0" xfId="0" applyFont="1" applyFill="1" applyAlignment="1">
      <alignment horizontal="center" vertical="center"/>
    </xf>
    <xf numFmtId="0" fontId="12" fillId="40" borderId="0" xfId="0" applyFont="1" applyFill="1" applyAlignment="1">
      <alignment horizontal="center" vertical="center"/>
    </xf>
    <xf numFmtId="2" fontId="9" fillId="40" borderId="0" xfId="0" applyNumberFormat="1" applyFont="1" applyFill="1" applyAlignment="1">
      <alignment horizontal="center" vertical="center" wrapText="1"/>
    </xf>
    <xf numFmtId="0" fontId="9" fillId="40" borderId="0" xfId="0" applyFont="1" applyFill="1" applyAlignment="1" applyProtection="1">
      <alignment vertical="center"/>
      <protection hidden="1"/>
    </xf>
    <xf numFmtId="0" fontId="10" fillId="40" borderId="0" xfId="0" applyFont="1" applyFill="1" applyAlignment="1" applyProtection="1">
      <alignment vertical="center"/>
      <protection hidden="1"/>
    </xf>
    <xf numFmtId="0" fontId="10" fillId="40" borderId="0" xfId="0" applyFont="1" applyFill="1" applyAlignment="1" applyProtection="1">
      <alignment horizontal="center" vertical="center"/>
      <protection hidden="1"/>
    </xf>
    <xf numFmtId="0" fontId="12" fillId="40" borderId="0" xfId="0" applyFont="1" applyFill="1" applyAlignment="1" applyProtection="1">
      <alignment horizontal="center" vertical="center"/>
      <protection hidden="1"/>
    </xf>
    <xf numFmtId="2" fontId="9" fillId="40" borderId="0" xfId="0" applyNumberFormat="1" applyFont="1" applyFill="1" applyAlignment="1" applyProtection="1">
      <alignment horizontal="center" vertical="center"/>
      <protection hidden="1"/>
    </xf>
    <xf numFmtId="0" fontId="9" fillId="40" borderId="0" xfId="0" applyFont="1" applyFill="1" applyAlignment="1" applyProtection="1">
      <alignment horizontal="center" vertical="center"/>
      <protection hidden="1"/>
    </xf>
    <xf numFmtId="2" fontId="9" fillId="40" borderId="0" xfId="0" applyNumberFormat="1" applyFont="1" applyFill="1" applyAlignment="1" applyProtection="1">
      <alignment horizontal="center" vertical="center" wrapText="1"/>
      <protection hidden="1"/>
    </xf>
    <xf numFmtId="2" fontId="10" fillId="40" borderId="0" xfId="0" applyNumberFormat="1" applyFont="1" applyFill="1" applyAlignment="1" applyProtection="1">
      <alignment horizontal="center" vertical="center"/>
      <protection hidden="1"/>
    </xf>
    <xf numFmtId="2" fontId="10" fillId="40" borderId="0" xfId="0" applyNumberFormat="1" applyFont="1" applyFill="1" applyAlignment="1" applyProtection="1">
      <alignment horizontal="center" vertical="center" wrapText="1"/>
      <protection hidden="1"/>
    </xf>
    <xf numFmtId="165" fontId="9" fillId="40" borderId="0" xfId="0" applyNumberFormat="1" applyFont="1" applyFill="1" applyAlignment="1" applyProtection="1">
      <alignment horizontal="center" vertical="center"/>
      <protection hidden="1"/>
    </xf>
    <xf numFmtId="0" fontId="9" fillId="40" borderId="0" xfId="0" applyFont="1" applyFill="1" applyAlignment="1" applyProtection="1">
      <alignment vertical="center" wrapText="1"/>
      <protection hidden="1"/>
    </xf>
    <xf numFmtId="2" fontId="10" fillId="40" borderId="6" xfId="0" applyNumberFormat="1" applyFont="1" applyFill="1" applyBorder="1" applyAlignment="1" applyProtection="1">
      <alignment horizontal="center" vertical="center"/>
      <protection hidden="1"/>
    </xf>
    <xf numFmtId="2" fontId="10" fillId="40" borderId="6" xfId="0" applyNumberFormat="1" applyFont="1" applyFill="1" applyBorder="1" applyAlignment="1">
      <alignment horizontal="center" vertical="center"/>
    </xf>
    <xf numFmtId="166" fontId="9" fillId="40" borderId="0" xfId="0" applyNumberFormat="1" applyFont="1" applyFill="1" applyAlignment="1">
      <alignment horizontal="right" vertical="center"/>
    </xf>
    <xf numFmtId="0" fontId="9" fillId="40" borderId="0" xfId="0" applyFont="1" applyFill="1" applyAlignment="1">
      <alignment vertical="top"/>
    </xf>
    <xf numFmtId="2" fontId="10" fillId="40" borderId="0" xfId="0" applyNumberFormat="1" applyFont="1" applyFill="1" applyAlignment="1">
      <alignment vertical="center"/>
    </xf>
    <xf numFmtId="165" fontId="9" fillId="40" borderId="0" xfId="0" applyNumberFormat="1" applyFont="1" applyFill="1" applyAlignment="1">
      <alignment horizontal="center" vertical="center"/>
    </xf>
    <xf numFmtId="0" fontId="9" fillId="40" borderId="6" xfId="0" applyFont="1" applyFill="1" applyBorder="1" applyAlignment="1">
      <alignment horizontal="center" vertical="center"/>
    </xf>
    <xf numFmtId="2" fontId="110" fillId="40" borderId="0" xfId="0" applyNumberFormat="1" applyFont="1" applyFill="1" applyAlignment="1">
      <alignment horizontal="right" vertical="center"/>
    </xf>
    <xf numFmtId="169" fontId="110" fillId="40" borderId="0" xfId="0" applyNumberFormat="1" applyFont="1" applyFill="1" applyAlignment="1">
      <alignment horizontal="right" vertical="center"/>
    </xf>
    <xf numFmtId="169" fontId="9" fillId="40" borderId="0" xfId="0" applyNumberFormat="1" applyFont="1" applyFill="1" applyAlignment="1">
      <alignment horizontal="right" vertical="center"/>
    </xf>
    <xf numFmtId="0" fontId="9" fillId="40" borderId="0" xfId="0" applyFont="1" applyFill="1" applyAlignment="1">
      <alignment horizontal="justify" vertical="center" wrapText="1"/>
    </xf>
    <xf numFmtId="0" fontId="13" fillId="40" borderId="0" xfId="6" applyFont="1" applyFill="1" applyAlignment="1">
      <alignment vertical="center"/>
    </xf>
    <xf numFmtId="169" fontId="110" fillId="40" borderId="0" xfId="6" applyNumberFormat="1" applyFont="1" applyFill="1" applyAlignment="1">
      <alignment horizontal="right" vertical="center"/>
    </xf>
    <xf numFmtId="169" fontId="9" fillId="40" borderId="0" xfId="6" applyNumberFormat="1" applyFont="1" applyFill="1" applyAlignment="1">
      <alignment horizontal="left" vertical="center" wrapText="1"/>
    </xf>
    <xf numFmtId="169" fontId="9" fillId="40" borderId="0" xfId="6" applyNumberFormat="1" applyFont="1" applyFill="1" applyAlignment="1">
      <alignment horizontal="center" vertical="center" wrapText="1"/>
    </xf>
    <xf numFmtId="169" fontId="9" fillId="40" borderId="0" xfId="0" applyNumberFormat="1" applyFont="1" applyFill="1" applyAlignment="1">
      <alignment vertical="center"/>
    </xf>
    <xf numFmtId="0" fontId="9" fillId="40" borderId="0" xfId="6" applyFont="1" applyFill="1" applyAlignment="1">
      <alignment horizontal="left" vertical="center" wrapText="1"/>
    </xf>
    <xf numFmtId="169" fontId="110" fillId="40" borderId="0" xfId="6" applyNumberFormat="1" applyFont="1" applyFill="1" applyAlignment="1">
      <alignment horizontal="center" vertical="center"/>
    </xf>
    <xf numFmtId="169" fontId="9" fillId="40" borderId="0" xfId="6" applyNumberFormat="1" applyFont="1" applyFill="1" applyAlignment="1">
      <alignment horizontal="center" vertical="center"/>
    </xf>
    <xf numFmtId="2" fontId="110" fillId="40" borderId="0" xfId="0" applyNumberFormat="1" applyFont="1" applyFill="1" applyAlignment="1">
      <alignment horizontal="center" vertical="center"/>
    </xf>
    <xf numFmtId="165" fontId="110" fillId="40" borderId="0" xfId="0" applyNumberFormat="1" applyFont="1" applyFill="1" applyAlignment="1">
      <alignment horizontal="center" vertical="center"/>
    </xf>
    <xf numFmtId="0" fontId="9" fillId="40" borderId="0" xfId="6" applyFont="1" applyFill="1" applyAlignment="1">
      <alignment vertical="center"/>
    </xf>
    <xf numFmtId="0" fontId="28" fillId="0" borderId="84" xfId="0" applyFont="1" applyFill="1" applyBorder="1" applyAlignment="1">
      <alignment horizontal="left"/>
    </xf>
    <xf numFmtId="0" fontId="30" fillId="0" borderId="0" xfId="3" applyFont="1" applyBorder="1" applyAlignment="1">
      <alignment horizontal="left" vertical="center"/>
    </xf>
    <xf numFmtId="1" fontId="30" fillId="0" borderId="0" xfId="3" applyNumberFormat="1" applyFont="1" applyBorder="1" applyAlignment="1">
      <alignment horizontal="right" vertical="center"/>
    </xf>
    <xf numFmtId="0" fontId="30" fillId="0" borderId="0" xfId="3" applyFont="1" applyBorder="1" applyAlignment="1">
      <alignment horizontal="center" vertical="center"/>
    </xf>
    <xf numFmtId="165" fontId="30" fillId="0" borderId="0" xfId="3" applyNumberFormat="1" applyFont="1" applyBorder="1" applyAlignment="1">
      <alignment horizontal="center" vertical="center"/>
    </xf>
    <xf numFmtId="165" fontId="30" fillId="0" borderId="0" xfId="3" quotePrefix="1" applyNumberFormat="1" applyFont="1" applyBorder="1" applyAlignment="1">
      <alignment horizontal="center" vertical="center"/>
    </xf>
    <xf numFmtId="2" fontId="34" fillId="0" borderId="0" xfId="3" applyNumberFormat="1" applyFont="1" applyBorder="1" applyAlignment="1">
      <alignment horizontal="center" vertical="center"/>
    </xf>
    <xf numFmtId="0" fontId="30" fillId="0" borderId="0" xfId="3" applyFont="1" applyBorder="1" applyAlignment="1">
      <alignment horizontal="left" vertical="center" wrapText="1"/>
    </xf>
    <xf numFmtId="0" fontId="30" fillId="0" borderId="0" xfId="139" applyFont="1" applyAlignment="1">
      <alignment vertical="center"/>
    </xf>
    <xf numFmtId="0" fontId="30" fillId="0" borderId="0" xfId="139" applyFont="1" applyAlignment="1">
      <alignment horizontal="center" vertical="top" wrapText="1"/>
    </xf>
    <xf numFmtId="0" fontId="10" fillId="40" borderId="6" xfId="0" applyFont="1" applyFill="1" applyBorder="1" applyAlignment="1">
      <alignment horizontal="center" vertical="center" wrapText="1"/>
    </xf>
    <xf numFmtId="0" fontId="10" fillId="40" borderId="7" xfId="0" applyFont="1" applyFill="1" applyBorder="1" applyAlignment="1">
      <alignment horizontal="center" vertical="center" wrapText="1"/>
    </xf>
    <xf numFmtId="9" fontId="10" fillId="40" borderId="0" xfId="8" applyFont="1" applyFill="1" applyBorder="1" applyAlignment="1">
      <alignment horizontal="center" vertical="center"/>
    </xf>
    <xf numFmtId="2" fontId="9" fillId="40" borderId="0" xfId="0" applyNumberFormat="1" applyFont="1" applyFill="1" applyAlignment="1">
      <alignment horizontal="right" vertical="center" wrapText="1"/>
    </xf>
    <xf numFmtId="2" fontId="9" fillId="40" borderId="0" xfId="0" applyNumberFormat="1" applyFont="1" applyFill="1" applyAlignment="1">
      <alignment horizontal="left" vertical="center" wrapText="1"/>
    </xf>
    <xf numFmtId="2" fontId="9" fillId="40" borderId="0" xfId="0" applyNumberFormat="1" applyFont="1" applyFill="1" applyAlignment="1">
      <alignment vertical="center" shrinkToFit="1"/>
    </xf>
    <xf numFmtId="2" fontId="9" fillId="40" borderId="6" xfId="0" applyNumberFormat="1" applyFont="1" applyFill="1" applyBorder="1" applyAlignment="1">
      <alignment horizontal="center" vertical="center" wrapText="1"/>
    </xf>
    <xf numFmtId="2" fontId="12" fillId="40" borderId="0" xfId="0" applyNumberFormat="1" applyFont="1" applyFill="1" applyAlignment="1">
      <alignment horizontal="center" vertical="center"/>
    </xf>
    <xf numFmtId="1" fontId="9" fillId="40" borderId="0" xfId="0" applyNumberFormat="1" applyFont="1" applyFill="1" applyAlignment="1">
      <alignment horizontal="center" vertical="center"/>
    </xf>
    <xf numFmtId="2" fontId="12" fillId="40" borderId="0" xfId="0" applyNumberFormat="1" applyFont="1" applyFill="1" applyAlignment="1">
      <alignment vertical="center"/>
    </xf>
    <xf numFmtId="2" fontId="9" fillId="40" borderId="9" xfId="0" applyNumberFormat="1" applyFont="1" applyFill="1" applyBorder="1" applyAlignment="1">
      <alignment horizontal="center" vertical="center"/>
    </xf>
    <xf numFmtId="0" fontId="9" fillId="40" borderId="0" xfId="0" applyFont="1" applyFill="1" applyAlignment="1">
      <alignment vertical="center" wrapText="1"/>
    </xf>
    <xf numFmtId="2" fontId="9" fillId="40" borderId="0" xfId="0" applyNumberFormat="1" applyFont="1" applyFill="1" applyAlignment="1">
      <alignment vertical="center" wrapText="1"/>
    </xf>
    <xf numFmtId="166" fontId="9" fillId="40" borderId="0" xfId="0" applyNumberFormat="1" applyFont="1" applyFill="1" applyAlignment="1">
      <alignment vertical="center"/>
    </xf>
    <xf numFmtId="166" fontId="10" fillId="40" borderId="0" xfId="0" applyNumberFormat="1" applyFont="1" applyFill="1" applyAlignment="1">
      <alignment vertical="center"/>
    </xf>
    <xf numFmtId="0" fontId="9" fillId="40" borderId="0" xfId="0" applyFont="1" applyFill="1" applyAlignment="1" applyProtection="1">
      <alignment horizontal="left" vertical="center" wrapText="1"/>
      <protection locked="0"/>
    </xf>
    <xf numFmtId="0" fontId="9" fillId="40" borderId="0" xfId="0" applyFont="1" applyFill="1" applyAlignment="1" applyProtection="1">
      <alignment horizontal="center" vertical="center" wrapText="1"/>
      <protection locked="0"/>
    </xf>
    <xf numFmtId="2" fontId="9" fillId="40" borderId="0" xfId="0" applyNumberFormat="1" applyFont="1" applyFill="1" applyAlignment="1">
      <alignment vertical="top"/>
    </xf>
    <xf numFmtId="0" fontId="10" fillId="40" borderId="0" xfId="7" applyFont="1" applyFill="1" applyAlignment="1">
      <alignment horizontal="center" vertical="top"/>
    </xf>
    <xf numFmtId="0" fontId="9" fillId="40" borderId="0" xfId="7" applyFont="1" applyFill="1" applyAlignment="1">
      <alignment horizontal="left" vertical="top"/>
    </xf>
    <xf numFmtId="0" fontId="9" fillId="40" borderId="0" xfId="7" applyFont="1" applyFill="1" applyAlignment="1">
      <alignment horizontal="left" vertical="center"/>
    </xf>
    <xf numFmtId="0" fontId="9" fillId="40" borderId="0" xfId="7" applyFont="1" applyFill="1" applyAlignment="1">
      <alignment horizontal="right" vertical="center"/>
    </xf>
    <xf numFmtId="2" fontId="9" fillId="40" borderId="0" xfId="7" applyNumberFormat="1" applyFont="1" applyFill="1" applyAlignment="1">
      <alignment vertical="center"/>
    </xf>
    <xf numFmtId="0" fontId="9" fillId="40" borderId="0" xfId="7" applyFont="1" applyFill="1" applyAlignment="1">
      <alignment horizontal="center" vertical="center"/>
    </xf>
    <xf numFmtId="2" fontId="9" fillId="40" borderId="0" xfId="7" applyNumberFormat="1" applyFont="1" applyFill="1" applyAlignment="1">
      <alignment horizontal="center" vertical="center"/>
    </xf>
    <xf numFmtId="2" fontId="9" fillId="40" borderId="6" xfId="7" applyNumberFormat="1" applyFont="1" applyFill="1" applyBorder="1" applyAlignment="1">
      <alignment horizontal="center" vertical="center"/>
    </xf>
    <xf numFmtId="2" fontId="9" fillId="40" borderId="0" xfId="7" applyNumberFormat="1" applyFont="1" applyFill="1" applyAlignment="1">
      <alignment horizontal="right" vertical="center"/>
    </xf>
    <xf numFmtId="2" fontId="9" fillId="40" borderId="8" xfId="7" applyNumberFormat="1" applyFont="1" applyFill="1" applyBorder="1" applyAlignment="1">
      <alignment horizontal="center" vertical="center"/>
    </xf>
    <xf numFmtId="2" fontId="10" fillId="40" borderId="0" xfId="7" applyNumberFormat="1" applyFont="1" applyFill="1" applyAlignment="1">
      <alignment horizontal="center" vertical="center"/>
    </xf>
    <xf numFmtId="0" fontId="9" fillId="40" borderId="0" xfId="0" applyFont="1" applyFill="1" applyAlignment="1">
      <alignment vertical="top" wrapText="1"/>
    </xf>
    <xf numFmtId="0" fontId="10" fillId="40" borderId="0" xfId="6" applyFont="1" applyFill="1" applyAlignment="1">
      <alignment horizontal="center" vertical="top" wrapText="1"/>
    </xf>
    <xf numFmtId="0" fontId="9" fillId="40" borderId="0" xfId="6" applyFont="1" applyFill="1" applyAlignment="1">
      <alignment vertical="top"/>
    </xf>
    <xf numFmtId="165" fontId="9" fillId="40" borderId="0" xfId="6" applyNumberFormat="1" applyFont="1" applyFill="1" applyAlignment="1">
      <alignment horizontal="right" vertical="center"/>
    </xf>
    <xf numFmtId="0" fontId="9" fillId="40" borderId="0" xfId="6" applyFont="1" applyFill="1" applyAlignment="1">
      <alignment horizontal="center" vertical="center"/>
    </xf>
    <xf numFmtId="0" fontId="9" fillId="40" borderId="0" xfId="6" applyFont="1" applyFill="1" applyAlignment="1">
      <alignment horizontal="left" vertical="center"/>
    </xf>
    <xf numFmtId="2" fontId="9" fillId="40" borderId="0" xfId="6" applyNumberFormat="1" applyFont="1" applyFill="1" applyAlignment="1">
      <alignment horizontal="center" vertical="center"/>
    </xf>
    <xf numFmtId="165" fontId="9" fillId="40" borderId="0" xfId="6" applyNumberFormat="1" applyFont="1" applyFill="1" applyAlignment="1">
      <alignment horizontal="center" vertical="center"/>
    </xf>
    <xf numFmtId="0" fontId="9" fillId="40" borderId="0" xfId="6" applyFont="1" applyFill="1" applyAlignment="1">
      <alignment horizontal="center" vertical="center" wrapText="1"/>
    </xf>
    <xf numFmtId="165" fontId="9" fillId="40" borderId="0" xfId="6" applyNumberFormat="1" applyFont="1" applyFill="1" applyAlignment="1">
      <alignment horizontal="center" vertical="center" wrapText="1"/>
    </xf>
    <xf numFmtId="2" fontId="9" fillId="40" borderId="0" xfId="6" applyNumberFormat="1" applyFont="1" applyFill="1" applyAlignment="1">
      <alignment horizontal="left" vertical="center"/>
    </xf>
    <xf numFmtId="2" fontId="9" fillId="40" borderId="9" xfId="6" applyNumberFormat="1" applyFont="1" applyFill="1" applyBorder="1" applyAlignment="1">
      <alignment horizontal="center" vertical="center"/>
    </xf>
    <xf numFmtId="168" fontId="9" fillId="40" borderId="0" xfId="0" applyNumberFormat="1" applyFont="1" applyFill="1" applyAlignment="1">
      <alignment vertical="center"/>
    </xf>
    <xf numFmtId="165" fontId="9" fillId="40" borderId="0" xfId="0" applyNumberFormat="1" applyFont="1" applyFill="1" applyAlignment="1">
      <alignment horizontal="center" vertical="center" wrapText="1"/>
    </xf>
    <xf numFmtId="2" fontId="45" fillId="40" borderId="0" xfId="0" applyNumberFormat="1" applyFont="1" applyFill="1" applyAlignment="1">
      <alignment horizontal="center" vertical="center" wrapText="1"/>
    </xf>
    <xf numFmtId="2" fontId="45" fillId="40" borderId="0" xfId="0" applyNumberFormat="1" applyFont="1" applyFill="1" applyAlignment="1">
      <alignment horizontal="left" vertical="center" wrapText="1"/>
    </xf>
    <xf numFmtId="0" fontId="30" fillId="40" borderId="0" xfId="5" applyFont="1" applyFill="1" applyAlignment="1">
      <alignment horizontal="center" vertical="center"/>
    </xf>
    <xf numFmtId="0" fontId="30" fillId="40" borderId="0" xfId="5" applyFont="1" applyFill="1" applyAlignment="1">
      <alignment vertical="center"/>
    </xf>
    <xf numFmtId="0" fontId="9" fillId="40" borderId="0" xfId="0" applyFont="1" applyFill="1" applyAlignment="1">
      <alignment horizontal="center" vertical="center"/>
    </xf>
    <xf numFmtId="0" fontId="9" fillId="40" borderId="0" xfId="0" applyFont="1" applyFill="1" applyAlignment="1">
      <alignment horizontal="left" vertical="center"/>
    </xf>
    <xf numFmtId="0" fontId="9" fillId="40" borderId="0" xfId="0" applyFont="1" applyFill="1" applyAlignment="1">
      <alignment horizontal="center" vertical="center"/>
    </xf>
    <xf numFmtId="2" fontId="132" fillId="0" borderId="0" xfId="226" applyNumberFormat="1" applyFont="1" applyAlignment="1">
      <alignment horizontal="center" vertical="top"/>
    </xf>
    <xf numFmtId="0" fontId="1" fillId="0" borderId="0" xfId="221"/>
    <xf numFmtId="0" fontId="133" fillId="0" borderId="0" xfId="226" applyFont="1"/>
    <xf numFmtId="0" fontId="132" fillId="0" borderId="0" xfId="226" applyFont="1"/>
    <xf numFmtId="0" fontId="133" fillId="0" borderId="0" xfId="226" applyFont="1" applyAlignment="1">
      <alignment horizontal="center" vertical="top"/>
    </xf>
    <xf numFmtId="0" fontId="132" fillId="0" borderId="0" xfId="226" applyFont="1" applyAlignment="1">
      <alignment horizontal="center" vertical="top"/>
    </xf>
    <xf numFmtId="0" fontId="132" fillId="0" borderId="0" xfId="226" applyFont="1" applyAlignment="1">
      <alignment horizontal="center" vertical="top" wrapText="1"/>
    </xf>
    <xf numFmtId="0" fontId="132" fillId="0" borderId="0" xfId="226" applyFont="1" applyAlignment="1">
      <alignment horizontal="right" vertical="top" wrapText="1"/>
    </xf>
    <xf numFmtId="2" fontId="133" fillId="0" borderId="0" xfId="226" applyNumberFormat="1" applyFont="1"/>
    <xf numFmtId="1" fontId="133" fillId="0" borderId="0" xfId="226" applyNumberFormat="1" applyFont="1"/>
    <xf numFmtId="0" fontId="132" fillId="0" borderId="0" xfId="226" applyFont="1" applyAlignment="1">
      <alignment horizontal="left" vertical="top"/>
    </xf>
    <xf numFmtId="0" fontId="132" fillId="0" borderId="0" xfId="226" applyFont="1" applyAlignment="1">
      <alignment horizontal="right" vertical="top"/>
    </xf>
    <xf numFmtId="2" fontId="133" fillId="0" borderId="0" xfId="226" applyNumberFormat="1" applyFont="1" applyAlignment="1">
      <alignment horizontal="right"/>
    </xf>
    <xf numFmtId="2" fontId="133" fillId="0" borderId="0" xfId="226" applyNumberFormat="1" applyFont="1" applyAlignment="1">
      <alignment horizontal="left"/>
    </xf>
    <xf numFmtId="0" fontId="133" fillId="0" borderId="0" xfId="226" applyFont="1" applyAlignment="1">
      <alignment horizontal="left" vertical="top"/>
    </xf>
    <xf numFmtId="2" fontId="133" fillId="0" borderId="0" xfId="226" applyNumberFormat="1" applyFont="1" applyAlignment="1">
      <alignment horizontal="center" vertical="top"/>
    </xf>
    <xf numFmtId="2" fontId="133" fillId="0" borderId="77" xfId="226" applyNumberFormat="1" applyFont="1" applyBorder="1" applyAlignment="1">
      <alignment horizontal="right"/>
    </xf>
    <xf numFmtId="2" fontId="133" fillId="0" borderId="0" xfId="226" applyNumberFormat="1" applyFont="1" applyAlignment="1">
      <alignment horizontal="right" vertical="top" wrapText="1"/>
    </xf>
    <xf numFmtId="2" fontId="133" fillId="0" borderId="0" xfId="226" applyNumberFormat="1" applyFont="1" applyAlignment="1">
      <alignment horizontal="left" vertical="top" wrapText="1"/>
    </xf>
    <xf numFmtId="2" fontId="133" fillId="0" borderId="0" xfId="226" applyNumberFormat="1" applyFont="1" applyAlignment="1">
      <alignment horizontal="center" vertical="top" wrapText="1"/>
    </xf>
    <xf numFmtId="1" fontId="132" fillId="0" borderId="0" xfId="226" applyNumberFormat="1" applyFont="1" applyAlignment="1">
      <alignment vertical="top"/>
    </xf>
    <xf numFmtId="1" fontId="132" fillId="0" borderId="0" xfId="226" applyNumberFormat="1" applyFont="1" applyAlignment="1">
      <alignment horizontal="right" vertical="top"/>
    </xf>
    <xf numFmtId="2" fontId="132" fillId="0" borderId="0" xfId="226" applyNumberFormat="1" applyFont="1" applyAlignment="1">
      <alignment horizontal="left" vertical="top"/>
    </xf>
    <xf numFmtId="2" fontId="133" fillId="0" borderId="0" xfId="226" applyNumberFormat="1" applyFont="1" applyAlignment="1">
      <alignment horizontal="right" vertical="top"/>
    </xf>
    <xf numFmtId="2" fontId="133" fillId="0" borderId="0" xfId="226" applyNumberFormat="1" applyFont="1" applyAlignment="1">
      <alignment horizontal="left" vertical="top"/>
    </xf>
    <xf numFmtId="2" fontId="133" fillId="0" borderId="0" xfId="226" applyNumberFormat="1" applyFont="1" applyAlignment="1">
      <alignment horizontal="center"/>
    </xf>
    <xf numFmtId="0" fontId="132" fillId="0" borderId="0" xfId="226" applyFont="1" applyAlignment="1">
      <alignment vertical="center"/>
    </xf>
    <xf numFmtId="0" fontId="30" fillId="0" borderId="0" xfId="3" applyFont="1" applyAlignment="1">
      <alignment horizontal="justify" vertical="center" wrapText="1"/>
    </xf>
    <xf numFmtId="0" fontId="133" fillId="0" borderId="0" xfId="226" applyFont="1" applyAlignment="1">
      <alignment horizontal="right"/>
    </xf>
    <xf numFmtId="2" fontId="133" fillId="0" borderId="8" xfId="226" applyNumberFormat="1" applyFont="1" applyBorder="1" applyAlignment="1">
      <alignment horizontal="right"/>
    </xf>
    <xf numFmtId="1" fontId="132" fillId="0" borderId="0" xfId="226" applyNumberFormat="1" applyFont="1"/>
    <xf numFmtId="2" fontId="132" fillId="0" borderId="0" xfId="226" applyNumberFormat="1" applyFont="1" applyAlignment="1">
      <alignment horizontal="right"/>
    </xf>
    <xf numFmtId="2" fontId="132" fillId="0" borderId="8" xfId="226" applyNumberFormat="1" applyFont="1" applyBorder="1" applyAlignment="1">
      <alignment horizontal="right"/>
    </xf>
    <xf numFmtId="168" fontId="133" fillId="0" borderId="0" xfId="226" applyNumberFormat="1" applyFont="1"/>
    <xf numFmtId="2" fontId="134" fillId="0" borderId="75" xfId="226" applyNumberFormat="1" applyFont="1" applyBorder="1" applyAlignment="1">
      <alignment horizontal="right"/>
    </xf>
    <xf numFmtId="2" fontId="133" fillId="0" borderId="0" xfId="226" applyNumberFormat="1" applyFont="1" applyAlignment="1">
      <alignment shrinkToFit="1"/>
    </xf>
    <xf numFmtId="1" fontId="132" fillId="0" borderId="5" xfId="226" applyNumberFormat="1" applyFont="1" applyBorder="1" applyAlignment="1">
      <alignment horizontal="right"/>
    </xf>
    <xf numFmtId="2" fontId="12" fillId="40" borderId="75" xfId="0" applyNumberFormat="1" applyFont="1" applyFill="1" applyBorder="1" applyAlignment="1">
      <alignment horizontal="center" vertical="center"/>
    </xf>
    <xf numFmtId="2" fontId="30" fillId="2" borderId="0" xfId="3" applyNumberFormat="1" applyFont="1" applyFill="1" applyAlignment="1">
      <alignment vertical="center"/>
    </xf>
    <xf numFmtId="0" fontId="24" fillId="0" borderId="15" xfId="3" applyFont="1" applyBorder="1" applyAlignment="1">
      <alignment horizontal="center"/>
    </xf>
    <xf numFmtId="0" fontId="24" fillId="0" borderId="0" xfId="3" applyFont="1" applyAlignment="1">
      <alignment horizontal="center"/>
    </xf>
    <xf numFmtId="0" fontId="24" fillId="0" borderId="16" xfId="3" applyFont="1" applyBorder="1" applyAlignment="1">
      <alignment horizontal="center"/>
    </xf>
    <xf numFmtId="0" fontId="23" fillId="0" borderId="15" xfId="3" applyFont="1" applyBorder="1" applyAlignment="1">
      <alignment horizontal="center"/>
    </xf>
    <xf numFmtId="0" fontId="23" fillId="0" borderId="0" xfId="3" applyFont="1" applyAlignment="1">
      <alignment horizontal="center"/>
    </xf>
    <xf numFmtId="0" fontId="23" fillId="0" borderId="16" xfId="3" applyFont="1" applyBorder="1" applyAlignment="1">
      <alignment horizontal="center"/>
    </xf>
    <xf numFmtId="2" fontId="127" fillId="0" borderId="0" xfId="3" applyNumberFormat="1" applyFont="1" applyAlignment="1">
      <alignment horizontal="center"/>
    </xf>
    <xf numFmtId="0" fontId="26" fillId="0" borderId="0" xfId="3" applyFont="1" applyAlignment="1">
      <alignment horizontal="center" wrapText="1"/>
    </xf>
    <xf numFmtId="0" fontId="22" fillId="0" borderId="15" xfId="3" applyFont="1" applyBorder="1" applyAlignment="1">
      <alignment horizontal="center" wrapText="1"/>
    </xf>
    <xf numFmtId="0" fontId="22" fillId="0" borderId="0" xfId="3" applyFont="1" applyBorder="1" applyAlignment="1">
      <alignment horizontal="center" wrapText="1"/>
    </xf>
    <xf numFmtId="1" fontId="130" fillId="0" borderId="0" xfId="3" applyNumberFormat="1" applyFont="1" applyAlignment="1">
      <alignment horizontal="justify" vertical="justify" wrapText="1"/>
    </xf>
    <xf numFmtId="0" fontId="22" fillId="0" borderId="15" xfId="3" applyFont="1" applyBorder="1" applyAlignment="1">
      <alignment horizontal="center"/>
    </xf>
    <xf numFmtId="0" fontId="22" fillId="0" borderId="0" xfId="3" applyFont="1" applyAlignment="1">
      <alignment horizontal="center"/>
    </xf>
    <xf numFmtId="0" fontId="22" fillId="0" borderId="16" xfId="3" applyFont="1" applyBorder="1" applyAlignment="1">
      <alignment horizontal="center"/>
    </xf>
    <xf numFmtId="0" fontId="27" fillId="0" borderId="15" xfId="3" applyFont="1" applyBorder="1" applyAlignment="1">
      <alignment horizontal="center"/>
    </xf>
    <xf numFmtId="0" fontId="27" fillId="0" borderId="0" xfId="3" applyFont="1" applyAlignment="1">
      <alignment horizontal="center"/>
    </xf>
    <xf numFmtId="0" fontId="27" fillId="0" borderId="16" xfId="3" applyFont="1" applyBorder="1" applyAlignment="1">
      <alignment horizontal="center"/>
    </xf>
    <xf numFmtId="2" fontId="30" fillId="0" borderId="0" xfId="5" applyNumberFormat="1" applyFont="1" applyAlignment="1">
      <alignment horizontal="left" vertical="top" wrapText="1"/>
    </xf>
    <xf numFmtId="0" fontId="32" fillId="0" borderId="0" xfId="5" applyFont="1" applyAlignment="1">
      <alignment horizontal="left" vertical="center" wrapText="1"/>
    </xf>
    <xf numFmtId="0" fontId="29" fillId="0" borderId="0" xfId="5" applyFont="1" applyAlignment="1">
      <alignment horizontal="justify" vertical="top" wrapText="1"/>
    </xf>
    <xf numFmtId="0" fontId="29" fillId="0" borderId="0" xfId="5" applyFont="1" applyAlignment="1">
      <alignment horizontal="right" vertical="center" wrapText="1"/>
    </xf>
    <xf numFmtId="0" fontId="30" fillId="0" borderId="0" xfId="5" applyFont="1" applyAlignment="1">
      <alignment horizontal="justify" vertical="top" wrapText="1"/>
    </xf>
    <xf numFmtId="0" fontId="30" fillId="0" borderId="0" xfId="5" applyFont="1" applyAlignment="1">
      <alignment horizontal="justify" vertical="center" wrapText="1"/>
    </xf>
    <xf numFmtId="0" fontId="32" fillId="0" borderId="0" xfId="139" applyFont="1" applyAlignment="1">
      <alignment horizontal="left" vertical="top" wrapText="1"/>
    </xf>
    <xf numFmtId="0" fontId="30" fillId="0" borderId="0" xfId="139" applyFont="1" applyAlignment="1">
      <alignment horizontal="justify" vertical="justify" wrapText="1"/>
    </xf>
    <xf numFmtId="0" fontId="30" fillId="0" borderId="0" xfId="0" applyFont="1" applyAlignment="1">
      <alignment horizontal="left" vertical="top" wrapText="1"/>
    </xf>
    <xf numFmtId="0" fontId="30" fillId="0" borderId="0" xfId="5" applyFont="1" applyAlignment="1">
      <alignment horizontal="left" vertical="center" wrapText="1"/>
    </xf>
    <xf numFmtId="0" fontId="36" fillId="0" borderId="0" xfId="0" applyFont="1" applyAlignment="1">
      <alignment horizontal="center" vertical="center"/>
    </xf>
    <xf numFmtId="1" fontId="117" fillId="0" borderId="0" xfId="0" applyNumberFormat="1" applyFont="1" applyAlignment="1">
      <alignment horizontal="justify" vertical="center" wrapText="1"/>
    </xf>
    <xf numFmtId="0" fontId="30" fillId="0" borderId="9" xfId="0" applyFont="1" applyBorder="1" applyAlignment="1">
      <alignment horizontal="left" vertical="center" wrapText="1"/>
    </xf>
    <xf numFmtId="0" fontId="30" fillId="0" borderId="0" xfId="0" applyFont="1" applyAlignment="1">
      <alignment horizontal="left" vertical="center" wrapText="1"/>
    </xf>
    <xf numFmtId="0" fontId="30" fillId="0" borderId="8" xfId="0" applyFont="1" applyBorder="1" applyAlignment="1">
      <alignment horizontal="left" vertical="center"/>
    </xf>
    <xf numFmtId="0" fontId="34" fillId="0" borderId="1" xfId="0" applyFont="1" applyBorder="1" applyAlignment="1">
      <alignment horizontal="center" vertical="center"/>
    </xf>
    <xf numFmtId="0" fontId="29" fillId="0" borderId="0" xfId="0" applyFont="1" applyAlignment="1">
      <alignment horizontal="center" vertical="center" wrapText="1"/>
    </xf>
    <xf numFmtId="0" fontId="29" fillId="0" borderId="6" xfId="0" applyFont="1" applyBorder="1" applyAlignment="1">
      <alignment horizontal="center" vertical="center"/>
    </xf>
    <xf numFmtId="2" fontId="30" fillId="0" borderId="0" xfId="3" applyNumberFormat="1" applyFont="1" applyAlignment="1">
      <alignment horizontal="justify" vertical="top"/>
    </xf>
    <xf numFmtId="0" fontId="30" fillId="0" borderId="0" xfId="3" applyFont="1" applyAlignment="1">
      <alignment horizontal="left" vertical="center"/>
    </xf>
    <xf numFmtId="0" fontId="30" fillId="0" borderId="0" xfId="3" applyFont="1" applyAlignment="1">
      <alignment horizontal="center" vertical="center" wrapText="1"/>
    </xf>
    <xf numFmtId="0" fontId="30" fillId="0" borderId="0" xfId="3" applyFont="1" applyAlignment="1">
      <alignment horizontal="justify" vertical="top" wrapText="1"/>
    </xf>
    <xf numFmtId="0" fontId="34" fillId="0" borderId="10" xfId="3" applyFont="1" applyBorder="1" applyAlignment="1">
      <alignment horizontal="center" vertical="center"/>
    </xf>
    <xf numFmtId="0" fontId="34" fillId="0" borderId="6" xfId="3" applyFont="1" applyBorder="1" applyAlignment="1">
      <alignment horizontal="center" vertical="center"/>
    </xf>
    <xf numFmtId="0" fontId="29" fillId="0" borderId="0" xfId="3" applyFont="1" applyAlignment="1">
      <alignment horizontal="center" vertical="center"/>
    </xf>
    <xf numFmtId="0" fontId="34" fillId="0" borderId="42" xfId="3" applyFont="1" applyBorder="1" applyAlignment="1">
      <alignment horizontal="center" vertical="center" wrapText="1"/>
    </xf>
    <xf numFmtId="0" fontId="34" fillId="0" borderId="43" xfId="3" applyFont="1" applyBorder="1" applyAlignment="1">
      <alignment horizontal="center" vertical="center" wrapText="1"/>
    </xf>
    <xf numFmtId="0" fontId="34" fillId="0" borderId="44" xfId="3" applyFont="1" applyBorder="1" applyAlignment="1">
      <alignment horizontal="center" vertical="center"/>
    </xf>
    <xf numFmtId="0" fontId="34" fillId="0" borderId="45" xfId="3" applyFont="1" applyBorder="1" applyAlignment="1">
      <alignment horizontal="center" vertical="center"/>
    </xf>
    <xf numFmtId="0" fontId="34" fillId="0" borderId="34" xfId="3" applyFont="1" applyBorder="1" applyAlignment="1">
      <alignment horizontal="center" vertical="center"/>
    </xf>
    <xf numFmtId="0" fontId="34" fillId="0" borderId="8" xfId="3" applyFont="1" applyBorder="1" applyAlignment="1">
      <alignment horizontal="center" vertical="center"/>
    </xf>
    <xf numFmtId="0" fontId="29" fillId="0" borderId="0" xfId="3" applyFont="1" applyAlignment="1">
      <alignment horizontal="center" vertical="center" wrapText="1"/>
    </xf>
    <xf numFmtId="1" fontId="117" fillId="0" borderId="0" xfId="3" applyNumberFormat="1" applyFont="1" applyAlignment="1">
      <alignment horizontal="left" vertical="center" wrapText="1"/>
    </xf>
    <xf numFmtId="0" fontId="34" fillId="0" borderId="46" xfId="3" applyFont="1" applyBorder="1" applyAlignment="1">
      <alignment horizontal="center" vertical="center"/>
    </xf>
    <xf numFmtId="0" fontId="34" fillId="0" borderId="5" xfId="3" applyFont="1" applyBorder="1" applyAlignment="1">
      <alignment horizontal="center" vertical="center"/>
    </xf>
    <xf numFmtId="0" fontId="34" fillId="0" borderId="47" xfId="3" applyFont="1" applyBorder="1" applyAlignment="1">
      <alignment horizontal="center" vertical="center"/>
    </xf>
    <xf numFmtId="0" fontId="34" fillId="0" borderId="22" xfId="3" applyFont="1" applyBorder="1" applyAlignment="1">
      <alignment horizontal="center" vertical="center"/>
    </xf>
    <xf numFmtId="0" fontId="34" fillId="0" borderId="46" xfId="3" applyFont="1" applyBorder="1" applyAlignment="1">
      <alignment horizontal="center" vertical="center" wrapText="1"/>
    </xf>
    <xf numFmtId="0" fontId="34" fillId="0" borderId="5" xfId="3" applyFont="1" applyBorder="1" applyAlignment="1">
      <alignment horizontal="center" vertical="center" wrapText="1"/>
    </xf>
    <xf numFmtId="0" fontId="29" fillId="0" borderId="41" xfId="3" applyFont="1" applyBorder="1" applyAlignment="1">
      <alignment horizontal="center" vertical="center"/>
    </xf>
    <xf numFmtId="0" fontId="29" fillId="0" borderId="29" xfId="3" applyFont="1" applyBorder="1" applyAlignment="1">
      <alignment horizontal="center" vertical="center"/>
    </xf>
    <xf numFmtId="0" fontId="30" fillId="0" borderId="0" xfId="3" applyFont="1" applyAlignment="1">
      <alignment horizontal="justify" vertical="center" wrapText="1"/>
    </xf>
    <xf numFmtId="0" fontId="30" fillId="0" borderId="0" xfId="3" applyFont="1" applyAlignment="1">
      <alignment horizontal="left" vertical="center" wrapText="1"/>
    </xf>
    <xf numFmtId="0" fontId="32" fillId="0" borderId="0" xfId="0" applyFont="1" applyAlignment="1">
      <alignment horizontal="left" vertical="center"/>
    </xf>
    <xf numFmtId="0" fontId="30" fillId="0" borderId="0" xfId="3" applyFont="1" applyBorder="1" applyAlignment="1">
      <alignment horizontal="left" vertical="center" wrapText="1"/>
    </xf>
    <xf numFmtId="2" fontId="107" fillId="0" borderId="0" xfId="3" applyNumberFormat="1" applyFont="1" applyAlignment="1">
      <alignment horizontal="left" vertical="center" wrapText="1"/>
    </xf>
    <xf numFmtId="0" fontId="34" fillId="0" borderId="48" xfId="3" applyFont="1" applyBorder="1" applyAlignment="1">
      <alignment horizontal="center"/>
    </xf>
    <xf numFmtId="0" fontId="34" fillId="0" borderId="49" xfId="3" applyFont="1" applyBorder="1" applyAlignment="1">
      <alignment horizontal="center"/>
    </xf>
    <xf numFmtId="0" fontId="30" fillId="0" borderId="8" xfId="3" applyFont="1" applyBorder="1" applyAlignment="1">
      <alignment horizontal="left" vertical="center" wrapText="1"/>
    </xf>
    <xf numFmtId="2" fontId="34" fillId="0" borderId="8" xfId="3" applyNumberFormat="1" applyFont="1" applyBorder="1" applyAlignment="1">
      <alignment horizontal="center" vertical="center" wrapText="1"/>
    </xf>
    <xf numFmtId="0" fontId="34" fillId="0" borderId="4" xfId="3" applyFont="1" applyBorder="1" applyAlignment="1">
      <alignment horizontal="center" vertical="center" wrapText="1"/>
    </xf>
    <xf numFmtId="0" fontId="34" fillId="0" borderId="1" xfId="3" applyFont="1" applyBorder="1" applyAlignment="1">
      <alignment horizontal="center" vertical="center" wrapText="1"/>
    </xf>
    <xf numFmtId="0" fontId="34" fillId="0" borderId="0" xfId="3" applyFont="1" applyAlignment="1">
      <alignment horizontal="right" vertical="center" wrapText="1"/>
    </xf>
    <xf numFmtId="0" fontId="32" fillId="0" borderId="0" xfId="3" applyFont="1" applyAlignment="1">
      <alignment horizontal="center"/>
    </xf>
    <xf numFmtId="0" fontId="34" fillId="0" borderId="1" xfId="3" applyFont="1" applyBorder="1" applyAlignment="1">
      <alignment horizontal="center" vertical="center"/>
    </xf>
    <xf numFmtId="2" fontId="34" fillId="0" borderId="1" xfId="3" applyNumberFormat="1" applyFont="1" applyBorder="1" applyAlignment="1">
      <alignment horizontal="center" vertical="center" wrapText="1"/>
    </xf>
    <xf numFmtId="0" fontId="42" fillId="0" borderId="0" xfId="3" applyFont="1" applyAlignment="1">
      <alignment horizontal="left" vertical="center"/>
    </xf>
    <xf numFmtId="0" fontId="30" fillId="0" borderId="52" xfId="0" applyFont="1" applyBorder="1" applyAlignment="1">
      <alignment horizontal="center" vertical="center"/>
    </xf>
    <xf numFmtId="0" fontId="30" fillId="0" borderId="53" xfId="0" applyFont="1" applyBorder="1" applyAlignment="1">
      <alignment horizontal="center" vertical="center"/>
    </xf>
    <xf numFmtId="0" fontId="30" fillId="0" borderId="52" xfId="0" applyFont="1" applyBorder="1" applyAlignment="1">
      <alignment horizontal="left" vertical="center" wrapText="1"/>
    </xf>
    <xf numFmtId="0" fontId="30" fillId="0" borderId="53" xfId="0" applyFont="1" applyBorder="1" applyAlignment="1">
      <alignment horizontal="left" vertical="center" wrapText="1"/>
    </xf>
    <xf numFmtId="0" fontId="30" fillId="0" borderId="32" xfId="0" applyFont="1" applyBorder="1" applyAlignment="1">
      <alignment horizontal="left" vertical="center" wrapText="1"/>
    </xf>
    <xf numFmtId="0" fontId="29" fillId="0" borderId="0" xfId="0" applyFont="1" applyAlignment="1">
      <alignment horizontal="center" vertical="center"/>
    </xf>
    <xf numFmtId="1" fontId="117" fillId="0" borderId="0" xfId="0" applyNumberFormat="1" applyFont="1" applyAlignment="1">
      <alignment horizontal="left" vertical="center" wrapText="1"/>
    </xf>
    <xf numFmtId="0" fontId="117" fillId="0" borderId="0" xfId="0" applyFont="1" applyAlignment="1">
      <alignment horizontal="left" vertical="center" wrapText="1"/>
    </xf>
    <xf numFmtId="0" fontId="30" fillId="0" borderId="0" xfId="0" applyFont="1" applyAlignment="1">
      <alignment horizontal="left" vertical="center"/>
    </xf>
    <xf numFmtId="0" fontId="30" fillId="0" borderId="0" xfId="10" applyFont="1" applyAlignment="1">
      <alignment horizontal="left" vertical="center"/>
    </xf>
    <xf numFmtId="1" fontId="107" fillId="0" borderId="0" xfId="0" applyNumberFormat="1" applyFont="1" applyAlignment="1">
      <alignment horizontal="left" vertical="center" wrapText="1"/>
    </xf>
    <xf numFmtId="0" fontId="35" fillId="0" borderId="1" xfId="0" applyFont="1" applyBorder="1" applyAlignment="1">
      <alignment horizontal="center" vertical="center" wrapText="1"/>
    </xf>
    <xf numFmtId="0" fontId="29" fillId="0" borderId="1" xfId="0" applyFont="1" applyBorder="1" applyAlignment="1">
      <alignment horizontal="center" vertical="center" wrapText="1"/>
    </xf>
    <xf numFmtId="1" fontId="117" fillId="0" borderId="10" xfId="0" applyNumberFormat="1" applyFont="1" applyBorder="1" applyAlignment="1">
      <alignment horizontal="left" vertical="center" wrapText="1"/>
    </xf>
    <xf numFmtId="0" fontId="117" fillId="0" borderId="6" xfId="0" applyFont="1" applyBorder="1" applyAlignment="1">
      <alignment horizontal="left" vertical="center" wrapText="1"/>
    </xf>
    <xf numFmtId="0" fontId="117" fillId="0" borderId="7" xfId="0" applyFont="1" applyBorder="1" applyAlignment="1">
      <alignment horizontal="left" vertical="center" wrapText="1"/>
    </xf>
    <xf numFmtId="2" fontId="12" fillId="0" borderId="0" xfId="0" applyNumberFormat="1" applyFont="1" applyAlignment="1">
      <alignment horizontal="center" vertical="center"/>
    </xf>
    <xf numFmtId="1" fontId="118" fillId="0" borderId="0" xfId="0" applyNumberFormat="1" applyFont="1" applyAlignment="1">
      <alignment horizontal="left" vertical="center" wrapText="1"/>
    </xf>
    <xf numFmtId="2" fontId="12" fillId="0" borderId="0" xfId="0" applyNumberFormat="1" applyFont="1" applyAlignment="1">
      <alignment horizontal="left" vertical="center"/>
    </xf>
    <xf numFmtId="2" fontId="12" fillId="0" borderId="0" xfId="0" applyNumberFormat="1" applyFont="1" applyAlignment="1">
      <alignment horizontal="left" vertical="center" wrapText="1"/>
    </xf>
    <xf numFmtId="2" fontId="9" fillId="0" borderId="21" xfId="0" applyNumberFormat="1" applyFont="1" applyBorder="1" applyAlignment="1">
      <alignment horizontal="center" vertical="center"/>
    </xf>
    <xf numFmtId="2" fontId="9" fillId="0" borderId="9" xfId="0" applyNumberFormat="1" applyFont="1" applyBorder="1" applyAlignment="1">
      <alignment horizontal="center" vertical="center"/>
    </xf>
    <xf numFmtId="2" fontId="9" fillId="0" borderId="40" xfId="0" applyNumberFormat="1" applyFont="1" applyBorder="1" applyAlignment="1">
      <alignment horizontal="center" vertical="center"/>
    </xf>
    <xf numFmtId="2" fontId="9" fillId="0" borderId="34" xfId="0" applyNumberFormat="1" applyFont="1" applyBorder="1" applyAlignment="1">
      <alignment horizontal="center" vertical="center"/>
    </xf>
    <xf numFmtId="2" fontId="9" fillId="0" borderId="8" xfId="0" applyNumberFormat="1" applyFont="1" applyBorder="1" applyAlignment="1">
      <alignment horizontal="center" vertical="center"/>
    </xf>
    <xf numFmtId="2" fontId="9" fillId="0" borderId="37" xfId="0" applyNumberFormat="1" applyFont="1" applyBorder="1" applyAlignment="1">
      <alignment horizontal="center" vertical="center"/>
    </xf>
    <xf numFmtId="0" fontId="37" fillId="0" borderId="0" xfId="0" applyFont="1" applyAlignment="1">
      <alignment horizontal="center" vertical="center"/>
    </xf>
    <xf numFmtId="0" fontId="33" fillId="0" borderId="0" xfId="0" applyFont="1" applyAlignment="1">
      <alignment horizontal="center" vertical="center"/>
    </xf>
    <xf numFmtId="2" fontId="10" fillId="0" borderId="0" xfId="0" applyNumberFormat="1" applyFont="1" applyAlignment="1">
      <alignment horizontal="center" vertical="center" wrapText="1"/>
    </xf>
    <xf numFmtId="0" fontId="46" fillId="0" borderId="1" xfId="0" applyFont="1" applyBorder="1" applyAlignment="1">
      <alignment horizontal="center" vertical="center" wrapText="1"/>
    </xf>
    <xf numFmtId="1" fontId="119" fillId="0" borderId="10" xfId="0" applyNumberFormat="1" applyFont="1" applyBorder="1" applyAlignment="1">
      <alignment horizontal="left" vertical="center" wrapText="1"/>
    </xf>
    <xf numFmtId="0" fontId="119" fillId="0" borderId="6" xfId="0" applyFont="1" applyBorder="1" applyAlignment="1">
      <alignment horizontal="left" vertical="center" wrapText="1"/>
    </xf>
    <xf numFmtId="0" fontId="119" fillId="0" borderId="7" xfId="0" applyFont="1" applyBorder="1" applyAlignment="1">
      <alignment horizontal="left" vertical="center" wrapText="1"/>
    </xf>
    <xf numFmtId="0" fontId="14" fillId="0" borderId="0" xfId="0" applyFont="1" applyAlignment="1">
      <alignment horizontal="center"/>
    </xf>
    <xf numFmtId="0" fontId="9" fillId="0" borderId="21" xfId="0" applyFont="1" applyBorder="1" applyAlignment="1">
      <alignment horizontal="center" vertical="center" wrapText="1"/>
    </xf>
    <xf numFmtId="0" fontId="9" fillId="0" borderId="4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3"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37"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7" xfId="0" applyFont="1" applyBorder="1" applyAlignment="1">
      <alignment horizontal="center" vertical="center" wrapText="1"/>
    </xf>
    <xf numFmtId="0" fontId="9" fillId="40" borderId="0" xfId="0" applyFont="1" applyFill="1" applyAlignment="1">
      <alignment horizontal="justify" vertical="top" wrapText="1"/>
    </xf>
    <xf numFmtId="0" fontId="9" fillId="40" borderId="0" xfId="0" applyFont="1" applyFill="1" applyAlignment="1">
      <alignment horizontal="left" vertical="center" wrapText="1"/>
    </xf>
    <xf numFmtId="0" fontId="9" fillId="40" borderId="0" xfId="0" applyFont="1" applyFill="1" applyAlignment="1" applyProtection="1">
      <alignment horizontal="left" vertical="center"/>
      <protection hidden="1"/>
    </xf>
    <xf numFmtId="0" fontId="9" fillId="40" borderId="0" xfId="0" applyFont="1" applyFill="1" applyAlignment="1" applyProtection="1">
      <alignment horizontal="left" vertical="center" wrapText="1"/>
      <protection hidden="1"/>
    </xf>
    <xf numFmtId="0" fontId="9" fillId="40" borderId="0" xfId="0" applyFont="1" applyFill="1" applyAlignment="1" applyProtection="1">
      <alignment horizontal="center" vertical="center"/>
      <protection hidden="1"/>
    </xf>
    <xf numFmtId="0" fontId="9" fillId="40" borderId="0" xfId="0" applyFont="1" applyFill="1" applyAlignment="1" applyProtection="1">
      <alignment horizontal="justify" vertical="top" wrapText="1"/>
      <protection hidden="1"/>
    </xf>
    <xf numFmtId="0" fontId="10" fillId="40" borderId="0" xfId="0" applyFont="1" applyFill="1" applyAlignment="1" applyProtection="1">
      <alignment horizontal="center" vertical="center"/>
      <protection hidden="1"/>
    </xf>
    <xf numFmtId="0" fontId="10" fillId="40" borderId="0" xfId="0" applyFont="1" applyFill="1" applyAlignment="1">
      <alignment horizontal="left" vertical="center" wrapText="1"/>
    </xf>
    <xf numFmtId="0" fontId="9" fillId="40" borderId="0" xfId="0" applyFont="1" applyFill="1" applyAlignment="1">
      <alignment horizontal="left" vertical="center" wrapText="1" shrinkToFit="1"/>
    </xf>
    <xf numFmtId="2" fontId="9" fillId="40" borderId="0" xfId="0" applyNumberFormat="1" applyFont="1" applyFill="1" applyAlignment="1">
      <alignment horizontal="left" vertical="center" wrapText="1"/>
    </xf>
    <xf numFmtId="0" fontId="9" fillId="40" borderId="0" xfId="0" applyFont="1" applyFill="1" applyAlignment="1" applyProtection="1">
      <alignment horizontal="justify" vertical="center" wrapText="1"/>
      <protection locked="0"/>
    </xf>
    <xf numFmtId="0" fontId="13" fillId="40" borderId="0" xfId="6" applyFont="1" applyFill="1" applyAlignment="1">
      <alignment horizontal="left" vertical="center" wrapText="1"/>
    </xf>
    <xf numFmtId="2" fontId="12" fillId="40" borderId="0" xfId="0" applyNumberFormat="1" applyFont="1" applyFill="1" applyAlignment="1">
      <alignment horizontal="center" vertical="center" wrapText="1"/>
    </xf>
    <xf numFmtId="1" fontId="118" fillId="40" borderId="0" xfId="0" applyNumberFormat="1" applyFont="1" applyFill="1" applyAlignment="1">
      <alignment horizontal="left" vertical="top" wrapText="1"/>
    </xf>
    <xf numFmtId="1" fontId="118" fillId="40" borderId="8" xfId="0" applyNumberFormat="1" applyFont="1" applyFill="1" applyBorder="1" applyAlignment="1">
      <alignment horizontal="left" vertical="top" wrapText="1"/>
    </xf>
    <xf numFmtId="0" fontId="9" fillId="40" borderId="9" xfId="0" applyFont="1" applyFill="1" applyBorder="1" applyAlignment="1">
      <alignment horizontal="justify" vertical="top" wrapText="1"/>
    </xf>
    <xf numFmtId="0" fontId="9" fillId="40" borderId="0" xfId="0" applyFont="1" applyFill="1" applyAlignment="1">
      <alignment horizontal="justify" vertical="center" wrapText="1"/>
    </xf>
    <xf numFmtId="0" fontId="10" fillId="40" borderId="10" xfId="0" applyFont="1" applyFill="1" applyBorder="1" applyAlignment="1">
      <alignment horizontal="center" vertical="center" wrapText="1"/>
    </xf>
    <xf numFmtId="0" fontId="10" fillId="40" borderId="6" xfId="0" applyFont="1" applyFill="1" applyBorder="1" applyAlignment="1">
      <alignment horizontal="center" vertical="center" wrapText="1"/>
    </xf>
    <xf numFmtId="0" fontId="10" fillId="40" borderId="6" xfId="0" applyFont="1" applyFill="1" applyBorder="1" applyAlignment="1">
      <alignment horizontal="center" vertical="center"/>
    </xf>
    <xf numFmtId="2" fontId="10" fillId="40" borderId="0" xfId="0" applyNumberFormat="1" applyFont="1" applyFill="1" applyAlignment="1">
      <alignment vertical="center" shrinkToFit="1"/>
    </xf>
    <xf numFmtId="0" fontId="10" fillId="40" borderId="0" xfId="0" applyFont="1" applyFill="1" applyAlignment="1">
      <alignment vertical="center"/>
    </xf>
    <xf numFmtId="0" fontId="133" fillId="0" borderId="0" xfId="226" applyFont="1" applyFill="1" applyAlignment="1">
      <alignment horizontal="justify" vertical="top" wrapText="1"/>
    </xf>
    <xf numFmtId="0" fontId="132" fillId="0" borderId="0" xfId="226" applyFont="1" applyAlignment="1">
      <alignment horizontal="left" vertical="top" wrapText="1"/>
    </xf>
    <xf numFmtId="0" fontId="133" fillId="0" borderId="0" xfId="226" applyFont="1" applyAlignment="1">
      <alignment horizontal="left" vertical="top" wrapText="1"/>
    </xf>
    <xf numFmtId="2" fontId="132" fillId="0" borderId="0" xfId="226" applyNumberFormat="1" applyFont="1" applyAlignment="1">
      <alignment shrinkToFit="1"/>
    </xf>
    <xf numFmtId="0" fontId="9" fillId="40" borderId="0" xfId="0" applyFont="1" applyFill="1" applyAlignment="1">
      <alignment horizontal="left" vertical="center"/>
    </xf>
    <xf numFmtId="0" fontId="9" fillId="40" borderId="0" xfId="0" applyFont="1" applyFill="1" applyAlignment="1">
      <alignment horizontal="center" vertical="center" wrapText="1"/>
    </xf>
    <xf numFmtId="0" fontId="9" fillId="40" borderId="0" xfId="0" applyFont="1" applyFill="1" applyAlignment="1">
      <alignment horizontal="left" vertical="top" wrapText="1"/>
    </xf>
    <xf numFmtId="0" fontId="9" fillId="40" borderId="0" xfId="0" applyFont="1" applyFill="1" applyAlignment="1">
      <alignment horizontal="center" vertical="center"/>
    </xf>
    <xf numFmtId="0" fontId="9" fillId="40" borderId="0" xfId="0" applyFont="1" applyFill="1" applyAlignment="1" applyProtection="1">
      <alignment horizontal="justify" vertical="top" wrapText="1"/>
      <protection locked="0"/>
    </xf>
    <xf numFmtId="0" fontId="9" fillId="40" borderId="0" xfId="7" applyFont="1" applyFill="1" applyAlignment="1">
      <alignment horizontal="justify" vertical="center" wrapText="1"/>
    </xf>
    <xf numFmtId="0" fontId="9" fillId="40" borderId="0" xfId="6" applyFont="1" applyFill="1" applyAlignment="1">
      <alignment horizontal="left" vertical="center" wrapText="1"/>
    </xf>
    <xf numFmtId="0" fontId="9" fillId="40" borderId="0" xfId="7" applyFont="1" applyFill="1" applyAlignment="1">
      <alignment horizontal="left" vertical="center" wrapText="1"/>
    </xf>
    <xf numFmtId="0" fontId="9" fillId="40" borderId="0" xfId="0" applyFont="1" applyFill="1" applyAlignment="1" applyProtection="1">
      <alignment horizontal="center" vertical="center" wrapText="1"/>
      <protection hidden="1"/>
    </xf>
    <xf numFmtId="0" fontId="9" fillId="40" borderId="0" xfId="0" applyFont="1" applyFill="1" applyAlignment="1" applyProtection="1">
      <alignment horizontal="justify" vertical="center" wrapText="1"/>
      <protection hidden="1"/>
    </xf>
    <xf numFmtId="0" fontId="9" fillId="40" borderId="50" xfId="0" applyFont="1" applyFill="1" applyBorder="1" applyAlignment="1">
      <alignment horizontal="left" vertical="center" wrapText="1"/>
    </xf>
    <xf numFmtId="0" fontId="10" fillId="40" borderId="0" xfId="6" applyFont="1" applyFill="1" applyAlignment="1">
      <alignment horizontal="center" vertical="center"/>
    </xf>
    <xf numFmtId="0" fontId="9" fillId="40" borderId="0" xfId="6" applyFont="1" applyFill="1" applyAlignment="1">
      <alignment horizontal="left" vertical="center"/>
    </xf>
    <xf numFmtId="0" fontId="45" fillId="40" borderId="0" xfId="0" applyFont="1" applyFill="1" applyAlignment="1">
      <alignment horizontal="left" vertical="center" wrapText="1"/>
    </xf>
    <xf numFmtId="0" fontId="45" fillId="40" borderId="0" xfId="0" applyFont="1" applyFill="1" applyAlignment="1">
      <alignment horizontal="justify" vertical="top" wrapText="1"/>
    </xf>
    <xf numFmtId="0" fontId="10" fillId="40" borderId="0" xfId="6" applyFont="1" applyFill="1" applyAlignment="1">
      <alignment horizontal="left" vertical="center" wrapText="1"/>
    </xf>
    <xf numFmtId="0" fontId="10" fillId="40" borderId="0" xfId="0" applyFont="1" applyFill="1" applyAlignment="1">
      <alignment horizontal="center" vertical="center" wrapText="1"/>
    </xf>
    <xf numFmtId="0" fontId="9" fillId="40" borderId="0" xfId="7" applyFont="1" applyFill="1">
      <alignment horizontal="justify" vertical="top" wrapText="1"/>
    </xf>
    <xf numFmtId="0" fontId="10" fillId="40" borderId="0" xfId="7" applyFont="1" applyFill="1" applyAlignment="1">
      <alignment horizontal="justify" vertical="center" wrapText="1"/>
    </xf>
    <xf numFmtId="0" fontId="9" fillId="40" borderId="0" xfId="6" applyFont="1" applyFill="1" applyAlignment="1">
      <alignment horizontal="justify" vertical="center" wrapText="1"/>
    </xf>
    <xf numFmtId="0" fontId="9" fillId="40" borderId="0" xfId="6" applyFont="1" applyFill="1" applyAlignment="1">
      <alignment vertical="center"/>
    </xf>
    <xf numFmtId="0" fontId="9" fillId="40" borderId="0" xfId="0" applyFont="1" applyFill="1" applyAlignment="1">
      <alignment horizontal="left" vertical="center" shrinkToFit="1"/>
    </xf>
    <xf numFmtId="0" fontId="30" fillId="0" borderId="0" xfId="4" applyFont="1" applyAlignment="1">
      <alignment horizontal="left" vertical="top" wrapText="1"/>
    </xf>
    <xf numFmtId="0" fontId="30" fillId="0" borderId="0" xfId="4" applyFont="1" applyAlignment="1">
      <alignment horizontal="justify" vertical="top" wrapText="1"/>
    </xf>
    <xf numFmtId="0" fontId="30" fillId="0" borderId="0" xfId="0" applyFont="1" applyAlignment="1">
      <alignment horizontal="justify" vertical="top" wrapText="1"/>
    </xf>
    <xf numFmtId="0" fontId="38" fillId="0" borderId="0" xfId="4" applyFont="1" applyAlignment="1">
      <alignment horizontal="center" vertical="center" wrapText="1"/>
    </xf>
    <xf numFmtId="0" fontId="30" fillId="0" borderId="0" xfId="4" applyFont="1" applyAlignment="1">
      <alignment horizontal="justify" vertical="center" wrapText="1"/>
    </xf>
    <xf numFmtId="0" fontId="32" fillId="0" borderId="0" xfId="4" applyFont="1" applyAlignment="1">
      <alignment horizontal="center"/>
    </xf>
    <xf numFmtId="1" fontId="107" fillId="0" borderId="0" xfId="4" applyNumberFormat="1" applyFont="1" applyAlignment="1">
      <alignment horizontal="left" vertical="center" wrapText="1"/>
    </xf>
    <xf numFmtId="0" fontId="107" fillId="0" borderId="0" xfId="4" applyFont="1" applyAlignment="1">
      <alignment horizontal="left" vertical="center" wrapText="1"/>
    </xf>
    <xf numFmtId="2" fontId="3" fillId="0" borderId="75" xfId="0" applyNumberFormat="1" applyFont="1" applyBorder="1" applyAlignment="1">
      <alignment horizontal="center" vertical="center"/>
    </xf>
    <xf numFmtId="2" fontId="3" fillId="0" borderId="2" xfId="0" applyNumberFormat="1" applyFont="1" applyBorder="1" applyAlignment="1">
      <alignment horizontal="center" vertical="center"/>
    </xf>
    <xf numFmtId="2" fontId="3" fillId="0" borderId="5" xfId="0" applyNumberFormat="1" applyFont="1" applyBorder="1" applyAlignment="1">
      <alignment horizontal="center" vertical="center"/>
    </xf>
    <xf numFmtId="0" fontId="5" fillId="0" borderId="1" xfId="0" applyFont="1" applyBorder="1" applyAlignment="1">
      <alignment horizontal="center" vertical="center"/>
    </xf>
    <xf numFmtId="0" fontId="5" fillId="0" borderId="21" xfId="0" applyFont="1" applyBorder="1" applyAlignment="1">
      <alignment horizontal="center" vertical="center"/>
    </xf>
    <xf numFmtId="0" fontId="5" fillId="0" borderId="40" xfId="0" applyFont="1" applyBorder="1" applyAlignment="1">
      <alignment horizontal="center" vertical="center"/>
    </xf>
    <xf numFmtId="0" fontId="5" fillId="0" borderId="34" xfId="0" applyFont="1" applyBorder="1" applyAlignment="1">
      <alignment horizontal="center" vertical="center"/>
    </xf>
    <xf numFmtId="0" fontId="5" fillId="0" borderId="37" xfId="0" applyFont="1" applyBorder="1" applyAlignment="1">
      <alignment horizontal="center" vertical="center"/>
    </xf>
    <xf numFmtId="0" fontId="0" fillId="0" borderId="51" xfId="0" applyBorder="1" applyAlignment="1">
      <alignment horizontal="center" vertical="center"/>
    </xf>
    <xf numFmtId="0" fontId="30" fillId="0" borderId="75" xfId="0" applyFont="1" applyBorder="1" applyAlignment="1">
      <alignment horizontal="left" vertical="center"/>
    </xf>
    <xf numFmtId="0" fontId="30" fillId="0" borderId="5" xfId="0" applyFont="1" applyBorder="1" applyAlignment="1">
      <alignment horizontal="left" vertical="center"/>
    </xf>
    <xf numFmtId="0" fontId="30" fillId="0" borderId="75" xfId="0" applyFont="1" applyBorder="1" applyAlignment="1">
      <alignment horizontal="center" vertical="center"/>
    </xf>
    <xf numFmtId="0" fontId="30" fillId="0" borderId="5" xfId="0" applyFont="1" applyBorder="1" applyAlignment="1">
      <alignment horizontal="center" vertical="center"/>
    </xf>
    <xf numFmtId="1" fontId="97" fillId="0" borderId="0" xfId="0" applyNumberFormat="1" applyFont="1" applyAlignment="1">
      <alignment horizontal="left" vertical="center" wrapText="1"/>
    </xf>
    <xf numFmtId="0" fontId="34" fillId="0" borderId="76" xfId="0" applyFont="1" applyBorder="1" applyAlignment="1">
      <alignment horizontal="right" vertical="center"/>
    </xf>
    <xf numFmtId="0" fontId="34" fillId="0" borderId="77" xfId="0" applyFont="1" applyBorder="1" applyAlignment="1">
      <alignment horizontal="right" vertical="center"/>
    </xf>
    <xf numFmtId="0" fontId="34" fillId="0" borderId="78" xfId="0" applyFont="1" applyBorder="1" applyAlignment="1">
      <alignment horizontal="right" vertical="center"/>
    </xf>
    <xf numFmtId="0" fontId="34" fillId="0" borderId="0" xfId="0" applyFont="1" applyAlignment="1">
      <alignment horizontal="right" vertical="center"/>
    </xf>
    <xf numFmtId="0" fontId="34" fillId="0" borderId="0" xfId="0" applyFont="1" applyAlignment="1">
      <alignment horizontal="center" vertical="center"/>
    </xf>
    <xf numFmtId="0" fontId="30" fillId="0" borderId="73" xfId="0" applyFont="1" applyBorder="1" applyAlignment="1">
      <alignment horizontal="center" vertical="center"/>
    </xf>
    <xf numFmtId="0" fontId="30" fillId="0" borderId="57" xfId="0" applyFont="1" applyBorder="1" applyAlignment="1">
      <alignment horizontal="center" vertical="center"/>
    </xf>
    <xf numFmtId="0" fontId="30" fillId="0" borderId="74" xfId="0" applyFont="1" applyBorder="1" applyAlignment="1">
      <alignment horizontal="center" vertical="center"/>
    </xf>
    <xf numFmtId="0" fontId="30" fillId="0" borderId="0" xfId="0" applyFont="1" applyAlignment="1">
      <alignment horizontal="center" vertical="center"/>
    </xf>
    <xf numFmtId="0" fontId="30" fillId="0" borderId="2" xfId="0" applyFont="1" applyBorder="1" applyAlignment="1">
      <alignment horizontal="center" vertical="center"/>
    </xf>
    <xf numFmtId="2" fontId="30" fillId="0" borderId="0" xfId="0" applyNumberFormat="1" applyFont="1" applyAlignment="1">
      <alignment horizontal="center" vertical="center"/>
    </xf>
    <xf numFmtId="2" fontId="30" fillId="0" borderId="2" xfId="0" applyNumberFormat="1" applyFont="1" applyBorder="1" applyAlignment="1">
      <alignment horizontal="center" vertical="center"/>
    </xf>
    <xf numFmtId="0" fontId="34" fillId="0" borderId="0" xfId="0" applyFont="1" applyAlignment="1">
      <alignment horizontal="center" vertical="center" wrapText="1"/>
    </xf>
    <xf numFmtId="1" fontId="34" fillId="0" borderId="0" xfId="0" applyNumberFormat="1" applyFont="1" applyAlignment="1">
      <alignment horizontal="center" vertical="center" wrapText="1"/>
    </xf>
    <xf numFmtId="0" fontId="30" fillId="0" borderId="45" xfId="0" applyFont="1" applyBorder="1" applyAlignment="1">
      <alignment horizontal="center" vertical="center"/>
    </xf>
    <xf numFmtId="0" fontId="30" fillId="0" borderId="72" xfId="0" applyFont="1" applyBorder="1" applyAlignment="1">
      <alignment horizontal="center" vertical="center"/>
    </xf>
    <xf numFmtId="0" fontId="30" fillId="0" borderId="81" xfId="0" applyFont="1" applyBorder="1" applyAlignment="1">
      <alignment horizontal="center" vertical="center" wrapText="1"/>
    </xf>
    <xf numFmtId="0" fontId="30" fillId="0" borderId="82" xfId="0" applyFont="1" applyBorder="1" applyAlignment="1">
      <alignment horizontal="center" vertical="center" wrapText="1"/>
    </xf>
    <xf numFmtId="0" fontId="100" fillId="0" borderId="0" xfId="0" applyFont="1" applyAlignment="1">
      <alignment horizontal="right" vertical="center"/>
    </xf>
    <xf numFmtId="0" fontId="30" fillId="0" borderId="79" xfId="0" applyFont="1" applyBorder="1" applyAlignment="1">
      <alignment horizontal="right" vertical="center"/>
    </xf>
    <xf numFmtId="0" fontId="30" fillId="0" borderId="45" xfId="0" applyFont="1" applyBorder="1" applyAlignment="1">
      <alignment horizontal="right" vertical="center"/>
    </xf>
    <xf numFmtId="0" fontId="30" fillId="0" borderId="80" xfId="0" applyFont="1" applyBorder="1" applyAlignment="1">
      <alignment horizontal="right" vertical="center"/>
    </xf>
    <xf numFmtId="0" fontId="30" fillId="0" borderId="24" xfId="0" applyFont="1" applyBorder="1" applyAlignment="1">
      <alignment horizontal="right" vertical="center"/>
    </xf>
    <xf numFmtId="0" fontId="30" fillId="0" borderId="0" xfId="0" applyFont="1" applyAlignment="1">
      <alignment horizontal="right" vertical="center"/>
    </xf>
    <xf numFmtId="0" fontId="30" fillId="0" borderId="25" xfId="0" applyFont="1" applyBorder="1" applyAlignment="1">
      <alignment horizontal="right" vertical="center"/>
    </xf>
    <xf numFmtId="0" fontId="30" fillId="0" borderId="41" xfId="0" applyFont="1" applyBorder="1" applyAlignment="1">
      <alignment horizontal="right" vertical="center"/>
    </xf>
    <xf numFmtId="0" fontId="30" fillId="0" borderId="72" xfId="0" applyFont="1" applyBorder="1" applyAlignment="1">
      <alignment horizontal="right" vertical="center"/>
    </xf>
    <xf numFmtId="0" fontId="30" fillId="0" borderId="30" xfId="0" applyFont="1" applyBorder="1" applyAlignment="1">
      <alignment horizontal="right" vertical="center"/>
    </xf>
    <xf numFmtId="0" fontId="30" fillId="0" borderId="24" xfId="0" applyFont="1" applyBorder="1" applyAlignment="1">
      <alignment horizontal="center" vertical="center"/>
    </xf>
    <xf numFmtId="0" fontId="30" fillId="0" borderId="79" xfId="0" applyFont="1" applyBorder="1" applyAlignment="1">
      <alignment horizontal="center" vertical="center"/>
    </xf>
    <xf numFmtId="0" fontId="30" fillId="0" borderId="80" xfId="0" applyFont="1" applyBorder="1" applyAlignment="1">
      <alignment horizontal="center" vertical="center"/>
    </xf>
    <xf numFmtId="0" fontId="30" fillId="0" borderId="41" xfId="0" applyFont="1" applyBorder="1" applyAlignment="1">
      <alignment horizontal="center" vertical="center"/>
    </xf>
    <xf numFmtId="0" fontId="30" fillId="0" borderId="30" xfId="0" applyFont="1" applyBorder="1" applyAlignment="1">
      <alignment horizontal="center" vertical="center"/>
    </xf>
    <xf numFmtId="1" fontId="116" fillId="0" borderId="0" xfId="9" applyNumberFormat="1" applyFont="1" applyAlignment="1">
      <alignment horizontal="left" vertical="top" wrapText="1"/>
    </xf>
    <xf numFmtId="0" fontId="34" fillId="0" borderId="0" xfId="9" applyFont="1" applyAlignment="1">
      <alignment horizontal="center"/>
    </xf>
    <xf numFmtId="2" fontId="30" fillId="0" borderId="0" xfId="132" applyNumberFormat="1" applyFont="1" applyAlignment="1">
      <alignment horizontal="justify" vertical="top"/>
    </xf>
    <xf numFmtId="0" fontId="38" fillId="0" borderId="0" xfId="3" applyFont="1" applyAlignment="1">
      <alignment horizontal="center" vertical="center" wrapText="1"/>
    </xf>
    <xf numFmtId="0" fontId="29" fillId="0" borderId="41" xfId="132" applyFont="1" applyBorder="1" applyAlignment="1">
      <alignment horizontal="center" vertical="center"/>
    </xf>
    <xf numFmtId="0" fontId="29" fillId="0" borderId="72" xfId="132" applyFont="1" applyBorder="1" applyAlignment="1">
      <alignment horizontal="center" vertical="center"/>
    </xf>
    <xf numFmtId="2" fontId="44" fillId="0" borderId="0" xfId="132" applyNumberFormat="1" applyFont="1" applyAlignment="1">
      <alignment horizontal="center" vertical="center"/>
    </xf>
    <xf numFmtId="0" fontId="34" fillId="0" borderId="44" xfId="132" applyFont="1" applyBorder="1" applyAlignment="1">
      <alignment horizontal="center" vertical="center"/>
    </xf>
    <xf numFmtId="0" fontId="34" fillId="0" borderId="34" xfId="132" applyFont="1" applyBorder="1" applyAlignment="1">
      <alignment horizontal="center" vertical="center"/>
    </xf>
    <xf numFmtId="0" fontId="34" fillId="0" borderId="46" xfId="132" applyFont="1" applyBorder="1" applyAlignment="1">
      <alignment horizontal="center" vertical="center" wrapText="1"/>
    </xf>
    <xf numFmtId="0" fontId="34" fillId="0" borderId="5" xfId="132" applyFont="1" applyBorder="1" applyAlignment="1">
      <alignment horizontal="center" vertical="center" wrapText="1"/>
    </xf>
    <xf numFmtId="0" fontId="34" fillId="0" borderId="47" xfId="132" applyFont="1" applyBorder="1" applyAlignment="1">
      <alignment horizontal="center" vertical="center"/>
    </xf>
    <xf numFmtId="0" fontId="34" fillId="0" borderId="22" xfId="132" applyFont="1" applyBorder="1" applyAlignment="1">
      <alignment horizontal="center" vertical="center"/>
    </xf>
    <xf numFmtId="0" fontId="34" fillId="0" borderId="76" xfId="132" applyFont="1" applyBorder="1" applyAlignment="1">
      <alignment horizontal="center" vertical="center"/>
    </xf>
    <xf numFmtId="0" fontId="34" fillId="0" borderId="77" xfId="132" applyFont="1" applyBorder="1" applyAlignment="1">
      <alignment horizontal="center" vertical="center"/>
    </xf>
    <xf numFmtId="0" fontId="29" fillId="0" borderId="0" xfId="132" applyFont="1" applyAlignment="1">
      <alignment horizontal="center" vertical="center"/>
    </xf>
    <xf numFmtId="0" fontId="29" fillId="0" borderId="0" xfId="132" applyFont="1" applyAlignment="1">
      <alignment horizontal="center" vertical="center" wrapText="1"/>
    </xf>
    <xf numFmtId="1" fontId="117" fillId="0" borderId="0" xfId="132" applyNumberFormat="1" applyFont="1" applyAlignment="1">
      <alignment horizontal="left" vertical="center" wrapText="1"/>
    </xf>
    <xf numFmtId="0" fontId="38" fillId="2" borderId="0" xfId="132" applyFont="1" applyFill="1" applyAlignment="1">
      <alignment horizontal="center" vertical="center" wrapText="1"/>
    </xf>
    <xf numFmtId="0" fontId="34" fillId="0" borderId="42" xfId="132" applyFont="1" applyBorder="1" applyAlignment="1">
      <alignment horizontal="center" vertical="center" wrapText="1"/>
    </xf>
    <xf numFmtId="0" fontId="34" fillId="0" borderId="43" xfId="132" applyFont="1" applyBorder="1" applyAlignment="1">
      <alignment horizontal="center" vertical="center" wrapText="1"/>
    </xf>
    <xf numFmtId="0" fontId="34" fillId="0" borderId="45" xfId="132" applyFont="1" applyBorder="1" applyAlignment="1">
      <alignment horizontal="center" vertical="center"/>
    </xf>
    <xf numFmtId="0" fontId="34" fillId="0" borderId="8" xfId="132" applyFont="1" applyBorder="1" applyAlignment="1">
      <alignment horizontal="center" vertical="center"/>
    </xf>
    <xf numFmtId="0" fontId="34" fillId="0" borderId="46" xfId="132" applyFont="1" applyBorder="1" applyAlignment="1">
      <alignment horizontal="center" vertical="center"/>
    </xf>
    <xf numFmtId="0" fontId="34" fillId="0" borderId="5" xfId="132" applyFont="1" applyBorder="1" applyAlignment="1">
      <alignment horizontal="center" vertical="center"/>
    </xf>
    <xf numFmtId="1" fontId="43" fillId="0" borderId="0" xfId="9" applyNumberFormat="1" applyFont="1" applyAlignment="1">
      <alignment horizontal="left" vertical="top" wrapText="1"/>
    </xf>
    <xf numFmtId="0" fontId="74" fillId="0" borderId="0" xfId="0" applyFont="1" applyAlignment="1">
      <alignment horizontal="center"/>
    </xf>
    <xf numFmtId="2" fontId="29" fillId="0" borderId="0" xfId="0" applyNumberFormat="1" applyFont="1" applyAlignment="1">
      <alignment horizontal="center" vertical="top" wrapText="1"/>
    </xf>
    <xf numFmtId="2" fontId="104" fillId="0" borderId="0" xfId="0" applyNumberFormat="1" applyFont="1" applyAlignment="1">
      <alignment horizontal="left" vertical="top" wrapText="1"/>
    </xf>
    <xf numFmtId="0" fontId="105" fillId="0" borderId="0" xfId="0" applyFont="1" applyAlignment="1">
      <alignment horizontal="center"/>
    </xf>
    <xf numFmtId="0" fontId="74" fillId="0" borderId="0" xfId="0" applyFont="1" applyAlignment="1">
      <alignment horizontal="center" vertical="center"/>
    </xf>
    <xf numFmtId="0" fontId="102" fillId="0" borderId="0" xfId="0" applyFont="1" applyAlignment="1">
      <alignment horizontal="center"/>
    </xf>
    <xf numFmtId="0" fontId="103" fillId="0" borderId="0" xfId="0" applyFont="1" applyAlignment="1">
      <alignment horizontal="center"/>
    </xf>
    <xf numFmtId="2" fontId="101" fillId="0" borderId="20" xfId="0" applyNumberFormat="1" applyFont="1" applyBorder="1" applyAlignment="1">
      <alignment horizontal="center" vertical="center"/>
    </xf>
    <xf numFmtId="0" fontId="74" fillId="0" borderId="20" xfId="0" applyFont="1" applyBorder="1" applyAlignment="1">
      <alignment horizontal="center"/>
    </xf>
    <xf numFmtId="0" fontId="74" fillId="0" borderId="3" xfId="0" applyFont="1" applyBorder="1" applyAlignment="1">
      <alignment horizontal="center"/>
    </xf>
    <xf numFmtId="2" fontId="30" fillId="0" borderId="0" xfId="3" applyNumberFormat="1" applyFont="1" applyAlignment="1">
      <alignment horizontal="justify" vertical="center"/>
    </xf>
    <xf numFmtId="1" fontId="96" fillId="0" borderId="0" xfId="3" applyNumberFormat="1" applyFont="1" applyAlignment="1">
      <alignment horizontal="left" vertical="center" wrapText="1"/>
    </xf>
    <xf numFmtId="49" fontId="5" fillId="0" borderId="0" xfId="10" applyNumberFormat="1" applyFont="1" applyAlignment="1">
      <alignment horizontal="center"/>
    </xf>
    <xf numFmtId="0" fontId="5" fillId="0" borderId="0" xfId="10" applyFont="1" applyAlignment="1">
      <alignment horizontal="center"/>
    </xf>
    <xf numFmtId="0" fontId="3" fillId="0" borderId="0" xfId="10" applyAlignment="1">
      <alignment horizontal="center"/>
    </xf>
    <xf numFmtId="0" fontId="49" fillId="0" borderId="0" xfId="10" applyFont="1" applyAlignment="1">
      <alignment horizontal="center"/>
    </xf>
    <xf numFmtId="1" fontId="99" fillId="0" borderId="0" xfId="10" applyNumberFormat="1" applyFont="1" applyAlignment="1">
      <alignment horizontal="left" vertical="center" wrapText="1"/>
    </xf>
    <xf numFmtId="0" fontId="99" fillId="0" borderId="0" xfId="10" applyFont="1" applyAlignment="1">
      <alignment horizontal="left" vertical="center" wrapText="1"/>
    </xf>
    <xf numFmtId="0" fontId="47" fillId="0" borderId="0" xfId="10" applyFont="1" applyAlignment="1">
      <alignment horizontal="center"/>
    </xf>
    <xf numFmtId="0" fontId="95" fillId="0" borderId="0" xfId="10" applyFont="1" applyAlignment="1">
      <alignment horizontal="center"/>
    </xf>
    <xf numFmtId="0" fontId="5" fillId="0" borderId="0" xfId="0" applyFont="1" applyAlignment="1">
      <alignment horizontal="center"/>
    </xf>
  </cellXfs>
  <cellStyles count="237">
    <cellStyle name="20% - Accent1 2" xfId="11"/>
    <cellStyle name="20% - Accent2 2" xfId="12"/>
    <cellStyle name="20% - Accent3 2" xfId="13"/>
    <cellStyle name="20% - Accent4 2" xfId="14"/>
    <cellStyle name="20% - Accent5 2" xfId="15"/>
    <cellStyle name="20% - Accent6 2" xfId="16"/>
    <cellStyle name="40% - Accent1 2" xfId="17"/>
    <cellStyle name="40% - Accent2 2" xfId="18"/>
    <cellStyle name="40% - Accent3 2" xfId="19"/>
    <cellStyle name="40% - Accent4 2" xfId="20"/>
    <cellStyle name="40% - Accent5 2" xfId="21"/>
    <cellStyle name="40% - Accent6 2" xfId="22"/>
    <cellStyle name="60% - Accent1 2" xfId="23"/>
    <cellStyle name="60% - Accent2 2" xfId="24"/>
    <cellStyle name="60% - Accent3 2" xfId="25"/>
    <cellStyle name="60% - Accent4 2" xfId="26"/>
    <cellStyle name="60% - Accent5 2" xfId="27"/>
    <cellStyle name="60% - Accent6 2" xfId="28"/>
    <cellStyle name="abc" xfId="29"/>
    <cellStyle name="Accent1 - 20%" xfId="30"/>
    <cellStyle name="Accent1 - 40%" xfId="31"/>
    <cellStyle name="Accent1 - 60%" xfId="32"/>
    <cellStyle name="Accent1 2" xfId="33"/>
    <cellStyle name="Accent1 3" xfId="34"/>
    <cellStyle name="Accent1 4" xfId="35"/>
    <cellStyle name="Accent2 - 20%" xfId="36"/>
    <cellStyle name="Accent2 - 40%" xfId="37"/>
    <cellStyle name="Accent2 - 60%" xfId="38"/>
    <cellStyle name="Accent2 2" xfId="39"/>
    <cellStyle name="Accent2 3" xfId="40"/>
    <cellStyle name="Accent2 4" xfId="41"/>
    <cellStyle name="Accent3 - 20%" xfId="42"/>
    <cellStyle name="Accent3 - 40%" xfId="43"/>
    <cellStyle name="Accent3 - 60%" xfId="44"/>
    <cellStyle name="Accent3 2" xfId="45"/>
    <cellStyle name="Accent3 3" xfId="46"/>
    <cellStyle name="Accent3 4" xfId="47"/>
    <cellStyle name="Accent4 - 20%" xfId="48"/>
    <cellStyle name="Accent4 - 40%" xfId="49"/>
    <cellStyle name="Accent4 - 60%" xfId="50"/>
    <cellStyle name="Accent4 2" xfId="51"/>
    <cellStyle name="Accent4 3" xfId="52"/>
    <cellStyle name="Accent4 4" xfId="53"/>
    <cellStyle name="Accent5 - 20%" xfId="54"/>
    <cellStyle name="Accent5 - 40%" xfId="55"/>
    <cellStyle name="Accent5 - 60%" xfId="56"/>
    <cellStyle name="Accent5 2" xfId="57"/>
    <cellStyle name="Accent5 3" xfId="58"/>
    <cellStyle name="Accent5 4" xfId="59"/>
    <cellStyle name="Accent6 - 20%" xfId="60"/>
    <cellStyle name="Accent6 - 40%" xfId="61"/>
    <cellStyle name="Accent6 - 60%" xfId="62"/>
    <cellStyle name="Accent6 2" xfId="63"/>
    <cellStyle name="Accent6 3" xfId="64"/>
    <cellStyle name="Accent6 4" xfId="65"/>
    <cellStyle name="Bad 2" xfId="66"/>
    <cellStyle name="Black" xfId="67"/>
    <cellStyle name="Border" xfId="68"/>
    <cellStyle name="C?AØ_¿?¾÷CoE² " xfId="69"/>
    <cellStyle name="C￥AØ_¿μ¾÷CoE² " xfId="70"/>
    <cellStyle name="Calc Currency (0)" xfId="71"/>
    <cellStyle name="Calculation 2" xfId="72"/>
    <cellStyle name="Check Cell 2" xfId="73"/>
    <cellStyle name="Comma  - Style1" xfId="74"/>
    <cellStyle name="Comma  - Style2" xfId="75"/>
    <cellStyle name="Comma  - Style3" xfId="76"/>
    <cellStyle name="Comma  - Style4" xfId="77"/>
    <cellStyle name="Comma  - Style5" xfId="78"/>
    <cellStyle name="Comma  - Style6" xfId="79"/>
    <cellStyle name="Comma  - Style7" xfId="80"/>
    <cellStyle name="Comma  - Style8" xfId="81"/>
    <cellStyle name="Comma 2" xfId="1"/>
    <cellStyle name="Comma 2 2" xfId="82"/>
    <cellStyle name="Comma 2 3" xfId="83"/>
    <cellStyle name="Comma 2 4" xfId="217"/>
    <cellStyle name="Comma 2 5" xfId="220"/>
    <cellStyle name="Comma 3" xfId="84"/>
    <cellStyle name="Comma 3 2" xfId="85"/>
    <cellStyle name="Comma 4" xfId="86"/>
    <cellStyle name="Comma 5" xfId="87"/>
    <cellStyle name="Comma 6" xfId="88"/>
    <cellStyle name="Comma 7" xfId="223"/>
    <cellStyle name="Comma0" xfId="89"/>
    <cellStyle name="Copied" xfId="90"/>
    <cellStyle name="Currency 2" xfId="91"/>
    <cellStyle name="Currency0" xfId="92"/>
    <cellStyle name="Date" xfId="93"/>
    <cellStyle name="Dezimal [0]_laroux" xfId="94"/>
    <cellStyle name="Dezimal_laroux" xfId="95"/>
    <cellStyle name="Emphasis 1" xfId="96"/>
    <cellStyle name="Emphasis 2" xfId="97"/>
    <cellStyle name="Emphasis 3" xfId="98"/>
    <cellStyle name="Entered" xfId="99"/>
    <cellStyle name="Euro" xfId="100"/>
    <cellStyle name="Euro 2" xfId="101"/>
    <cellStyle name="Excel Built-in Normal" xfId="2"/>
    <cellStyle name="Explanatory Text 2" xfId="102"/>
    <cellStyle name="Fixed" xfId="103"/>
    <cellStyle name="general" xfId="104"/>
    <cellStyle name="Good 2" xfId="105"/>
    <cellStyle name="Grey" xfId="106"/>
    <cellStyle name="Grey 2" xfId="107"/>
    <cellStyle name="Header1" xfId="108"/>
    <cellStyle name="Header2" xfId="109"/>
    <cellStyle name="Heading 1 2" xfId="110"/>
    <cellStyle name="Heading 2 2" xfId="111"/>
    <cellStyle name="Heading 3 2" xfId="112"/>
    <cellStyle name="Heading 4 2" xfId="113"/>
    <cellStyle name="Hyperlink 2" xfId="114"/>
    <cellStyle name="Hyperlink 3" xfId="115"/>
    <cellStyle name="Input [yellow]" xfId="116"/>
    <cellStyle name="Input [yellow] 2" xfId="117"/>
    <cellStyle name="Input 2" xfId="118"/>
    <cellStyle name="Input 3" xfId="119"/>
    <cellStyle name="Input 4" xfId="120"/>
    <cellStyle name="Linked Cell 2" xfId="121"/>
    <cellStyle name="M Head" xfId="122"/>
    <cellStyle name="Main Heading" xfId="123"/>
    <cellStyle name="MANKAD" xfId="124"/>
    <cellStyle name="Milliers [0]_laroux" xfId="125"/>
    <cellStyle name="Milliers_laroux" xfId="126"/>
    <cellStyle name="Minor Head" xfId="127"/>
    <cellStyle name="Neutral 2" xfId="128"/>
    <cellStyle name="no dec" xfId="129"/>
    <cellStyle name="Non défini" xfId="130"/>
    <cellStyle name="Normal" xfId="0" builtinId="0"/>
    <cellStyle name="Normal - Style1" xfId="10"/>
    <cellStyle name="Normal - Style1 2" xfId="131"/>
    <cellStyle name="Normal - Style1 2 2" xfId="3"/>
    <cellStyle name="Normal - Style1 2 2 2" xfId="132"/>
    <cellStyle name="Normal - Style1 2 2 2 2" xfId="226"/>
    <cellStyle name="Normal - Style1 2 2 3" xfId="229"/>
    <cellStyle name="Normal - Style1 2 3" xfId="4"/>
    <cellStyle name="Normal - Style1 2 3 2" xfId="218"/>
    <cellStyle name="Normal - Style1 2 6" xfId="228"/>
    <cellStyle name="Normal - Style1 3" xfId="133"/>
    <cellStyle name="Normal - Style1 3 2 2" xfId="236"/>
    <cellStyle name="Normal - Style1 3 4" xfId="227"/>
    <cellStyle name="Normal - Style1_AMC Estimate - 17.05.2011" xfId="134"/>
    <cellStyle name="Normal 10" xfId="135"/>
    <cellStyle name="Normal 10 2" xfId="5"/>
    <cellStyle name="Normal 10 2 2" xfId="219"/>
    <cellStyle name="Normal 11" xfId="136"/>
    <cellStyle name="Normal 12" xfId="137"/>
    <cellStyle name="Normal 13" xfId="138"/>
    <cellStyle name="Normal 14" xfId="221"/>
    <cellStyle name="Normal 2" xfId="6"/>
    <cellStyle name="Normal 2 10 2" xfId="230"/>
    <cellStyle name="Normal 2 2" xfId="139"/>
    <cellStyle name="Normal 2 2 2" xfId="140"/>
    <cellStyle name="Normal 2 2 2 2" xfId="9"/>
    <cellStyle name="Normal 2 2 2 2 2" xfId="141"/>
    <cellStyle name="Normal 2 2 3" xfId="142"/>
    <cellStyle name="Normal 2 2_VE_Road._Stone dumping _periodival mainte_km. 20.10 to 21.200" xfId="143"/>
    <cellStyle name="Normal 2 3" xfId="144"/>
    <cellStyle name="Normal 2 3 2" xfId="145"/>
    <cellStyle name="Normal 2 3 3" xfId="146"/>
    <cellStyle name="Normal 2 3 3 2" xfId="147"/>
    <cellStyle name="Normal 2 3_MTC VCK 11-12" xfId="148"/>
    <cellStyle name="Normal 2 4" xfId="149"/>
    <cellStyle name="Normal 2 4 2" xfId="150"/>
    <cellStyle name="Normal 2 5" xfId="151"/>
    <cellStyle name="Normal 2 6" xfId="152"/>
    <cellStyle name="Normal 2_21" xfId="153"/>
    <cellStyle name="Normal 23" xfId="225"/>
    <cellStyle name="Normal 28" xfId="154"/>
    <cellStyle name="Normal 29" xfId="155"/>
    <cellStyle name="Normal 3" xfId="156"/>
    <cellStyle name="Normal 3 2" xfId="157"/>
    <cellStyle name="Normal 3 2 2" xfId="158"/>
    <cellStyle name="Normal 3 2 3" xfId="159"/>
    <cellStyle name="Normal 3 2_Chittor(final) pacakage -7 -30-01-2008" xfId="160"/>
    <cellStyle name="Normal 3 3" xfId="161"/>
    <cellStyle name="Normal 3 4" xfId="224"/>
    <cellStyle name="Normal 3 7" xfId="235"/>
    <cellStyle name="Normal 3_ADILABAD 3-08" xfId="162"/>
    <cellStyle name="Normal 33" xfId="163"/>
    <cellStyle name="Normal 4" xfId="164"/>
    <cellStyle name="Normal 4 2" xfId="165"/>
    <cellStyle name="Normal 4 2 6" xfId="232"/>
    <cellStyle name="Normal 4 3" xfId="166"/>
    <cellStyle name="Normal 4 4" xfId="233"/>
    <cellStyle name="Normal 4 6 2" xfId="231"/>
    <cellStyle name="Normal 4_2 ROB  17112013" xfId="167"/>
    <cellStyle name="Normal 5" xfId="168"/>
    <cellStyle name="Normal 5 2" xfId="169"/>
    <cellStyle name="Normal 5 2 2" xfId="170"/>
    <cellStyle name="Normal 5 2 2 2" xfId="171"/>
    <cellStyle name="Normal 5_TS - Amalapuram - Bobbarlanka Road" xfId="172"/>
    <cellStyle name="Normal 6" xfId="173"/>
    <cellStyle name="Normal 6 2" xfId="174"/>
    <cellStyle name="Normal 6 3" xfId="175"/>
    <cellStyle name="Normal 6 4" xfId="222"/>
    <cellStyle name="Normal 7" xfId="176"/>
    <cellStyle name="Normal 7 2" xfId="177"/>
    <cellStyle name="Normal 7 2 2" xfId="234"/>
    <cellStyle name="Normal 8" xfId="178"/>
    <cellStyle name="Normal 8 2" xfId="179"/>
    <cellStyle name="Normal 9" xfId="180"/>
    <cellStyle name="Normal 9 2" xfId="181"/>
    <cellStyle name="Normal_Mulakalapenta NABARD" xfId="7"/>
    <cellStyle name="Note 2" xfId="182"/>
    <cellStyle name="Output 2" xfId="183"/>
    <cellStyle name="Percent" xfId="8" builtinId="5"/>
    <cellStyle name="Percent [2]" xfId="184"/>
    <cellStyle name="Percent 2" xfId="185"/>
    <cellStyle name="Percent 2 2" xfId="186"/>
    <cellStyle name="Percent 3" xfId="187"/>
    <cellStyle name="Percent 4" xfId="188"/>
    <cellStyle name="Red" xfId="189"/>
    <cellStyle name="RevList" xfId="190"/>
    <cellStyle name="Sheet Title" xfId="191"/>
    <cellStyle name="style" xfId="192"/>
    <cellStyle name="Style 1" xfId="193"/>
    <cellStyle name="style1" xfId="194"/>
    <cellStyle name="style2" xfId="195"/>
    <cellStyle name="Sub Head" xfId="196"/>
    <cellStyle name="Subtotal" xfId="197"/>
    <cellStyle name="þ_x001d_ð &amp;ý&amp;†ýG_x0008_ X_x000a__x0007__x0001__x0001_" xfId="198"/>
    <cellStyle name="þ_x001d_ð&quot;_x000c_Býò_x000c_5ýU_x0001_e_x0005_¹,_x0007__x0001__x0001_" xfId="199"/>
    <cellStyle name="Times New Roman" xfId="200"/>
    <cellStyle name="Title 2" xfId="201"/>
    <cellStyle name="Total 2" xfId="202"/>
    <cellStyle name="Währung [0]_RESULTS" xfId="203"/>
    <cellStyle name="Währung_RESULTS" xfId="204"/>
    <cellStyle name="Warning Text 2" xfId="205"/>
    <cellStyle name="똿뗦먛귟 [0.00]_PRODUCT DETAIL Q1" xfId="206"/>
    <cellStyle name="똿뗦먛귟_PRODUCT DETAIL Q1" xfId="207"/>
    <cellStyle name="믅됞 [0.00]_PRODUCT DETAIL Q1" xfId="208"/>
    <cellStyle name="믅됞_PRODUCT DETAIL Q1" xfId="209"/>
    <cellStyle name="백분율_HOBONG" xfId="210"/>
    <cellStyle name="뷭?_BOOKSHIP" xfId="211"/>
    <cellStyle name="콤마 [0]_1202" xfId="212"/>
    <cellStyle name="콤마_1202" xfId="213"/>
    <cellStyle name="통화 [0]_1202" xfId="214"/>
    <cellStyle name="통화_1202" xfId="215"/>
    <cellStyle name="표준_(정보부문)월별인원계획" xfId="216"/>
  </cellStyles>
  <dxfs count="0"/>
  <tableStyles count="0" defaultTableStyle="TableStyleMedium9" defaultPivotStyle="PivotStyleLight16"/>
  <colors>
    <mruColors>
      <color rgb="FFFF00FF"/>
      <color rgb="FF0000FF"/>
      <color rgb="FFCC00CC"/>
      <color rgb="FF33CC33"/>
      <color rgb="FFFF0066"/>
      <color rgb="FFCC6600"/>
      <color rgb="FFD60093"/>
      <color rgb="FF009900"/>
      <color rgb="FF00B050"/>
      <color rgb="FFFF9933"/>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87.xml"/><Relationship Id="rId299" Type="http://schemas.openxmlformats.org/officeDocument/2006/relationships/externalLink" Target="externalLinks/externalLink269.xml"/><Relationship Id="rId303" Type="http://schemas.openxmlformats.org/officeDocument/2006/relationships/externalLink" Target="externalLinks/externalLink273.xml"/><Relationship Id="rId21" Type="http://schemas.openxmlformats.org/officeDocument/2006/relationships/worksheet" Target="worksheets/sheet21.xml"/><Relationship Id="rId42" Type="http://schemas.openxmlformats.org/officeDocument/2006/relationships/externalLink" Target="externalLinks/externalLink12.xml"/><Relationship Id="rId63" Type="http://schemas.openxmlformats.org/officeDocument/2006/relationships/externalLink" Target="externalLinks/externalLink33.xml"/><Relationship Id="rId84" Type="http://schemas.openxmlformats.org/officeDocument/2006/relationships/externalLink" Target="externalLinks/externalLink54.xml"/><Relationship Id="rId138" Type="http://schemas.openxmlformats.org/officeDocument/2006/relationships/externalLink" Target="externalLinks/externalLink108.xml"/><Relationship Id="rId159" Type="http://schemas.openxmlformats.org/officeDocument/2006/relationships/externalLink" Target="externalLinks/externalLink129.xml"/><Relationship Id="rId170" Type="http://schemas.openxmlformats.org/officeDocument/2006/relationships/externalLink" Target="externalLinks/externalLink140.xml"/><Relationship Id="rId191" Type="http://schemas.openxmlformats.org/officeDocument/2006/relationships/externalLink" Target="externalLinks/externalLink161.xml"/><Relationship Id="rId205" Type="http://schemas.openxmlformats.org/officeDocument/2006/relationships/externalLink" Target="externalLinks/externalLink175.xml"/><Relationship Id="rId226" Type="http://schemas.openxmlformats.org/officeDocument/2006/relationships/externalLink" Target="externalLinks/externalLink196.xml"/><Relationship Id="rId247" Type="http://schemas.openxmlformats.org/officeDocument/2006/relationships/externalLink" Target="externalLinks/externalLink217.xml"/><Relationship Id="rId107" Type="http://schemas.openxmlformats.org/officeDocument/2006/relationships/externalLink" Target="externalLinks/externalLink77.xml"/><Relationship Id="rId268" Type="http://schemas.openxmlformats.org/officeDocument/2006/relationships/externalLink" Target="externalLinks/externalLink238.xml"/><Relationship Id="rId289" Type="http://schemas.openxmlformats.org/officeDocument/2006/relationships/externalLink" Target="externalLinks/externalLink259.xml"/><Relationship Id="rId11" Type="http://schemas.openxmlformats.org/officeDocument/2006/relationships/worksheet" Target="worksheets/sheet11.xml"/><Relationship Id="rId32" Type="http://schemas.openxmlformats.org/officeDocument/2006/relationships/externalLink" Target="externalLinks/externalLink2.xml"/><Relationship Id="rId53" Type="http://schemas.openxmlformats.org/officeDocument/2006/relationships/externalLink" Target="externalLinks/externalLink23.xml"/><Relationship Id="rId74" Type="http://schemas.openxmlformats.org/officeDocument/2006/relationships/externalLink" Target="externalLinks/externalLink44.xml"/><Relationship Id="rId128" Type="http://schemas.openxmlformats.org/officeDocument/2006/relationships/externalLink" Target="externalLinks/externalLink98.xml"/><Relationship Id="rId149" Type="http://schemas.openxmlformats.org/officeDocument/2006/relationships/externalLink" Target="externalLinks/externalLink119.xml"/><Relationship Id="rId5" Type="http://schemas.openxmlformats.org/officeDocument/2006/relationships/worksheet" Target="worksheets/sheet5.xml"/><Relationship Id="rId95" Type="http://schemas.openxmlformats.org/officeDocument/2006/relationships/externalLink" Target="externalLinks/externalLink65.xml"/><Relationship Id="rId160" Type="http://schemas.openxmlformats.org/officeDocument/2006/relationships/externalLink" Target="externalLinks/externalLink130.xml"/><Relationship Id="rId181" Type="http://schemas.openxmlformats.org/officeDocument/2006/relationships/externalLink" Target="externalLinks/externalLink151.xml"/><Relationship Id="rId216" Type="http://schemas.openxmlformats.org/officeDocument/2006/relationships/externalLink" Target="externalLinks/externalLink186.xml"/><Relationship Id="rId237" Type="http://schemas.openxmlformats.org/officeDocument/2006/relationships/externalLink" Target="externalLinks/externalLink207.xml"/><Relationship Id="rId258" Type="http://schemas.openxmlformats.org/officeDocument/2006/relationships/externalLink" Target="externalLinks/externalLink228.xml"/><Relationship Id="rId279" Type="http://schemas.openxmlformats.org/officeDocument/2006/relationships/externalLink" Target="externalLinks/externalLink249.xml"/><Relationship Id="rId22" Type="http://schemas.openxmlformats.org/officeDocument/2006/relationships/worksheet" Target="worksheets/sheet22.xml"/><Relationship Id="rId43" Type="http://schemas.openxmlformats.org/officeDocument/2006/relationships/externalLink" Target="externalLinks/externalLink13.xml"/><Relationship Id="rId64" Type="http://schemas.openxmlformats.org/officeDocument/2006/relationships/externalLink" Target="externalLinks/externalLink34.xml"/><Relationship Id="rId118" Type="http://schemas.openxmlformats.org/officeDocument/2006/relationships/externalLink" Target="externalLinks/externalLink88.xml"/><Relationship Id="rId139" Type="http://schemas.openxmlformats.org/officeDocument/2006/relationships/externalLink" Target="externalLinks/externalLink109.xml"/><Relationship Id="rId290" Type="http://schemas.openxmlformats.org/officeDocument/2006/relationships/externalLink" Target="externalLinks/externalLink260.xml"/><Relationship Id="rId304" Type="http://schemas.openxmlformats.org/officeDocument/2006/relationships/externalLink" Target="externalLinks/externalLink274.xml"/><Relationship Id="rId85" Type="http://schemas.openxmlformats.org/officeDocument/2006/relationships/externalLink" Target="externalLinks/externalLink55.xml"/><Relationship Id="rId150" Type="http://schemas.openxmlformats.org/officeDocument/2006/relationships/externalLink" Target="externalLinks/externalLink120.xml"/><Relationship Id="rId171" Type="http://schemas.openxmlformats.org/officeDocument/2006/relationships/externalLink" Target="externalLinks/externalLink141.xml"/><Relationship Id="rId192" Type="http://schemas.openxmlformats.org/officeDocument/2006/relationships/externalLink" Target="externalLinks/externalLink162.xml"/><Relationship Id="rId206" Type="http://schemas.openxmlformats.org/officeDocument/2006/relationships/externalLink" Target="externalLinks/externalLink176.xml"/><Relationship Id="rId227" Type="http://schemas.openxmlformats.org/officeDocument/2006/relationships/externalLink" Target="externalLinks/externalLink197.xml"/><Relationship Id="rId248" Type="http://schemas.openxmlformats.org/officeDocument/2006/relationships/externalLink" Target="externalLinks/externalLink218.xml"/><Relationship Id="rId269" Type="http://schemas.openxmlformats.org/officeDocument/2006/relationships/externalLink" Target="externalLinks/externalLink239.xml"/><Relationship Id="rId12" Type="http://schemas.openxmlformats.org/officeDocument/2006/relationships/worksheet" Target="worksheets/sheet12.xml"/><Relationship Id="rId33" Type="http://schemas.openxmlformats.org/officeDocument/2006/relationships/externalLink" Target="externalLinks/externalLink3.xml"/><Relationship Id="rId108" Type="http://schemas.openxmlformats.org/officeDocument/2006/relationships/externalLink" Target="externalLinks/externalLink78.xml"/><Relationship Id="rId129" Type="http://schemas.openxmlformats.org/officeDocument/2006/relationships/externalLink" Target="externalLinks/externalLink99.xml"/><Relationship Id="rId280" Type="http://schemas.openxmlformats.org/officeDocument/2006/relationships/externalLink" Target="externalLinks/externalLink250.xml"/><Relationship Id="rId54" Type="http://schemas.openxmlformats.org/officeDocument/2006/relationships/externalLink" Target="externalLinks/externalLink24.xml"/><Relationship Id="rId75" Type="http://schemas.openxmlformats.org/officeDocument/2006/relationships/externalLink" Target="externalLinks/externalLink45.xml"/><Relationship Id="rId96" Type="http://schemas.openxmlformats.org/officeDocument/2006/relationships/externalLink" Target="externalLinks/externalLink66.xml"/><Relationship Id="rId140" Type="http://schemas.openxmlformats.org/officeDocument/2006/relationships/externalLink" Target="externalLinks/externalLink110.xml"/><Relationship Id="rId161" Type="http://schemas.openxmlformats.org/officeDocument/2006/relationships/externalLink" Target="externalLinks/externalLink131.xml"/><Relationship Id="rId182" Type="http://schemas.openxmlformats.org/officeDocument/2006/relationships/externalLink" Target="externalLinks/externalLink152.xml"/><Relationship Id="rId217" Type="http://schemas.openxmlformats.org/officeDocument/2006/relationships/externalLink" Target="externalLinks/externalLink187.xml"/><Relationship Id="rId6" Type="http://schemas.openxmlformats.org/officeDocument/2006/relationships/worksheet" Target="worksheets/sheet6.xml"/><Relationship Id="rId238" Type="http://schemas.openxmlformats.org/officeDocument/2006/relationships/externalLink" Target="externalLinks/externalLink208.xml"/><Relationship Id="rId259" Type="http://schemas.openxmlformats.org/officeDocument/2006/relationships/externalLink" Target="externalLinks/externalLink229.xml"/><Relationship Id="rId23" Type="http://schemas.openxmlformats.org/officeDocument/2006/relationships/worksheet" Target="worksheets/sheet23.xml"/><Relationship Id="rId119" Type="http://schemas.openxmlformats.org/officeDocument/2006/relationships/externalLink" Target="externalLinks/externalLink89.xml"/><Relationship Id="rId270" Type="http://schemas.openxmlformats.org/officeDocument/2006/relationships/externalLink" Target="externalLinks/externalLink240.xml"/><Relationship Id="rId291" Type="http://schemas.openxmlformats.org/officeDocument/2006/relationships/externalLink" Target="externalLinks/externalLink261.xml"/><Relationship Id="rId305" Type="http://schemas.openxmlformats.org/officeDocument/2006/relationships/externalLink" Target="externalLinks/externalLink275.xml"/><Relationship Id="rId44" Type="http://schemas.openxmlformats.org/officeDocument/2006/relationships/externalLink" Target="externalLinks/externalLink14.xml"/><Relationship Id="rId65" Type="http://schemas.openxmlformats.org/officeDocument/2006/relationships/externalLink" Target="externalLinks/externalLink35.xml"/><Relationship Id="rId86" Type="http://schemas.openxmlformats.org/officeDocument/2006/relationships/externalLink" Target="externalLinks/externalLink56.xml"/><Relationship Id="rId130" Type="http://schemas.openxmlformats.org/officeDocument/2006/relationships/externalLink" Target="externalLinks/externalLink100.xml"/><Relationship Id="rId151" Type="http://schemas.openxmlformats.org/officeDocument/2006/relationships/externalLink" Target="externalLinks/externalLink121.xml"/><Relationship Id="rId172" Type="http://schemas.openxmlformats.org/officeDocument/2006/relationships/externalLink" Target="externalLinks/externalLink142.xml"/><Relationship Id="rId193" Type="http://schemas.openxmlformats.org/officeDocument/2006/relationships/externalLink" Target="externalLinks/externalLink163.xml"/><Relationship Id="rId207" Type="http://schemas.openxmlformats.org/officeDocument/2006/relationships/externalLink" Target="externalLinks/externalLink177.xml"/><Relationship Id="rId228" Type="http://schemas.openxmlformats.org/officeDocument/2006/relationships/externalLink" Target="externalLinks/externalLink198.xml"/><Relationship Id="rId249" Type="http://schemas.openxmlformats.org/officeDocument/2006/relationships/externalLink" Target="externalLinks/externalLink219.xml"/><Relationship Id="rId13" Type="http://schemas.openxmlformats.org/officeDocument/2006/relationships/worksheet" Target="worksheets/sheet13.xml"/><Relationship Id="rId109" Type="http://schemas.openxmlformats.org/officeDocument/2006/relationships/externalLink" Target="externalLinks/externalLink79.xml"/><Relationship Id="rId260" Type="http://schemas.openxmlformats.org/officeDocument/2006/relationships/externalLink" Target="externalLinks/externalLink230.xml"/><Relationship Id="rId281" Type="http://schemas.openxmlformats.org/officeDocument/2006/relationships/externalLink" Target="externalLinks/externalLink251.xml"/><Relationship Id="rId34" Type="http://schemas.openxmlformats.org/officeDocument/2006/relationships/externalLink" Target="externalLinks/externalLink4.xml"/><Relationship Id="rId55" Type="http://schemas.openxmlformats.org/officeDocument/2006/relationships/externalLink" Target="externalLinks/externalLink25.xml"/><Relationship Id="rId76" Type="http://schemas.openxmlformats.org/officeDocument/2006/relationships/externalLink" Target="externalLinks/externalLink46.xml"/><Relationship Id="rId97" Type="http://schemas.openxmlformats.org/officeDocument/2006/relationships/externalLink" Target="externalLinks/externalLink67.xml"/><Relationship Id="rId120" Type="http://schemas.openxmlformats.org/officeDocument/2006/relationships/externalLink" Target="externalLinks/externalLink90.xml"/><Relationship Id="rId141" Type="http://schemas.openxmlformats.org/officeDocument/2006/relationships/externalLink" Target="externalLinks/externalLink111.xml"/><Relationship Id="rId7" Type="http://schemas.openxmlformats.org/officeDocument/2006/relationships/worksheet" Target="worksheets/sheet7.xml"/><Relationship Id="rId162" Type="http://schemas.openxmlformats.org/officeDocument/2006/relationships/externalLink" Target="externalLinks/externalLink132.xml"/><Relationship Id="rId183" Type="http://schemas.openxmlformats.org/officeDocument/2006/relationships/externalLink" Target="externalLinks/externalLink153.xml"/><Relationship Id="rId218" Type="http://schemas.openxmlformats.org/officeDocument/2006/relationships/externalLink" Target="externalLinks/externalLink188.xml"/><Relationship Id="rId239" Type="http://schemas.openxmlformats.org/officeDocument/2006/relationships/externalLink" Target="externalLinks/externalLink209.xml"/><Relationship Id="rId250" Type="http://schemas.openxmlformats.org/officeDocument/2006/relationships/externalLink" Target="externalLinks/externalLink220.xml"/><Relationship Id="rId271" Type="http://schemas.openxmlformats.org/officeDocument/2006/relationships/externalLink" Target="externalLinks/externalLink241.xml"/><Relationship Id="rId292" Type="http://schemas.openxmlformats.org/officeDocument/2006/relationships/externalLink" Target="externalLinks/externalLink262.xml"/><Relationship Id="rId306" Type="http://schemas.openxmlformats.org/officeDocument/2006/relationships/externalLink" Target="externalLinks/externalLink276.xml"/><Relationship Id="rId24" Type="http://schemas.openxmlformats.org/officeDocument/2006/relationships/worksheet" Target="worksheets/sheet24.xml"/><Relationship Id="rId45" Type="http://schemas.openxmlformats.org/officeDocument/2006/relationships/externalLink" Target="externalLinks/externalLink15.xml"/><Relationship Id="rId66" Type="http://schemas.openxmlformats.org/officeDocument/2006/relationships/externalLink" Target="externalLinks/externalLink36.xml"/><Relationship Id="rId87" Type="http://schemas.openxmlformats.org/officeDocument/2006/relationships/externalLink" Target="externalLinks/externalLink57.xml"/><Relationship Id="rId110" Type="http://schemas.openxmlformats.org/officeDocument/2006/relationships/externalLink" Target="externalLinks/externalLink80.xml"/><Relationship Id="rId131" Type="http://schemas.openxmlformats.org/officeDocument/2006/relationships/externalLink" Target="externalLinks/externalLink101.xml"/><Relationship Id="rId61" Type="http://schemas.openxmlformats.org/officeDocument/2006/relationships/externalLink" Target="externalLinks/externalLink31.xml"/><Relationship Id="rId82" Type="http://schemas.openxmlformats.org/officeDocument/2006/relationships/externalLink" Target="externalLinks/externalLink52.xml"/><Relationship Id="rId152" Type="http://schemas.openxmlformats.org/officeDocument/2006/relationships/externalLink" Target="externalLinks/externalLink122.xml"/><Relationship Id="rId173" Type="http://schemas.openxmlformats.org/officeDocument/2006/relationships/externalLink" Target="externalLinks/externalLink143.xml"/><Relationship Id="rId194" Type="http://schemas.openxmlformats.org/officeDocument/2006/relationships/externalLink" Target="externalLinks/externalLink164.xml"/><Relationship Id="rId199" Type="http://schemas.openxmlformats.org/officeDocument/2006/relationships/externalLink" Target="externalLinks/externalLink169.xml"/><Relationship Id="rId203" Type="http://schemas.openxmlformats.org/officeDocument/2006/relationships/externalLink" Target="externalLinks/externalLink173.xml"/><Relationship Id="rId208" Type="http://schemas.openxmlformats.org/officeDocument/2006/relationships/externalLink" Target="externalLinks/externalLink178.xml"/><Relationship Id="rId229" Type="http://schemas.openxmlformats.org/officeDocument/2006/relationships/externalLink" Target="externalLinks/externalLink199.xml"/><Relationship Id="rId19" Type="http://schemas.openxmlformats.org/officeDocument/2006/relationships/worksheet" Target="worksheets/sheet19.xml"/><Relationship Id="rId224" Type="http://schemas.openxmlformats.org/officeDocument/2006/relationships/externalLink" Target="externalLinks/externalLink194.xml"/><Relationship Id="rId240" Type="http://schemas.openxmlformats.org/officeDocument/2006/relationships/externalLink" Target="externalLinks/externalLink210.xml"/><Relationship Id="rId245" Type="http://schemas.openxmlformats.org/officeDocument/2006/relationships/externalLink" Target="externalLinks/externalLink215.xml"/><Relationship Id="rId261" Type="http://schemas.openxmlformats.org/officeDocument/2006/relationships/externalLink" Target="externalLinks/externalLink231.xml"/><Relationship Id="rId266" Type="http://schemas.openxmlformats.org/officeDocument/2006/relationships/externalLink" Target="externalLinks/externalLink236.xml"/><Relationship Id="rId287" Type="http://schemas.openxmlformats.org/officeDocument/2006/relationships/externalLink" Target="externalLinks/externalLink257.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externalLink" Target="externalLinks/externalLink5.xml"/><Relationship Id="rId56" Type="http://schemas.openxmlformats.org/officeDocument/2006/relationships/externalLink" Target="externalLinks/externalLink26.xml"/><Relationship Id="rId77" Type="http://schemas.openxmlformats.org/officeDocument/2006/relationships/externalLink" Target="externalLinks/externalLink47.xml"/><Relationship Id="rId100" Type="http://schemas.openxmlformats.org/officeDocument/2006/relationships/externalLink" Target="externalLinks/externalLink70.xml"/><Relationship Id="rId105" Type="http://schemas.openxmlformats.org/officeDocument/2006/relationships/externalLink" Target="externalLinks/externalLink75.xml"/><Relationship Id="rId126" Type="http://schemas.openxmlformats.org/officeDocument/2006/relationships/externalLink" Target="externalLinks/externalLink96.xml"/><Relationship Id="rId147" Type="http://schemas.openxmlformats.org/officeDocument/2006/relationships/externalLink" Target="externalLinks/externalLink117.xml"/><Relationship Id="rId168" Type="http://schemas.openxmlformats.org/officeDocument/2006/relationships/externalLink" Target="externalLinks/externalLink138.xml"/><Relationship Id="rId282" Type="http://schemas.openxmlformats.org/officeDocument/2006/relationships/externalLink" Target="externalLinks/externalLink252.xml"/><Relationship Id="rId312"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externalLink" Target="externalLinks/externalLink21.xml"/><Relationship Id="rId72" Type="http://schemas.openxmlformats.org/officeDocument/2006/relationships/externalLink" Target="externalLinks/externalLink42.xml"/><Relationship Id="rId93" Type="http://schemas.openxmlformats.org/officeDocument/2006/relationships/externalLink" Target="externalLinks/externalLink63.xml"/><Relationship Id="rId98" Type="http://schemas.openxmlformats.org/officeDocument/2006/relationships/externalLink" Target="externalLinks/externalLink68.xml"/><Relationship Id="rId121" Type="http://schemas.openxmlformats.org/officeDocument/2006/relationships/externalLink" Target="externalLinks/externalLink91.xml"/><Relationship Id="rId142" Type="http://schemas.openxmlformats.org/officeDocument/2006/relationships/externalLink" Target="externalLinks/externalLink112.xml"/><Relationship Id="rId163" Type="http://schemas.openxmlformats.org/officeDocument/2006/relationships/externalLink" Target="externalLinks/externalLink133.xml"/><Relationship Id="rId184" Type="http://schemas.openxmlformats.org/officeDocument/2006/relationships/externalLink" Target="externalLinks/externalLink154.xml"/><Relationship Id="rId189" Type="http://schemas.openxmlformats.org/officeDocument/2006/relationships/externalLink" Target="externalLinks/externalLink159.xml"/><Relationship Id="rId219" Type="http://schemas.openxmlformats.org/officeDocument/2006/relationships/externalLink" Target="externalLinks/externalLink189.xml"/><Relationship Id="rId3" Type="http://schemas.openxmlformats.org/officeDocument/2006/relationships/worksheet" Target="worksheets/sheet3.xml"/><Relationship Id="rId214" Type="http://schemas.openxmlformats.org/officeDocument/2006/relationships/externalLink" Target="externalLinks/externalLink184.xml"/><Relationship Id="rId230" Type="http://schemas.openxmlformats.org/officeDocument/2006/relationships/externalLink" Target="externalLinks/externalLink200.xml"/><Relationship Id="rId235" Type="http://schemas.openxmlformats.org/officeDocument/2006/relationships/externalLink" Target="externalLinks/externalLink205.xml"/><Relationship Id="rId251" Type="http://schemas.openxmlformats.org/officeDocument/2006/relationships/externalLink" Target="externalLinks/externalLink221.xml"/><Relationship Id="rId256" Type="http://schemas.openxmlformats.org/officeDocument/2006/relationships/externalLink" Target="externalLinks/externalLink226.xml"/><Relationship Id="rId277" Type="http://schemas.openxmlformats.org/officeDocument/2006/relationships/externalLink" Target="externalLinks/externalLink247.xml"/><Relationship Id="rId298" Type="http://schemas.openxmlformats.org/officeDocument/2006/relationships/externalLink" Target="externalLinks/externalLink268.xml"/><Relationship Id="rId25" Type="http://schemas.openxmlformats.org/officeDocument/2006/relationships/worksheet" Target="worksheets/sheet25.xml"/><Relationship Id="rId46" Type="http://schemas.openxmlformats.org/officeDocument/2006/relationships/externalLink" Target="externalLinks/externalLink16.xml"/><Relationship Id="rId67" Type="http://schemas.openxmlformats.org/officeDocument/2006/relationships/externalLink" Target="externalLinks/externalLink37.xml"/><Relationship Id="rId116" Type="http://schemas.openxmlformats.org/officeDocument/2006/relationships/externalLink" Target="externalLinks/externalLink86.xml"/><Relationship Id="rId137" Type="http://schemas.openxmlformats.org/officeDocument/2006/relationships/externalLink" Target="externalLinks/externalLink107.xml"/><Relationship Id="rId158" Type="http://schemas.openxmlformats.org/officeDocument/2006/relationships/externalLink" Target="externalLinks/externalLink128.xml"/><Relationship Id="rId272" Type="http://schemas.openxmlformats.org/officeDocument/2006/relationships/externalLink" Target="externalLinks/externalLink242.xml"/><Relationship Id="rId293" Type="http://schemas.openxmlformats.org/officeDocument/2006/relationships/externalLink" Target="externalLinks/externalLink263.xml"/><Relationship Id="rId302" Type="http://schemas.openxmlformats.org/officeDocument/2006/relationships/externalLink" Target="externalLinks/externalLink272.xml"/><Relationship Id="rId307" Type="http://schemas.openxmlformats.org/officeDocument/2006/relationships/externalLink" Target="externalLinks/externalLink277.xml"/><Relationship Id="rId20" Type="http://schemas.openxmlformats.org/officeDocument/2006/relationships/worksheet" Target="worksheets/sheet20.xml"/><Relationship Id="rId41" Type="http://schemas.openxmlformats.org/officeDocument/2006/relationships/externalLink" Target="externalLinks/externalLink11.xml"/><Relationship Id="rId62" Type="http://schemas.openxmlformats.org/officeDocument/2006/relationships/externalLink" Target="externalLinks/externalLink32.xml"/><Relationship Id="rId83" Type="http://schemas.openxmlformats.org/officeDocument/2006/relationships/externalLink" Target="externalLinks/externalLink53.xml"/><Relationship Id="rId88" Type="http://schemas.openxmlformats.org/officeDocument/2006/relationships/externalLink" Target="externalLinks/externalLink58.xml"/><Relationship Id="rId111" Type="http://schemas.openxmlformats.org/officeDocument/2006/relationships/externalLink" Target="externalLinks/externalLink81.xml"/><Relationship Id="rId132" Type="http://schemas.openxmlformats.org/officeDocument/2006/relationships/externalLink" Target="externalLinks/externalLink102.xml"/><Relationship Id="rId153" Type="http://schemas.openxmlformats.org/officeDocument/2006/relationships/externalLink" Target="externalLinks/externalLink123.xml"/><Relationship Id="rId174" Type="http://schemas.openxmlformats.org/officeDocument/2006/relationships/externalLink" Target="externalLinks/externalLink144.xml"/><Relationship Id="rId179" Type="http://schemas.openxmlformats.org/officeDocument/2006/relationships/externalLink" Target="externalLinks/externalLink149.xml"/><Relationship Id="rId195" Type="http://schemas.openxmlformats.org/officeDocument/2006/relationships/externalLink" Target="externalLinks/externalLink165.xml"/><Relationship Id="rId209" Type="http://schemas.openxmlformats.org/officeDocument/2006/relationships/externalLink" Target="externalLinks/externalLink179.xml"/><Relationship Id="rId190" Type="http://schemas.openxmlformats.org/officeDocument/2006/relationships/externalLink" Target="externalLinks/externalLink160.xml"/><Relationship Id="rId204" Type="http://schemas.openxmlformats.org/officeDocument/2006/relationships/externalLink" Target="externalLinks/externalLink174.xml"/><Relationship Id="rId220" Type="http://schemas.openxmlformats.org/officeDocument/2006/relationships/externalLink" Target="externalLinks/externalLink190.xml"/><Relationship Id="rId225" Type="http://schemas.openxmlformats.org/officeDocument/2006/relationships/externalLink" Target="externalLinks/externalLink195.xml"/><Relationship Id="rId241" Type="http://schemas.openxmlformats.org/officeDocument/2006/relationships/externalLink" Target="externalLinks/externalLink211.xml"/><Relationship Id="rId246" Type="http://schemas.openxmlformats.org/officeDocument/2006/relationships/externalLink" Target="externalLinks/externalLink216.xml"/><Relationship Id="rId267" Type="http://schemas.openxmlformats.org/officeDocument/2006/relationships/externalLink" Target="externalLinks/externalLink237.xml"/><Relationship Id="rId288" Type="http://schemas.openxmlformats.org/officeDocument/2006/relationships/externalLink" Target="externalLinks/externalLink258.xml"/><Relationship Id="rId15" Type="http://schemas.openxmlformats.org/officeDocument/2006/relationships/worksheet" Target="worksheets/sheet15.xml"/><Relationship Id="rId36" Type="http://schemas.openxmlformats.org/officeDocument/2006/relationships/externalLink" Target="externalLinks/externalLink6.xml"/><Relationship Id="rId57" Type="http://schemas.openxmlformats.org/officeDocument/2006/relationships/externalLink" Target="externalLinks/externalLink27.xml"/><Relationship Id="rId106" Type="http://schemas.openxmlformats.org/officeDocument/2006/relationships/externalLink" Target="externalLinks/externalLink76.xml"/><Relationship Id="rId127" Type="http://schemas.openxmlformats.org/officeDocument/2006/relationships/externalLink" Target="externalLinks/externalLink97.xml"/><Relationship Id="rId262" Type="http://schemas.openxmlformats.org/officeDocument/2006/relationships/externalLink" Target="externalLinks/externalLink232.xml"/><Relationship Id="rId283" Type="http://schemas.openxmlformats.org/officeDocument/2006/relationships/externalLink" Target="externalLinks/externalLink253.xml"/><Relationship Id="rId313" Type="http://schemas.openxmlformats.org/officeDocument/2006/relationships/calcChain" Target="calcChain.xml"/><Relationship Id="rId10" Type="http://schemas.openxmlformats.org/officeDocument/2006/relationships/worksheet" Target="worksheets/sheet10.xml"/><Relationship Id="rId31" Type="http://schemas.openxmlformats.org/officeDocument/2006/relationships/externalLink" Target="externalLinks/externalLink1.xml"/><Relationship Id="rId52" Type="http://schemas.openxmlformats.org/officeDocument/2006/relationships/externalLink" Target="externalLinks/externalLink22.xml"/><Relationship Id="rId73" Type="http://schemas.openxmlformats.org/officeDocument/2006/relationships/externalLink" Target="externalLinks/externalLink43.xml"/><Relationship Id="rId78" Type="http://schemas.openxmlformats.org/officeDocument/2006/relationships/externalLink" Target="externalLinks/externalLink48.xml"/><Relationship Id="rId94" Type="http://schemas.openxmlformats.org/officeDocument/2006/relationships/externalLink" Target="externalLinks/externalLink64.xml"/><Relationship Id="rId99" Type="http://schemas.openxmlformats.org/officeDocument/2006/relationships/externalLink" Target="externalLinks/externalLink69.xml"/><Relationship Id="rId101" Type="http://schemas.openxmlformats.org/officeDocument/2006/relationships/externalLink" Target="externalLinks/externalLink71.xml"/><Relationship Id="rId122" Type="http://schemas.openxmlformats.org/officeDocument/2006/relationships/externalLink" Target="externalLinks/externalLink92.xml"/><Relationship Id="rId143" Type="http://schemas.openxmlformats.org/officeDocument/2006/relationships/externalLink" Target="externalLinks/externalLink113.xml"/><Relationship Id="rId148" Type="http://schemas.openxmlformats.org/officeDocument/2006/relationships/externalLink" Target="externalLinks/externalLink118.xml"/><Relationship Id="rId164" Type="http://schemas.openxmlformats.org/officeDocument/2006/relationships/externalLink" Target="externalLinks/externalLink134.xml"/><Relationship Id="rId169" Type="http://schemas.openxmlformats.org/officeDocument/2006/relationships/externalLink" Target="externalLinks/externalLink139.xml"/><Relationship Id="rId185" Type="http://schemas.openxmlformats.org/officeDocument/2006/relationships/externalLink" Target="externalLinks/externalLink15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externalLink" Target="externalLinks/externalLink150.xml"/><Relationship Id="rId210" Type="http://schemas.openxmlformats.org/officeDocument/2006/relationships/externalLink" Target="externalLinks/externalLink180.xml"/><Relationship Id="rId215" Type="http://schemas.openxmlformats.org/officeDocument/2006/relationships/externalLink" Target="externalLinks/externalLink185.xml"/><Relationship Id="rId236" Type="http://schemas.openxmlformats.org/officeDocument/2006/relationships/externalLink" Target="externalLinks/externalLink206.xml"/><Relationship Id="rId257" Type="http://schemas.openxmlformats.org/officeDocument/2006/relationships/externalLink" Target="externalLinks/externalLink227.xml"/><Relationship Id="rId278" Type="http://schemas.openxmlformats.org/officeDocument/2006/relationships/externalLink" Target="externalLinks/externalLink248.xml"/><Relationship Id="rId26" Type="http://schemas.openxmlformats.org/officeDocument/2006/relationships/worksheet" Target="worksheets/sheet26.xml"/><Relationship Id="rId231" Type="http://schemas.openxmlformats.org/officeDocument/2006/relationships/externalLink" Target="externalLinks/externalLink201.xml"/><Relationship Id="rId252" Type="http://schemas.openxmlformats.org/officeDocument/2006/relationships/externalLink" Target="externalLinks/externalLink222.xml"/><Relationship Id="rId273" Type="http://schemas.openxmlformats.org/officeDocument/2006/relationships/externalLink" Target="externalLinks/externalLink243.xml"/><Relationship Id="rId294" Type="http://schemas.openxmlformats.org/officeDocument/2006/relationships/externalLink" Target="externalLinks/externalLink264.xml"/><Relationship Id="rId308" Type="http://schemas.openxmlformats.org/officeDocument/2006/relationships/externalLink" Target="externalLinks/externalLink278.xml"/><Relationship Id="rId47" Type="http://schemas.openxmlformats.org/officeDocument/2006/relationships/externalLink" Target="externalLinks/externalLink17.xml"/><Relationship Id="rId68" Type="http://schemas.openxmlformats.org/officeDocument/2006/relationships/externalLink" Target="externalLinks/externalLink38.xml"/><Relationship Id="rId89" Type="http://schemas.openxmlformats.org/officeDocument/2006/relationships/externalLink" Target="externalLinks/externalLink59.xml"/><Relationship Id="rId112" Type="http://schemas.openxmlformats.org/officeDocument/2006/relationships/externalLink" Target="externalLinks/externalLink82.xml"/><Relationship Id="rId133" Type="http://schemas.openxmlformats.org/officeDocument/2006/relationships/externalLink" Target="externalLinks/externalLink103.xml"/><Relationship Id="rId154" Type="http://schemas.openxmlformats.org/officeDocument/2006/relationships/externalLink" Target="externalLinks/externalLink124.xml"/><Relationship Id="rId175" Type="http://schemas.openxmlformats.org/officeDocument/2006/relationships/externalLink" Target="externalLinks/externalLink145.xml"/><Relationship Id="rId196" Type="http://schemas.openxmlformats.org/officeDocument/2006/relationships/externalLink" Target="externalLinks/externalLink166.xml"/><Relationship Id="rId200" Type="http://schemas.openxmlformats.org/officeDocument/2006/relationships/externalLink" Target="externalLinks/externalLink170.xml"/><Relationship Id="rId16" Type="http://schemas.openxmlformats.org/officeDocument/2006/relationships/worksheet" Target="worksheets/sheet16.xml"/><Relationship Id="rId221" Type="http://schemas.openxmlformats.org/officeDocument/2006/relationships/externalLink" Target="externalLinks/externalLink191.xml"/><Relationship Id="rId242" Type="http://schemas.openxmlformats.org/officeDocument/2006/relationships/externalLink" Target="externalLinks/externalLink212.xml"/><Relationship Id="rId263" Type="http://schemas.openxmlformats.org/officeDocument/2006/relationships/externalLink" Target="externalLinks/externalLink233.xml"/><Relationship Id="rId284" Type="http://schemas.openxmlformats.org/officeDocument/2006/relationships/externalLink" Target="externalLinks/externalLink254.xml"/><Relationship Id="rId37" Type="http://schemas.openxmlformats.org/officeDocument/2006/relationships/externalLink" Target="externalLinks/externalLink7.xml"/><Relationship Id="rId58" Type="http://schemas.openxmlformats.org/officeDocument/2006/relationships/externalLink" Target="externalLinks/externalLink28.xml"/><Relationship Id="rId79" Type="http://schemas.openxmlformats.org/officeDocument/2006/relationships/externalLink" Target="externalLinks/externalLink49.xml"/><Relationship Id="rId102" Type="http://schemas.openxmlformats.org/officeDocument/2006/relationships/externalLink" Target="externalLinks/externalLink72.xml"/><Relationship Id="rId123" Type="http://schemas.openxmlformats.org/officeDocument/2006/relationships/externalLink" Target="externalLinks/externalLink93.xml"/><Relationship Id="rId144" Type="http://schemas.openxmlformats.org/officeDocument/2006/relationships/externalLink" Target="externalLinks/externalLink114.xml"/><Relationship Id="rId90" Type="http://schemas.openxmlformats.org/officeDocument/2006/relationships/externalLink" Target="externalLinks/externalLink60.xml"/><Relationship Id="rId165" Type="http://schemas.openxmlformats.org/officeDocument/2006/relationships/externalLink" Target="externalLinks/externalLink135.xml"/><Relationship Id="rId186" Type="http://schemas.openxmlformats.org/officeDocument/2006/relationships/externalLink" Target="externalLinks/externalLink156.xml"/><Relationship Id="rId211" Type="http://schemas.openxmlformats.org/officeDocument/2006/relationships/externalLink" Target="externalLinks/externalLink181.xml"/><Relationship Id="rId232" Type="http://schemas.openxmlformats.org/officeDocument/2006/relationships/externalLink" Target="externalLinks/externalLink202.xml"/><Relationship Id="rId253" Type="http://schemas.openxmlformats.org/officeDocument/2006/relationships/externalLink" Target="externalLinks/externalLink223.xml"/><Relationship Id="rId274" Type="http://schemas.openxmlformats.org/officeDocument/2006/relationships/externalLink" Target="externalLinks/externalLink244.xml"/><Relationship Id="rId295" Type="http://schemas.openxmlformats.org/officeDocument/2006/relationships/externalLink" Target="externalLinks/externalLink265.xml"/><Relationship Id="rId309" Type="http://schemas.openxmlformats.org/officeDocument/2006/relationships/externalLink" Target="externalLinks/externalLink279.xml"/><Relationship Id="rId27" Type="http://schemas.openxmlformats.org/officeDocument/2006/relationships/worksheet" Target="worksheets/sheet27.xml"/><Relationship Id="rId48" Type="http://schemas.openxmlformats.org/officeDocument/2006/relationships/externalLink" Target="externalLinks/externalLink18.xml"/><Relationship Id="rId69" Type="http://schemas.openxmlformats.org/officeDocument/2006/relationships/externalLink" Target="externalLinks/externalLink39.xml"/><Relationship Id="rId113" Type="http://schemas.openxmlformats.org/officeDocument/2006/relationships/externalLink" Target="externalLinks/externalLink83.xml"/><Relationship Id="rId134" Type="http://schemas.openxmlformats.org/officeDocument/2006/relationships/externalLink" Target="externalLinks/externalLink104.xml"/><Relationship Id="rId80" Type="http://schemas.openxmlformats.org/officeDocument/2006/relationships/externalLink" Target="externalLinks/externalLink50.xml"/><Relationship Id="rId155" Type="http://schemas.openxmlformats.org/officeDocument/2006/relationships/externalLink" Target="externalLinks/externalLink125.xml"/><Relationship Id="rId176" Type="http://schemas.openxmlformats.org/officeDocument/2006/relationships/externalLink" Target="externalLinks/externalLink146.xml"/><Relationship Id="rId197" Type="http://schemas.openxmlformats.org/officeDocument/2006/relationships/externalLink" Target="externalLinks/externalLink167.xml"/><Relationship Id="rId201" Type="http://schemas.openxmlformats.org/officeDocument/2006/relationships/externalLink" Target="externalLinks/externalLink171.xml"/><Relationship Id="rId222" Type="http://schemas.openxmlformats.org/officeDocument/2006/relationships/externalLink" Target="externalLinks/externalLink192.xml"/><Relationship Id="rId243" Type="http://schemas.openxmlformats.org/officeDocument/2006/relationships/externalLink" Target="externalLinks/externalLink213.xml"/><Relationship Id="rId264" Type="http://schemas.openxmlformats.org/officeDocument/2006/relationships/externalLink" Target="externalLinks/externalLink234.xml"/><Relationship Id="rId285" Type="http://schemas.openxmlformats.org/officeDocument/2006/relationships/externalLink" Target="externalLinks/externalLink255.xml"/><Relationship Id="rId17" Type="http://schemas.openxmlformats.org/officeDocument/2006/relationships/worksheet" Target="worksheets/sheet17.xml"/><Relationship Id="rId38" Type="http://schemas.openxmlformats.org/officeDocument/2006/relationships/externalLink" Target="externalLinks/externalLink8.xml"/><Relationship Id="rId59" Type="http://schemas.openxmlformats.org/officeDocument/2006/relationships/externalLink" Target="externalLinks/externalLink29.xml"/><Relationship Id="rId103" Type="http://schemas.openxmlformats.org/officeDocument/2006/relationships/externalLink" Target="externalLinks/externalLink73.xml"/><Relationship Id="rId124" Type="http://schemas.openxmlformats.org/officeDocument/2006/relationships/externalLink" Target="externalLinks/externalLink94.xml"/><Relationship Id="rId310" Type="http://schemas.openxmlformats.org/officeDocument/2006/relationships/theme" Target="theme/theme1.xml"/><Relationship Id="rId70" Type="http://schemas.openxmlformats.org/officeDocument/2006/relationships/externalLink" Target="externalLinks/externalLink40.xml"/><Relationship Id="rId91" Type="http://schemas.openxmlformats.org/officeDocument/2006/relationships/externalLink" Target="externalLinks/externalLink61.xml"/><Relationship Id="rId145" Type="http://schemas.openxmlformats.org/officeDocument/2006/relationships/externalLink" Target="externalLinks/externalLink115.xml"/><Relationship Id="rId166" Type="http://schemas.openxmlformats.org/officeDocument/2006/relationships/externalLink" Target="externalLinks/externalLink136.xml"/><Relationship Id="rId187" Type="http://schemas.openxmlformats.org/officeDocument/2006/relationships/externalLink" Target="externalLinks/externalLink157.xml"/><Relationship Id="rId1" Type="http://schemas.openxmlformats.org/officeDocument/2006/relationships/worksheet" Target="worksheets/sheet1.xml"/><Relationship Id="rId212" Type="http://schemas.openxmlformats.org/officeDocument/2006/relationships/externalLink" Target="externalLinks/externalLink182.xml"/><Relationship Id="rId233" Type="http://schemas.openxmlformats.org/officeDocument/2006/relationships/externalLink" Target="externalLinks/externalLink203.xml"/><Relationship Id="rId254" Type="http://schemas.openxmlformats.org/officeDocument/2006/relationships/externalLink" Target="externalLinks/externalLink224.xml"/><Relationship Id="rId28" Type="http://schemas.openxmlformats.org/officeDocument/2006/relationships/worksheet" Target="worksheets/sheet28.xml"/><Relationship Id="rId49" Type="http://schemas.openxmlformats.org/officeDocument/2006/relationships/externalLink" Target="externalLinks/externalLink19.xml"/><Relationship Id="rId114" Type="http://schemas.openxmlformats.org/officeDocument/2006/relationships/externalLink" Target="externalLinks/externalLink84.xml"/><Relationship Id="rId275" Type="http://schemas.openxmlformats.org/officeDocument/2006/relationships/externalLink" Target="externalLinks/externalLink245.xml"/><Relationship Id="rId296" Type="http://schemas.openxmlformats.org/officeDocument/2006/relationships/externalLink" Target="externalLinks/externalLink266.xml"/><Relationship Id="rId300" Type="http://schemas.openxmlformats.org/officeDocument/2006/relationships/externalLink" Target="externalLinks/externalLink270.xml"/><Relationship Id="rId60" Type="http://schemas.openxmlformats.org/officeDocument/2006/relationships/externalLink" Target="externalLinks/externalLink30.xml"/><Relationship Id="rId81" Type="http://schemas.openxmlformats.org/officeDocument/2006/relationships/externalLink" Target="externalLinks/externalLink51.xml"/><Relationship Id="rId135" Type="http://schemas.openxmlformats.org/officeDocument/2006/relationships/externalLink" Target="externalLinks/externalLink105.xml"/><Relationship Id="rId156" Type="http://schemas.openxmlformats.org/officeDocument/2006/relationships/externalLink" Target="externalLinks/externalLink126.xml"/><Relationship Id="rId177" Type="http://schemas.openxmlformats.org/officeDocument/2006/relationships/externalLink" Target="externalLinks/externalLink147.xml"/><Relationship Id="rId198" Type="http://schemas.openxmlformats.org/officeDocument/2006/relationships/externalLink" Target="externalLinks/externalLink168.xml"/><Relationship Id="rId202" Type="http://schemas.openxmlformats.org/officeDocument/2006/relationships/externalLink" Target="externalLinks/externalLink172.xml"/><Relationship Id="rId223" Type="http://schemas.openxmlformats.org/officeDocument/2006/relationships/externalLink" Target="externalLinks/externalLink193.xml"/><Relationship Id="rId244" Type="http://schemas.openxmlformats.org/officeDocument/2006/relationships/externalLink" Target="externalLinks/externalLink214.xml"/><Relationship Id="rId18" Type="http://schemas.openxmlformats.org/officeDocument/2006/relationships/worksheet" Target="worksheets/sheet18.xml"/><Relationship Id="rId39" Type="http://schemas.openxmlformats.org/officeDocument/2006/relationships/externalLink" Target="externalLinks/externalLink9.xml"/><Relationship Id="rId265" Type="http://schemas.openxmlformats.org/officeDocument/2006/relationships/externalLink" Target="externalLinks/externalLink235.xml"/><Relationship Id="rId286" Type="http://schemas.openxmlformats.org/officeDocument/2006/relationships/externalLink" Target="externalLinks/externalLink256.xml"/><Relationship Id="rId50" Type="http://schemas.openxmlformats.org/officeDocument/2006/relationships/externalLink" Target="externalLinks/externalLink20.xml"/><Relationship Id="rId104" Type="http://schemas.openxmlformats.org/officeDocument/2006/relationships/externalLink" Target="externalLinks/externalLink74.xml"/><Relationship Id="rId125" Type="http://schemas.openxmlformats.org/officeDocument/2006/relationships/externalLink" Target="externalLinks/externalLink95.xml"/><Relationship Id="rId146" Type="http://schemas.openxmlformats.org/officeDocument/2006/relationships/externalLink" Target="externalLinks/externalLink116.xml"/><Relationship Id="rId167" Type="http://schemas.openxmlformats.org/officeDocument/2006/relationships/externalLink" Target="externalLinks/externalLink137.xml"/><Relationship Id="rId188" Type="http://schemas.openxmlformats.org/officeDocument/2006/relationships/externalLink" Target="externalLinks/externalLink158.xml"/><Relationship Id="rId311" Type="http://schemas.openxmlformats.org/officeDocument/2006/relationships/styles" Target="styles.xml"/><Relationship Id="rId71" Type="http://schemas.openxmlformats.org/officeDocument/2006/relationships/externalLink" Target="externalLinks/externalLink41.xml"/><Relationship Id="rId92" Type="http://schemas.openxmlformats.org/officeDocument/2006/relationships/externalLink" Target="externalLinks/externalLink62.xml"/><Relationship Id="rId213" Type="http://schemas.openxmlformats.org/officeDocument/2006/relationships/externalLink" Target="externalLinks/externalLink183.xml"/><Relationship Id="rId234" Type="http://schemas.openxmlformats.org/officeDocument/2006/relationships/externalLink" Target="externalLinks/externalLink204.xml"/><Relationship Id="rId2" Type="http://schemas.openxmlformats.org/officeDocument/2006/relationships/worksheet" Target="worksheets/sheet2.xml"/><Relationship Id="rId29" Type="http://schemas.openxmlformats.org/officeDocument/2006/relationships/worksheet" Target="worksheets/sheet29.xml"/><Relationship Id="rId255" Type="http://schemas.openxmlformats.org/officeDocument/2006/relationships/externalLink" Target="externalLinks/externalLink225.xml"/><Relationship Id="rId276" Type="http://schemas.openxmlformats.org/officeDocument/2006/relationships/externalLink" Target="externalLinks/externalLink246.xml"/><Relationship Id="rId297" Type="http://schemas.openxmlformats.org/officeDocument/2006/relationships/externalLink" Target="externalLinks/externalLink267.xml"/><Relationship Id="rId40" Type="http://schemas.openxmlformats.org/officeDocument/2006/relationships/externalLink" Target="externalLinks/externalLink10.xml"/><Relationship Id="rId115" Type="http://schemas.openxmlformats.org/officeDocument/2006/relationships/externalLink" Target="externalLinks/externalLink85.xml"/><Relationship Id="rId136" Type="http://schemas.openxmlformats.org/officeDocument/2006/relationships/externalLink" Target="externalLinks/externalLink106.xml"/><Relationship Id="rId157" Type="http://schemas.openxmlformats.org/officeDocument/2006/relationships/externalLink" Target="externalLinks/externalLink127.xml"/><Relationship Id="rId178" Type="http://schemas.openxmlformats.org/officeDocument/2006/relationships/externalLink" Target="externalLinks/externalLink148.xml"/><Relationship Id="rId301" Type="http://schemas.openxmlformats.org/officeDocument/2006/relationships/externalLink" Target="externalLinks/externalLink27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179070</xdr:colOff>
      <xdr:row>3</xdr:row>
      <xdr:rowOff>114300</xdr:rowOff>
    </xdr:from>
    <xdr:to>
      <xdr:col>10</xdr:col>
      <xdr:colOff>405762</xdr:colOff>
      <xdr:row>6</xdr:row>
      <xdr:rowOff>42</xdr:rowOff>
    </xdr:to>
    <xdr:sp macro="" textlink="">
      <xdr:nvSpPr>
        <xdr:cNvPr id="2" name="WordArt 1">
          <a:extLst>
            <a:ext uri="{FF2B5EF4-FFF2-40B4-BE49-F238E27FC236}">
              <a16:creationId xmlns="" xmlns:a16="http://schemas.microsoft.com/office/drawing/2014/main" id="{00000000-0008-0000-0200-000002000000}"/>
            </a:ext>
          </a:extLst>
        </xdr:cNvPr>
        <xdr:cNvSpPr>
          <a:spLocks noChangeArrowheads="1" noChangeShapeType="1" noTextEdit="1"/>
        </xdr:cNvSpPr>
      </xdr:nvSpPr>
      <xdr:spPr bwMode="auto">
        <a:xfrm>
          <a:off x="379095" y="495300"/>
          <a:ext cx="5198742" cy="371517"/>
        </a:xfrm>
        <a:prstGeom prst="rect">
          <a:avLst/>
        </a:prstGeom>
      </xdr:spPr>
      <xdr:txBody>
        <a:bodyPr wrap="none" fromWordArt="1">
          <a:prstTxWarp prst="textPlain">
            <a:avLst>
              <a:gd name="adj" fmla="val 50000"/>
            </a:avLst>
          </a:prstTxWarp>
        </a:bodyPr>
        <a:lstStyle/>
        <a:p>
          <a:pPr algn="ctr" rtl="0"/>
          <a:r>
            <a:rPr lang="en-IN" sz="3600" i="0" kern="10" spc="0">
              <a:ln w="9525">
                <a:solidFill>
                  <a:srgbClr val="000000"/>
                </a:solidFill>
                <a:round/>
                <a:headEnd/>
                <a:tailEnd/>
              </a:ln>
              <a:solidFill>
                <a:srgbClr val="FFFFFF"/>
              </a:solidFill>
              <a:effectLst>
                <a:outerShdw dist="35921" dir="2700000" algn="ctr" rotWithShape="0">
                  <a:srgbClr val="808080">
                    <a:alpha val="80000"/>
                  </a:srgbClr>
                </a:outerShdw>
              </a:effectLst>
              <a:latin typeface="Arial Black"/>
            </a:rPr>
            <a:t>GOVERNMENT OF ANDHRA PRADESH</a:t>
          </a:r>
        </a:p>
      </xdr:txBody>
    </xdr:sp>
    <xdr:clientData/>
  </xdr:twoCellAnchor>
  <xdr:twoCellAnchor>
    <xdr:from>
      <xdr:col>4</xdr:col>
      <xdr:colOff>504825</xdr:colOff>
      <xdr:row>8</xdr:row>
      <xdr:rowOff>28575</xdr:rowOff>
    </xdr:from>
    <xdr:to>
      <xdr:col>7</xdr:col>
      <xdr:colOff>19050</xdr:colOff>
      <xdr:row>15</xdr:row>
      <xdr:rowOff>47625</xdr:rowOff>
    </xdr:to>
    <xdr:pic>
      <xdr:nvPicPr>
        <xdr:cNvPr id="1312" name="Picture 2" descr="GO-LOGO">
          <a:extLst>
            <a:ext uri="{FF2B5EF4-FFF2-40B4-BE49-F238E27FC236}">
              <a16:creationId xmlns="" xmlns:a16="http://schemas.microsoft.com/office/drawing/2014/main" id="{00000000-0008-0000-0200-000020050000}"/>
            </a:ext>
          </a:extLst>
        </xdr:cNvPr>
        <xdr:cNvPicPr>
          <a:picLocks noChangeAspect="1" noChangeArrowheads="1"/>
        </xdr:cNvPicPr>
      </xdr:nvPicPr>
      <xdr:blipFill>
        <a:blip xmlns:r="http://schemas.openxmlformats.org/officeDocument/2006/relationships" r:embed="rId1" cstate="print">
          <a:lum bright="18000"/>
        </a:blip>
        <a:srcRect/>
        <a:stretch>
          <a:fillRect/>
        </a:stretch>
      </xdr:blipFill>
      <xdr:spPr bwMode="auto">
        <a:xfrm>
          <a:off x="2362200" y="1343025"/>
          <a:ext cx="1171575" cy="12382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342900</xdr:colOff>
      <xdr:row>0</xdr:row>
      <xdr:rowOff>0</xdr:rowOff>
    </xdr:from>
    <xdr:to>
      <xdr:col>8</xdr:col>
      <xdr:colOff>419100</xdr:colOff>
      <xdr:row>1</xdr:row>
      <xdr:rowOff>0</xdr:rowOff>
    </xdr:to>
    <xdr:sp macro="" textlink="">
      <xdr:nvSpPr>
        <xdr:cNvPr id="4772" name="Text Box 1">
          <a:extLst>
            <a:ext uri="{FF2B5EF4-FFF2-40B4-BE49-F238E27FC236}">
              <a16:creationId xmlns="" xmlns:a16="http://schemas.microsoft.com/office/drawing/2014/main" id="{00000000-0008-0000-0500-0000A4120000}"/>
            </a:ext>
          </a:extLst>
        </xdr:cNvPr>
        <xdr:cNvSpPr txBox="1">
          <a:spLocks noChangeArrowheads="1"/>
        </xdr:cNvSpPr>
      </xdr:nvSpPr>
      <xdr:spPr bwMode="auto">
        <a:xfrm>
          <a:off x="4000500" y="0"/>
          <a:ext cx="76200" cy="200025"/>
        </a:xfrm>
        <a:prstGeom prst="rect">
          <a:avLst/>
        </a:prstGeom>
        <a:noFill/>
        <a:ln w="9525">
          <a:noFill/>
          <a:miter lim="800000"/>
          <a:headEnd/>
          <a:tailEnd/>
        </a:ln>
      </xdr:spPr>
    </xdr:sp>
    <xdr:clientData/>
  </xdr:twoCellAnchor>
  <xdr:twoCellAnchor editAs="oneCell">
    <xdr:from>
      <xdr:col>7</xdr:col>
      <xdr:colOff>0</xdr:colOff>
      <xdr:row>156</xdr:row>
      <xdr:rowOff>0</xdr:rowOff>
    </xdr:from>
    <xdr:to>
      <xdr:col>7</xdr:col>
      <xdr:colOff>76200</xdr:colOff>
      <xdr:row>157</xdr:row>
      <xdr:rowOff>9525</xdr:rowOff>
    </xdr:to>
    <xdr:sp macro="" textlink="">
      <xdr:nvSpPr>
        <xdr:cNvPr id="4773" name="Text Box 2">
          <a:extLst>
            <a:ext uri="{FF2B5EF4-FFF2-40B4-BE49-F238E27FC236}">
              <a16:creationId xmlns="" xmlns:a16="http://schemas.microsoft.com/office/drawing/2014/main" id="{00000000-0008-0000-0500-0000A5120000}"/>
            </a:ext>
          </a:extLst>
        </xdr:cNvPr>
        <xdr:cNvSpPr txBox="1">
          <a:spLocks noChangeArrowheads="1"/>
        </xdr:cNvSpPr>
      </xdr:nvSpPr>
      <xdr:spPr bwMode="auto">
        <a:xfrm>
          <a:off x="3219450" y="49082325"/>
          <a:ext cx="76200" cy="200025"/>
        </a:xfrm>
        <a:prstGeom prst="rect">
          <a:avLst/>
        </a:prstGeom>
        <a:noFill/>
        <a:ln w="9525">
          <a:noFill/>
          <a:miter lim="800000"/>
          <a:headEnd/>
          <a:tailEnd/>
        </a:ln>
      </xdr:spPr>
    </xdr:sp>
    <xdr:clientData/>
  </xdr:twoCellAnchor>
  <xdr:twoCellAnchor editAs="oneCell">
    <xdr:from>
      <xdr:col>7</xdr:col>
      <xdr:colOff>0</xdr:colOff>
      <xdr:row>156</xdr:row>
      <xdr:rowOff>0</xdr:rowOff>
    </xdr:from>
    <xdr:to>
      <xdr:col>7</xdr:col>
      <xdr:colOff>76200</xdr:colOff>
      <xdr:row>157</xdr:row>
      <xdr:rowOff>9525</xdr:rowOff>
    </xdr:to>
    <xdr:sp macro="" textlink="">
      <xdr:nvSpPr>
        <xdr:cNvPr id="4774" name="Text Box 3">
          <a:extLst>
            <a:ext uri="{FF2B5EF4-FFF2-40B4-BE49-F238E27FC236}">
              <a16:creationId xmlns="" xmlns:a16="http://schemas.microsoft.com/office/drawing/2014/main" id="{00000000-0008-0000-0500-0000A6120000}"/>
            </a:ext>
          </a:extLst>
        </xdr:cNvPr>
        <xdr:cNvSpPr txBox="1">
          <a:spLocks noChangeArrowheads="1"/>
        </xdr:cNvSpPr>
      </xdr:nvSpPr>
      <xdr:spPr bwMode="auto">
        <a:xfrm>
          <a:off x="3219450" y="49082325"/>
          <a:ext cx="76200" cy="200025"/>
        </a:xfrm>
        <a:prstGeom prst="rect">
          <a:avLst/>
        </a:prstGeom>
        <a:noFill/>
        <a:ln w="9525">
          <a:noFill/>
          <a:miter lim="800000"/>
          <a:headEnd/>
          <a:tailEnd/>
        </a:ln>
      </xdr:spPr>
    </xdr:sp>
    <xdr:clientData/>
  </xdr:twoCellAnchor>
  <xdr:twoCellAnchor editAs="oneCell">
    <xdr:from>
      <xdr:col>7</xdr:col>
      <xdr:colOff>0</xdr:colOff>
      <xdr:row>156</xdr:row>
      <xdr:rowOff>0</xdr:rowOff>
    </xdr:from>
    <xdr:to>
      <xdr:col>7</xdr:col>
      <xdr:colOff>76200</xdr:colOff>
      <xdr:row>157</xdr:row>
      <xdr:rowOff>9525</xdr:rowOff>
    </xdr:to>
    <xdr:sp macro="" textlink="">
      <xdr:nvSpPr>
        <xdr:cNvPr id="4775" name="Text Box 4">
          <a:extLst>
            <a:ext uri="{FF2B5EF4-FFF2-40B4-BE49-F238E27FC236}">
              <a16:creationId xmlns="" xmlns:a16="http://schemas.microsoft.com/office/drawing/2014/main" id="{00000000-0008-0000-0500-0000A7120000}"/>
            </a:ext>
          </a:extLst>
        </xdr:cNvPr>
        <xdr:cNvSpPr txBox="1">
          <a:spLocks noChangeArrowheads="1"/>
        </xdr:cNvSpPr>
      </xdr:nvSpPr>
      <xdr:spPr bwMode="auto">
        <a:xfrm>
          <a:off x="3219450" y="49082325"/>
          <a:ext cx="76200" cy="200025"/>
        </a:xfrm>
        <a:prstGeom prst="rect">
          <a:avLst/>
        </a:prstGeom>
        <a:noFill/>
        <a:ln w="9525">
          <a:noFill/>
          <a:miter lim="800000"/>
          <a:headEnd/>
          <a:tailEnd/>
        </a:ln>
      </xdr:spPr>
    </xdr:sp>
    <xdr:clientData/>
  </xdr:twoCellAnchor>
  <xdr:twoCellAnchor editAs="oneCell">
    <xdr:from>
      <xdr:col>7</xdr:col>
      <xdr:colOff>0</xdr:colOff>
      <xdr:row>156</xdr:row>
      <xdr:rowOff>0</xdr:rowOff>
    </xdr:from>
    <xdr:to>
      <xdr:col>7</xdr:col>
      <xdr:colOff>76200</xdr:colOff>
      <xdr:row>157</xdr:row>
      <xdr:rowOff>9525</xdr:rowOff>
    </xdr:to>
    <xdr:sp macro="" textlink="">
      <xdr:nvSpPr>
        <xdr:cNvPr id="4776" name="Text Box 5">
          <a:extLst>
            <a:ext uri="{FF2B5EF4-FFF2-40B4-BE49-F238E27FC236}">
              <a16:creationId xmlns="" xmlns:a16="http://schemas.microsoft.com/office/drawing/2014/main" id="{00000000-0008-0000-0500-0000A8120000}"/>
            </a:ext>
          </a:extLst>
        </xdr:cNvPr>
        <xdr:cNvSpPr txBox="1">
          <a:spLocks noChangeArrowheads="1"/>
        </xdr:cNvSpPr>
      </xdr:nvSpPr>
      <xdr:spPr bwMode="auto">
        <a:xfrm>
          <a:off x="3219450" y="49082325"/>
          <a:ext cx="76200" cy="200025"/>
        </a:xfrm>
        <a:prstGeom prst="rect">
          <a:avLst/>
        </a:prstGeom>
        <a:noFill/>
        <a:ln w="9525">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342900</xdr:colOff>
      <xdr:row>0</xdr:row>
      <xdr:rowOff>0</xdr:rowOff>
    </xdr:from>
    <xdr:to>
      <xdr:col>8</xdr:col>
      <xdr:colOff>419100</xdr:colOff>
      <xdr:row>0</xdr:row>
      <xdr:rowOff>161925</xdr:rowOff>
    </xdr:to>
    <xdr:sp macro="" textlink="">
      <xdr:nvSpPr>
        <xdr:cNvPr id="2" name="Text Box 1">
          <a:extLst>
            <a:ext uri="{FF2B5EF4-FFF2-40B4-BE49-F238E27FC236}">
              <a16:creationId xmlns="" xmlns:a16="http://schemas.microsoft.com/office/drawing/2014/main" id="{00000000-0008-0000-0500-0000A4120000}"/>
            </a:ext>
          </a:extLst>
        </xdr:cNvPr>
        <xdr:cNvSpPr txBox="1">
          <a:spLocks noChangeArrowheads="1"/>
        </xdr:cNvSpPr>
      </xdr:nvSpPr>
      <xdr:spPr bwMode="auto">
        <a:xfrm>
          <a:off x="4238625" y="0"/>
          <a:ext cx="76200" cy="200025"/>
        </a:xfrm>
        <a:prstGeom prst="rect">
          <a:avLst/>
        </a:prstGeom>
        <a:noFill/>
        <a:ln w="9525">
          <a:noFill/>
          <a:miter lim="800000"/>
          <a:headEnd/>
          <a:tailEnd/>
        </a:ln>
      </xdr:spPr>
    </xdr:sp>
    <xdr:clientData/>
  </xdr:twoCellAnchor>
  <xdr:twoCellAnchor editAs="oneCell">
    <xdr:from>
      <xdr:col>7</xdr:col>
      <xdr:colOff>0</xdr:colOff>
      <xdr:row>163</xdr:row>
      <xdr:rowOff>0</xdr:rowOff>
    </xdr:from>
    <xdr:to>
      <xdr:col>7</xdr:col>
      <xdr:colOff>76200</xdr:colOff>
      <xdr:row>163</xdr:row>
      <xdr:rowOff>171450</xdr:rowOff>
    </xdr:to>
    <xdr:sp macro="" textlink="">
      <xdr:nvSpPr>
        <xdr:cNvPr id="3" name="Text Box 2">
          <a:extLst>
            <a:ext uri="{FF2B5EF4-FFF2-40B4-BE49-F238E27FC236}">
              <a16:creationId xmlns="" xmlns:a16="http://schemas.microsoft.com/office/drawing/2014/main" id="{00000000-0008-0000-0500-0000A5120000}"/>
            </a:ext>
          </a:extLst>
        </xdr:cNvPr>
        <xdr:cNvSpPr txBox="1">
          <a:spLocks noChangeArrowheads="1"/>
        </xdr:cNvSpPr>
      </xdr:nvSpPr>
      <xdr:spPr bwMode="auto">
        <a:xfrm>
          <a:off x="3352800" y="33804225"/>
          <a:ext cx="76200" cy="200025"/>
        </a:xfrm>
        <a:prstGeom prst="rect">
          <a:avLst/>
        </a:prstGeom>
        <a:noFill/>
        <a:ln w="9525">
          <a:noFill/>
          <a:miter lim="800000"/>
          <a:headEnd/>
          <a:tailEnd/>
        </a:ln>
      </xdr:spPr>
    </xdr:sp>
    <xdr:clientData/>
  </xdr:twoCellAnchor>
  <xdr:twoCellAnchor editAs="oneCell">
    <xdr:from>
      <xdr:col>7</xdr:col>
      <xdr:colOff>0</xdr:colOff>
      <xdr:row>163</xdr:row>
      <xdr:rowOff>0</xdr:rowOff>
    </xdr:from>
    <xdr:to>
      <xdr:col>7</xdr:col>
      <xdr:colOff>76200</xdr:colOff>
      <xdr:row>163</xdr:row>
      <xdr:rowOff>171450</xdr:rowOff>
    </xdr:to>
    <xdr:sp macro="" textlink="">
      <xdr:nvSpPr>
        <xdr:cNvPr id="4" name="Text Box 3">
          <a:extLst>
            <a:ext uri="{FF2B5EF4-FFF2-40B4-BE49-F238E27FC236}">
              <a16:creationId xmlns="" xmlns:a16="http://schemas.microsoft.com/office/drawing/2014/main" id="{00000000-0008-0000-0500-0000A6120000}"/>
            </a:ext>
          </a:extLst>
        </xdr:cNvPr>
        <xdr:cNvSpPr txBox="1">
          <a:spLocks noChangeArrowheads="1"/>
        </xdr:cNvSpPr>
      </xdr:nvSpPr>
      <xdr:spPr bwMode="auto">
        <a:xfrm>
          <a:off x="3352800" y="33804225"/>
          <a:ext cx="76200" cy="200025"/>
        </a:xfrm>
        <a:prstGeom prst="rect">
          <a:avLst/>
        </a:prstGeom>
        <a:noFill/>
        <a:ln w="9525">
          <a:noFill/>
          <a:miter lim="800000"/>
          <a:headEnd/>
          <a:tailEnd/>
        </a:ln>
      </xdr:spPr>
    </xdr:sp>
    <xdr:clientData/>
  </xdr:twoCellAnchor>
  <xdr:twoCellAnchor editAs="oneCell">
    <xdr:from>
      <xdr:col>7</xdr:col>
      <xdr:colOff>0</xdr:colOff>
      <xdr:row>163</xdr:row>
      <xdr:rowOff>0</xdr:rowOff>
    </xdr:from>
    <xdr:to>
      <xdr:col>7</xdr:col>
      <xdr:colOff>76200</xdr:colOff>
      <xdr:row>163</xdr:row>
      <xdr:rowOff>171450</xdr:rowOff>
    </xdr:to>
    <xdr:sp macro="" textlink="">
      <xdr:nvSpPr>
        <xdr:cNvPr id="5" name="Text Box 4">
          <a:extLst>
            <a:ext uri="{FF2B5EF4-FFF2-40B4-BE49-F238E27FC236}">
              <a16:creationId xmlns="" xmlns:a16="http://schemas.microsoft.com/office/drawing/2014/main" id="{00000000-0008-0000-0500-0000A7120000}"/>
            </a:ext>
          </a:extLst>
        </xdr:cNvPr>
        <xdr:cNvSpPr txBox="1">
          <a:spLocks noChangeArrowheads="1"/>
        </xdr:cNvSpPr>
      </xdr:nvSpPr>
      <xdr:spPr bwMode="auto">
        <a:xfrm>
          <a:off x="3352800" y="33804225"/>
          <a:ext cx="76200" cy="200025"/>
        </a:xfrm>
        <a:prstGeom prst="rect">
          <a:avLst/>
        </a:prstGeom>
        <a:noFill/>
        <a:ln w="9525">
          <a:noFill/>
          <a:miter lim="800000"/>
          <a:headEnd/>
          <a:tailEnd/>
        </a:ln>
      </xdr:spPr>
    </xdr:sp>
    <xdr:clientData/>
  </xdr:twoCellAnchor>
  <xdr:twoCellAnchor editAs="oneCell">
    <xdr:from>
      <xdr:col>7</xdr:col>
      <xdr:colOff>0</xdr:colOff>
      <xdr:row>163</xdr:row>
      <xdr:rowOff>0</xdr:rowOff>
    </xdr:from>
    <xdr:to>
      <xdr:col>7</xdr:col>
      <xdr:colOff>76200</xdr:colOff>
      <xdr:row>163</xdr:row>
      <xdr:rowOff>171450</xdr:rowOff>
    </xdr:to>
    <xdr:sp macro="" textlink="">
      <xdr:nvSpPr>
        <xdr:cNvPr id="6" name="Text Box 5">
          <a:extLst>
            <a:ext uri="{FF2B5EF4-FFF2-40B4-BE49-F238E27FC236}">
              <a16:creationId xmlns="" xmlns:a16="http://schemas.microsoft.com/office/drawing/2014/main" id="{00000000-0008-0000-0500-0000A8120000}"/>
            </a:ext>
          </a:extLst>
        </xdr:cNvPr>
        <xdr:cNvSpPr txBox="1">
          <a:spLocks noChangeArrowheads="1"/>
        </xdr:cNvSpPr>
      </xdr:nvSpPr>
      <xdr:spPr bwMode="auto">
        <a:xfrm>
          <a:off x="3352800" y="33804225"/>
          <a:ext cx="76200" cy="200025"/>
        </a:xfrm>
        <a:prstGeom prst="rect">
          <a:avLst/>
        </a:prstGeom>
        <a:noFill/>
        <a:ln w="9525">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876300</xdr:colOff>
      <xdr:row>9</xdr:row>
      <xdr:rowOff>177800</xdr:rowOff>
    </xdr:from>
    <xdr:to>
      <xdr:col>14</xdr:col>
      <xdr:colOff>603250</xdr:colOff>
      <xdr:row>16</xdr:row>
      <xdr:rowOff>177800</xdr:rowOff>
    </xdr:to>
    <xdr:cxnSp macro="">
      <xdr:nvCxnSpPr>
        <xdr:cNvPr id="3" name="Straight Connector 2">
          <a:extLst>
            <a:ext uri="{FF2B5EF4-FFF2-40B4-BE49-F238E27FC236}">
              <a16:creationId xmlns="" xmlns:a16="http://schemas.microsoft.com/office/drawing/2014/main" id="{88671D24-5F86-922D-56AC-A968C74ECDC8}"/>
            </a:ext>
          </a:extLst>
        </xdr:cNvPr>
        <xdr:cNvCxnSpPr/>
      </xdr:nvCxnSpPr>
      <xdr:spPr>
        <a:xfrm>
          <a:off x="9093200" y="1238250"/>
          <a:ext cx="184785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0</xdr:colOff>
      <xdr:row>10</xdr:row>
      <xdr:rowOff>0</xdr:rowOff>
    </xdr:from>
    <xdr:to>
      <xdr:col>5</xdr:col>
      <xdr:colOff>6350</xdr:colOff>
      <xdr:row>17</xdr:row>
      <xdr:rowOff>0</xdr:rowOff>
    </xdr:to>
    <xdr:cxnSp macro="">
      <xdr:nvCxnSpPr>
        <xdr:cNvPr id="5" name="Straight Connector 4">
          <a:extLst>
            <a:ext uri="{FF2B5EF4-FFF2-40B4-BE49-F238E27FC236}">
              <a16:creationId xmlns="" xmlns:a16="http://schemas.microsoft.com/office/drawing/2014/main" id="{32A1EC98-2D75-4389-A116-255E02BE77F4}"/>
            </a:ext>
          </a:extLst>
        </xdr:cNvPr>
        <xdr:cNvCxnSpPr/>
      </xdr:nvCxnSpPr>
      <xdr:spPr>
        <a:xfrm flipV="1">
          <a:off x="1225550" y="1244600"/>
          <a:ext cx="1828800" cy="12509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603250</xdr:colOff>
      <xdr:row>8</xdr:row>
      <xdr:rowOff>0</xdr:rowOff>
    </xdr:from>
    <xdr:to>
      <xdr:col>6</xdr:col>
      <xdr:colOff>6350</xdr:colOff>
      <xdr:row>8</xdr:row>
      <xdr:rowOff>0</xdr:rowOff>
    </xdr:to>
    <xdr:cxnSp macro="">
      <xdr:nvCxnSpPr>
        <xdr:cNvPr id="15" name="Straight Arrow Connector 14">
          <a:extLst>
            <a:ext uri="{FF2B5EF4-FFF2-40B4-BE49-F238E27FC236}">
              <a16:creationId xmlns="" xmlns:a16="http://schemas.microsoft.com/office/drawing/2014/main" id="{8AADF16D-AA19-5ADA-F0B5-6A388B047C4C}"/>
            </a:ext>
          </a:extLst>
        </xdr:cNvPr>
        <xdr:cNvCxnSpPr/>
      </xdr:nvCxnSpPr>
      <xdr:spPr>
        <a:xfrm>
          <a:off x="1822450" y="1098550"/>
          <a:ext cx="81915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6350</xdr:colOff>
      <xdr:row>8</xdr:row>
      <xdr:rowOff>6350</xdr:rowOff>
    </xdr:from>
    <xdr:to>
      <xdr:col>13</xdr:col>
      <xdr:colOff>19050</xdr:colOff>
      <xdr:row>8</xdr:row>
      <xdr:rowOff>6350</xdr:rowOff>
    </xdr:to>
    <xdr:cxnSp macro="">
      <xdr:nvCxnSpPr>
        <xdr:cNvPr id="17" name="Straight Arrow Connector 16">
          <a:extLst>
            <a:ext uri="{FF2B5EF4-FFF2-40B4-BE49-F238E27FC236}">
              <a16:creationId xmlns="" xmlns:a16="http://schemas.microsoft.com/office/drawing/2014/main" id="{79B9C15D-F6AF-45B3-8374-4B7B2232B6D6}"/>
            </a:ext>
          </a:extLst>
        </xdr:cNvPr>
        <xdr:cNvCxnSpPr/>
      </xdr:nvCxnSpPr>
      <xdr:spPr>
        <a:xfrm>
          <a:off x="5892800" y="1104900"/>
          <a:ext cx="81915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82550</xdr:colOff>
      <xdr:row>10</xdr:row>
      <xdr:rowOff>0</xdr:rowOff>
    </xdr:from>
    <xdr:to>
      <xdr:col>1</xdr:col>
      <xdr:colOff>82550</xdr:colOff>
      <xdr:row>12</xdr:row>
      <xdr:rowOff>76200</xdr:rowOff>
    </xdr:to>
    <xdr:cxnSp macro="">
      <xdr:nvCxnSpPr>
        <xdr:cNvPr id="19" name="Straight Arrow Connector 18">
          <a:extLst>
            <a:ext uri="{FF2B5EF4-FFF2-40B4-BE49-F238E27FC236}">
              <a16:creationId xmlns="" xmlns:a16="http://schemas.microsoft.com/office/drawing/2014/main" id="{A20172CC-BE75-0710-5C20-2FDF60124CCB}"/>
            </a:ext>
          </a:extLst>
        </xdr:cNvPr>
        <xdr:cNvCxnSpPr/>
      </xdr:nvCxnSpPr>
      <xdr:spPr>
        <a:xfrm flipV="1">
          <a:off x="387350" y="13906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10</xdr:row>
      <xdr:rowOff>6350</xdr:rowOff>
    </xdr:from>
    <xdr:to>
      <xdr:col>16</xdr:col>
      <xdr:colOff>82550</xdr:colOff>
      <xdr:row>12</xdr:row>
      <xdr:rowOff>82550</xdr:rowOff>
    </xdr:to>
    <xdr:cxnSp macro="">
      <xdr:nvCxnSpPr>
        <xdr:cNvPr id="22" name="Straight Arrow Connector 21">
          <a:extLst>
            <a:ext uri="{FF2B5EF4-FFF2-40B4-BE49-F238E27FC236}">
              <a16:creationId xmlns="" xmlns:a16="http://schemas.microsoft.com/office/drawing/2014/main" id="{E8A3B534-264A-4243-8B20-B6A51D12C9B1}"/>
            </a:ext>
          </a:extLst>
        </xdr:cNvPr>
        <xdr:cNvCxnSpPr/>
      </xdr:nvCxnSpPr>
      <xdr:spPr>
        <a:xfrm flipV="1">
          <a:off x="7016750" y="13970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14</xdr:row>
      <xdr:rowOff>107950</xdr:rowOff>
    </xdr:from>
    <xdr:to>
      <xdr:col>1</xdr:col>
      <xdr:colOff>76200</xdr:colOff>
      <xdr:row>17</xdr:row>
      <xdr:rowOff>12700</xdr:rowOff>
    </xdr:to>
    <xdr:cxnSp macro="">
      <xdr:nvCxnSpPr>
        <xdr:cNvPr id="25" name="Straight Arrow Connector 24">
          <a:extLst>
            <a:ext uri="{FF2B5EF4-FFF2-40B4-BE49-F238E27FC236}">
              <a16:creationId xmlns="" xmlns:a16="http://schemas.microsoft.com/office/drawing/2014/main" id="{08F765C9-87EC-45C5-8B84-18591426ABC2}"/>
            </a:ext>
          </a:extLst>
        </xdr:cNvPr>
        <xdr:cNvCxnSpPr/>
      </xdr:nvCxnSpPr>
      <xdr:spPr>
        <a:xfrm>
          <a:off x="381000" y="22225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14</xdr:row>
      <xdr:rowOff>101600</xdr:rowOff>
    </xdr:from>
    <xdr:to>
      <xdr:col>16</xdr:col>
      <xdr:colOff>82550</xdr:colOff>
      <xdr:row>17</xdr:row>
      <xdr:rowOff>6350</xdr:rowOff>
    </xdr:to>
    <xdr:cxnSp macro="">
      <xdr:nvCxnSpPr>
        <xdr:cNvPr id="28" name="Straight Arrow Connector 27">
          <a:extLst>
            <a:ext uri="{FF2B5EF4-FFF2-40B4-BE49-F238E27FC236}">
              <a16:creationId xmlns="" xmlns:a16="http://schemas.microsoft.com/office/drawing/2014/main" id="{7F40167F-A056-428E-8F33-7F5040D92B22}"/>
            </a:ext>
          </a:extLst>
        </xdr:cNvPr>
        <xdr:cNvCxnSpPr/>
      </xdr:nvCxnSpPr>
      <xdr:spPr>
        <a:xfrm>
          <a:off x="7016750" y="22161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xdr:colOff>
      <xdr:row>9</xdr:row>
      <xdr:rowOff>177800</xdr:rowOff>
    </xdr:from>
    <xdr:to>
      <xdr:col>5</xdr:col>
      <xdr:colOff>336550</xdr:colOff>
      <xdr:row>11</xdr:row>
      <xdr:rowOff>88900</xdr:rowOff>
    </xdr:to>
    <xdr:cxnSp macro="">
      <xdr:nvCxnSpPr>
        <xdr:cNvPr id="57" name="Straight Connector 56">
          <a:extLst>
            <a:ext uri="{FF2B5EF4-FFF2-40B4-BE49-F238E27FC236}">
              <a16:creationId xmlns="" xmlns:a16="http://schemas.microsoft.com/office/drawing/2014/main" id="{E66F87C8-44DD-E571-E9C8-D956EBDE6E30}"/>
            </a:ext>
          </a:extLst>
        </xdr:cNvPr>
        <xdr:cNvCxnSpPr>
          <a:cxnSpLocks/>
        </xdr:cNvCxnSpPr>
      </xdr:nvCxnSpPr>
      <xdr:spPr>
        <a:xfrm>
          <a:off x="1543050" y="1739900"/>
          <a:ext cx="330200" cy="2794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431800</xdr:colOff>
      <xdr:row>9</xdr:row>
      <xdr:rowOff>177800</xdr:rowOff>
    </xdr:from>
    <xdr:to>
      <xdr:col>5</xdr:col>
      <xdr:colOff>611323</xdr:colOff>
      <xdr:row>10</xdr:row>
      <xdr:rowOff>128289</xdr:rowOff>
    </xdr:to>
    <xdr:cxnSp macro="">
      <xdr:nvCxnSpPr>
        <xdr:cNvPr id="59" name="Straight Connector 58">
          <a:extLst>
            <a:ext uri="{FF2B5EF4-FFF2-40B4-BE49-F238E27FC236}">
              <a16:creationId xmlns="" xmlns:a16="http://schemas.microsoft.com/office/drawing/2014/main" id="{FAA81787-7CD5-487C-ABC7-4DCB2F993DA3}"/>
            </a:ext>
          </a:extLst>
        </xdr:cNvPr>
        <xdr:cNvCxnSpPr>
          <a:cxnSpLocks/>
        </xdr:cNvCxnSpPr>
      </xdr:nvCxnSpPr>
      <xdr:spPr>
        <a:xfrm>
          <a:off x="1962150" y="1384300"/>
          <a:ext cx="179523" cy="134639"/>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355600</xdr:colOff>
      <xdr:row>10</xdr:row>
      <xdr:rowOff>177800</xdr:rowOff>
    </xdr:from>
    <xdr:to>
      <xdr:col>5</xdr:col>
      <xdr:colOff>139700</xdr:colOff>
      <xdr:row>12</xdr:row>
      <xdr:rowOff>38100</xdr:rowOff>
    </xdr:to>
    <xdr:cxnSp macro="">
      <xdr:nvCxnSpPr>
        <xdr:cNvPr id="61" name="Straight Connector 60">
          <a:extLst>
            <a:ext uri="{FF2B5EF4-FFF2-40B4-BE49-F238E27FC236}">
              <a16:creationId xmlns="" xmlns:a16="http://schemas.microsoft.com/office/drawing/2014/main" id="{8C54DD71-468B-4FE2-BFC9-EA4518AA349D}"/>
            </a:ext>
          </a:extLst>
        </xdr:cNvPr>
        <xdr:cNvCxnSpPr>
          <a:cxnSpLocks/>
        </xdr:cNvCxnSpPr>
      </xdr:nvCxnSpPr>
      <xdr:spPr>
        <a:xfrm>
          <a:off x="1403350" y="1924050"/>
          <a:ext cx="273050" cy="2286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215900</xdr:colOff>
      <xdr:row>11</xdr:row>
      <xdr:rowOff>177800</xdr:rowOff>
    </xdr:from>
    <xdr:to>
      <xdr:col>4</xdr:col>
      <xdr:colOff>463550</xdr:colOff>
      <xdr:row>13</xdr:row>
      <xdr:rowOff>25400</xdr:rowOff>
    </xdr:to>
    <xdr:cxnSp macro="">
      <xdr:nvCxnSpPr>
        <xdr:cNvPr id="63" name="Straight Connector 62">
          <a:extLst>
            <a:ext uri="{FF2B5EF4-FFF2-40B4-BE49-F238E27FC236}">
              <a16:creationId xmlns="" xmlns:a16="http://schemas.microsoft.com/office/drawing/2014/main" id="{2C74E7B4-6CB0-4D8E-81A4-1F62D8345A5C}"/>
            </a:ext>
          </a:extLst>
        </xdr:cNvPr>
        <xdr:cNvCxnSpPr>
          <a:cxnSpLocks/>
        </xdr:cNvCxnSpPr>
      </xdr:nvCxnSpPr>
      <xdr:spPr>
        <a:xfrm>
          <a:off x="1263650" y="2108200"/>
          <a:ext cx="247650" cy="2095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82550</xdr:colOff>
      <xdr:row>12</xdr:row>
      <xdr:rowOff>139700</xdr:rowOff>
    </xdr:from>
    <xdr:to>
      <xdr:col>4</xdr:col>
      <xdr:colOff>285750</xdr:colOff>
      <xdr:row>13</xdr:row>
      <xdr:rowOff>139700</xdr:rowOff>
    </xdr:to>
    <xdr:cxnSp macro="">
      <xdr:nvCxnSpPr>
        <xdr:cNvPr id="65" name="Straight Connector 64">
          <a:extLst>
            <a:ext uri="{FF2B5EF4-FFF2-40B4-BE49-F238E27FC236}">
              <a16:creationId xmlns="" xmlns:a16="http://schemas.microsoft.com/office/drawing/2014/main" id="{DECAA8F0-56DD-4A82-A24A-127EFCCBDBC7}"/>
            </a:ext>
          </a:extLst>
        </xdr:cNvPr>
        <xdr:cNvCxnSpPr>
          <a:cxnSpLocks/>
        </xdr:cNvCxnSpPr>
      </xdr:nvCxnSpPr>
      <xdr:spPr>
        <a:xfrm>
          <a:off x="1130300" y="2254250"/>
          <a:ext cx="203200" cy="1778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457200</xdr:colOff>
      <xdr:row>13</xdr:row>
      <xdr:rowOff>120650</xdr:rowOff>
    </xdr:from>
    <xdr:to>
      <xdr:col>4</xdr:col>
      <xdr:colOff>133350</xdr:colOff>
      <xdr:row>14</xdr:row>
      <xdr:rowOff>82550</xdr:rowOff>
    </xdr:to>
    <xdr:cxnSp macro="">
      <xdr:nvCxnSpPr>
        <xdr:cNvPr id="67" name="Straight Connector 66">
          <a:extLst>
            <a:ext uri="{FF2B5EF4-FFF2-40B4-BE49-F238E27FC236}">
              <a16:creationId xmlns="" xmlns:a16="http://schemas.microsoft.com/office/drawing/2014/main" id="{9A31CAA2-E2DB-4169-BDDC-0F2AAA6C4AA4}"/>
            </a:ext>
          </a:extLst>
        </xdr:cNvPr>
        <xdr:cNvCxnSpPr>
          <a:cxnSpLocks/>
        </xdr:cNvCxnSpPr>
      </xdr:nvCxnSpPr>
      <xdr:spPr>
        <a:xfrm>
          <a:off x="1016000" y="2413000"/>
          <a:ext cx="165100" cy="1397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336550</xdr:colOff>
      <xdr:row>14</xdr:row>
      <xdr:rowOff>107950</xdr:rowOff>
    </xdr:from>
    <xdr:to>
      <xdr:col>3</xdr:col>
      <xdr:colOff>419100</xdr:colOff>
      <xdr:row>15</xdr:row>
      <xdr:rowOff>25400</xdr:rowOff>
    </xdr:to>
    <xdr:cxnSp macro="">
      <xdr:nvCxnSpPr>
        <xdr:cNvPr id="69" name="Straight Connector 68">
          <a:extLst>
            <a:ext uri="{FF2B5EF4-FFF2-40B4-BE49-F238E27FC236}">
              <a16:creationId xmlns="" xmlns:a16="http://schemas.microsoft.com/office/drawing/2014/main" id="{C3C53B71-C233-4D87-9C9A-CC4FB65F7019}"/>
            </a:ext>
          </a:extLst>
        </xdr:cNvPr>
        <xdr:cNvCxnSpPr>
          <a:cxnSpLocks/>
        </xdr:cNvCxnSpPr>
      </xdr:nvCxnSpPr>
      <xdr:spPr>
        <a:xfrm>
          <a:off x="895350" y="2578100"/>
          <a:ext cx="82550" cy="952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203200</xdr:colOff>
      <xdr:row>15</xdr:row>
      <xdr:rowOff>88900</xdr:rowOff>
    </xdr:from>
    <xdr:to>
      <xdr:col>3</xdr:col>
      <xdr:colOff>304800</xdr:colOff>
      <xdr:row>15</xdr:row>
      <xdr:rowOff>158750</xdr:rowOff>
    </xdr:to>
    <xdr:cxnSp macro="">
      <xdr:nvCxnSpPr>
        <xdr:cNvPr id="71" name="Straight Connector 70">
          <a:extLst>
            <a:ext uri="{FF2B5EF4-FFF2-40B4-BE49-F238E27FC236}">
              <a16:creationId xmlns="" xmlns:a16="http://schemas.microsoft.com/office/drawing/2014/main" id="{9AFD4514-74D1-44C1-867C-51A1079D9553}"/>
            </a:ext>
          </a:extLst>
        </xdr:cNvPr>
        <xdr:cNvCxnSpPr>
          <a:cxnSpLocks/>
        </xdr:cNvCxnSpPr>
      </xdr:nvCxnSpPr>
      <xdr:spPr>
        <a:xfrm>
          <a:off x="762000" y="2736850"/>
          <a:ext cx="101600" cy="698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203200</xdr:colOff>
      <xdr:row>9</xdr:row>
      <xdr:rowOff>177800</xdr:rowOff>
    </xdr:from>
    <xdr:to>
      <xdr:col>12</xdr:col>
      <xdr:colOff>444500</xdr:colOff>
      <xdr:row>10</xdr:row>
      <xdr:rowOff>133350</xdr:rowOff>
    </xdr:to>
    <xdr:cxnSp macro="">
      <xdr:nvCxnSpPr>
        <xdr:cNvPr id="377" name="Straight Connector 376">
          <a:extLst>
            <a:ext uri="{FF2B5EF4-FFF2-40B4-BE49-F238E27FC236}">
              <a16:creationId xmlns="" xmlns:a16="http://schemas.microsoft.com/office/drawing/2014/main" id="{004ECE0D-8389-44A0-803A-56A3BD085B04}"/>
            </a:ext>
          </a:extLst>
        </xdr:cNvPr>
        <xdr:cNvCxnSpPr>
          <a:cxnSpLocks/>
        </xdr:cNvCxnSpPr>
      </xdr:nvCxnSpPr>
      <xdr:spPr>
        <a:xfrm flipV="1">
          <a:off x="4603750" y="1739900"/>
          <a:ext cx="241300" cy="1397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374650</xdr:colOff>
      <xdr:row>10</xdr:row>
      <xdr:rowOff>38100</xdr:rowOff>
    </xdr:from>
    <xdr:to>
      <xdr:col>13</xdr:col>
      <xdr:colOff>31750</xdr:colOff>
      <xdr:row>11</xdr:row>
      <xdr:rowOff>63500</xdr:rowOff>
    </xdr:to>
    <xdr:cxnSp macro="">
      <xdr:nvCxnSpPr>
        <xdr:cNvPr id="381" name="Straight Connector 380">
          <a:extLst>
            <a:ext uri="{FF2B5EF4-FFF2-40B4-BE49-F238E27FC236}">
              <a16:creationId xmlns="" xmlns:a16="http://schemas.microsoft.com/office/drawing/2014/main" id="{DF13CC24-6CAC-4102-9404-8DB0E99C148E}"/>
            </a:ext>
          </a:extLst>
        </xdr:cNvPr>
        <xdr:cNvCxnSpPr>
          <a:cxnSpLocks/>
        </xdr:cNvCxnSpPr>
      </xdr:nvCxnSpPr>
      <xdr:spPr>
        <a:xfrm flipV="1">
          <a:off x="4775200" y="1784350"/>
          <a:ext cx="323850" cy="2095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552450</xdr:colOff>
      <xdr:row>11</xdr:row>
      <xdr:rowOff>44450</xdr:rowOff>
    </xdr:from>
    <xdr:to>
      <xdr:col>13</xdr:col>
      <xdr:colOff>184150</xdr:colOff>
      <xdr:row>12</xdr:row>
      <xdr:rowOff>38100</xdr:rowOff>
    </xdr:to>
    <xdr:cxnSp macro="">
      <xdr:nvCxnSpPr>
        <xdr:cNvPr id="384" name="Straight Connector 383">
          <a:extLst>
            <a:ext uri="{FF2B5EF4-FFF2-40B4-BE49-F238E27FC236}">
              <a16:creationId xmlns="" xmlns:a16="http://schemas.microsoft.com/office/drawing/2014/main" id="{A650A4DB-8512-4735-997C-D4D4E623E782}"/>
            </a:ext>
          </a:extLst>
        </xdr:cNvPr>
        <xdr:cNvCxnSpPr>
          <a:cxnSpLocks/>
        </xdr:cNvCxnSpPr>
      </xdr:nvCxnSpPr>
      <xdr:spPr>
        <a:xfrm flipV="1">
          <a:off x="4953000" y="1974850"/>
          <a:ext cx="298450" cy="1778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88900</xdr:colOff>
      <xdr:row>12</xdr:row>
      <xdr:rowOff>63500</xdr:rowOff>
    </xdr:from>
    <xdr:to>
      <xdr:col>13</xdr:col>
      <xdr:colOff>323850</xdr:colOff>
      <xdr:row>13</xdr:row>
      <xdr:rowOff>25400</xdr:rowOff>
    </xdr:to>
    <xdr:cxnSp macro="">
      <xdr:nvCxnSpPr>
        <xdr:cNvPr id="387" name="Straight Connector 386">
          <a:extLst>
            <a:ext uri="{FF2B5EF4-FFF2-40B4-BE49-F238E27FC236}">
              <a16:creationId xmlns="" xmlns:a16="http://schemas.microsoft.com/office/drawing/2014/main" id="{9BD1BBA1-C27B-4E4F-8E26-470148145B47}"/>
            </a:ext>
          </a:extLst>
        </xdr:cNvPr>
        <xdr:cNvCxnSpPr>
          <a:cxnSpLocks/>
        </xdr:cNvCxnSpPr>
      </xdr:nvCxnSpPr>
      <xdr:spPr>
        <a:xfrm flipV="1">
          <a:off x="5156200" y="2178050"/>
          <a:ext cx="234950" cy="1397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330200</xdr:colOff>
      <xdr:row>13</xdr:row>
      <xdr:rowOff>69850</xdr:rowOff>
    </xdr:from>
    <xdr:to>
      <xdr:col>14</xdr:col>
      <xdr:colOff>6350</xdr:colOff>
      <xdr:row>14</xdr:row>
      <xdr:rowOff>6350</xdr:rowOff>
    </xdr:to>
    <xdr:cxnSp macro="">
      <xdr:nvCxnSpPr>
        <xdr:cNvPr id="390" name="Straight Connector 389">
          <a:extLst>
            <a:ext uri="{FF2B5EF4-FFF2-40B4-BE49-F238E27FC236}">
              <a16:creationId xmlns="" xmlns:a16="http://schemas.microsoft.com/office/drawing/2014/main" id="{78A97F60-F774-4923-B6F9-653CC5DC2AE2}"/>
            </a:ext>
          </a:extLst>
        </xdr:cNvPr>
        <xdr:cNvCxnSpPr>
          <a:cxnSpLocks/>
        </xdr:cNvCxnSpPr>
      </xdr:nvCxnSpPr>
      <xdr:spPr>
        <a:xfrm flipV="1">
          <a:off x="5397500" y="2362200"/>
          <a:ext cx="165100" cy="1143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31750</xdr:colOff>
      <xdr:row>14</xdr:row>
      <xdr:rowOff>88900</xdr:rowOff>
    </xdr:from>
    <xdr:to>
      <xdr:col>14</xdr:col>
      <xdr:colOff>152400</xdr:colOff>
      <xdr:row>14</xdr:row>
      <xdr:rowOff>171450</xdr:rowOff>
    </xdr:to>
    <xdr:cxnSp macro="">
      <xdr:nvCxnSpPr>
        <xdr:cNvPr id="394" name="Straight Connector 393">
          <a:extLst>
            <a:ext uri="{FF2B5EF4-FFF2-40B4-BE49-F238E27FC236}">
              <a16:creationId xmlns="" xmlns:a16="http://schemas.microsoft.com/office/drawing/2014/main" id="{69093E74-0508-4BDF-9848-E449DE7EACAE}"/>
            </a:ext>
          </a:extLst>
        </xdr:cNvPr>
        <xdr:cNvCxnSpPr>
          <a:cxnSpLocks/>
        </xdr:cNvCxnSpPr>
      </xdr:nvCxnSpPr>
      <xdr:spPr>
        <a:xfrm flipV="1">
          <a:off x="5588000" y="2559050"/>
          <a:ext cx="120650" cy="825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196850</xdr:colOff>
      <xdr:row>15</xdr:row>
      <xdr:rowOff>82550</xdr:rowOff>
    </xdr:from>
    <xdr:to>
      <xdr:col>14</xdr:col>
      <xdr:colOff>279400</xdr:colOff>
      <xdr:row>15</xdr:row>
      <xdr:rowOff>133350</xdr:rowOff>
    </xdr:to>
    <xdr:cxnSp macro="">
      <xdr:nvCxnSpPr>
        <xdr:cNvPr id="398" name="Straight Connector 397">
          <a:extLst>
            <a:ext uri="{FF2B5EF4-FFF2-40B4-BE49-F238E27FC236}">
              <a16:creationId xmlns="" xmlns:a16="http://schemas.microsoft.com/office/drawing/2014/main" id="{6E1B2CC7-E1E8-4A33-8B47-BF0CE79E6625}"/>
            </a:ext>
          </a:extLst>
        </xdr:cNvPr>
        <xdr:cNvCxnSpPr>
          <a:cxnSpLocks/>
        </xdr:cNvCxnSpPr>
      </xdr:nvCxnSpPr>
      <xdr:spPr>
        <a:xfrm flipV="1">
          <a:off x="5753100" y="2730500"/>
          <a:ext cx="82550" cy="508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876300</xdr:colOff>
      <xdr:row>25</xdr:row>
      <xdr:rowOff>177800</xdr:rowOff>
    </xdr:from>
    <xdr:to>
      <xdr:col>14</xdr:col>
      <xdr:colOff>603250</xdr:colOff>
      <xdr:row>32</xdr:row>
      <xdr:rowOff>177800</xdr:rowOff>
    </xdr:to>
    <xdr:cxnSp macro="">
      <xdr:nvCxnSpPr>
        <xdr:cNvPr id="401" name="Straight Connector 400">
          <a:extLst>
            <a:ext uri="{FF2B5EF4-FFF2-40B4-BE49-F238E27FC236}">
              <a16:creationId xmlns="" xmlns:a16="http://schemas.microsoft.com/office/drawing/2014/main" id="{C97722A0-9597-48C9-8CB5-41DD5721200B}"/>
            </a:ext>
          </a:extLst>
        </xdr:cNvPr>
        <xdr:cNvCxnSpPr/>
      </xdr:nvCxnSpPr>
      <xdr:spPr>
        <a:xfrm>
          <a:off x="5073650" y="1384300"/>
          <a:ext cx="97790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0</xdr:colOff>
      <xdr:row>26</xdr:row>
      <xdr:rowOff>0</xdr:rowOff>
    </xdr:from>
    <xdr:to>
      <xdr:col>5</xdr:col>
      <xdr:colOff>6350</xdr:colOff>
      <xdr:row>33</xdr:row>
      <xdr:rowOff>0</xdr:rowOff>
    </xdr:to>
    <xdr:cxnSp macro="">
      <xdr:nvCxnSpPr>
        <xdr:cNvPr id="402" name="Straight Connector 401">
          <a:extLst>
            <a:ext uri="{FF2B5EF4-FFF2-40B4-BE49-F238E27FC236}">
              <a16:creationId xmlns="" xmlns:a16="http://schemas.microsoft.com/office/drawing/2014/main" id="{140261F7-EEA5-4D35-B738-86FD7EC5A594}"/>
            </a:ext>
          </a:extLst>
        </xdr:cNvPr>
        <xdr:cNvCxnSpPr/>
      </xdr:nvCxnSpPr>
      <xdr:spPr>
        <a:xfrm flipV="1">
          <a:off x="552450" y="1390650"/>
          <a:ext cx="98425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603250</xdr:colOff>
      <xdr:row>24</xdr:row>
      <xdr:rowOff>0</xdr:rowOff>
    </xdr:from>
    <xdr:to>
      <xdr:col>6</xdr:col>
      <xdr:colOff>6350</xdr:colOff>
      <xdr:row>24</xdr:row>
      <xdr:rowOff>0</xdr:rowOff>
    </xdr:to>
    <xdr:cxnSp macro="">
      <xdr:nvCxnSpPr>
        <xdr:cNvPr id="403" name="Straight Arrow Connector 402">
          <a:extLst>
            <a:ext uri="{FF2B5EF4-FFF2-40B4-BE49-F238E27FC236}">
              <a16:creationId xmlns="" xmlns:a16="http://schemas.microsoft.com/office/drawing/2014/main" id="{46D08319-1EB9-4003-BA2B-313678075357}"/>
            </a:ext>
          </a:extLst>
        </xdr:cNvPr>
        <xdr:cNvCxnSpPr/>
      </xdr:nvCxnSpPr>
      <xdr:spPr>
        <a:xfrm>
          <a:off x="1530350" y="1098550"/>
          <a:ext cx="67945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6350</xdr:colOff>
      <xdr:row>24</xdr:row>
      <xdr:rowOff>6350</xdr:rowOff>
    </xdr:from>
    <xdr:to>
      <xdr:col>13</xdr:col>
      <xdr:colOff>19050</xdr:colOff>
      <xdr:row>24</xdr:row>
      <xdr:rowOff>6350</xdr:rowOff>
    </xdr:to>
    <xdr:cxnSp macro="">
      <xdr:nvCxnSpPr>
        <xdr:cNvPr id="404" name="Straight Arrow Connector 403">
          <a:extLst>
            <a:ext uri="{FF2B5EF4-FFF2-40B4-BE49-F238E27FC236}">
              <a16:creationId xmlns="" xmlns:a16="http://schemas.microsoft.com/office/drawing/2014/main" id="{0F8EBE10-C30E-4B36-927B-BDA4C21C7B19}"/>
            </a:ext>
          </a:extLst>
        </xdr:cNvPr>
        <xdr:cNvCxnSpPr/>
      </xdr:nvCxnSpPr>
      <xdr:spPr>
        <a:xfrm>
          <a:off x="4406900" y="1104900"/>
          <a:ext cx="68580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82550</xdr:colOff>
      <xdr:row>26</xdr:row>
      <xdr:rowOff>0</xdr:rowOff>
    </xdr:from>
    <xdr:to>
      <xdr:col>1</xdr:col>
      <xdr:colOff>82550</xdr:colOff>
      <xdr:row>28</xdr:row>
      <xdr:rowOff>76200</xdr:rowOff>
    </xdr:to>
    <xdr:cxnSp macro="">
      <xdr:nvCxnSpPr>
        <xdr:cNvPr id="405" name="Straight Arrow Connector 404">
          <a:extLst>
            <a:ext uri="{FF2B5EF4-FFF2-40B4-BE49-F238E27FC236}">
              <a16:creationId xmlns="" xmlns:a16="http://schemas.microsoft.com/office/drawing/2014/main" id="{7831ABF2-5C05-410A-B440-01BA39894CF2}"/>
            </a:ext>
          </a:extLst>
        </xdr:cNvPr>
        <xdr:cNvCxnSpPr/>
      </xdr:nvCxnSpPr>
      <xdr:spPr>
        <a:xfrm flipV="1">
          <a:off x="387350" y="13906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26</xdr:row>
      <xdr:rowOff>6350</xdr:rowOff>
    </xdr:from>
    <xdr:to>
      <xdr:col>16</xdr:col>
      <xdr:colOff>82550</xdr:colOff>
      <xdr:row>28</xdr:row>
      <xdr:rowOff>82550</xdr:rowOff>
    </xdr:to>
    <xdr:cxnSp macro="">
      <xdr:nvCxnSpPr>
        <xdr:cNvPr id="406" name="Straight Arrow Connector 405">
          <a:extLst>
            <a:ext uri="{FF2B5EF4-FFF2-40B4-BE49-F238E27FC236}">
              <a16:creationId xmlns="" xmlns:a16="http://schemas.microsoft.com/office/drawing/2014/main" id="{CC9B9B37-CF70-4774-B9EB-7D6C0166DEB0}"/>
            </a:ext>
          </a:extLst>
        </xdr:cNvPr>
        <xdr:cNvCxnSpPr/>
      </xdr:nvCxnSpPr>
      <xdr:spPr>
        <a:xfrm flipV="1">
          <a:off x="6242050" y="13970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30</xdr:row>
      <xdr:rowOff>107950</xdr:rowOff>
    </xdr:from>
    <xdr:to>
      <xdr:col>1</xdr:col>
      <xdr:colOff>76200</xdr:colOff>
      <xdr:row>33</xdr:row>
      <xdr:rowOff>12700</xdr:rowOff>
    </xdr:to>
    <xdr:cxnSp macro="">
      <xdr:nvCxnSpPr>
        <xdr:cNvPr id="407" name="Straight Arrow Connector 406">
          <a:extLst>
            <a:ext uri="{FF2B5EF4-FFF2-40B4-BE49-F238E27FC236}">
              <a16:creationId xmlns="" xmlns:a16="http://schemas.microsoft.com/office/drawing/2014/main" id="{E855E02C-4A2F-457E-A814-266C8D220939}"/>
            </a:ext>
          </a:extLst>
        </xdr:cNvPr>
        <xdr:cNvCxnSpPr/>
      </xdr:nvCxnSpPr>
      <xdr:spPr>
        <a:xfrm>
          <a:off x="381000" y="22225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30</xdr:row>
      <xdr:rowOff>101600</xdr:rowOff>
    </xdr:from>
    <xdr:to>
      <xdr:col>16</xdr:col>
      <xdr:colOff>82550</xdr:colOff>
      <xdr:row>33</xdr:row>
      <xdr:rowOff>6350</xdr:rowOff>
    </xdr:to>
    <xdr:cxnSp macro="">
      <xdr:nvCxnSpPr>
        <xdr:cNvPr id="408" name="Straight Arrow Connector 407">
          <a:extLst>
            <a:ext uri="{FF2B5EF4-FFF2-40B4-BE49-F238E27FC236}">
              <a16:creationId xmlns="" xmlns:a16="http://schemas.microsoft.com/office/drawing/2014/main" id="{F8F8EF4D-39B7-487F-93D4-D29B1563E09E}"/>
            </a:ext>
          </a:extLst>
        </xdr:cNvPr>
        <xdr:cNvCxnSpPr/>
      </xdr:nvCxnSpPr>
      <xdr:spPr>
        <a:xfrm>
          <a:off x="6242050" y="22161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xdr:colOff>
      <xdr:row>25</xdr:row>
      <xdr:rowOff>177800</xdr:rowOff>
    </xdr:from>
    <xdr:to>
      <xdr:col>5</xdr:col>
      <xdr:colOff>368300</xdr:colOff>
      <xdr:row>27</xdr:row>
      <xdr:rowOff>69850</xdr:rowOff>
    </xdr:to>
    <xdr:cxnSp macro="">
      <xdr:nvCxnSpPr>
        <xdr:cNvPr id="411" name="Straight Connector 410">
          <a:extLst>
            <a:ext uri="{FF2B5EF4-FFF2-40B4-BE49-F238E27FC236}">
              <a16:creationId xmlns="" xmlns:a16="http://schemas.microsoft.com/office/drawing/2014/main" id="{F6E41360-FC1A-45D9-B33C-BA0C6924458B}"/>
            </a:ext>
          </a:extLst>
        </xdr:cNvPr>
        <xdr:cNvCxnSpPr>
          <a:cxnSpLocks/>
        </xdr:cNvCxnSpPr>
      </xdr:nvCxnSpPr>
      <xdr:spPr>
        <a:xfrm>
          <a:off x="1543050" y="4400550"/>
          <a:ext cx="361950" cy="2603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431800</xdr:colOff>
      <xdr:row>25</xdr:row>
      <xdr:rowOff>177800</xdr:rowOff>
    </xdr:from>
    <xdr:to>
      <xdr:col>5</xdr:col>
      <xdr:colOff>611323</xdr:colOff>
      <xdr:row>26</xdr:row>
      <xdr:rowOff>128289</xdr:rowOff>
    </xdr:to>
    <xdr:cxnSp macro="">
      <xdr:nvCxnSpPr>
        <xdr:cNvPr id="412" name="Straight Connector 411">
          <a:extLst>
            <a:ext uri="{FF2B5EF4-FFF2-40B4-BE49-F238E27FC236}">
              <a16:creationId xmlns="" xmlns:a16="http://schemas.microsoft.com/office/drawing/2014/main" id="{CD0BDCEA-0C28-4B0C-BF58-9A031A9EF35B}"/>
            </a:ext>
          </a:extLst>
        </xdr:cNvPr>
        <xdr:cNvCxnSpPr>
          <a:cxnSpLocks/>
        </xdr:cNvCxnSpPr>
      </xdr:nvCxnSpPr>
      <xdr:spPr>
        <a:xfrm>
          <a:off x="1962150" y="1384300"/>
          <a:ext cx="179523" cy="134639"/>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355600</xdr:colOff>
      <xdr:row>26</xdr:row>
      <xdr:rowOff>177800</xdr:rowOff>
    </xdr:from>
    <xdr:to>
      <xdr:col>5</xdr:col>
      <xdr:colOff>146050</xdr:colOff>
      <xdr:row>28</xdr:row>
      <xdr:rowOff>50800</xdr:rowOff>
    </xdr:to>
    <xdr:cxnSp macro="">
      <xdr:nvCxnSpPr>
        <xdr:cNvPr id="413" name="Straight Connector 412">
          <a:extLst>
            <a:ext uri="{FF2B5EF4-FFF2-40B4-BE49-F238E27FC236}">
              <a16:creationId xmlns="" xmlns:a16="http://schemas.microsoft.com/office/drawing/2014/main" id="{133CEC92-77DC-4A2F-89C1-B9A2BA788503}"/>
            </a:ext>
          </a:extLst>
        </xdr:cNvPr>
        <xdr:cNvCxnSpPr>
          <a:cxnSpLocks/>
        </xdr:cNvCxnSpPr>
      </xdr:nvCxnSpPr>
      <xdr:spPr>
        <a:xfrm>
          <a:off x="1403350" y="4584700"/>
          <a:ext cx="279400" cy="2413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215900</xdr:colOff>
      <xdr:row>27</xdr:row>
      <xdr:rowOff>177800</xdr:rowOff>
    </xdr:from>
    <xdr:to>
      <xdr:col>4</xdr:col>
      <xdr:colOff>469900</xdr:colOff>
      <xdr:row>29</xdr:row>
      <xdr:rowOff>19050</xdr:rowOff>
    </xdr:to>
    <xdr:cxnSp macro="">
      <xdr:nvCxnSpPr>
        <xdr:cNvPr id="414" name="Straight Connector 413">
          <a:extLst>
            <a:ext uri="{FF2B5EF4-FFF2-40B4-BE49-F238E27FC236}">
              <a16:creationId xmlns="" xmlns:a16="http://schemas.microsoft.com/office/drawing/2014/main" id="{2C3A0AB4-0A6C-4F39-88DA-38E18679EE57}"/>
            </a:ext>
          </a:extLst>
        </xdr:cNvPr>
        <xdr:cNvCxnSpPr>
          <a:cxnSpLocks/>
        </xdr:cNvCxnSpPr>
      </xdr:nvCxnSpPr>
      <xdr:spPr>
        <a:xfrm>
          <a:off x="1263650" y="4768850"/>
          <a:ext cx="254000" cy="2032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82550</xdr:colOff>
      <xdr:row>28</xdr:row>
      <xdr:rowOff>139700</xdr:rowOff>
    </xdr:from>
    <xdr:to>
      <xdr:col>4</xdr:col>
      <xdr:colOff>279400</xdr:colOff>
      <xdr:row>29</xdr:row>
      <xdr:rowOff>139700</xdr:rowOff>
    </xdr:to>
    <xdr:cxnSp macro="">
      <xdr:nvCxnSpPr>
        <xdr:cNvPr id="415" name="Straight Connector 414">
          <a:extLst>
            <a:ext uri="{FF2B5EF4-FFF2-40B4-BE49-F238E27FC236}">
              <a16:creationId xmlns="" xmlns:a16="http://schemas.microsoft.com/office/drawing/2014/main" id="{5712A98A-ED5F-4686-A949-A05A23E3C35F}"/>
            </a:ext>
          </a:extLst>
        </xdr:cNvPr>
        <xdr:cNvCxnSpPr>
          <a:cxnSpLocks/>
        </xdr:cNvCxnSpPr>
      </xdr:nvCxnSpPr>
      <xdr:spPr>
        <a:xfrm>
          <a:off x="1130300" y="4914900"/>
          <a:ext cx="196850" cy="1778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457200</xdr:colOff>
      <xdr:row>29</xdr:row>
      <xdr:rowOff>120650</xdr:rowOff>
    </xdr:from>
    <xdr:to>
      <xdr:col>4</xdr:col>
      <xdr:colOff>133350</xdr:colOff>
      <xdr:row>30</xdr:row>
      <xdr:rowOff>82550</xdr:rowOff>
    </xdr:to>
    <xdr:cxnSp macro="">
      <xdr:nvCxnSpPr>
        <xdr:cNvPr id="416" name="Straight Connector 415">
          <a:extLst>
            <a:ext uri="{FF2B5EF4-FFF2-40B4-BE49-F238E27FC236}">
              <a16:creationId xmlns="" xmlns:a16="http://schemas.microsoft.com/office/drawing/2014/main" id="{E51952A0-A200-452F-AAC6-890F34290595}"/>
            </a:ext>
          </a:extLst>
        </xdr:cNvPr>
        <xdr:cNvCxnSpPr>
          <a:cxnSpLocks/>
        </xdr:cNvCxnSpPr>
      </xdr:nvCxnSpPr>
      <xdr:spPr>
        <a:xfrm>
          <a:off x="1016000" y="5073650"/>
          <a:ext cx="165100" cy="1397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336550</xdr:colOff>
      <xdr:row>30</xdr:row>
      <xdr:rowOff>107950</xdr:rowOff>
    </xdr:from>
    <xdr:to>
      <xdr:col>3</xdr:col>
      <xdr:colOff>425450</xdr:colOff>
      <xdr:row>31</xdr:row>
      <xdr:rowOff>38100</xdr:rowOff>
    </xdr:to>
    <xdr:cxnSp macro="">
      <xdr:nvCxnSpPr>
        <xdr:cNvPr id="417" name="Straight Connector 416">
          <a:extLst>
            <a:ext uri="{FF2B5EF4-FFF2-40B4-BE49-F238E27FC236}">
              <a16:creationId xmlns="" xmlns:a16="http://schemas.microsoft.com/office/drawing/2014/main" id="{7355367A-7998-4F61-9EC9-67B14920B27B}"/>
            </a:ext>
          </a:extLst>
        </xdr:cNvPr>
        <xdr:cNvCxnSpPr>
          <a:cxnSpLocks/>
        </xdr:cNvCxnSpPr>
      </xdr:nvCxnSpPr>
      <xdr:spPr>
        <a:xfrm>
          <a:off x="895350" y="5238750"/>
          <a:ext cx="88900" cy="1079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203200</xdr:colOff>
      <xdr:row>31</xdr:row>
      <xdr:rowOff>88900</xdr:rowOff>
    </xdr:from>
    <xdr:to>
      <xdr:col>3</xdr:col>
      <xdr:colOff>266700</xdr:colOff>
      <xdr:row>31</xdr:row>
      <xdr:rowOff>158750</xdr:rowOff>
    </xdr:to>
    <xdr:cxnSp macro="">
      <xdr:nvCxnSpPr>
        <xdr:cNvPr id="418" name="Straight Connector 417">
          <a:extLst>
            <a:ext uri="{FF2B5EF4-FFF2-40B4-BE49-F238E27FC236}">
              <a16:creationId xmlns="" xmlns:a16="http://schemas.microsoft.com/office/drawing/2014/main" id="{5781C752-3E09-45ED-81A0-5B6247998F4B}"/>
            </a:ext>
          </a:extLst>
        </xdr:cNvPr>
        <xdr:cNvCxnSpPr>
          <a:cxnSpLocks/>
        </xdr:cNvCxnSpPr>
      </xdr:nvCxnSpPr>
      <xdr:spPr>
        <a:xfrm>
          <a:off x="762000" y="5397500"/>
          <a:ext cx="63500" cy="698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177800</xdr:colOff>
      <xdr:row>25</xdr:row>
      <xdr:rowOff>171450</xdr:rowOff>
    </xdr:from>
    <xdr:to>
      <xdr:col>12</xdr:col>
      <xdr:colOff>425450</xdr:colOff>
      <xdr:row>26</xdr:row>
      <xdr:rowOff>133350</xdr:rowOff>
    </xdr:to>
    <xdr:cxnSp macro="">
      <xdr:nvCxnSpPr>
        <xdr:cNvPr id="419" name="Straight Connector 418">
          <a:extLst>
            <a:ext uri="{FF2B5EF4-FFF2-40B4-BE49-F238E27FC236}">
              <a16:creationId xmlns="" xmlns:a16="http://schemas.microsoft.com/office/drawing/2014/main" id="{DDABFA9B-1772-4E8D-8278-1176EE678970}"/>
            </a:ext>
          </a:extLst>
        </xdr:cNvPr>
        <xdr:cNvCxnSpPr>
          <a:cxnSpLocks/>
        </xdr:cNvCxnSpPr>
      </xdr:nvCxnSpPr>
      <xdr:spPr>
        <a:xfrm flipV="1">
          <a:off x="4578350" y="4394200"/>
          <a:ext cx="247650" cy="1460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355600</xdr:colOff>
      <xdr:row>26</xdr:row>
      <xdr:rowOff>38100</xdr:rowOff>
    </xdr:from>
    <xdr:to>
      <xdr:col>13</xdr:col>
      <xdr:colOff>31750</xdr:colOff>
      <xdr:row>27</xdr:row>
      <xdr:rowOff>82550</xdr:rowOff>
    </xdr:to>
    <xdr:cxnSp macro="">
      <xdr:nvCxnSpPr>
        <xdr:cNvPr id="420" name="Straight Connector 419">
          <a:extLst>
            <a:ext uri="{FF2B5EF4-FFF2-40B4-BE49-F238E27FC236}">
              <a16:creationId xmlns="" xmlns:a16="http://schemas.microsoft.com/office/drawing/2014/main" id="{D7BBE01A-DE35-4E29-9ADF-973CAAA68735}"/>
            </a:ext>
          </a:extLst>
        </xdr:cNvPr>
        <xdr:cNvCxnSpPr>
          <a:cxnSpLocks/>
        </xdr:cNvCxnSpPr>
      </xdr:nvCxnSpPr>
      <xdr:spPr>
        <a:xfrm flipV="1">
          <a:off x="4756150" y="4445000"/>
          <a:ext cx="342900" cy="2286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571500</xdr:colOff>
      <xdr:row>27</xdr:row>
      <xdr:rowOff>44450</xdr:rowOff>
    </xdr:from>
    <xdr:to>
      <xdr:col>13</xdr:col>
      <xdr:colOff>184150</xdr:colOff>
      <xdr:row>28</xdr:row>
      <xdr:rowOff>57150</xdr:rowOff>
    </xdr:to>
    <xdr:cxnSp macro="">
      <xdr:nvCxnSpPr>
        <xdr:cNvPr id="421" name="Straight Connector 420">
          <a:extLst>
            <a:ext uri="{FF2B5EF4-FFF2-40B4-BE49-F238E27FC236}">
              <a16:creationId xmlns="" xmlns:a16="http://schemas.microsoft.com/office/drawing/2014/main" id="{59FC387A-4FC7-4505-94DC-04F4FF1F0833}"/>
            </a:ext>
          </a:extLst>
        </xdr:cNvPr>
        <xdr:cNvCxnSpPr>
          <a:cxnSpLocks/>
        </xdr:cNvCxnSpPr>
      </xdr:nvCxnSpPr>
      <xdr:spPr>
        <a:xfrm flipV="1">
          <a:off x="4972050" y="4635500"/>
          <a:ext cx="279400" cy="1968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101600</xdr:colOff>
      <xdr:row>28</xdr:row>
      <xdr:rowOff>63500</xdr:rowOff>
    </xdr:from>
    <xdr:to>
      <xdr:col>13</xdr:col>
      <xdr:colOff>323850</xdr:colOff>
      <xdr:row>29</xdr:row>
      <xdr:rowOff>44450</xdr:rowOff>
    </xdr:to>
    <xdr:cxnSp macro="">
      <xdr:nvCxnSpPr>
        <xdr:cNvPr id="422" name="Straight Connector 421">
          <a:extLst>
            <a:ext uri="{FF2B5EF4-FFF2-40B4-BE49-F238E27FC236}">
              <a16:creationId xmlns="" xmlns:a16="http://schemas.microsoft.com/office/drawing/2014/main" id="{C647EE50-7F73-4E3F-A1EC-D67363CF7487}"/>
            </a:ext>
          </a:extLst>
        </xdr:cNvPr>
        <xdr:cNvCxnSpPr>
          <a:cxnSpLocks/>
        </xdr:cNvCxnSpPr>
      </xdr:nvCxnSpPr>
      <xdr:spPr>
        <a:xfrm flipV="1">
          <a:off x="5168900" y="4838700"/>
          <a:ext cx="222250" cy="1587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292100</xdr:colOff>
      <xdr:row>29</xdr:row>
      <xdr:rowOff>69850</xdr:rowOff>
    </xdr:from>
    <xdr:to>
      <xdr:col>14</xdr:col>
      <xdr:colOff>6350</xdr:colOff>
      <xdr:row>30</xdr:row>
      <xdr:rowOff>12700</xdr:rowOff>
    </xdr:to>
    <xdr:cxnSp macro="">
      <xdr:nvCxnSpPr>
        <xdr:cNvPr id="423" name="Straight Connector 422">
          <a:extLst>
            <a:ext uri="{FF2B5EF4-FFF2-40B4-BE49-F238E27FC236}">
              <a16:creationId xmlns="" xmlns:a16="http://schemas.microsoft.com/office/drawing/2014/main" id="{687E3257-ED98-4D94-8242-2E45A58E7F17}"/>
            </a:ext>
          </a:extLst>
        </xdr:cNvPr>
        <xdr:cNvCxnSpPr>
          <a:cxnSpLocks/>
        </xdr:cNvCxnSpPr>
      </xdr:nvCxnSpPr>
      <xdr:spPr>
        <a:xfrm flipV="1">
          <a:off x="5359400" y="5022850"/>
          <a:ext cx="203200" cy="1206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482600</xdr:colOff>
      <xdr:row>30</xdr:row>
      <xdr:rowOff>88900</xdr:rowOff>
    </xdr:from>
    <xdr:to>
      <xdr:col>14</xdr:col>
      <xdr:colOff>152400</xdr:colOff>
      <xdr:row>31</xdr:row>
      <xdr:rowOff>12700</xdr:rowOff>
    </xdr:to>
    <xdr:cxnSp macro="">
      <xdr:nvCxnSpPr>
        <xdr:cNvPr id="424" name="Straight Connector 423">
          <a:extLst>
            <a:ext uri="{FF2B5EF4-FFF2-40B4-BE49-F238E27FC236}">
              <a16:creationId xmlns="" xmlns:a16="http://schemas.microsoft.com/office/drawing/2014/main" id="{0110E3E5-006B-412A-98D2-E8A0526B817D}"/>
            </a:ext>
          </a:extLst>
        </xdr:cNvPr>
        <xdr:cNvCxnSpPr>
          <a:cxnSpLocks/>
        </xdr:cNvCxnSpPr>
      </xdr:nvCxnSpPr>
      <xdr:spPr>
        <a:xfrm flipV="1">
          <a:off x="5549900" y="5219700"/>
          <a:ext cx="158750" cy="1016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122061</xdr:colOff>
      <xdr:row>31</xdr:row>
      <xdr:rowOff>82550</xdr:rowOff>
    </xdr:from>
    <xdr:to>
      <xdr:col>14</xdr:col>
      <xdr:colOff>279400</xdr:colOff>
      <xdr:row>32</xdr:row>
      <xdr:rowOff>19050</xdr:rowOff>
    </xdr:to>
    <xdr:cxnSp macro="">
      <xdr:nvCxnSpPr>
        <xdr:cNvPr id="425" name="Straight Connector 424">
          <a:extLst>
            <a:ext uri="{FF2B5EF4-FFF2-40B4-BE49-F238E27FC236}">
              <a16:creationId xmlns="" xmlns:a16="http://schemas.microsoft.com/office/drawing/2014/main" id="{DCC897BC-9C57-45F3-9F38-496743D74363}"/>
            </a:ext>
          </a:extLst>
        </xdr:cNvPr>
        <xdr:cNvCxnSpPr>
          <a:cxnSpLocks/>
        </xdr:cNvCxnSpPr>
      </xdr:nvCxnSpPr>
      <xdr:spPr>
        <a:xfrm flipV="1">
          <a:off x="5684661" y="2374900"/>
          <a:ext cx="157339" cy="1143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876300</xdr:colOff>
      <xdr:row>41</xdr:row>
      <xdr:rowOff>177800</xdr:rowOff>
    </xdr:from>
    <xdr:to>
      <xdr:col>14</xdr:col>
      <xdr:colOff>603250</xdr:colOff>
      <xdr:row>48</xdr:row>
      <xdr:rowOff>177800</xdr:rowOff>
    </xdr:to>
    <xdr:cxnSp macro="">
      <xdr:nvCxnSpPr>
        <xdr:cNvPr id="426" name="Straight Connector 425">
          <a:extLst>
            <a:ext uri="{FF2B5EF4-FFF2-40B4-BE49-F238E27FC236}">
              <a16:creationId xmlns="" xmlns:a16="http://schemas.microsoft.com/office/drawing/2014/main" id="{03E4A530-F359-451B-9223-94477654510D}"/>
            </a:ext>
          </a:extLst>
        </xdr:cNvPr>
        <xdr:cNvCxnSpPr/>
      </xdr:nvCxnSpPr>
      <xdr:spPr>
        <a:xfrm>
          <a:off x="5073650" y="4044950"/>
          <a:ext cx="97790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0</xdr:colOff>
      <xdr:row>42</xdr:row>
      <xdr:rowOff>0</xdr:rowOff>
    </xdr:from>
    <xdr:to>
      <xdr:col>5</xdr:col>
      <xdr:colOff>6350</xdr:colOff>
      <xdr:row>49</xdr:row>
      <xdr:rowOff>0</xdr:rowOff>
    </xdr:to>
    <xdr:cxnSp macro="">
      <xdr:nvCxnSpPr>
        <xdr:cNvPr id="427" name="Straight Connector 426">
          <a:extLst>
            <a:ext uri="{FF2B5EF4-FFF2-40B4-BE49-F238E27FC236}">
              <a16:creationId xmlns="" xmlns:a16="http://schemas.microsoft.com/office/drawing/2014/main" id="{C76799F7-CEC1-4C54-AF9E-0F15F8EA6239}"/>
            </a:ext>
          </a:extLst>
        </xdr:cNvPr>
        <xdr:cNvCxnSpPr/>
      </xdr:nvCxnSpPr>
      <xdr:spPr>
        <a:xfrm flipV="1">
          <a:off x="552450" y="4051300"/>
          <a:ext cx="98425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603250</xdr:colOff>
      <xdr:row>40</xdr:row>
      <xdr:rowOff>0</xdr:rowOff>
    </xdr:from>
    <xdr:to>
      <xdr:col>6</xdr:col>
      <xdr:colOff>6350</xdr:colOff>
      <xdr:row>40</xdr:row>
      <xdr:rowOff>0</xdr:rowOff>
    </xdr:to>
    <xdr:cxnSp macro="">
      <xdr:nvCxnSpPr>
        <xdr:cNvPr id="428" name="Straight Arrow Connector 427">
          <a:extLst>
            <a:ext uri="{FF2B5EF4-FFF2-40B4-BE49-F238E27FC236}">
              <a16:creationId xmlns="" xmlns:a16="http://schemas.microsoft.com/office/drawing/2014/main" id="{0C2C40B5-32F8-4D7B-B863-462AD20F6B6B}"/>
            </a:ext>
          </a:extLst>
        </xdr:cNvPr>
        <xdr:cNvCxnSpPr/>
      </xdr:nvCxnSpPr>
      <xdr:spPr>
        <a:xfrm>
          <a:off x="1530350" y="3759200"/>
          <a:ext cx="67945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6350</xdr:colOff>
      <xdr:row>40</xdr:row>
      <xdr:rowOff>6350</xdr:rowOff>
    </xdr:from>
    <xdr:to>
      <xdr:col>13</xdr:col>
      <xdr:colOff>19050</xdr:colOff>
      <xdr:row>40</xdr:row>
      <xdr:rowOff>6350</xdr:rowOff>
    </xdr:to>
    <xdr:cxnSp macro="">
      <xdr:nvCxnSpPr>
        <xdr:cNvPr id="429" name="Straight Arrow Connector 428">
          <a:extLst>
            <a:ext uri="{FF2B5EF4-FFF2-40B4-BE49-F238E27FC236}">
              <a16:creationId xmlns="" xmlns:a16="http://schemas.microsoft.com/office/drawing/2014/main" id="{EF9F23B7-F7D8-441D-90CA-F8107C133DA0}"/>
            </a:ext>
          </a:extLst>
        </xdr:cNvPr>
        <xdr:cNvCxnSpPr/>
      </xdr:nvCxnSpPr>
      <xdr:spPr>
        <a:xfrm>
          <a:off x="4406900" y="3765550"/>
          <a:ext cx="68580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82550</xdr:colOff>
      <xdr:row>42</xdr:row>
      <xdr:rowOff>0</xdr:rowOff>
    </xdr:from>
    <xdr:to>
      <xdr:col>1</xdr:col>
      <xdr:colOff>82550</xdr:colOff>
      <xdr:row>44</xdr:row>
      <xdr:rowOff>76200</xdr:rowOff>
    </xdr:to>
    <xdr:cxnSp macro="">
      <xdr:nvCxnSpPr>
        <xdr:cNvPr id="430" name="Straight Arrow Connector 429">
          <a:extLst>
            <a:ext uri="{FF2B5EF4-FFF2-40B4-BE49-F238E27FC236}">
              <a16:creationId xmlns="" xmlns:a16="http://schemas.microsoft.com/office/drawing/2014/main" id="{055A1688-B348-432B-BC36-8735BCD31069}"/>
            </a:ext>
          </a:extLst>
        </xdr:cNvPr>
        <xdr:cNvCxnSpPr/>
      </xdr:nvCxnSpPr>
      <xdr:spPr>
        <a:xfrm flipV="1">
          <a:off x="387350" y="40513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42</xdr:row>
      <xdr:rowOff>6350</xdr:rowOff>
    </xdr:from>
    <xdr:to>
      <xdr:col>16</xdr:col>
      <xdr:colOff>82550</xdr:colOff>
      <xdr:row>44</xdr:row>
      <xdr:rowOff>82550</xdr:rowOff>
    </xdr:to>
    <xdr:cxnSp macro="">
      <xdr:nvCxnSpPr>
        <xdr:cNvPr id="431" name="Straight Arrow Connector 430">
          <a:extLst>
            <a:ext uri="{FF2B5EF4-FFF2-40B4-BE49-F238E27FC236}">
              <a16:creationId xmlns="" xmlns:a16="http://schemas.microsoft.com/office/drawing/2014/main" id="{3194913D-1857-47C7-93C0-0CFFA3E0C070}"/>
            </a:ext>
          </a:extLst>
        </xdr:cNvPr>
        <xdr:cNvCxnSpPr/>
      </xdr:nvCxnSpPr>
      <xdr:spPr>
        <a:xfrm flipV="1">
          <a:off x="6242050" y="40576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46</xdr:row>
      <xdr:rowOff>107950</xdr:rowOff>
    </xdr:from>
    <xdr:to>
      <xdr:col>1</xdr:col>
      <xdr:colOff>76200</xdr:colOff>
      <xdr:row>49</xdr:row>
      <xdr:rowOff>12700</xdr:rowOff>
    </xdr:to>
    <xdr:cxnSp macro="">
      <xdr:nvCxnSpPr>
        <xdr:cNvPr id="432" name="Straight Arrow Connector 431">
          <a:extLst>
            <a:ext uri="{FF2B5EF4-FFF2-40B4-BE49-F238E27FC236}">
              <a16:creationId xmlns="" xmlns:a16="http://schemas.microsoft.com/office/drawing/2014/main" id="{7881914A-29CB-453E-8A61-1DDB8604C5AF}"/>
            </a:ext>
          </a:extLst>
        </xdr:cNvPr>
        <xdr:cNvCxnSpPr/>
      </xdr:nvCxnSpPr>
      <xdr:spPr>
        <a:xfrm>
          <a:off x="381000" y="48831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46</xdr:row>
      <xdr:rowOff>101600</xdr:rowOff>
    </xdr:from>
    <xdr:to>
      <xdr:col>16</xdr:col>
      <xdr:colOff>82550</xdr:colOff>
      <xdr:row>49</xdr:row>
      <xdr:rowOff>6350</xdr:rowOff>
    </xdr:to>
    <xdr:cxnSp macro="">
      <xdr:nvCxnSpPr>
        <xdr:cNvPr id="433" name="Straight Arrow Connector 432">
          <a:extLst>
            <a:ext uri="{FF2B5EF4-FFF2-40B4-BE49-F238E27FC236}">
              <a16:creationId xmlns="" xmlns:a16="http://schemas.microsoft.com/office/drawing/2014/main" id="{A38E6483-AFBA-4169-8756-661AB23FD68C}"/>
            </a:ext>
          </a:extLst>
        </xdr:cNvPr>
        <xdr:cNvCxnSpPr/>
      </xdr:nvCxnSpPr>
      <xdr:spPr>
        <a:xfrm>
          <a:off x="6242050" y="48768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xdr:colOff>
      <xdr:row>41</xdr:row>
      <xdr:rowOff>177800</xdr:rowOff>
    </xdr:from>
    <xdr:to>
      <xdr:col>5</xdr:col>
      <xdr:colOff>368300</xdr:colOff>
      <xdr:row>43</xdr:row>
      <xdr:rowOff>76200</xdr:rowOff>
    </xdr:to>
    <xdr:cxnSp macro="">
      <xdr:nvCxnSpPr>
        <xdr:cNvPr id="436" name="Straight Connector 435">
          <a:extLst>
            <a:ext uri="{FF2B5EF4-FFF2-40B4-BE49-F238E27FC236}">
              <a16:creationId xmlns="" xmlns:a16="http://schemas.microsoft.com/office/drawing/2014/main" id="{EA3690EA-683E-4998-8ACD-6C688AC3249F}"/>
            </a:ext>
          </a:extLst>
        </xdr:cNvPr>
        <xdr:cNvCxnSpPr>
          <a:cxnSpLocks/>
        </xdr:cNvCxnSpPr>
      </xdr:nvCxnSpPr>
      <xdr:spPr>
        <a:xfrm>
          <a:off x="1543050" y="7061200"/>
          <a:ext cx="361950" cy="2667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431800</xdr:colOff>
      <xdr:row>41</xdr:row>
      <xdr:rowOff>177800</xdr:rowOff>
    </xdr:from>
    <xdr:to>
      <xdr:col>5</xdr:col>
      <xdr:colOff>611323</xdr:colOff>
      <xdr:row>42</xdr:row>
      <xdr:rowOff>128289</xdr:rowOff>
    </xdr:to>
    <xdr:cxnSp macro="">
      <xdr:nvCxnSpPr>
        <xdr:cNvPr id="437" name="Straight Connector 436">
          <a:extLst>
            <a:ext uri="{FF2B5EF4-FFF2-40B4-BE49-F238E27FC236}">
              <a16:creationId xmlns="" xmlns:a16="http://schemas.microsoft.com/office/drawing/2014/main" id="{794E0C71-939B-483F-B7B2-A71BE31DB0A0}"/>
            </a:ext>
          </a:extLst>
        </xdr:cNvPr>
        <xdr:cNvCxnSpPr>
          <a:cxnSpLocks/>
        </xdr:cNvCxnSpPr>
      </xdr:nvCxnSpPr>
      <xdr:spPr>
        <a:xfrm>
          <a:off x="1962150" y="4044950"/>
          <a:ext cx="179523" cy="134639"/>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355600</xdr:colOff>
      <xdr:row>42</xdr:row>
      <xdr:rowOff>177800</xdr:rowOff>
    </xdr:from>
    <xdr:to>
      <xdr:col>5</xdr:col>
      <xdr:colOff>165100</xdr:colOff>
      <xdr:row>44</xdr:row>
      <xdr:rowOff>31750</xdr:rowOff>
    </xdr:to>
    <xdr:cxnSp macro="">
      <xdr:nvCxnSpPr>
        <xdr:cNvPr id="438" name="Straight Connector 437">
          <a:extLst>
            <a:ext uri="{FF2B5EF4-FFF2-40B4-BE49-F238E27FC236}">
              <a16:creationId xmlns="" xmlns:a16="http://schemas.microsoft.com/office/drawing/2014/main" id="{27D089F7-F1C8-4E3D-AF5A-264169E71AC4}"/>
            </a:ext>
          </a:extLst>
        </xdr:cNvPr>
        <xdr:cNvCxnSpPr>
          <a:cxnSpLocks/>
        </xdr:cNvCxnSpPr>
      </xdr:nvCxnSpPr>
      <xdr:spPr>
        <a:xfrm>
          <a:off x="1403350" y="7245350"/>
          <a:ext cx="298450" cy="2222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215900</xdr:colOff>
      <xdr:row>43</xdr:row>
      <xdr:rowOff>177800</xdr:rowOff>
    </xdr:from>
    <xdr:to>
      <xdr:col>5</xdr:col>
      <xdr:colOff>25400</xdr:colOff>
      <xdr:row>45</xdr:row>
      <xdr:rowOff>12700</xdr:rowOff>
    </xdr:to>
    <xdr:cxnSp macro="">
      <xdr:nvCxnSpPr>
        <xdr:cNvPr id="439" name="Straight Connector 438">
          <a:extLst>
            <a:ext uri="{FF2B5EF4-FFF2-40B4-BE49-F238E27FC236}">
              <a16:creationId xmlns="" xmlns:a16="http://schemas.microsoft.com/office/drawing/2014/main" id="{5B7C1414-D87A-4258-9D55-33D2454A737B}"/>
            </a:ext>
          </a:extLst>
        </xdr:cNvPr>
        <xdr:cNvCxnSpPr>
          <a:cxnSpLocks/>
        </xdr:cNvCxnSpPr>
      </xdr:nvCxnSpPr>
      <xdr:spPr>
        <a:xfrm>
          <a:off x="1263650" y="7429500"/>
          <a:ext cx="298450" cy="1968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82550</xdr:colOff>
      <xdr:row>44</xdr:row>
      <xdr:rowOff>139700</xdr:rowOff>
    </xdr:from>
    <xdr:to>
      <xdr:col>4</xdr:col>
      <xdr:colOff>304800</xdr:colOff>
      <xdr:row>45</xdr:row>
      <xdr:rowOff>139700</xdr:rowOff>
    </xdr:to>
    <xdr:cxnSp macro="">
      <xdr:nvCxnSpPr>
        <xdr:cNvPr id="440" name="Straight Connector 439">
          <a:extLst>
            <a:ext uri="{FF2B5EF4-FFF2-40B4-BE49-F238E27FC236}">
              <a16:creationId xmlns="" xmlns:a16="http://schemas.microsoft.com/office/drawing/2014/main" id="{649F0F39-4E66-4780-B68E-B799E77F1AC9}"/>
            </a:ext>
          </a:extLst>
        </xdr:cNvPr>
        <xdr:cNvCxnSpPr>
          <a:cxnSpLocks/>
        </xdr:cNvCxnSpPr>
      </xdr:nvCxnSpPr>
      <xdr:spPr>
        <a:xfrm>
          <a:off x="1130300" y="7575550"/>
          <a:ext cx="222250" cy="1778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457200</xdr:colOff>
      <xdr:row>45</xdr:row>
      <xdr:rowOff>120650</xdr:rowOff>
    </xdr:from>
    <xdr:to>
      <xdr:col>4</xdr:col>
      <xdr:colOff>152400</xdr:colOff>
      <xdr:row>46</xdr:row>
      <xdr:rowOff>76200</xdr:rowOff>
    </xdr:to>
    <xdr:cxnSp macro="">
      <xdr:nvCxnSpPr>
        <xdr:cNvPr id="441" name="Straight Connector 440">
          <a:extLst>
            <a:ext uri="{FF2B5EF4-FFF2-40B4-BE49-F238E27FC236}">
              <a16:creationId xmlns="" xmlns:a16="http://schemas.microsoft.com/office/drawing/2014/main" id="{0D796217-133F-4E28-950A-7E92DC228E9D}"/>
            </a:ext>
          </a:extLst>
        </xdr:cNvPr>
        <xdr:cNvCxnSpPr>
          <a:cxnSpLocks/>
        </xdr:cNvCxnSpPr>
      </xdr:nvCxnSpPr>
      <xdr:spPr>
        <a:xfrm>
          <a:off x="1016000" y="7734300"/>
          <a:ext cx="184150" cy="1333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336550</xdr:colOff>
      <xdr:row>46</xdr:row>
      <xdr:rowOff>107950</xdr:rowOff>
    </xdr:from>
    <xdr:to>
      <xdr:col>3</xdr:col>
      <xdr:colOff>469900</xdr:colOff>
      <xdr:row>47</xdr:row>
      <xdr:rowOff>31750</xdr:rowOff>
    </xdr:to>
    <xdr:cxnSp macro="">
      <xdr:nvCxnSpPr>
        <xdr:cNvPr id="442" name="Straight Connector 441">
          <a:extLst>
            <a:ext uri="{FF2B5EF4-FFF2-40B4-BE49-F238E27FC236}">
              <a16:creationId xmlns="" xmlns:a16="http://schemas.microsoft.com/office/drawing/2014/main" id="{6813A9B2-586D-40D5-9A4E-7F21C41F6B39}"/>
            </a:ext>
          </a:extLst>
        </xdr:cNvPr>
        <xdr:cNvCxnSpPr>
          <a:cxnSpLocks/>
        </xdr:cNvCxnSpPr>
      </xdr:nvCxnSpPr>
      <xdr:spPr>
        <a:xfrm>
          <a:off x="895350" y="7899400"/>
          <a:ext cx="133350" cy="1016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203200</xdr:colOff>
      <xdr:row>47</xdr:row>
      <xdr:rowOff>88900</xdr:rowOff>
    </xdr:from>
    <xdr:to>
      <xdr:col>3</xdr:col>
      <xdr:colOff>304800</xdr:colOff>
      <xdr:row>47</xdr:row>
      <xdr:rowOff>152400</xdr:rowOff>
    </xdr:to>
    <xdr:cxnSp macro="">
      <xdr:nvCxnSpPr>
        <xdr:cNvPr id="443" name="Straight Connector 442">
          <a:extLst>
            <a:ext uri="{FF2B5EF4-FFF2-40B4-BE49-F238E27FC236}">
              <a16:creationId xmlns="" xmlns:a16="http://schemas.microsoft.com/office/drawing/2014/main" id="{996BC993-B62A-43BE-BB6A-4DF6B998BE6C}"/>
            </a:ext>
          </a:extLst>
        </xdr:cNvPr>
        <xdr:cNvCxnSpPr>
          <a:cxnSpLocks/>
        </xdr:cNvCxnSpPr>
      </xdr:nvCxnSpPr>
      <xdr:spPr>
        <a:xfrm>
          <a:off x="762000" y="8058150"/>
          <a:ext cx="101600" cy="635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171450</xdr:colOff>
      <xdr:row>41</xdr:row>
      <xdr:rowOff>171450</xdr:rowOff>
    </xdr:from>
    <xdr:to>
      <xdr:col>12</xdr:col>
      <xdr:colOff>425450</xdr:colOff>
      <xdr:row>42</xdr:row>
      <xdr:rowOff>139700</xdr:rowOff>
    </xdr:to>
    <xdr:cxnSp macro="">
      <xdr:nvCxnSpPr>
        <xdr:cNvPr id="444" name="Straight Connector 443">
          <a:extLst>
            <a:ext uri="{FF2B5EF4-FFF2-40B4-BE49-F238E27FC236}">
              <a16:creationId xmlns="" xmlns:a16="http://schemas.microsoft.com/office/drawing/2014/main" id="{77E54E87-8E53-4080-9B32-E89FBC0167EA}"/>
            </a:ext>
          </a:extLst>
        </xdr:cNvPr>
        <xdr:cNvCxnSpPr>
          <a:cxnSpLocks/>
        </xdr:cNvCxnSpPr>
      </xdr:nvCxnSpPr>
      <xdr:spPr>
        <a:xfrm flipV="1">
          <a:off x="4572000" y="7054850"/>
          <a:ext cx="254000" cy="1524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342900</xdr:colOff>
      <xdr:row>42</xdr:row>
      <xdr:rowOff>38100</xdr:rowOff>
    </xdr:from>
    <xdr:to>
      <xdr:col>13</xdr:col>
      <xdr:colOff>31750</xdr:colOff>
      <xdr:row>43</xdr:row>
      <xdr:rowOff>88900</xdr:rowOff>
    </xdr:to>
    <xdr:cxnSp macro="">
      <xdr:nvCxnSpPr>
        <xdr:cNvPr id="445" name="Straight Connector 444">
          <a:extLst>
            <a:ext uri="{FF2B5EF4-FFF2-40B4-BE49-F238E27FC236}">
              <a16:creationId xmlns="" xmlns:a16="http://schemas.microsoft.com/office/drawing/2014/main" id="{94289342-4CF7-488A-894C-00502CF33C01}"/>
            </a:ext>
          </a:extLst>
        </xdr:cNvPr>
        <xdr:cNvCxnSpPr>
          <a:cxnSpLocks/>
        </xdr:cNvCxnSpPr>
      </xdr:nvCxnSpPr>
      <xdr:spPr>
        <a:xfrm flipV="1">
          <a:off x="4743450" y="7105650"/>
          <a:ext cx="355600" cy="2349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533400</xdr:colOff>
      <xdr:row>43</xdr:row>
      <xdr:rowOff>44450</xdr:rowOff>
    </xdr:from>
    <xdr:to>
      <xdr:col>13</xdr:col>
      <xdr:colOff>184150</xdr:colOff>
      <xdr:row>44</xdr:row>
      <xdr:rowOff>44450</xdr:rowOff>
    </xdr:to>
    <xdr:cxnSp macro="">
      <xdr:nvCxnSpPr>
        <xdr:cNvPr id="446" name="Straight Connector 445">
          <a:extLst>
            <a:ext uri="{FF2B5EF4-FFF2-40B4-BE49-F238E27FC236}">
              <a16:creationId xmlns="" xmlns:a16="http://schemas.microsoft.com/office/drawing/2014/main" id="{62BB083B-5C8E-4E11-92A7-C81C10AE881A}"/>
            </a:ext>
          </a:extLst>
        </xdr:cNvPr>
        <xdr:cNvCxnSpPr>
          <a:cxnSpLocks/>
        </xdr:cNvCxnSpPr>
      </xdr:nvCxnSpPr>
      <xdr:spPr>
        <a:xfrm flipV="1">
          <a:off x="4933950" y="7296150"/>
          <a:ext cx="317500" cy="1841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63500</xdr:colOff>
      <xdr:row>44</xdr:row>
      <xdr:rowOff>63500</xdr:rowOff>
    </xdr:from>
    <xdr:to>
      <xdr:col>13</xdr:col>
      <xdr:colOff>323850</xdr:colOff>
      <xdr:row>45</xdr:row>
      <xdr:rowOff>25400</xdr:rowOff>
    </xdr:to>
    <xdr:cxnSp macro="">
      <xdr:nvCxnSpPr>
        <xdr:cNvPr id="447" name="Straight Connector 446">
          <a:extLst>
            <a:ext uri="{FF2B5EF4-FFF2-40B4-BE49-F238E27FC236}">
              <a16:creationId xmlns="" xmlns:a16="http://schemas.microsoft.com/office/drawing/2014/main" id="{0B943E01-B374-41D9-AC0B-6B653C674249}"/>
            </a:ext>
          </a:extLst>
        </xdr:cNvPr>
        <xdr:cNvCxnSpPr>
          <a:cxnSpLocks/>
        </xdr:cNvCxnSpPr>
      </xdr:nvCxnSpPr>
      <xdr:spPr>
        <a:xfrm flipV="1">
          <a:off x="5130800" y="7499350"/>
          <a:ext cx="260350" cy="1397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279400</xdr:colOff>
      <xdr:row>45</xdr:row>
      <xdr:rowOff>69850</xdr:rowOff>
    </xdr:from>
    <xdr:to>
      <xdr:col>14</xdr:col>
      <xdr:colOff>6350</xdr:colOff>
      <xdr:row>46</xdr:row>
      <xdr:rowOff>25400</xdr:rowOff>
    </xdr:to>
    <xdr:cxnSp macro="">
      <xdr:nvCxnSpPr>
        <xdr:cNvPr id="448" name="Straight Connector 447">
          <a:extLst>
            <a:ext uri="{FF2B5EF4-FFF2-40B4-BE49-F238E27FC236}">
              <a16:creationId xmlns="" xmlns:a16="http://schemas.microsoft.com/office/drawing/2014/main" id="{749C9ECD-B46D-479C-93D2-4121F0751075}"/>
            </a:ext>
          </a:extLst>
        </xdr:cNvPr>
        <xdr:cNvCxnSpPr>
          <a:cxnSpLocks/>
        </xdr:cNvCxnSpPr>
      </xdr:nvCxnSpPr>
      <xdr:spPr>
        <a:xfrm flipV="1">
          <a:off x="5346700" y="7683500"/>
          <a:ext cx="215900" cy="1333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476250</xdr:colOff>
      <xdr:row>46</xdr:row>
      <xdr:rowOff>88900</xdr:rowOff>
    </xdr:from>
    <xdr:to>
      <xdr:col>14</xdr:col>
      <xdr:colOff>152400</xdr:colOff>
      <xdr:row>46</xdr:row>
      <xdr:rowOff>171450</xdr:rowOff>
    </xdr:to>
    <xdr:cxnSp macro="">
      <xdr:nvCxnSpPr>
        <xdr:cNvPr id="449" name="Straight Connector 448">
          <a:extLst>
            <a:ext uri="{FF2B5EF4-FFF2-40B4-BE49-F238E27FC236}">
              <a16:creationId xmlns="" xmlns:a16="http://schemas.microsoft.com/office/drawing/2014/main" id="{EC9512E5-709F-4074-82BD-F92B940E088D}"/>
            </a:ext>
          </a:extLst>
        </xdr:cNvPr>
        <xdr:cNvCxnSpPr>
          <a:cxnSpLocks/>
        </xdr:cNvCxnSpPr>
      </xdr:nvCxnSpPr>
      <xdr:spPr>
        <a:xfrm flipV="1">
          <a:off x="5543550" y="7880350"/>
          <a:ext cx="165100" cy="825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171450</xdr:colOff>
      <xdr:row>47</xdr:row>
      <xdr:rowOff>82550</xdr:rowOff>
    </xdr:from>
    <xdr:to>
      <xdr:col>14</xdr:col>
      <xdr:colOff>279400</xdr:colOff>
      <xdr:row>47</xdr:row>
      <xdr:rowOff>139700</xdr:rowOff>
    </xdr:to>
    <xdr:cxnSp macro="">
      <xdr:nvCxnSpPr>
        <xdr:cNvPr id="450" name="Straight Connector 449">
          <a:extLst>
            <a:ext uri="{FF2B5EF4-FFF2-40B4-BE49-F238E27FC236}">
              <a16:creationId xmlns="" xmlns:a16="http://schemas.microsoft.com/office/drawing/2014/main" id="{DA27DE38-D12C-4DEF-BEFA-B8A8D8382102}"/>
            </a:ext>
          </a:extLst>
        </xdr:cNvPr>
        <xdr:cNvCxnSpPr>
          <a:cxnSpLocks/>
        </xdr:cNvCxnSpPr>
      </xdr:nvCxnSpPr>
      <xdr:spPr>
        <a:xfrm flipV="1">
          <a:off x="5727700" y="8051800"/>
          <a:ext cx="107950" cy="571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0</xdr:colOff>
      <xdr:row>57</xdr:row>
      <xdr:rowOff>177800</xdr:rowOff>
    </xdr:from>
    <xdr:to>
      <xdr:col>15</xdr:col>
      <xdr:colOff>0</xdr:colOff>
      <xdr:row>64</xdr:row>
      <xdr:rowOff>177800</xdr:rowOff>
    </xdr:to>
    <xdr:cxnSp macro="">
      <xdr:nvCxnSpPr>
        <xdr:cNvPr id="451" name="Straight Connector 450">
          <a:extLst>
            <a:ext uri="{FF2B5EF4-FFF2-40B4-BE49-F238E27FC236}">
              <a16:creationId xmlns="" xmlns:a16="http://schemas.microsoft.com/office/drawing/2014/main" id="{9CD3AB30-2153-4399-B8D7-00893DD15C65}"/>
            </a:ext>
          </a:extLst>
        </xdr:cNvPr>
        <xdr:cNvCxnSpPr/>
      </xdr:nvCxnSpPr>
      <xdr:spPr>
        <a:xfrm>
          <a:off x="5073650" y="9366250"/>
          <a:ext cx="97790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0</xdr:colOff>
      <xdr:row>58</xdr:row>
      <xdr:rowOff>0</xdr:rowOff>
    </xdr:from>
    <xdr:to>
      <xdr:col>5</xdr:col>
      <xdr:colOff>6350</xdr:colOff>
      <xdr:row>65</xdr:row>
      <xdr:rowOff>0</xdr:rowOff>
    </xdr:to>
    <xdr:cxnSp macro="">
      <xdr:nvCxnSpPr>
        <xdr:cNvPr id="452" name="Straight Connector 451">
          <a:extLst>
            <a:ext uri="{FF2B5EF4-FFF2-40B4-BE49-F238E27FC236}">
              <a16:creationId xmlns="" xmlns:a16="http://schemas.microsoft.com/office/drawing/2014/main" id="{BE32EC9C-7B9B-4D75-9BBB-58391566B4C4}"/>
            </a:ext>
          </a:extLst>
        </xdr:cNvPr>
        <xdr:cNvCxnSpPr/>
      </xdr:nvCxnSpPr>
      <xdr:spPr>
        <a:xfrm flipV="1">
          <a:off x="552450" y="6711950"/>
          <a:ext cx="98425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603250</xdr:colOff>
      <xdr:row>56</xdr:row>
      <xdr:rowOff>0</xdr:rowOff>
    </xdr:from>
    <xdr:to>
      <xdr:col>6</xdr:col>
      <xdr:colOff>6350</xdr:colOff>
      <xdr:row>56</xdr:row>
      <xdr:rowOff>0</xdr:rowOff>
    </xdr:to>
    <xdr:cxnSp macro="">
      <xdr:nvCxnSpPr>
        <xdr:cNvPr id="453" name="Straight Arrow Connector 452">
          <a:extLst>
            <a:ext uri="{FF2B5EF4-FFF2-40B4-BE49-F238E27FC236}">
              <a16:creationId xmlns="" xmlns:a16="http://schemas.microsoft.com/office/drawing/2014/main" id="{98B42C01-4D3F-4D79-AA55-0E68A5A865A7}"/>
            </a:ext>
          </a:extLst>
        </xdr:cNvPr>
        <xdr:cNvCxnSpPr/>
      </xdr:nvCxnSpPr>
      <xdr:spPr>
        <a:xfrm>
          <a:off x="1530350" y="6419850"/>
          <a:ext cx="67945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6350</xdr:colOff>
      <xdr:row>56</xdr:row>
      <xdr:rowOff>6350</xdr:rowOff>
    </xdr:from>
    <xdr:to>
      <xdr:col>13</xdr:col>
      <xdr:colOff>19050</xdr:colOff>
      <xdr:row>56</xdr:row>
      <xdr:rowOff>6350</xdr:rowOff>
    </xdr:to>
    <xdr:cxnSp macro="">
      <xdr:nvCxnSpPr>
        <xdr:cNvPr id="454" name="Straight Arrow Connector 453">
          <a:extLst>
            <a:ext uri="{FF2B5EF4-FFF2-40B4-BE49-F238E27FC236}">
              <a16:creationId xmlns="" xmlns:a16="http://schemas.microsoft.com/office/drawing/2014/main" id="{31615645-84EA-457B-AF0D-44596F2BE2EF}"/>
            </a:ext>
          </a:extLst>
        </xdr:cNvPr>
        <xdr:cNvCxnSpPr/>
      </xdr:nvCxnSpPr>
      <xdr:spPr>
        <a:xfrm>
          <a:off x="4406900" y="9086850"/>
          <a:ext cx="68580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82550</xdr:colOff>
      <xdr:row>58</xdr:row>
      <xdr:rowOff>0</xdr:rowOff>
    </xdr:from>
    <xdr:to>
      <xdr:col>1</xdr:col>
      <xdr:colOff>82550</xdr:colOff>
      <xdr:row>60</xdr:row>
      <xdr:rowOff>76200</xdr:rowOff>
    </xdr:to>
    <xdr:cxnSp macro="">
      <xdr:nvCxnSpPr>
        <xdr:cNvPr id="455" name="Straight Arrow Connector 454">
          <a:extLst>
            <a:ext uri="{FF2B5EF4-FFF2-40B4-BE49-F238E27FC236}">
              <a16:creationId xmlns="" xmlns:a16="http://schemas.microsoft.com/office/drawing/2014/main" id="{BD700CB5-1AB1-41F8-A908-F51339C4C803}"/>
            </a:ext>
          </a:extLst>
        </xdr:cNvPr>
        <xdr:cNvCxnSpPr/>
      </xdr:nvCxnSpPr>
      <xdr:spPr>
        <a:xfrm flipV="1">
          <a:off x="387350" y="67119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58</xdr:row>
      <xdr:rowOff>6350</xdr:rowOff>
    </xdr:from>
    <xdr:to>
      <xdr:col>16</xdr:col>
      <xdr:colOff>82550</xdr:colOff>
      <xdr:row>60</xdr:row>
      <xdr:rowOff>82550</xdr:rowOff>
    </xdr:to>
    <xdr:cxnSp macro="">
      <xdr:nvCxnSpPr>
        <xdr:cNvPr id="456" name="Straight Arrow Connector 455">
          <a:extLst>
            <a:ext uri="{FF2B5EF4-FFF2-40B4-BE49-F238E27FC236}">
              <a16:creationId xmlns="" xmlns:a16="http://schemas.microsoft.com/office/drawing/2014/main" id="{67AE4F10-9BC2-4299-AF07-06EAC82214A8}"/>
            </a:ext>
          </a:extLst>
        </xdr:cNvPr>
        <xdr:cNvCxnSpPr/>
      </xdr:nvCxnSpPr>
      <xdr:spPr>
        <a:xfrm flipV="1">
          <a:off x="6242050" y="67183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62</xdr:row>
      <xdr:rowOff>107950</xdr:rowOff>
    </xdr:from>
    <xdr:to>
      <xdr:col>1</xdr:col>
      <xdr:colOff>76200</xdr:colOff>
      <xdr:row>65</xdr:row>
      <xdr:rowOff>12700</xdr:rowOff>
    </xdr:to>
    <xdr:cxnSp macro="">
      <xdr:nvCxnSpPr>
        <xdr:cNvPr id="457" name="Straight Arrow Connector 456">
          <a:extLst>
            <a:ext uri="{FF2B5EF4-FFF2-40B4-BE49-F238E27FC236}">
              <a16:creationId xmlns="" xmlns:a16="http://schemas.microsoft.com/office/drawing/2014/main" id="{7684C5E0-98C4-437A-BFA6-3E4F2695157D}"/>
            </a:ext>
          </a:extLst>
        </xdr:cNvPr>
        <xdr:cNvCxnSpPr/>
      </xdr:nvCxnSpPr>
      <xdr:spPr>
        <a:xfrm>
          <a:off x="381000" y="75438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62</xdr:row>
      <xdr:rowOff>101600</xdr:rowOff>
    </xdr:from>
    <xdr:to>
      <xdr:col>16</xdr:col>
      <xdr:colOff>82550</xdr:colOff>
      <xdr:row>65</xdr:row>
      <xdr:rowOff>6350</xdr:rowOff>
    </xdr:to>
    <xdr:cxnSp macro="">
      <xdr:nvCxnSpPr>
        <xdr:cNvPr id="458" name="Straight Arrow Connector 457">
          <a:extLst>
            <a:ext uri="{FF2B5EF4-FFF2-40B4-BE49-F238E27FC236}">
              <a16:creationId xmlns="" xmlns:a16="http://schemas.microsoft.com/office/drawing/2014/main" id="{CB4DC0EB-9F41-4C9C-912B-8B328898FF45}"/>
            </a:ext>
          </a:extLst>
        </xdr:cNvPr>
        <xdr:cNvCxnSpPr/>
      </xdr:nvCxnSpPr>
      <xdr:spPr>
        <a:xfrm>
          <a:off x="6242050" y="75374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xdr:colOff>
      <xdr:row>57</xdr:row>
      <xdr:rowOff>177800</xdr:rowOff>
    </xdr:from>
    <xdr:to>
      <xdr:col>5</xdr:col>
      <xdr:colOff>387350</xdr:colOff>
      <xdr:row>59</xdr:row>
      <xdr:rowOff>88900</xdr:rowOff>
    </xdr:to>
    <xdr:cxnSp macro="">
      <xdr:nvCxnSpPr>
        <xdr:cNvPr id="461" name="Straight Connector 460">
          <a:extLst>
            <a:ext uri="{FF2B5EF4-FFF2-40B4-BE49-F238E27FC236}">
              <a16:creationId xmlns="" xmlns:a16="http://schemas.microsoft.com/office/drawing/2014/main" id="{B6AB8F9E-3D97-4375-9674-849BAEE0F0BF}"/>
            </a:ext>
          </a:extLst>
        </xdr:cNvPr>
        <xdr:cNvCxnSpPr>
          <a:cxnSpLocks/>
        </xdr:cNvCxnSpPr>
      </xdr:nvCxnSpPr>
      <xdr:spPr>
        <a:xfrm>
          <a:off x="1543050" y="9620250"/>
          <a:ext cx="381000" cy="2794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431800</xdr:colOff>
      <xdr:row>57</xdr:row>
      <xdr:rowOff>177800</xdr:rowOff>
    </xdr:from>
    <xdr:to>
      <xdr:col>5</xdr:col>
      <xdr:colOff>611323</xdr:colOff>
      <xdr:row>58</xdr:row>
      <xdr:rowOff>128289</xdr:rowOff>
    </xdr:to>
    <xdr:cxnSp macro="">
      <xdr:nvCxnSpPr>
        <xdr:cNvPr id="462" name="Straight Connector 461">
          <a:extLst>
            <a:ext uri="{FF2B5EF4-FFF2-40B4-BE49-F238E27FC236}">
              <a16:creationId xmlns="" xmlns:a16="http://schemas.microsoft.com/office/drawing/2014/main" id="{AA7BB2D5-9385-4F4C-9E70-F75A29237A29}"/>
            </a:ext>
          </a:extLst>
        </xdr:cNvPr>
        <xdr:cNvCxnSpPr>
          <a:cxnSpLocks/>
        </xdr:cNvCxnSpPr>
      </xdr:nvCxnSpPr>
      <xdr:spPr>
        <a:xfrm>
          <a:off x="1962150" y="6705600"/>
          <a:ext cx="179523" cy="134639"/>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355600</xdr:colOff>
      <xdr:row>58</xdr:row>
      <xdr:rowOff>177800</xdr:rowOff>
    </xdr:from>
    <xdr:to>
      <xdr:col>5</xdr:col>
      <xdr:colOff>171450</xdr:colOff>
      <xdr:row>60</xdr:row>
      <xdr:rowOff>63500</xdr:rowOff>
    </xdr:to>
    <xdr:cxnSp macro="">
      <xdr:nvCxnSpPr>
        <xdr:cNvPr id="463" name="Straight Connector 462">
          <a:extLst>
            <a:ext uri="{FF2B5EF4-FFF2-40B4-BE49-F238E27FC236}">
              <a16:creationId xmlns="" xmlns:a16="http://schemas.microsoft.com/office/drawing/2014/main" id="{DBB85B4C-ED90-48EB-ADBD-D7707798DFA5}"/>
            </a:ext>
          </a:extLst>
        </xdr:cNvPr>
        <xdr:cNvCxnSpPr>
          <a:cxnSpLocks/>
        </xdr:cNvCxnSpPr>
      </xdr:nvCxnSpPr>
      <xdr:spPr>
        <a:xfrm>
          <a:off x="1403350" y="9804400"/>
          <a:ext cx="304800" cy="2540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215900</xdr:colOff>
      <xdr:row>59</xdr:row>
      <xdr:rowOff>177800</xdr:rowOff>
    </xdr:from>
    <xdr:to>
      <xdr:col>4</xdr:col>
      <xdr:colOff>463550</xdr:colOff>
      <xdr:row>61</xdr:row>
      <xdr:rowOff>0</xdr:rowOff>
    </xdr:to>
    <xdr:cxnSp macro="">
      <xdr:nvCxnSpPr>
        <xdr:cNvPr id="464" name="Straight Connector 463">
          <a:extLst>
            <a:ext uri="{FF2B5EF4-FFF2-40B4-BE49-F238E27FC236}">
              <a16:creationId xmlns="" xmlns:a16="http://schemas.microsoft.com/office/drawing/2014/main" id="{8AAE953D-6D1C-4971-844A-D575252EBF70}"/>
            </a:ext>
          </a:extLst>
        </xdr:cNvPr>
        <xdr:cNvCxnSpPr>
          <a:cxnSpLocks/>
        </xdr:cNvCxnSpPr>
      </xdr:nvCxnSpPr>
      <xdr:spPr>
        <a:xfrm>
          <a:off x="1263650" y="9988550"/>
          <a:ext cx="247650" cy="1841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82550</xdr:colOff>
      <xdr:row>60</xdr:row>
      <xdr:rowOff>139700</xdr:rowOff>
    </xdr:from>
    <xdr:to>
      <xdr:col>4</xdr:col>
      <xdr:colOff>304800</xdr:colOff>
      <xdr:row>61</xdr:row>
      <xdr:rowOff>139700</xdr:rowOff>
    </xdr:to>
    <xdr:cxnSp macro="">
      <xdr:nvCxnSpPr>
        <xdr:cNvPr id="465" name="Straight Connector 464">
          <a:extLst>
            <a:ext uri="{FF2B5EF4-FFF2-40B4-BE49-F238E27FC236}">
              <a16:creationId xmlns="" xmlns:a16="http://schemas.microsoft.com/office/drawing/2014/main" id="{D019F30B-C688-43DE-B27D-784C1A638996}"/>
            </a:ext>
          </a:extLst>
        </xdr:cNvPr>
        <xdr:cNvCxnSpPr>
          <a:cxnSpLocks/>
        </xdr:cNvCxnSpPr>
      </xdr:nvCxnSpPr>
      <xdr:spPr>
        <a:xfrm>
          <a:off x="1130300" y="10134600"/>
          <a:ext cx="222250" cy="1778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457200</xdr:colOff>
      <xdr:row>61</xdr:row>
      <xdr:rowOff>120650</xdr:rowOff>
    </xdr:from>
    <xdr:to>
      <xdr:col>4</xdr:col>
      <xdr:colOff>171450</xdr:colOff>
      <xdr:row>62</xdr:row>
      <xdr:rowOff>82550</xdr:rowOff>
    </xdr:to>
    <xdr:cxnSp macro="">
      <xdr:nvCxnSpPr>
        <xdr:cNvPr id="466" name="Straight Connector 465">
          <a:extLst>
            <a:ext uri="{FF2B5EF4-FFF2-40B4-BE49-F238E27FC236}">
              <a16:creationId xmlns="" xmlns:a16="http://schemas.microsoft.com/office/drawing/2014/main" id="{7A318480-C1CA-4779-9C7A-A87ECC247EB3}"/>
            </a:ext>
          </a:extLst>
        </xdr:cNvPr>
        <xdr:cNvCxnSpPr>
          <a:cxnSpLocks/>
        </xdr:cNvCxnSpPr>
      </xdr:nvCxnSpPr>
      <xdr:spPr>
        <a:xfrm>
          <a:off x="1016000" y="10293350"/>
          <a:ext cx="203200" cy="1397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336550</xdr:colOff>
      <xdr:row>62</xdr:row>
      <xdr:rowOff>107950</xdr:rowOff>
    </xdr:from>
    <xdr:to>
      <xdr:col>3</xdr:col>
      <xdr:colOff>482600</xdr:colOff>
      <xdr:row>63</xdr:row>
      <xdr:rowOff>25400</xdr:rowOff>
    </xdr:to>
    <xdr:cxnSp macro="">
      <xdr:nvCxnSpPr>
        <xdr:cNvPr id="467" name="Straight Connector 466">
          <a:extLst>
            <a:ext uri="{FF2B5EF4-FFF2-40B4-BE49-F238E27FC236}">
              <a16:creationId xmlns="" xmlns:a16="http://schemas.microsoft.com/office/drawing/2014/main" id="{BA335A8D-6382-472F-BC0A-53D5342FE1B3}"/>
            </a:ext>
          </a:extLst>
        </xdr:cNvPr>
        <xdr:cNvCxnSpPr>
          <a:cxnSpLocks/>
        </xdr:cNvCxnSpPr>
      </xdr:nvCxnSpPr>
      <xdr:spPr>
        <a:xfrm>
          <a:off x="895350" y="10458450"/>
          <a:ext cx="146050" cy="952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203200</xdr:colOff>
      <xdr:row>63</xdr:row>
      <xdr:rowOff>88900</xdr:rowOff>
    </xdr:from>
    <xdr:to>
      <xdr:col>3</xdr:col>
      <xdr:colOff>311150</xdr:colOff>
      <xdr:row>63</xdr:row>
      <xdr:rowOff>165100</xdr:rowOff>
    </xdr:to>
    <xdr:cxnSp macro="">
      <xdr:nvCxnSpPr>
        <xdr:cNvPr id="468" name="Straight Connector 467">
          <a:extLst>
            <a:ext uri="{FF2B5EF4-FFF2-40B4-BE49-F238E27FC236}">
              <a16:creationId xmlns="" xmlns:a16="http://schemas.microsoft.com/office/drawing/2014/main" id="{C719BCEC-4578-421D-9813-725F80647D7E}"/>
            </a:ext>
          </a:extLst>
        </xdr:cNvPr>
        <xdr:cNvCxnSpPr>
          <a:cxnSpLocks/>
        </xdr:cNvCxnSpPr>
      </xdr:nvCxnSpPr>
      <xdr:spPr>
        <a:xfrm>
          <a:off x="762000" y="10617200"/>
          <a:ext cx="107950" cy="762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196850</xdr:colOff>
      <xdr:row>57</xdr:row>
      <xdr:rowOff>171450</xdr:rowOff>
    </xdr:from>
    <xdr:to>
      <xdr:col>12</xdr:col>
      <xdr:colOff>425450</xdr:colOff>
      <xdr:row>58</xdr:row>
      <xdr:rowOff>127000</xdr:rowOff>
    </xdr:to>
    <xdr:cxnSp macro="">
      <xdr:nvCxnSpPr>
        <xdr:cNvPr id="469" name="Straight Connector 468">
          <a:extLst>
            <a:ext uri="{FF2B5EF4-FFF2-40B4-BE49-F238E27FC236}">
              <a16:creationId xmlns="" xmlns:a16="http://schemas.microsoft.com/office/drawing/2014/main" id="{C60123BA-0831-4817-9745-69E825678619}"/>
            </a:ext>
          </a:extLst>
        </xdr:cNvPr>
        <xdr:cNvCxnSpPr>
          <a:cxnSpLocks/>
        </xdr:cNvCxnSpPr>
      </xdr:nvCxnSpPr>
      <xdr:spPr>
        <a:xfrm flipV="1">
          <a:off x="4597400" y="9613900"/>
          <a:ext cx="228600" cy="1397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368300</xdr:colOff>
      <xdr:row>58</xdr:row>
      <xdr:rowOff>38100</xdr:rowOff>
    </xdr:from>
    <xdr:to>
      <xdr:col>13</xdr:col>
      <xdr:colOff>31750</xdr:colOff>
      <xdr:row>59</xdr:row>
      <xdr:rowOff>82550</xdr:rowOff>
    </xdr:to>
    <xdr:cxnSp macro="">
      <xdr:nvCxnSpPr>
        <xdr:cNvPr id="470" name="Straight Connector 469">
          <a:extLst>
            <a:ext uri="{FF2B5EF4-FFF2-40B4-BE49-F238E27FC236}">
              <a16:creationId xmlns="" xmlns:a16="http://schemas.microsoft.com/office/drawing/2014/main" id="{BEA09867-04AF-4CBD-86B0-E6FACFE54DBF}"/>
            </a:ext>
          </a:extLst>
        </xdr:cNvPr>
        <xdr:cNvCxnSpPr>
          <a:cxnSpLocks/>
        </xdr:cNvCxnSpPr>
      </xdr:nvCxnSpPr>
      <xdr:spPr>
        <a:xfrm flipV="1">
          <a:off x="4768850" y="9664700"/>
          <a:ext cx="330200" cy="2286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533400</xdr:colOff>
      <xdr:row>59</xdr:row>
      <xdr:rowOff>44450</xdr:rowOff>
    </xdr:from>
    <xdr:to>
      <xdr:col>13</xdr:col>
      <xdr:colOff>184150</xdr:colOff>
      <xdr:row>60</xdr:row>
      <xdr:rowOff>50800</xdr:rowOff>
    </xdr:to>
    <xdr:cxnSp macro="">
      <xdr:nvCxnSpPr>
        <xdr:cNvPr id="471" name="Straight Connector 470">
          <a:extLst>
            <a:ext uri="{FF2B5EF4-FFF2-40B4-BE49-F238E27FC236}">
              <a16:creationId xmlns="" xmlns:a16="http://schemas.microsoft.com/office/drawing/2014/main" id="{32EC1789-B85F-4987-970A-A2F5AE82862C}"/>
            </a:ext>
          </a:extLst>
        </xdr:cNvPr>
        <xdr:cNvCxnSpPr>
          <a:cxnSpLocks/>
        </xdr:cNvCxnSpPr>
      </xdr:nvCxnSpPr>
      <xdr:spPr>
        <a:xfrm flipV="1">
          <a:off x="4933950" y="9855200"/>
          <a:ext cx="317500" cy="1905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82550</xdr:colOff>
      <xdr:row>60</xdr:row>
      <xdr:rowOff>63500</xdr:rowOff>
    </xdr:from>
    <xdr:to>
      <xdr:col>13</xdr:col>
      <xdr:colOff>323850</xdr:colOff>
      <xdr:row>61</xdr:row>
      <xdr:rowOff>38100</xdr:rowOff>
    </xdr:to>
    <xdr:cxnSp macro="">
      <xdr:nvCxnSpPr>
        <xdr:cNvPr id="472" name="Straight Connector 471">
          <a:extLst>
            <a:ext uri="{FF2B5EF4-FFF2-40B4-BE49-F238E27FC236}">
              <a16:creationId xmlns="" xmlns:a16="http://schemas.microsoft.com/office/drawing/2014/main" id="{BBFAE0CC-C1F8-47C8-BAD5-29A7B08BCA17}"/>
            </a:ext>
          </a:extLst>
        </xdr:cNvPr>
        <xdr:cNvCxnSpPr>
          <a:cxnSpLocks/>
        </xdr:cNvCxnSpPr>
      </xdr:nvCxnSpPr>
      <xdr:spPr>
        <a:xfrm flipV="1">
          <a:off x="5149850" y="10058400"/>
          <a:ext cx="241300" cy="1524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285750</xdr:colOff>
      <xdr:row>61</xdr:row>
      <xdr:rowOff>69850</xdr:rowOff>
    </xdr:from>
    <xdr:to>
      <xdr:col>14</xdr:col>
      <xdr:colOff>6350</xdr:colOff>
      <xdr:row>62</xdr:row>
      <xdr:rowOff>19050</xdr:rowOff>
    </xdr:to>
    <xdr:cxnSp macro="">
      <xdr:nvCxnSpPr>
        <xdr:cNvPr id="473" name="Straight Connector 472">
          <a:extLst>
            <a:ext uri="{FF2B5EF4-FFF2-40B4-BE49-F238E27FC236}">
              <a16:creationId xmlns="" xmlns:a16="http://schemas.microsoft.com/office/drawing/2014/main" id="{97E9BA96-C012-43E7-A593-CFD7CDB55908}"/>
            </a:ext>
          </a:extLst>
        </xdr:cNvPr>
        <xdr:cNvCxnSpPr>
          <a:cxnSpLocks/>
        </xdr:cNvCxnSpPr>
      </xdr:nvCxnSpPr>
      <xdr:spPr>
        <a:xfrm flipV="1">
          <a:off x="5353050" y="10242550"/>
          <a:ext cx="209550" cy="1270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6350</xdr:colOff>
      <xdr:row>62</xdr:row>
      <xdr:rowOff>88900</xdr:rowOff>
    </xdr:from>
    <xdr:to>
      <xdr:col>14</xdr:col>
      <xdr:colOff>152400</xdr:colOff>
      <xdr:row>63</xdr:row>
      <xdr:rowOff>0</xdr:rowOff>
    </xdr:to>
    <xdr:cxnSp macro="">
      <xdr:nvCxnSpPr>
        <xdr:cNvPr id="474" name="Straight Connector 473">
          <a:extLst>
            <a:ext uri="{FF2B5EF4-FFF2-40B4-BE49-F238E27FC236}">
              <a16:creationId xmlns="" xmlns:a16="http://schemas.microsoft.com/office/drawing/2014/main" id="{7E938E38-5ECC-4788-9DDB-71433B123BB1}"/>
            </a:ext>
          </a:extLst>
        </xdr:cNvPr>
        <xdr:cNvCxnSpPr>
          <a:cxnSpLocks/>
        </xdr:cNvCxnSpPr>
      </xdr:nvCxnSpPr>
      <xdr:spPr>
        <a:xfrm flipV="1">
          <a:off x="5562600" y="10439400"/>
          <a:ext cx="146050" cy="889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184150</xdr:colOff>
      <xdr:row>63</xdr:row>
      <xdr:rowOff>82550</xdr:rowOff>
    </xdr:from>
    <xdr:to>
      <xdr:col>14</xdr:col>
      <xdr:colOff>279400</xdr:colOff>
      <xdr:row>63</xdr:row>
      <xdr:rowOff>133350</xdr:rowOff>
    </xdr:to>
    <xdr:cxnSp macro="">
      <xdr:nvCxnSpPr>
        <xdr:cNvPr id="475" name="Straight Connector 474">
          <a:extLst>
            <a:ext uri="{FF2B5EF4-FFF2-40B4-BE49-F238E27FC236}">
              <a16:creationId xmlns="" xmlns:a16="http://schemas.microsoft.com/office/drawing/2014/main" id="{8ECC0FD9-9A9C-4631-A843-906B21C2FAA1}"/>
            </a:ext>
          </a:extLst>
        </xdr:cNvPr>
        <xdr:cNvCxnSpPr>
          <a:cxnSpLocks/>
        </xdr:cNvCxnSpPr>
      </xdr:nvCxnSpPr>
      <xdr:spPr>
        <a:xfrm flipV="1">
          <a:off x="5740400" y="10610850"/>
          <a:ext cx="95250" cy="508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876300</xdr:colOff>
      <xdr:row>73</xdr:row>
      <xdr:rowOff>177800</xdr:rowOff>
    </xdr:from>
    <xdr:to>
      <xdr:col>14</xdr:col>
      <xdr:colOff>603250</xdr:colOff>
      <xdr:row>80</xdr:row>
      <xdr:rowOff>177800</xdr:rowOff>
    </xdr:to>
    <xdr:cxnSp macro="">
      <xdr:nvCxnSpPr>
        <xdr:cNvPr id="476" name="Straight Connector 475">
          <a:extLst>
            <a:ext uri="{FF2B5EF4-FFF2-40B4-BE49-F238E27FC236}">
              <a16:creationId xmlns="" xmlns:a16="http://schemas.microsoft.com/office/drawing/2014/main" id="{505E5B37-86B1-463D-B6C4-1BF1EAFFE4CA}"/>
            </a:ext>
          </a:extLst>
        </xdr:cNvPr>
        <xdr:cNvCxnSpPr/>
      </xdr:nvCxnSpPr>
      <xdr:spPr>
        <a:xfrm>
          <a:off x="5073650" y="9366250"/>
          <a:ext cx="97790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0</xdr:colOff>
      <xdr:row>74</xdr:row>
      <xdr:rowOff>0</xdr:rowOff>
    </xdr:from>
    <xdr:to>
      <xdr:col>5</xdr:col>
      <xdr:colOff>6350</xdr:colOff>
      <xdr:row>81</xdr:row>
      <xdr:rowOff>0</xdr:rowOff>
    </xdr:to>
    <xdr:cxnSp macro="">
      <xdr:nvCxnSpPr>
        <xdr:cNvPr id="477" name="Straight Connector 476">
          <a:extLst>
            <a:ext uri="{FF2B5EF4-FFF2-40B4-BE49-F238E27FC236}">
              <a16:creationId xmlns="" xmlns:a16="http://schemas.microsoft.com/office/drawing/2014/main" id="{52B366B9-52E5-4416-B242-666AA27CEFEA}"/>
            </a:ext>
          </a:extLst>
        </xdr:cNvPr>
        <xdr:cNvCxnSpPr/>
      </xdr:nvCxnSpPr>
      <xdr:spPr>
        <a:xfrm flipV="1">
          <a:off x="552450" y="9372600"/>
          <a:ext cx="98425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603250</xdr:colOff>
      <xdr:row>72</xdr:row>
      <xdr:rowOff>0</xdr:rowOff>
    </xdr:from>
    <xdr:to>
      <xdr:col>6</xdr:col>
      <xdr:colOff>6350</xdr:colOff>
      <xdr:row>72</xdr:row>
      <xdr:rowOff>0</xdr:rowOff>
    </xdr:to>
    <xdr:cxnSp macro="">
      <xdr:nvCxnSpPr>
        <xdr:cNvPr id="478" name="Straight Arrow Connector 477">
          <a:extLst>
            <a:ext uri="{FF2B5EF4-FFF2-40B4-BE49-F238E27FC236}">
              <a16:creationId xmlns="" xmlns:a16="http://schemas.microsoft.com/office/drawing/2014/main" id="{3493C72F-0121-4A44-BD5D-309F2C91409C}"/>
            </a:ext>
          </a:extLst>
        </xdr:cNvPr>
        <xdr:cNvCxnSpPr/>
      </xdr:nvCxnSpPr>
      <xdr:spPr>
        <a:xfrm>
          <a:off x="1530350" y="9080500"/>
          <a:ext cx="67945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6350</xdr:colOff>
      <xdr:row>72</xdr:row>
      <xdr:rowOff>6350</xdr:rowOff>
    </xdr:from>
    <xdr:to>
      <xdr:col>13</xdr:col>
      <xdr:colOff>19050</xdr:colOff>
      <xdr:row>72</xdr:row>
      <xdr:rowOff>6350</xdr:rowOff>
    </xdr:to>
    <xdr:cxnSp macro="">
      <xdr:nvCxnSpPr>
        <xdr:cNvPr id="479" name="Straight Arrow Connector 478">
          <a:extLst>
            <a:ext uri="{FF2B5EF4-FFF2-40B4-BE49-F238E27FC236}">
              <a16:creationId xmlns="" xmlns:a16="http://schemas.microsoft.com/office/drawing/2014/main" id="{86960B5C-A42F-447A-B603-480A359DE300}"/>
            </a:ext>
          </a:extLst>
        </xdr:cNvPr>
        <xdr:cNvCxnSpPr/>
      </xdr:nvCxnSpPr>
      <xdr:spPr>
        <a:xfrm>
          <a:off x="4406900" y="9086850"/>
          <a:ext cx="68580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82550</xdr:colOff>
      <xdr:row>74</xdr:row>
      <xdr:rowOff>0</xdr:rowOff>
    </xdr:from>
    <xdr:to>
      <xdr:col>1</xdr:col>
      <xdr:colOff>82550</xdr:colOff>
      <xdr:row>76</xdr:row>
      <xdr:rowOff>76200</xdr:rowOff>
    </xdr:to>
    <xdr:cxnSp macro="">
      <xdr:nvCxnSpPr>
        <xdr:cNvPr id="480" name="Straight Arrow Connector 479">
          <a:extLst>
            <a:ext uri="{FF2B5EF4-FFF2-40B4-BE49-F238E27FC236}">
              <a16:creationId xmlns="" xmlns:a16="http://schemas.microsoft.com/office/drawing/2014/main" id="{711064CC-34C2-4BD5-ACB7-9EB16D4E2AA1}"/>
            </a:ext>
          </a:extLst>
        </xdr:cNvPr>
        <xdr:cNvCxnSpPr/>
      </xdr:nvCxnSpPr>
      <xdr:spPr>
        <a:xfrm flipV="1">
          <a:off x="387350" y="93726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74</xdr:row>
      <xdr:rowOff>6350</xdr:rowOff>
    </xdr:from>
    <xdr:to>
      <xdr:col>16</xdr:col>
      <xdr:colOff>82550</xdr:colOff>
      <xdr:row>76</xdr:row>
      <xdr:rowOff>82550</xdr:rowOff>
    </xdr:to>
    <xdr:cxnSp macro="">
      <xdr:nvCxnSpPr>
        <xdr:cNvPr id="481" name="Straight Arrow Connector 480">
          <a:extLst>
            <a:ext uri="{FF2B5EF4-FFF2-40B4-BE49-F238E27FC236}">
              <a16:creationId xmlns="" xmlns:a16="http://schemas.microsoft.com/office/drawing/2014/main" id="{8DE955E6-42AA-45BD-8D6E-75F5AAB5FE8E}"/>
            </a:ext>
          </a:extLst>
        </xdr:cNvPr>
        <xdr:cNvCxnSpPr/>
      </xdr:nvCxnSpPr>
      <xdr:spPr>
        <a:xfrm flipV="1">
          <a:off x="6242050" y="93789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78</xdr:row>
      <xdr:rowOff>107950</xdr:rowOff>
    </xdr:from>
    <xdr:to>
      <xdr:col>1</xdr:col>
      <xdr:colOff>76200</xdr:colOff>
      <xdr:row>81</xdr:row>
      <xdr:rowOff>12700</xdr:rowOff>
    </xdr:to>
    <xdr:cxnSp macro="">
      <xdr:nvCxnSpPr>
        <xdr:cNvPr id="482" name="Straight Arrow Connector 481">
          <a:extLst>
            <a:ext uri="{FF2B5EF4-FFF2-40B4-BE49-F238E27FC236}">
              <a16:creationId xmlns="" xmlns:a16="http://schemas.microsoft.com/office/drawing/2014/main" id="{666504A4-BDFC-44DC-8D74-D3341D319134}"/>
            </a:ext>
          </a:extLst>
        </xdr:cNvPr>
        <xdr:cNvCxnSpPr/>
      </xdr:nvCxnSpPr>
      <xdr:spPr>
        <a:xfrm>
          <a:off x="381000" y="102044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78</xdr:row>
      <xdr:rowOff>101600</xdr:rowOff>
    </xdr:from>
    <xdr:to>
      <xdr:col>16</xdr:col>
      <xdr:colOff>82550</xdr:colOff>
      <xdr:row>81</xdr:row>
      <xdr:rowOff>6350</xdr:rowOff>
    </xdr:to>
    <xdr:cxnSp macro="">
      <xdr:nvCxnSpPr>
        <xdr:cNvPr id="483" name="Straight Arrow Connector 482">
          <a:extLst>
            <a:ext uri="{FF2B5EF4-FFF2-40B4-BE49-F238E27FC236}">
              <a16:creationId xmlns="" xmlns:a16="http://schemas.microsoft.com/office/drawing/2014/main" id="{1A727F76-9F8A-4720-A0D2-39D433981639}"/>
            </a:ext>
          </a:extLst>
        </xdr:cNvPr>
        <xdr:cNvCxnSpPr/>
      </xdr:nvCxnSpPr>
      <xdr:spPr>
        <a:xfrm>
          <a:off x="6242050" y="101981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xdr:colOff>
      <xdr:row>73</xdr:row>
      <xdr:rowOff>177800</xdr:rowOff>
    </xdr:from>
    <xdr:to>
      <xdr:col>5</xdr:col>
      <xdr:colOff>361950</xdr:colOff>
      <xdr:row>75</xdr:row>
      <xdr:rowOff>82550</xdr:rowOff>
    </xdr:to>
    <xdr:cxnSp macro="">
      <xdr:nvCxnSpPr>
        <xdr:cNvPr id="486" name="Straight Connector 485">
          <a:extLst>
            <a:ext uri="{FF2B5EF4-FFF2-40B4-BE49-F238E27FC236}">
              <a16:creationId xmlns="" xmlns:a16="http://schemas.microsoft.com/office/drawing/2014/main" id="{10BF6053-5E55-4D4B-B6E8-99062D1017E1}"/>
            </a:ext>
          </a:extLst>
        </xdr:cNvPr>
        <xdr:cNvCxnSpPr>
          <a:cxnSpLocks/>
        </xdr:cNvCxnSpPr>
      </xdr:nvCxnSpPr>
      <xdr:spPr>
        <a:xfrm>
          <a:off x="1543050" y="12280900"/>
          <a:ext cx="355600" cy="2730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431800</xdr:colOff>
      <xdr:row>73</xdr:row>
      <xdr:rowOff>177800</xdr:rowOff>
    </xdr:from>
    <xdr:to>
      <xdr:col>5</xdr:col>
      <xdr:colOff>611323</xdr:colOff>
      <xdr:row>74</xdr:row>
      <xdr:rowOff>128289</xdr:rowOff>
    </xdr:to>
    <xdr:cxnSp macro="">
      <xdr:nvCxnSpPr>
        <xdr:cNvPr id="487" name="Straight Connector 486">
          <a:extLst>
            <a:ext uri="{FF2B5EF4-FFF2-40B4-BE49-F238E27FC236}">
              <a16:creationId xmlns="" xmlns:a16="http://schemas.microsoft.com/office/drawing/2014/main" id="{DD146718-49BA-4367-9397-49A81FE19C8F}"/>
            </a:ext>
          </a:extLst>
        </xdr:cNvPr>
        <xdr:cNvCxnSpPr>
          <a:cxnSpLocks/>
        </xdr:cNvCxnSpPr>
      </xdr:nvCxnSpPr>
      <xdr:spPr>
        <a:xfrm>
          <a:off x="1962150" y="9366250"/>
          <a:ext cx="179523" cy="134639"/>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355600</xdr:colOff>
      <xdr:row>74</xdr:row>
      <xdr:rowOff>177800</xdr:rowOff>
    </xdr:from>
    <xdr:to>
      <xdr:col>5</xdr:col>
      <xdr:colOff>152400</xdr:colOff>
      <xdr:row>76</xdr:row>
      <xdr:rowOff>31750</xdr:rowOff>
    </xdr:to>
    <xdr:cxnSp macro="">
      <xdr:nvCxnSpPr>
        <xdr:cNvPr id="488" name="Straight Connector 487">
          <a:extLst>
            <a:ext uri="{FF2B5EF4-FFF2-40B4-BE49-F238E27FC236}">
              <a16:creationId xmlns="" xmlns:a16="http://schemas.microsoft.com/office/drawing/2014/main" id="{D4BF668C-7E55-4A1B-BB91-CD1981075BCD}"/>
            </a:ext>
          </a:extLst>
        </xdr:cNvPr>
        <xdr:cNvCxnSpPr>
          <a:cxnSpLocks/>
        </xdr:cNvCxnSpPr>
      </xdr:nvCxnSpPr>
      <xdr:spPr>
        <a:xfrm>
          <a:off x="1403350" y="12465050"/>
          <a:ext cx="285750" cy="2222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215900</xdr:colOff>
      <xdr:row>75</xdr:row>
      <xdr:rowOff>177800</xdr:rowOff>
    </xdr:from>
    <xdr:to>
      <xdr:col>4</xdr:col>
      <xdr:colOff>457200</xdr:colOff>
      <xdr:row>77</xdr:row>
      <xdr:rowOff>0</xdr:rowOff>
    </xdr:to>
    <xdr:cxnSp macro="">
      <xdr:nvCxnSpPr>
        <xdr:cNvPr id="489" name="Straight Connector 488">
          <a:extLst>
            <a:ext uri="{FF2B5EF4-FFF2-40B4-BE49-F238E27FC236}">
              <a16:creationId xmlns="" xmlns:a16="http://schemas.microsoft.com/office/drawing/2014/main" id="{346A01E5-49D0-4E91-B7C7-54C68B79024E}"/>
            </a:ext>
          </a:extLst>
        </xdr:cNvPr>
        <xdr:cNvCxnSpPr>
          <a:cxnSpLocks/>
        </xdr:cNvCxnSpPr>
      </xdr:nvCxnSpPr>
      <xdr:spPr>
        <a:xfrm>
          <a:off x="1263650" y="12649200"/>
          <a:ext cx="241300" cy="1841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82550</xdr:colOff>
      <xdr:row>76</xdr:row>
      <xdr:rowOff>139700</xdr:rowOff>
    </xdr:from>
    <xdr:to>
      <xdr:col>4</xdr:col>
      <xdr:colOff>298450</xdr:colOff>
      <xdr:row>77</xdr:row>
      <xdr:rowOff>127000</xdr:rowOff>
    </xdr:to>
    <xdr:cxnSp macro="">
      <xdr:nvCxnSpPr>
        <xdr:cNvPr id="490" name="Straight Connector 489">
          <a:extLst>
            <a:ext uri="{FF2B5EF4-FFF2-40B4-BE49-F238E27FC236}">
              <a16:creationId xmlns="" xmlns:a16="http://schemas.microsoft.com/office/drawing/2014/main" id="{6380E9CB-88AC-4BE0-966D-F729CF69E98F}"/>
            </a:ext>
          </a:extLst>
        </xdr:cNvPr>
        <xdr:cNvCxnSpPr>
          <a:cxnSpLocks/>
        </xdr:cNvCxnSpPr>
      </xdr:nvCxnSpPr>
      <xdr:spPr>
        <a:xfrm>
          <a:off x="1130300" y="12795250"/>
          <a:ext cx="215900" cy="1651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457200</xdr:colOff>
      <xdr:row>77</xdr:row>
      <xdr:rowOff>120650</xdr:rowOff>
    </xdr:from>
    <xdr:to>
      <xdr:col>4</xdr:col>
      <xdr:colOff>146050</xdr:colOff>
      <xdr:row>78</xdr:row>
      <xdr:rowOff>69850</xdr:rowOff>
    </xdr:to>
    <xdr:cxnSp macro="">
      <xdr:nvCxnSpPr>
        <xdr:cNvPr id="491" name="Straight Connector 490">
          <a:extLst>
            <a:ext uri="{FF2B5EF4-FFF2-40B4-BE49-F238E27FC236}">
              <a16:creationId xmlns="" xmlns:a16="http://schemas.microsoft.com/office/drawing/2014/main" id="{288A01CA-1261-4AD5-918A-50C5800CFE93}"/>
            </a:ext>
          </a:extLst>
        </xdr:cNvPr>
        <xdr:cNvCxnSpPr>
          <a:cxnSpLocks/>
        </xdr:cNvCxnSpPr>
      </xdr:nvCxnSpPr>
      <xdr:spPr>
        <a:xfrm>
          <a:off x="1016000" y="12954000"/>
          <a:ext cx="177800" cy="1270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336550</xdr:colOff>
      <xdr:row>78</xdr:row>
      <xdr:rowOff>107950</xdr:rowOff>
    </xdr:from>
    <xdr:to>
      <xdr:col>3</xdr:col>
      <xdr:colOff>450850</xdr:colOff>
      <xdr:row>79</xdr:row>
      <xdr:rowOff>6350</xdr:rowOff>
    </xdr:to>
    <xdr:cxnSp macro="">
      <xdr:nvCxnSpPr>
        <xdr:cNvPr id="492" name="Straight Connector 491">
          <a:extLst>
            <a:ext uri="{FF2B5EF4-FFF2-40B4-BE49-F238E27FC236}">
              <a16:creationId xmlns="" xmlns:a16="http://schemas.microsoft.com/office/drawing/2014/main" id="{AC69BD64-87A4-40B4-B9BA-226E4B2C4372}"/>
            </a:ext>
          </a:extLst>
        </xdr:cNvPr>
        <xdr:cNvCxnSpPr>
          <a:cxnSpLocks/>
        </xdr:cNvCxnSpPr>
      </xdr:nvCxnSpPr>
      <xdr:spPr>
        <a:xfrm>
          <a:off x="895350" y="13119100"/>
          <a:ext cx="114300" cy="762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203200</xdr:colOff>
      <xdr:row>79</xdr:row>
      <xdr:rowOff>88900</xdr:rowOff>
    </xdr:from>
    <xdr:to>
      <xdr:col>3</xdr:col>
      <xdr:colOff>311150</xdr:colOff>
      <xdr:row>79</xdr:row>
      <xdr:rowOff>139700</xdr:rowOff>
    </xdr:to>
    <xdr:cxnSp macro="">
      <xdr:nvCxnSpPr>
        <xdr:cNvPr id="493" name="Straight Connector 492">
          <a:extLst>
            <a:ext uri="{FF2B5EF4-FFF2-40B4-BE49-F238E27FC236}">
              <a16:creationId xmlns="" xmlns:a16="http://schemas.microsoft.com/office/drawing/2014/main" id="{E74FD102-012E-4688-8617-619E23A5EB7F}"/>
            </a:ext>
          </a:extLst>
        </xdr:cNvPr>
        <xdr:cNvCxnSpPr>
          <a:cxnSpLocks/>
        </xdr:cNvCxnSpPr>
      </xdr:nvCxnSpPr>
      <xdr:spPr>
        <a:xfrm>
          <a:off x="762000" y="13277850"/>
          <a:ext cx="107950" cy="508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184150</xdr:colOff>
      <xdr:row>73</xdr:row>
      <xdr:rowOff>171450</xdr:rowOff>
    </xdr:from>
    <xdr:to>
      <xdr:col>12</xdr:col>
      <xdr:colOff>425450</xdr:colOff>
      <xdr:row>74</xdr:row>
      <xdr:rowOff>146050</xdr:rowOff>
    </xdr:to>
    <xdr:cxnSp macro="">
      <xdr:nvCxnSpPr>
        <xdr:cNvPr id="494" name="Straight Connector 493">
          <a:extLst>
            <a:ext uri="{FF2B5EF4-FFF2-40B4-BE49-F238E27FC236}">
              <a16:creationId xmlns="" xmlns:a16="http://schemas.microsoft.com/office/drawing/2014/main" id="{488071A8-B936-4146-BF78-467478D28C14}"/>
            </a:ext>
          </a:extLst>
        </xdr:cNvPr>
        <xdr:cNvCxnSpPr>
          <a:cxnSpLocks/>
        </xdr:cNvCxnSpPr>
      </xdr:nvCxnSpPr>
      <xdr:spPr>
        <a:xfrm flipV="1">
          <a:off x="4584700" y="12274550"/>
          <a:ext cx="241300" cy="1587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361950</xdr:colOff>
      <xdr:row>74</xdr:row>
      <xdr:rowOff>38100</xdr:rowOff>
    </xdr:from>
    <xdr:to>
      <xdr:col>13</xdr:col>
      <xdr:colOff>31750</xdr:colOff>
      <xdr:row>75</xdr:row>
      <xdr:rowOff>101600</xdr:rowOff>
    </xdr:to>
    <xdr:cxnSp macro="">
      <xdr:nvCxnSpPr>
        <xdr:cNvPr id="495" name="Straight Connector 494">
          <a:extLst>
            <a:ext uri="{FF2B5EF4-FFF2-40B4-BE49-F238E27FC236}">
              <a16:creationId xmlns="" xmlns:a16="http://schemas.microsoft.com/office/drawing/2014/main" id="{DD1DAD4A-9E70-4CB6-96EE-3A7FAFACC712}"/>
            </a:ext>
          </a:extLst>
        </xdr:cNvPr>
        <xdr:cNvCxnSpPr>
          <a:cxnSpLocks/>
        </xdr:cNvCxnSpPr>
      </xdr:nvCxnSpPr>
      <xdr:spPr>
        <a:xfrm flipV="1">
          <a:off x="4762500" y="12325350"/>
          <a:ext cx="336550" cy="2476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565150</xdr:colOff>
      <xdr:row>75</xdr:row>
      <xdr:rowOff>44450</xdr:rowOff>
    </xdr:from>
    <xdr:to>
      <xdr:col>13</xdr:col>
      <xdr:colOff>184150</xdr:colOff>
      <xdr:row>76</xdr:row>
      <xdr:rowOff>63500</xdr:rowOff>
    </xdr:to>
    <xdr:cxnSp macro="">
      <xdr:nvCxnSpPr>
        <xdr:cNvPr id="496" name="Straight Connector 495">
          <a:extLst>
            <a:ext uri="{FF2B5EF4-FFF2-40B4-BE49-F238E27FC236}">
              <a16:creationId xmlns="" xmlns:a16="http://schemas.microsoft.com/office/drawing/2014/main" id="{B759E3BF-FB8F-4AF9-A127-7EA36B70A4FB}"/>
            </a:ext>
          </a:extLst>
        </xdr:cNvPr>
        <xdr:cNvCxnSpPr>
          <a:cxnSpLocks/>
        </xdr:cNvCxnSpPr>
      </xdr:nvCxnSpPr>
      <xdr:spPr>
        <a:xfrm flipV="1">
          <a:off x="4965700" y="12515850"/>
          <a:ext cx="285750" cy="2032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88900</xdr:colOff>
      <xdr:row>76</xdr:row>
      <xdr:rowOff>63500</xdr:rowOff>
    </xdr:from>
    <xdr:to>
      <xdr:col>13</xdr:col>
      <xdr:colOff>323850</xdr:colOff>
      <xdr:row>77</xdr:row>
      <xdr:rowOff>38100</xdr:rowOff>
    </xdr:to>
    <xdr:cxnSp macro="">
      <xdr:nvCxnSpPr>
        <xdr:cNvPr id="497" name="Straight Connector 496">
          <a:extLst>
            <a:ext uri="{FF2B5EF4-FFF2-40B4-BE49-F238E27FC236}">
              <a16:creationId xmlns="" xmlns:a16="http://schemas.microsoft.com/office/drawing/2014/main" id="{98D32BBD-337E-437C-B91E-4C3F307CD6B6}"/>
            </a:ext>
          </a:extLst>
        </xdr:cNvPr>
        <xdr:cNvCxnSpPr>
          <a:cxnSpLocks/>
        </xdr:cNvCxnSpPr>
      </xdr:nvCxnSpPr>
      <xdr:spPr>
        <a:xfrm flipV="1">
          <a:off x="5156200" y="12719050"/>
          <a:ext cx="234950" cy="1524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273050</xdr:colOff>
      <xdr:row>77</xdr:row>
      <xdr:rowOff>69850</xdr:rowOff>
    </xdr:from>
    <xdr:to>
      <xdr:col>14</xdr:col>
      <xdr:colOff>6350</xdr:colOff>
      <xdr:row>78</xdr:row>
      <xdr:rowOff>31750</xdr:rowOff>
    </xdr:to>
    <xdr:cxnSp macro="">
      <xdr:nvCxnSpPr>
        <xdr:cNvPr id="498" name="Straight Connector 497">
          <a:extLst>
            <a:ext uri="{FF2B5EF4-FFF2-40B4-BE49-F238E27FC236}">
              <a16:creationId xmlns="" xmlns:a16="http://schemas.microsoft.com/office/drawing/2014/main" id="{D3504C0A-0EE4-4F27-A660-B8DA364D9BB9}"/>
            </a:ext>
          </a:extLst>
        </xdr:cNvPr>
        <xdr:cNvCxnSpPr>
          <a:cxnSpLocks/>
        </xdr:cNvCxnSpPr>
      </xdr:nvCxnSpPr>
      <xdr:spPr>
        <a:xfrm flipV="1">
          <a:off x="5340350" y="12903200"/>
          <a:ext cx="222250" cy="1397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482600</xdr:colOff>
      <xdr:row>78</xdr:row>
      <xdr:rowOff>88900</xdr:rowOff>
    </xdr:from>
    <xdr:to>
      <xdr:col>14</xdr:col>
      <xdr:colOff>152400</xdr:colOff>
      <xdr:row>79</xdr:row>
      <xdr:rowOff>6350</xdr:rowOff>
    </xdr:to>
    <xdr:cxnSp macro="">
      <xdr:nvCxnSpPr>
        <xdr:cNvPr id="499" name="Straight Connector 498">
          <a:extLst>
            <a:ext uri="{FF2B5EF4-FFF2-40B4-BE49-F238E27FC236}">
              <a16:creationId xmlns="" xmlns:a16="http://schemas.microsoft.com/office/drawing/2014/main" id="{840E7AAE-07ED-4288-B954-7BDBE1989002}"/>
            </a:ext>
          </a:extLst>
        </xdr:cNvPr>
        <xdr:cNvCxnSpPr>
          <a:cxnSpLocks/>
        </xdr:cNvCxnSpPr>
      </xdr:nvCxnSpPr>
      <xdr:spPr>
        <a:xfrm flipV="1">
          <a:off x="5549900" y="13100050"/>
          <a:ext cx="158750" cy="952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122061</xdr:colOff>
      <xdr:row>79</xdr:row>
      <xdr:rowOff>82550</xdr:rowOff>
    </xdr:from>
    <xdr:to>
      <xdr:col>14</xdr:col>
      <xdr:colOff>279400</xdr:colOff>
      <xdr:row>80</xdr:row>
      <xdr:rowOff>19050</xdr:rowOff>
    </xdr:to>
    <xdr:cxnSp macro="">
      <xdr:nvCxnSpPr>
        <xdr:cNvPr id="500" name="Straight Connector 499">
          <a:extLst>
            <a:ext uri="{FF2B5EF4-FFF2-40B4-BE49-F238E27FC236}">
              <a16:creationId xmlns="" xmlns:a16="http://schemas.microsoft.com/office/drawing/2014/main" id="{6182AE10-5D3C-44B6-904E-1E83C040D499}"/>
            </a:ext>
          </a:extLst>
        </xdr:cNvPr>
        <xdr:cNvCxnSpPr>
          <a:cxnSpLocks/>
        </xdr:cNvCxnSpPr>
      </xdr:nvCxnSpPr>
      <xdr:spPr>
        <a:xfrm flipV="1">
          <a:off x="5684661" y="10356850"/>
          <a:ext cx="157339" cy="1143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876300</xdr:colOff>
      <xdr:row>89</xdr:row>
      <xdr:rowOff>177800</xdr:rowOff>
    </xdr:from>
    <xdr:to>
      <xdr:col>14</xdr:col>
      <xdr:colOff>603250</xdr:colOff>
      <xdr:row>96</xdr:row>
      <xdr:rowOff>177800</xdr:rowOff>
    </xdr:to>
    <xdr:cxnSp macro="">
      <xdr:nvCxnSpPr>
        <xdr:cNvPr id="501" name="Straight Connector 500">
          <a:extLst>
            <a:ext uri="{FF2B5EF4-FFF2-40B4-BE49-F238E27FC236}">
              <a16:creationId xmlns="" xmlns:a16="http://schemas.microsoft.com/office/drawing/2014/main" id="{485B6C9B-B7F0-4D5B-870D-659B281431F2}"/>
            </a:ext>
          </a:extLst>
        </xdr:cNvPr>
        <xdr:cNvCxnSpPr/>
      </xdr:nvCxnSpPr>
      <xdr:spPr>
        <a:xfrm>
          <a:off x="5073650" y="12026900"/>
          <a:ext cx="97790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0</xdr:colOff>
      <xdr:row>90</xdr:row>
      <xdr:rowOff>0</xdr:rowOff>
    </xdr:from>
    <xdr:to>
      <xdr:col>5</xdr:col>
      <xdr:colOff>6350</xdr:colOff>
      <xdr:row>97</xdr:row>
      <xdr:rowOff>0</xdr:rowOff>
    </xdr:to>
    <xdr:cxnSp macro="">
      <xdr:nvCxnSpPr>
        <xdr:cNvPr id="502" name="Straight Connector 501">
          <a:extLst>
            <a:ext uri="{FF2B5EF4-FFF2-40B4-BE49-F238E27FC236}">
              <a16:creationId xmlns="" xmlns:a16="http://schemas.microsoft.com/office/drawing/2014/main" id="{542C762D-679F-4E32-8BF7-61D02D87B412}"/>
            </a:ext>
          </a:extLst>
        </xdr:cNvPr>
        <xdr:cNvCxnSpPr/>
      </xdr:nvCxnSpPr>
      <xdr:spPr>
        <a:xfrm flipV="1">
          <a:off x="552450" y="12033250"/>
          <a:ext cx="98425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603250</xdr:colOff>
      <xdr:row>88</xdr:row>
      <xdr:rowOff>0</xdr:rowOff>
    </xdr:from>
    <xdr:to>
      <xdr:col>6</xdr:col>
      <xdr:colOff>6350</xdr:colOff>
      <xdr:row>88</xdr:row>
      <xdr:rowOff>0</xdr:rowOff>
    </xdr:to>
    <xdr:cxnSp macro="">
      <xdr:nvCxnSpPr>
        <xdr:cNvPr id="503" name="Straight Arrow Connector 502">
          <a:extLst>
            <a:ext uri="{FF2B5EF4-FFF2-40B4-BE49-F238E27FC236}">
              <a16:creationId xmlns="" xmlns:a16="http://schemas.microsoft.com/office/drawing/2014/main" id="{0FBBAF31-3F9E-4F72-BC80-78DC041F065D}"/>
            </a:ext>
          </a:extLst>
        </xdr:cNvPr>
        <xdr:cNvCxnSpPr/>
      </xdr:nvCxnSpPr>
      <xdr:spPr>
        <a:xfrm>
          <a:off x="1530350" y="11741150"/>
          <a:ext cx="67945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6350</xdr:colOff>
      <xdr:row>88</xdr:row>
      <xdr:rowOff>6350</xdr:rowOff>
    </xdr:from>
    <xdr:to>
      <xdr:col>13</xdr:col>
      <xdr:colOff>19050</xdr:colOff>
      <xdr:row>88</xdr:row>
      <xdr:rowOff>6350</xdr:rowOff>
    </xdr:to>
    <xdr:cxnSp macro="">
      <xdr:nvCxnSpPr>
        <xdr:cNvPr id="504" name="Straight Arrow Connector 503">
          <a:extLst>
            <a:ext uri="{FF2B5EF4-FFF2-40B4-BE49-F238E27FC236}">
              <a16:creationId xmlns="" xmlns:a16="http://schemas.microsoft.com/office/drawing/2014/main" id="{7874BFBF-9C03-47A6-ADAB-C7030E41DDB2}"/>
            </a:ext>
          </a:extLst>
        </xdr:cNvPr>
        <xdr:cNvCxnSpPr/>
      </xdr:nvCxnSpPr>
      <xdr:spPr>
        <a:xfrm>
          <a:off x="4406900" y="11747500"/>
          <a:ext cx="68580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82550</xdr:colOff>
      <xdr:row>90</xdr:row>
      <xdr:rowOff>0</xdr:rowOff>
    </xdr:from>
    <xdr:to>
      <xdr:col>1</xdr:col>
      <xdr:colOff>82550</xdr:colOff>
      <xdr:row>92</xdr:row>
      <xdr:rowOff>76200</xdr:rowOff>
    </xdr:to>
    <xdr:cxnSp macro="">
      <xdr:nvCxnSpPr>
        <xdr:cNvPr id="505" name="Straight Arrow Connector 504">
          <a:extLst>
            <a:ext uri="{FF2B5EF4-FFF2-40B4-BE49-F238E27FC236}">
              <a16:creationId xmlns="" xmlns:a16="http://schemas.microsoft.com/office/drawing/2014/main" id="{14579CBA-74BA-42AD-99AA-945D59EBBB5A}"/>
            </a:ext>
          </a:extLst>
        </xdr:cNvPr>
        <xdr:cNvCxnSpPr/>
      </xdr:nvCxnSpPr>
      <xdr:spPr>
        <a:xfrm flipV="1">
          <a:off x="387350" y="120332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90</xdr:row>
      <xdr:rowOff>6350</xdr:rowOff>
    </xdr:from>
    <xdr:to>
      <xdr:col>16</xdr:col>
      <xdr:colOff>82550</xdr:colOff>
      <xdr:row>92</xdr:row>
      <xdr:rowOff>82550</xdr:rowOff>
    </xdr:to>
    <xdr:cxnSp macro="">
      <xdr:nvCxnSpPr>
        <xdr:cNvPr id="506" name="Straight Arrow Connector 505">
          <a:extLst>
            <a:ext uri="{FF2B5EF4-FFF2-40B4-BE49-F238E27FC236}">
              <a16:creationId xmlns="" xmlns:a16="http://schemas.microsoft.com/office/drawing/2014/main" id="{6FD637EA-E98F-4A72-8EBF-FA3501E1E456}"/>
            </a:ext>
          </a:extLst>
        </xdr:cNvPr>
        <xdr:cNvCxnSpPr/>
      </xdr:nvCxnSpPr>
      <xdr:spPr>
        <a:xfrm flipV="1">
          <a:off x="6242050" y="120396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94</xdr:row>
      <xdr:rowOff>107950</xdr:rowOff>
    </xdr:from>
    <xdr:to>
      <xdr:col>1</xdr:col>
      <xdr:colOff>76200</xdr:colOff>
      <xdr:row>97</xdr:row>
      <xdr:rowOff>12700</xdr:rowOff>
    </xdr:to>
    <xdr:cxnSp macro="">
      <xdr:nvCxnSpPr>
        <xdr:cNvPr id="507" name="Straight Arrow Connector 506">
          <a:extLst>
            <a:ext uri="{FF2B5EF4-FFF2-40B4-BE49-F238E27FC236}">
              <a16:creationId xmlns="" xmlns:a16="http://schemas.microsoft.com/office/drawing/2014/main" id="{7D8AA219-4F6E-4E78-AE4B-2C04751631B4}"/>
            </a:ext>
          </a:extLst>
        </xdr:cNvPr>
        <xdr:cNvCxnSpPr/>
      </xdr:nvCxnSpPr>
      <xdr:spPr>
        <a:xfrm>
          <a:off x="381000" y="128651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94</xdr:row>
      <xdr:rowOff>101600</xdr:rowOff>
    </xdr:from>
    <xdr:to>
      <xdr:col>16</xdr:col>
      <xdr:colOff>82550</xdr:colOff>
      <xdr:row>97</xdr:row>
      <xdr:rowOff>6350</xdr:rowOff>
    </xdr:to>
    <xdr:cxnSp macro="">
      <xdr:nvCxnSpPr>
        <xdr:cNvPr id="508" name="Straight Arrow Connector 507">
          <a:extLst>
            <a:ext uri="{FF2B5EF4-FFF2-40B4-BE49-F238E27FC236}">
              <a16:creationId xmlns="" xmlns:a16="http://schemas.microsoft.com/office/drawing/2014/main" id="{9B9E1432-2213-4CFB-8699-3C124497460D}"/>
            </a:ext>
          </a:extLst>
        </xdr:cNvPr>
        <xdr:cNvCxnSpPr/>
      </xdr:nvCxnSpPr>
      <xdr:spPr>
        <a:xfrm>
          <a:off x="6242050" y="128587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xdr:colOff>
      <xdr:row>89</xdr:row>
      <xdr:rowOff>177800</xdr:rowOff>
    </xdr:from>
    <xdr:to>
      <xdr:col>5</xdr:col>
      <xdr:colOff>361950</xdr:colOff>
      <xdr:row>91</xdr:row>
      <xdr:rowOff>107950</xdr:rowOff>
    </xdr:to>
    <xdr:cxnSp macro="">
      <xdr:nvCxnSpPr>
        <xdr:cNvPr id="511" name="Straight Connector 510">
          <a:extLst>
            <a:ext uri="{FF2B5EF4-FFF2-40B4-BE49-F238E27FC236}">
              <a16:creationId xmlns="" xmlns:a16="http://schemas.microsoft.com/office/drawing/2014/main" id="{B456CFEC-5116-4BE5-8992-ADD88731C23C}"/>
            </a:ext>
          </a:extLst>
        </xdr:cNvPr>
        <xdr:cNvCxnSpPr>
          <a:cxnSpLocks/>
        </xdr:cNvCxnSpPr>
      </xdr:nvCxnSpPr>
      <xdr:spPr>
        <a:xfrm>
          <a:off x="1543050" y="14941550"/>
          <a:ext cx="355600" cy="2984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431800</xdr:colOff>
      <xdr:row>89</xdr:row>
      <xdr:rowOff>177800</xdr:rowOff>
    </xdr:from>
    <xdr:to>
      <xdr:col>5</xdr:col>
      <xdr:colOff>611323</xdr:colOff>
      <xdr:row>90</xdr:row>
      <xdr:rowOff>128289</xdr:rowOff>
    </xdr:to>
    <xdr:cxnSp macro="">
      <xdr:nvCxnSpPr>
        <xdr:cNvPr id="512" name="Straight Connector 511">
          <a:extLst>
            <a:ext uri="{FF2B5EF4-FFF2-40B4-BE49-F238E27FC236}">
              <a16:creationId xmlns="" xmlns:a16="http://schemas.microsoft.com/office/drawing/2014/main" id="{591E5203-FEBD-4A67-99ED-1009FC59D99D}"/>
            </a:ext>
          </a:extLst>
        </xdr:cNvPr>
        <xdr:cNvCxnSpPr>
          <a:cxnSpLocks/>
        </xdr:cNvCxnSpPr>
      </xdr:nvCxnSpPr>
      <xdr:spPr>
        <a:xfrm>
          <a:off x="1962150" y="12026900"/>
          <a:ext cx="179523" cy="134639"/>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355600</xdr:colOff>
      <xdr:row>90</xdr:row>
      <xdr:rowOff>177800</xdr:rowOff>
    </xdr:from>
    <xdr:to>
      <xdr:col>5</xdr:col>
      <xdr:colOff>165100</xdr:colOff>
      <xdr:row>92</xdr:row>
      <xdr:rowOff>82550</xdr:rowOff>
    </xdr:to>
    <xdr:cxnSp macro="">
      <xdr:nvCxnSpPr>
        <xdr:cNvPr id="513" name="Straight Connector 512">
          <a:extLst>
            <a:ext uri="{FF2B5EF4-FFF2-40B4-BE49-F238E27FC236}">
              <a16:creationId xmlns="" xmlns:a16="http://schemas.microsoft.com/office/drawing/2014/main" id="{31B700EA-6ACD-4AE9-AF0D-E7F724908DED}"/>
            </a:ext>
          </a:extLst>
        </xdr:cNvPr>
        <xdr:cNvCxnSpPr>
          <a:cxnSpLocks/>
        </xdr:cNvCxnSpPr>
      </xdr:nvCxnSpPr>
      <xdr:spPr>
        <a:xfrm>
          <a:off x="1403350" y="15125700"/>
          <a:ext cx="298450" cy="2730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215900</xdr:colOff>
      <xdr:row>91</xdr:row>
      <xdr:rowOff>177800</xdr:rowOff>
    </xdr:from>
    <xdr:to>
      <xdr:col>4</xdr:col>
      <xdr:colOff>450850</xdr:colOff>
      <xdr:row>93</xdr:row>
      <xdr:rowOff>31750</xdr:rowOff>
    </xdr:to>
    <xdr:cxnSp macro="">
      <xdr:nvCxnSpPr>
        <xdr:cNvPr id="514" name="Straight Connector 513">
          <a:extLst>
            <a:ext uri="{FF2B5EF4-FFF2-40B4-BE49-F238E27FC236}">
              <a16:creationId xmlns="" xmlns:a16="http://schemas.microsoft.com/office/drawing/2014/main" id="{B639A274-E07E-4436-B49C-0C1048313602}"/>
            </a:ext>
          </a:extLst>
        </xdr:cNvPr>
        <xdr:cNvCxnSpPr>
          <a:cxnSpLocks/>
        </xdr:cNvCxnSpPr>
      </xdr:nvCxnSpPr>
      <xdr:spPr>
        <a:xfrm>
          <a:off x="1263650" y="15309850"/>
          <a:ext cx="234950" cy="2159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82550</xdr:colOff>
      <xdr:row>92</xdr:row>
      <xdr:rowOff>139700</xdr:rowOff>
    </xdr:from>
    <xdr:to>
      <xdr:col>4</xdr:col>
      <xdr:colOff>266700</xdr:colOff>
      <xdr:row>93</xdr:row>
      <xdr:rowOff>139700</xdr:rowOff>
    </xdr:to>
    <xdr:cxnSp macro="">
      <xdr:nvCxnSpPr>
        <xdr:cNvPr id="515" name="Straight Connector 514">
          <a:extLst>
            <a:ext uri="{FF2B5EF4-FFF2-40B4-BE49-F238E27FC236}">
              <a16:creationId xmlns="" xmlns:a16="http://schemas.microsoft.com/office/drawing/2014/main" id="{DAF24F47-3A64-4998-B577-CADE68D4A21B}"/>
            </a:ext>
          </a:extLst>
        </xdr:cNvPr>
        <xdr:cNvCxnSpPr>
          <a:cxnSpLocks/>
        </xdr:cNvCxnSpPr>
      </xdr:nvCxnSpPr>
      <xdr:spPr>
        <a:xfrm>
          <a:off x="1130300" y="15455900"/>
          <a:ext cx="184150" cy="1778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457200</xdr:colOff>
      <xdr:row>93</xdr:row>
      <xdr:rowOff>120650</xdr:rowOff>
    </xdr:from>
    <xdr:to>
      <xdr:col>4</xdr:col>
      <xdr:colOff>114300</xdr:colOff>
      <xdr:row>94</xdr:row>
      <xdr:rowOff>76200</xdr:rowOff>
    </xdr:to>
    <xdr:cxnSp macro="">
      <xdr:nvCxnSpPr>
        <xdr:cNvPr id="516" name="Straight Connector 515">
          <a:extLst>
            <a:ext uri="{FF2B5EF4-FFF2-40B4-BE49-F238E27FC236}">
              <a16:creationId xmlns="" xmlns:a16="http://schemas.microsoft.com/office/drawing/2014/main" id="{09AEB750-2A4D-4CC9-8903-ED2027EBAD08}"/>
            </a:ext>
          </a:extLst>
        </xdr:cNvPr>
        <xdr:cNvCxnSpPr>
          <a:cxnSpLocks/>
        </xdr:cNvCxnSpPr>
      </xdr:nvCxnSpPr>
      <xdr:spPr>
        <a:xfrm>
          <a:off x="1016000" y="15614650"/>
          <a:ext cx="146050" cy="1333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336550</xdr:colOff>
      <xdr:row>94</xdr:row>
      <xdr:rowOff>107950</xdr:rowOff>
    </xdr:from>
    <xdr:to>
      <xdr:col>3</xdr:col>
      <xdr:colOff>438150</xdr:colOff>
      <xdr:row>95</xdr:row>
      <xdr:rowOff>38100</xdr:rowOff>
    </xdr:to>
    <xdr:cxnSp macro="">
      <xdr:nvCxnSpPr>
        <xdr:cNvPr id="517" name="Straight Connector 516">
          <a:extLst>
            <a:ext uri="{FF2B5EF4-FFF2-40B4-BE49-F238E27FC236}">
              <a16:creationId xmlns="" xmlns:a16="http://schemas.microsoft.com/office/drawing/2014/main" id="{3B66EC05-0644-48F9-A6CF-1D189676F3C8}"/>
            </a:ext>
          </a:extLst>
        </xdr:cNvPr>
        <xdr:cNvCxnSpPr>
          <a:cxnSpLocks/>
        </xdr:cNvCxnSpPr>
      </xdr:nvCxnSpPr>
      <xdr:spPr>
        <a:xfrm>
          <a:off x="895350" y="15779750"/>
          <a:ext cx="101600" cy="1079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203200</xdr:colOff>
      <xdr:row>95</xdr:row>
      <xdr:rowOff>88900</xdr:rowOff>
    </xdr:from>
    <xdr:to>
      <xdr:col>3</xdr:col>
      <xdr:colOff>285750</xdr:colOff>
      <xdr:row>95</xdr:row>
      <xdr:rowOff>158750</xdr:rowOff>
    </xdr:to>
    <xdr:cxnSp macro="">
      <xdr:nvCxnSpPr>
        <xdr:cNvPr id="518" name="Straight Connector 517">
          <a:extLst>
            <a:ext uri="{FF2B5EF4-FFF2-40B4-BE49-F238E27FC236}">
              <a16:creationId xmlns="" xmlns:a16="http://schemas.microsoft.com/office/drawing/2014/main" id="{5597E590-487D-44AC-859A-46064EC06C1F}"/>
            </a:ext>
          </a:extLst>
        </xdr:cNvPr>
        <xdr:cNvCxnSpPr>
          <a:cxnSpLocks/>
        </xdr:cNvCxnSpPr>
      </xdr:nvCxnSpPr>
      <xdr:spPr>
        <a:xfrm>
          <a:off x="762000" y="15938500"/>
          <a:ext cx="82550" cy="698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196850</xdr:colOff>
      <xdr:row>89</xdr:row>
      <xdr:rowOff>171450</xdr:rowOff>
    </xdr:from>
    <xdr:to>
      <xdr:col>12</xdr:col>
      <xdr:colOff>425450</xdr:colOff>
      <xdr:row>90</xdr:row>
      <xdr:rowOff>139700</xdr:rowOff>
    </xdr:to>
    <xdr:cxnSp macro="">
      <xdr:nvCxnSpPr>
        <xdr:cNvPr id="519" name="Straight Connector 518">
          <a:extLst>
            <a:ext uri="{FF2B5EF4-FFF2-40B4-BE49-F238E27FC236}">
              <a16:creationId xmlns="" xmlns:a16="http://schemas.microsoft.com/office/drawing/2014/main" id="{D467CFBE-BDD1-40A6-9770-7FF98CF83D4B}"/>
            </a:ext>
          </a:extLst>
        </xdr:cNvPr>
        <xdr:cNvCxnSpPr>
          <a:cxnSpLocks/>
        </xdr:cNvCxnSpPr>
      </xdr:nvCxnSpPr>
      <xdr:spPr>
        <a:xfrm flipV="1">
          <a:off x="4597400" y="14935200"/>
          <a:ext cx="228600" cy="1524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361950</xdr:colOff>
      <xdr:row>90</xdr:row>
      <xdr:rowOff>38100</xdr:rowOff>
    </xdr:from>
    <xdr:to>
      <xdr:col>13</xdr:col>
      <xdr:colOff>31750</xdr:colOff>
      <xdr:row>91</xdr:row>
      <xdr:rowOff>76200</xdr:rowOff>
    </xdr:to>
    <xdr:cxnSp macro="">
      <xdr:nvCxnSpPr>
        <xdr:cNvPr id="520" name="Straight Connector 519">
          <a:extLst>
            <a:ext uri="{FF2B5EF4-FFF2-40B4-BE49-F238E27FC236}">
              <a16:creationId xmlns="" xmlns:a16="http://schemas.microsoft.com/office/drawing/2014/main" id="{D67D725F-1B52-4B8B-910A-A14C1E5D99AD}"/>
            </a:ext>
          </a:extLst>
        </xdr:cNvPr>
        <xdr:cNvCxnSpPr>
          <a:cxnSpLocks/>
        </xdr:cNvCxnSpPr>
      </xdr:nvCxnSpPr>
      <xdr:spPr>
        <a:xfrm flipV="1">
          <a:off x="4762500" y="14986000"/>
          <a:ext cx="336550" cy="2222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558800</xdr:colOff>
      <xdr:row>91</xdr:row>
      <xdr:rowOff>44450</xdr:rowOff>
    </xdr:from>
    <xdr:to>
      <xdr:col>13</xdr:col>
      <xdr:colOff>184150</xdr:colOff>
      <xdr:row>92</xdr:row>
      <xdr:rowOff>44450</xdr:rowOff>
    </xdr:to>
    <xdr:cxnSp macro="">
      <xdr:nvCxnSpPr>
        <xdr:cNvPr id="521" name="Straight Connector 520">
          <a:extLst>
            <a:ext uri="{FF2B5EF4-FFF2-40B4-BE49-F238E27FC236}">
              <a16:creationId xmlns="" xmlns:a16="http://schemas.microsoft.com/office/drawing/2014/main" id="{DAB30B30-D393-4A7C-91AD-A524CBF92897}"/>
            </a:ext>
          </a:extLst>
        </xdr:cNvPr>
        <xdr:cNvCxnSpPr>
          <a:cxnSpLocks/>
        </xdr:cNvCxnSpPr>
      </xdr:nvCxnSpPr>
      <xdr:spPr>
        <a:xfrm flipV="1">
          <a:off x="4959350" y="15176500"/>
          <a:ext cx="292100" cy="1841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82550</xdr:colOff>
      <xdr:row>92</xdr:row>
      <xdr:rowOff>63500</xdr:rowOff>
    </xdr:from>
    <xdr:to>
      <xdr:col>13</xdr:col>
      <xdr:colOff>323850</xdr:colOff>
      <xdr:row>93</xdr:row>
      <xdr:rowOff>25400</xdr:rowOff>
    </xdr:to>
    <xdr:cxnSp macro="">
      <xdr:nvCxnSpPr>
        <xdr:cNvPr id="522" name="Straight Connector 521">
          <a:extLst>
            <a:ext uri="{FF2B5EF4-FFF2-40B4-BE49-F238E27FC236}">
              <a16:creationId xmlns="" xmlns:a16="http://schemas.microsoft.com/office/drawing/2014/main" id="{F4208182-29DE-4F90-BB73-C32D5E6B8D8F}"/>
            </a:ext>
          </a:extLst>
        </xdr:cNvPr>
        <xdr:cNvCxnSpPr>
          <a:cxnSpLocks/>
        </xdr:cNvCxnSpPr>
      </xdr:nvCxnSpPr>
      <xdr:spPr>
        <a:xfrm flipV="1">
          <a:off x="5149850" y="15379700"/>
          <a:ext cx="241300" cy="1397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279400</xdr:colOff>
      <xdr:row>93</xdr:row>
      <xdr:rowOff>69850</xdr:rowOff>
    </xdr:from>
    <xdr:to>
      <xdr:col>14</xdr:col>
      <xdr:colOff>6350</xdr:colOff>
      <xdr:row>94</xdr:row>
      <xdr:rowOff>12700</xdr:rowOff>
    </xdr:to>
    <xdr:cxnSp macro="">
      <xdr:nvCxnSpPr>
        <xdr:cNvPr id="523" name="Straight Connector 522">
          <a:extLst>
            <a:ext uri="{FF2B5EF4-FFF2-40B4-BE49-F238E27FC236}">
              <a16:creationId xmlns="" xmlns:a16="http://schemas.microsoft.com/office/drawing/2014/main" id="{23C73843-6B1E-4012-B4A3-EE7E34526B7F}"/>
            </a:ext>
          </a:extLst>
        </xdr:cNvPr>
        <xdr:cNvCxnSpPr>
          <a:cxnSpLocks/>
        </xdr:cNvCxnSpPr>
      </xdr:nvCxnSpPr>
      <xdr:spPr>
        <a:xfrm flipV="1">
          <a:off x="5346700" y="15563850"/>
          <a:ext cx="215900" cy="1206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482600</xdr:colOff>
      <xdr:row>94</xdr:row>
      <xdr:rowOff>88900</xdr:rowOff>
    </xdr:from>
    <xdr:to>
      <xdr:col>14</xdr:col>
      <xdr:colOff>152400</xdr:colOff>
      <xdr:row>95</xdr:row>
      <xdr:rowOff>6350</xdr:rowOff>
    </xdr:to>
    <xdr:cxnSp macro="">
      <xdr:nvCxnSpPr>
        <xdr:cNvPr id="524" name="Straight Connector 523">
          <a:extLst>
            <a:ext uri="{FF2B5EF4-FFF2-40B4-BE49-F238E27FC236}">
              <a16:creationId xmlns="" xmlns:a16="http://schemas.microsoft.com/office/drawing/2014/main" id="{A878A94A-1057-443F-89E6-10F533BC839A}"/>
            </a:ext>
          </a:extLst>
        </xdr:cNvPr>
        <xdr:cNvCxnSpPr>
          <a:cxnSpLocks/>
        </xdr:cNvCxnSpPr>
      </xdr:nvCxnSpPr>
      <xdr:spPr>
        <a:xfrm flipV="1">
          <a:off x="5549900" y="15760700"/>
          <a:ext cx="158750" cy="952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122061</xdr:colOff>
      <xdr:row>95</xdr:row>
      <xdr:rowOff>82550</xdr:rowOff>
    </xdr:from>
    <xdr:to>
      <xdr:col>14</xdr:col>
      <xdr:colOff>279400</xdr:colOff>
      <xdr:row>96</xdr:row>
      <xdr:rowOff>19050</xdr:rowOff>
    </xdr:to>
    <xdr:cxnSp macro="">
      <xdr:nvCxnSpPr>
        <xdr:cNvPr id="525" name="Straight Connector 524">
          <a:extLst>
            <a:ext uri="{FF2B5EF4-FFF2-40B4-BE49-F238E27FC236}">
              <a16:creationId xmlns="" xmlns:a16="http://schemas.microsoft.com/office/drawing/2014/main" id="{E2465DD5-8494-4197-B395-FCDCAFC5D41C}"/>
            </a:ext>
          </a:extLst>
        </xdr:cNvPr>
        <xdr:cNvCxnSpPr>
          <a:cxnSpLocks/>
        </xdr:cNvCxnSpPr>
      </xdr:nvCxnSpPr>
      <xdr:spPr>
        <a:xfrm flipV="1">
          <a:off x="5684661" y="13017500"/>
          <a:ext cx="157339" cy="1143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876300</xdr:colOff>
      <xdr:row>105</xdr:row>
      <xdr:rowOff>177800</xdr:rowOff>
    </xdr:from>
    <xdr:to>
      <xdr:col>14</xdr:col>
      <xdr:colOff>603250</xdr:colOff>
      <xdr:row>112</xdr:row>
      <xdr:rowOff>177800</xdr:rowOff>
    </xdr:to>
    <xdr:cxnSp macro="">
      <xdr:nvCxnSpPr>
        <xdr:cNvPr id="526" name="Straight Connector 525">
          <a:extLst>
            <a:ext uri="{FF2B5EF4-FFF2-40B4-BE49-F238E27FC236}">
              <a16:creationId xmlns="" xmlns:a16="http://schemas.microsoft.com/office/drawing/2014/main" id="{60003458-4AE3-490F-AFEC-00B17DD157A3}"/>
            </a:ext>
          </a:extLst>
        </xdr:cNvPr>
        <xdr:cNvCxnSpPr/>
      </xdr:nvCxnSpPr>
      <xdr:spPr>
        <a:xfrm>
          <a:off x="5073650" y="14687550"/>
          <a:ext cx="97790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0</xdr:colOff>
      <xdr:row>106</xdr:row>
      <xdr:rowOff>0</xdr:rowOff>
    </xdr:from>
    <xdr:to>
      <xdr:col>5</xdr:col>
      <xdr:colOff>6350</xdr:colOff>
      <xdr:row>113</xdr:row>
      <xdr:rowOff>0</xdr:rowOff>
    </xdr:to>
    <xdr:cxnSp macro="">
      <xdr:nvCxnSpPr>
        <xdr:cNvPr id="527" name="Straight Connector 526">
          <a:extLst>
            <a:ext uri="{FF2B5EF4-FFF2-40B4-BE49-F238E27FC236}">
              <a16:creationId xmlns="" xmlns:a16="http://schemas.microsoft.com/office/drawing/2014/main" id="{1DAB9BD4-95A8-4CC2-994A-F3FF845A4D34}"/>
            </a:ext>
          </a:extLst>
        </xdr:cNvPr>
        <xdr:cNvCxnSpPr/>
      </xdr:nvCxnSpPr>
      <xdr:spPr>
        <a:xfrm flipV="1">
          <a:off x="552450" y="14693900"/>
          <a:ext cx="98425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603250</xdr:colOff>
      <xdr:row>104</xdr:row>
      <xdr:rowOff>0</xdr:rowOff>
    </xdr:from>
    <xdr:to>
      <xdr:col>6</xdr:col>
      <xdr:colOff>6350</xdr:colOff>
      <xdr:row>104</xdr:row>
      <xdr:rowOff>0</xdr:rowOff>
    </xdr:to>
    <xdr:cxnSp macro="">
      <xdr:nvCxnSpPr>
        <xdr:cNvPr id="528" name="Straight Arrow Connector 527">
          <a:extLst>
            <a:ext uri="{FF2B5EF4-FFF2-40B4-BE49-F238E27FC236}">
              <a16:creationId xmlns="" xmlns:a16="http://schemas.microsoft.com/office/drawing/2014/main" id="{97C1F6A7-F9AE-43E7-9436-A44739FDE983}"/>
            </a:ext>
          </a:extLst>
        </xdr:cNvPr>
        <xdr:cNvCxnSpPr/>
      </xdr:nvCxnSpPr>
      <xdr:spPr>
        <a:xfrm>
          <a:off x="1530350" y="14401800"/>
          <a:ext cx="67945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6350</xdr:colOff>
      <xdr:row>104</xdr:row>
      <xdr:rowOff>6350</xdr:rowOff>
    </xdr:from>
    <xdr:to>
      <xdr:col>13</xdr:col>
      <xdr:colOff>19050</xdr:colOff>
      <xdr:row>104</xdr:row>
      <xdr:rowOff>6350</xdr:rowOff>
    </xdr:to>
    <xdr:cxnSp macro="">
      <xdr:nvCxnSpPr>
        <xdr:cNvPr id="529" name="Straight Arrow Connector 528">
          <a:extLst>
            <a:ext uri="{FF2B5EF4-FFF2-40B4-BE49-F238E27FC236}">
              <a16:creationId xmlns="" xmlns:a16="http://schemas.microsoft.com/office/drawing/2014/main" id="{9B4FEF69-75B0-4FA5-B645-C931846905E5}"/>
            </a:ext>
          </a:extLst>
        </xdr:cNvPr>
        <xdr:cNvCxnSpPr/>
      </xdr:nvCxnSpPr>
      <xdr:spPr>
        <a:xfrm>
          <a:off x="4406900" y="14408150"/>
          <a:ext cx="68580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82550</xdr:colOff>
      <xdr:row>106</xdr:row>
      <xdr:rowOff>0</xdr:rowOff>
    </xdr:from>
    <xdr:to>
      <xdr:col>1</xdr:col>
      <xdr:colOff>82550</xdr:colOff>
      <xdr:row>108</xdr:row>
      <xdr:rowOff>76200</xdr:rowOff>
    </xdr:to>
    <xdr:cxnSp macro="">
      <xdr:nvCxnSpPr>
        <xdr:cNvPr id="530" name="Straight Arrow Connector 529">
          <a:extLst>
            <a:ext uri="{FF2B5EF4-FFF2-40B4-BE49-F238E27FC236}">
              <a16:creationId xmlns="" xmlns:a16="http://schemas.microsoft.com/office/drawing/2014/main" id="{5F1C5F18-0FF6-4D07-9711-5BF320E28CBC}"/>
            </a:ext>
          </a:extLst>
        </xdr:cNvPr>
        <xdr:cNvCxnSpPr/>
      </xdr:nvCxnSpPr>
      <xdr:spPr>
        <a:xfrm flipV="1">
          <a:off x="387350" y="146939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106</xdr:row>
      <xdr:rowOff>6350</xdr:rowOff>
    </xdr:from>
    <xdr:to>
      <xdr:col>16</xdr:col>
      <xdr:colOff>82550</xdr:colOff>
      <xdr:row>108</xdr:row>
      <xdr:rowOff>82550</xdr:rowOff>
    </xdr:to>
    <xdr:cxnSp macro="">
      <xdr:nvCxnSpPr>
        <xdr:cNvPr id="531" name="Straight Arrow Connector 530">
          <a:extLst>
            <a:ext uri="{FF2B5EF4-FFF2-40B4-BE49-F238E27FC236}">
              <a16:creationId xmlns="" xmlns:a16="http://schemas.microsoft.com/office/drawing/2014/main" id="{F6059183-43BE-486B-B18D-11EB119712E0}"/>
            </a:ext>
          </a:extLst>
        </xdr:cNvPr>
        <xdr:cNvCxnSpPr/>
      </xdr:nvCxnSpPr>
      <xdr:spPr>
        <a:xfrm flipV="1">
          <a:off x="6242050" y="147002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110</xdr:row>
      <xdr:rowOff>107950</xdr:rowOff>
    </xdr:from>
    <xdr:to>
      <xdr:col>1</xdr:col>
      <xdr:colOff>76200</xdr:colOff>
      <xdr:row>113</xdr:row>
      <xdr:rowOff>12700</xdr:rowOff>
    </xdr:to>
    <xdr:cxnSp macro="">
      <xdr:nvCxnSpPr>
        <xdr:cNvPr id="532" name="Straight Arrow Connector 531">
          <a:extLst>
            <a:ext uri="{FF2B5EF4-FFF2-40B4-BE49-F238E27FC236}">
              <a16:creationId xmlns="" xmlns:a16="http://schemas.microsoft.com/office/drawing/2014/main" id="{293345C7-3BD1-4A30-8A14-BAE595785EB0}"/>
            </a:ext>
          </a:extLst>
        </xdr:cNvPr>
        <xdr:cNvCxnSpPr/>
      </xdr:nvCxnSpPr>
      <xdr:spPr>
        <a:xfrm>
          <a:off x="381000" y="155257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110</xdr:row>
      <xdr:rowOff>101600</xdr:rowOff>
    </xdr:from>
    <xdr:to>
      <xdr:col>16</xdr:col>
      <xdr:colOff>82550</xdr:colOff>
      <xdr:row>113</xdr:row>
      <xdr:rowOff>6350</xdr:rowOff>
    </xdr:to>
    <xdr:cxnSp macro="">
      <xdr:nvCxnSpPr>
        <xdr:cNvPr id="533" name="Straight Arrow Connector 532">
          <a:extLst>
            <a:ext uri="{FF2B5EF4-FFF2-40B4-BE49-F238E27FC236}">
              <a16:creationId xmlns="" xmlns:a16="http://schemas.microsoft.com/office/drawing/2014/main" id="{1193DC7D-A436-4FD3-9EBD-0990B3715551}"/>
            </a:ext>
          </a:extLst>
        </xdr:cNvPr>
        <xdr:cNvCxnSpPr/>
      </xdr:nvCxnSpPr>
      <xdr:spPr>
        <a:xfrm>
          <a:off x="6242050" y="155194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xdr:colOff>
      <xdr:row>105</xdr:row>
      <xdr:rowOff>177800</xdr:rowOff>
    </xdr:from>
    <xdr:to>
      <xdr:col>5</xdr:col>
      <xdr:colOff>349250</xdr:colOff>
      <xdr:row>107</xdr:row>
      <xdr:rowOff>107950</xdr:rowOff>
    </xdr:to>
    <xdr:cxnSp macro="">
      <xdr:nvCxnSpPr>
        <xdr:cNvPr id="536" name="Straight Connector 535">
          <a:extLst>
            <a:ext uri="{FF2B5EF4-FFF2-40B4-BE49-F238E27FC236}">
              <a16:creationId xmlns="" xmlns:a16="http://schemas.microsoft.com/office/drawing/2014/main" id="{58862B0C-30F9-42F3-B116-804425949B31}"/>
            </a:ext>
          </a:extLst>
        </xdr:cNvPr>
        <xdr:cNvCxnSpPr>
          <a:cxnSpLocks/>
        </xdr:cNvCxnSpPr>
      </xdr:nvCxnSpPr>
      <xdr:spPr>
        <a:xfrm>
          <a:off x="1543050" y="17602200"/>
          <a:ext cx="342900" cy="2984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431800</xdr:colOff>
      <xdr:row>105</xdr:row>
      <xdr:rowOff>177800</xdr:rowOff>
    </xdr:from>
    <xdr:to>
      <xdr:col>5</xdr:col>
      <xdr:colOff>611323</xdr:colOff>
      <xdr:row>106</xdr:row>
      <xdr:rowOff>128289</xdr:rowOff>
    </xdr:to>
    <xdr:cxnSp macro="">
      <xdr:nvCxnSpPr>
        <xdr:cNvPr id="537" name="Straight Connector 536">
          <a:extLst>
            <a:ext uri="{FF2B5EF4-FFF2-40B4-BE49-F238E27FC236}">
              <a16:creationId xmlns="" xmlns:a16="http://schemas.microsoft.com/office/drawing/2014/main" id="{A49E6766-DC56-4EAF-9D3E-31D9207D5823}"/>
            </a:ext>
          </a:extLst>
        </xdr:cNvPr>
        <xdr:cNvCxnSpPr>
          <a:cxnSpLocks/>
        </xdr:cNvCxnSpPr>
      </xdr:nvCxnSpPr>
      <xdr:spPr>
        <a:xfrm>
          <a:off x="1962150" y="14687550"/>
          <a:ext cx="179523" cy="134639"/>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355600</xdr:colOff>
      <xdr:row>106</xdr:row>
      <xdr:rowOff>177800</xdr:rowOff>
    </xdr:from>
    <xdr:to>
      <xdr:col>5</xdr:col>
      <xdr:colOff>152400</xdr:colOff>
      <xdr:row>108</xdr:row>
      <xdr:rowOff>69850</xdr:rowOff>
    </xdr:to>
    <xdr:cxnSp macro="">
      <xdr:nvCxnSpPr>
        <xdr:cNvPr id="538" name="Straight Connector 537">
          <a:extLst>
            <a:ext uri="{FF2B5EF4-FFF2-40B4-BE49-F238E27FC236}">
              <a16:creationId xmlns="" xmlns:a16="http://schemas.microsoft.com/office/drawing/2014/main" id="{C94098A2-26CB-4BC4-B059-0791305785C9}"/>
            </a:ext>
          </a:extLst>
        </xdr:cNvPr>
        <xdr:cNvCxnSpPr>
          <a:cxnSpLocks/>
        </xdr:cNvCxnSpPr>
      </xdr:nvCxnSpPr>
      <xdr:spPr>
        <a:xfrm>
          <a:off x="1403350" y="17786350"/>
          <a:ext cx="285750" cy="2603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215900</xdr:colOff>
      <xdr:row>107</xdr:row>
      <xdr:rowOff>177800</xdr:rowOff>
    </xdr:from>
    <xdr:to>
      <xdr:col>4</xdr:col>
      <xdr:colOff>457200</xdr:colOff>
      <xdr:row>109</xdr:row>
      <xdr:rowOff>25400</xdr:rowOff>
    </xdr:to>
    <xdr:cxnSp macro="">
      <xdr:nvCxnSpPr>
        <xdr:cNvPr id="539" name="Straight Connector 538">
          <a:extLst>
            <a:ext uri="{FF2B5EF4-FFF2-40B4-BE49-F238E27FC236}">
              <a16:creationId xmlns="" xmlns:a16="http://schemas.microsoft.com/office/drawing/2014/main" id="{066489CB-7930-46E3-A2D7-193AFED237AA}"/>
            </a:ext>
          </a:extLst>
        </xdr:cNvPr>
        <xdr:cNvCxnSpPr>
          <a:cxnSpLocks/>
        </xdr:cNvCxnSpPr>
      </xdr:nvCxnSpPr>
      <xdr:spPr>
        <a:xfrm>
          <a:off x="1263650" y="17970500"/>
          <a:ext cx="241300" cy="2095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82550</xdr:colOff>
      <xdr:row>108</xdr:row>
      <xdr:rowOff>139700</xdr:rowOff>
    </xdr:from>
    <xdr:to>
      <xdr:col>4</xdr:col>
      <xdr:colOff>292100</xdr:colOff>
      <xdr:row>109</xdr:row>
      <xdr:rowOff>133350</xdr:rowOff>
    </xdr:to>
    <xdr:cxnSp macro="">
      <xdr:nvCxnSpPr>
        <xdr:cNvPr id="540" name="Straight Connector 539">
          <a:extLst>
            <a:ext uri="{FF2B5EF4-FFF2-40B4-BE49-F238E27FC236}">
              <a16:creationId xmlns="" xmlns:a16="http://schemas.microsoft.com/office/drawing/2014/main" id="{94CE527B-FF44-413B-8C6D-AE1D3FCE7C76}"/>
            </a:ext>
          </a:extLst>
        </xdr:cNvPr>
        <xdr:cNvCxnSpPr>
          <a:cxnSpLocks/>
        </xdr:cNvCxnSpPr>
      </xdr:nvCxnSpPr>
      <xdr:spPr>
        <a:xfrm>
          <a:off x="1130300" y="18116550"/>
          <a:ext cx="209550" cy="1714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457200</xdr:colOff>
      <xdr:row>109</xdr:row>
      <xdr:rowOff>120650</xdr:rowOff>
    </xdr:from>
    <xdr:to>
      <xdr:col>4</xdr:col>
      <xdr:colOff>158750</xdr:colOff>
      <xdr:row>110</xdr:row>
      <xdr:rowOff>88900</xdr:rowOff>
    </xdr:to>
    <xdr:cxnSp macro="">
      <xdr:nvCxnSpPr>
        <xdr:cNvPr id="541" name="Straight Connector 540">
          <a:extLst>
            <a:ext uri="{FF2B5EF4-FFF2-40B4-BE49-F238E27FC236}">
              <a16:creationId xmlns="" xmlns:a16="http://schemas.microsoft.com/office/drawing/2014/main" id="{DF13972F-1DDE-49F8-8AE4-0277C5B141AD}"/>
            </a:ext>
          </a:extLst>
        </xdr:cNvPr>
        <xdr:cNvCxnSpPr>
          <a:cxnSpLocks/>
        </xdr:cNvCxnSpPr>
      </xdr:nvCxnSpPr>
      <xdr:spPr>
        <a:xfrm>
          <a:off x="1016000" y="18275300"/>
          <a:ext cx="190500" cy="1460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336550</xdr:colOff>
      <xdr:row>110</xdr:row>
      <xdr:rowOff>107950</xdr:rowOff>
    </xdr:from>
    <xdr:to>
      <xdr:col>3</xdr:col>
      <xdr:colOff>469900</xdr:colOff>
      <xdr:row>111</xdr:row>
      <xdr:rowOff>25400</xdr:rowOff>
    </xdr:to>
    <xdr:cxnSp macro="">
      <xdr:nvCxnSpPr>
        <xdr:cNvPr id="542" name="Straight Connector 541">
          <a:extLst>
            <a:ext uri="{FF2B5EF4-FFF2-40B4-BE49-F238E27FC236}">
              <a16:creationId xmlns="" xmlns:a16="http://schemas.microsoft.com/office/drawing/2014/main" id="{47D9349A-1581-452A-AA67-9675916A3BBA}"/>
            </a:ext>
          </a:extLst>
        </xdr:cNvPr>
        <xdr:cNvCxnSpPr>
          <a:cxnSpLocks/>
        </xdr:cNvCxnSpPr>
      </xdr:nvCxnSpPr>
      <xdr:spPr>
        <a:xfrm>
          <a:off x="895350" y="18440400"/>
          <a:ext cx="133350" cy="952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203200</xdr:colOff>
      <xdr:row>111</xdr:row>
      <xdr:rowOff>88900</xdr:rowOff>
    </xdr:from>
    <xdr:to>
      <xdr:col>3</xdr:col>
      <xdr:colOff>311150</xdr:colOff>
      <xdr:row>111</xdr:row>
      <xdr:rowOff>152400</xdr:rowOff>
    </xdr:to>
    <xdr:cxnSp macro="">
      <xdr:nvCxnSpPr>
        <xdr:cNvPr id="543" name="Straight Connector 542">
          <a:extLst>
            <a:ext uri="{FF2B5EF4-FFF2-40B4-BE49-F238E27FC236}">
              <a16:creationId xmlns="" xmlns:a16="http://schemas.microsoft.com/office/drawing/2014/main" id="{A248CCAF-9666-48DE-8099-42C4284CF5FC}"/>
            </a:ext>
          </a:extLst>
        </xdr:cNvPr>
        <xdr:cNvCxnSpPr>
          <a:cxnSpLocks/>
        </xdr:cNvCxnSpPr>
      </xdr:nvCxnSpPr>
      <xdr:spPr>
        <a:xfrm>
          <a:off x="762000" y="18599150"/>
          <a:ext cx="107950" cy="635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196850</xdr:colOff>
      <xdr:row>105</xdr:row>
      <xdr:rowOff>171450</xdr:rowOff>
    </xdr:from>
    <xdr:to>
      <xdr:col>12</xdr:col>
      <xdr:colOff>425450</xdr:colOff>
      <xdr:row>106</xdr:row>
      <xdr:rowOff>139700</xdr:rowOff>
    </xdr:to>
    <xdr:cxnSp macro="">
      <xdr:nvCxnSpPr>
        <xdr:cNvPr id="544" name="Straight Connector 543">
          <a:extLst>
            <a:ext uri="{FF2B5EF4-FFF2-40B4-BE49-F238E27FC236}">
              <a16:creationId xmlns="" xmlns:a16="http://schemas.microsoft.com/office/drawing/2014/main" id="{EF1D234E-F2B0-4DE3-AC4C-1BEEC5846F41}"/>
            </a:ext>
          </a:extLst>
        </xdr:cNvPr>
        <xdr:cNvCxnSpPr>
          <a:cxnSpLocks/>
        </xdr:cNvCxnSpPr>
      </xdr:nvCxnSpPr>
      <xdr:spPr>
        <a:xfrm flipV="1">
          <a:off x="4597400" y="17595850"/>
          <a:ext cx="228600" cy="1524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368300</xdr:colOff>
      <xdr:row>106</xdr:row>
      <xdr:rowOff>38100</xdr:rowOff>
    </xdr:from>
    <xdr:to>
      <xdr:col>13</xdr:col>
      <xdr:colOff>31750</xdr:colOff>
      <xdr:row>107</xdr:row>
      <xdr:rowOff>88900</xdr:rowOff>
    </xdr:to>
    <xdr:cxnSp macro="">
      <xdr:nvCxnSpPr>
        <xdr:cNvPr id="545" name="Straight Connector 544">
          <a:extLst>
            <a:ext uri="{FF2B5EF4-FFF2-40B4-BE49-F238E27FC236}">
              <a16:creationId xmlns="" xmlns:a16="http://schemas.microsoft.com/office/drawing/2014/main" id="{6C237832-4419-4CFA-B0F0-0273B5BAE299}"/>
            </a:ext>
          </a:extLst>
        </xdr:cNvPr>
        <xdr:cNvCxnSpPr>
          <a:cxnSpLocks/>
        </xdr:cNvCxnSpPr>
      </xdr:nvCxnSpPr>
      <xdr:spPr>
        <a:xfrm flipV="1">
          <a:off x="4768850" y="17646650"/>
          <a:ext cx="330200" cy="2349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552450</xdr:colOff>
      <xdr:row>107</xdr:row>
      <xdr:rowOff>44450</xdr:rowOff>
    </xdr:from>
    <xdr:to>
      <xdr:col>13</xdr:col>
      <xdr:colOff>184150</xdr:colOff>
      <xdr:row>108</xdr:row>
      <xdr:rowOff>69850</xdr:rowOff>
    </xdr:to>
    <xdr:cxnSp macro="">
      <xdr:nvCxnSpPr>
        <xdr:cNvPr id="546" name="Straight Connector 545">
          <a:extLst>
            <a:ext uri="{FF2B5EF4-FFF2-40B4-BE49-F238E27FC236}">
              <a16:creationId xmlns="" xmlns:a16="http://schemas.microsoft.com/office/drawing/2014/main" id="{5F9049A2-D9B8-4305-9930-59C8CB496021}"/>
            </a:ext>
          </a:extLst>
        </xdr:cNvPr>
        <xdr:cNvCxnSpPr>
          <a:cxnSpLocks/>
        </xdr:cNvCxnSpPr>
      </xdr:nvCxnSpPr>
      <xdr:spPr>
        <a:xfrm flipV="1">
          <a:off x="4953000" y="17837150"/>
          <a:ext cx="298450" cy="2095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82550</xdr:colOff>
      <xdr:row>108</xdr:row>
      <xdr:rowOff>63500</xdr:rowOff>
    </xdr:from>
    <xdr:to>
      <xdr:col>13</xdr:col>
      <xdr:colOff>323850</xdr:colOff>
      <xdr:row>109</xdr:row>
      <xdr:rowOff>38100</xdr:rowOff>
    </xdr:to>
    <xdr:cxnSp macro="">
      <xdr:nvCxnSpPr>
        <xdr:cNvPr id="547" name="Straight Connector 546">
          <a:extLst>
            <a:ext uri="{FF2B5EF4-FFF2-40B4-BE49-F238E27FC236}">
              <a16:creationId xmlns="" xmlns:a16="http://schemas.microsoft.com/office/drawing/2014/main" id="{60536F4A-1812-4C4B-950E-6EB7CCD6D022}"/>
            </a:ext>
          </a:extLst>
        </xdr:cNvPr>
        <xdr:cNvCxnSpPr>
          <a:cxnSpLocks/>
        </xdr:cNvCxnSpPr>
      </xdr:nvCxnSpPr>
      <xdr:spPr>
        <a:xfrm flipV="1">
          <a:off x="5149850" y="18040350"/>
          <a:ext cx="241300" cy="1524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304800</xdr:colOff>
      <xdr:row>109</xdr:row>
      <xdr:rowOff>69850</xdr:rowOff>
    </xdr:from>
    <xdr:to>
      <xdr:col>14</xdr:col>
      <xdr:colOff>6350</xdr:colOff>
      <xdr:row>110</xdr:row>
      <xdr:rowOff>25400</xdr:rowOff>
    </xdr:to>
    <xdr:cxnSp macro="">
      <xdr:nvCxnSpPr>
        <xdr:cNvPr id="548" name="Straight Connector 547">
          <a:extLst>
            <a:ext uri="{FF2B5EF4-FFF2-40B4-BE49-F238E27FC236}">
              <a16:creationId xmlns="" xmlns:a16="http://schemas.microsoft.com/office/drawing/2014/main" id="{CF17E370-DBEC-4DC5-95E7-22C11B5F3957}"/>
            </a:ext>
          </a:extLst>
        </xdr:cNvPr>
        <xdr:cNvCxnSpPr>
          <a:cxnSpLocks/>
        </xdr:cNvCxnSpPr>
      </xdr:nvCxnSpPr>
      <xdr:spPr>
        <a:xfrm flipV="1">
          <a:off x="5372100" y="18224500"/>
          <a:ext cx="190500" cy="1333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6350</xdr:colOff>
      <xdr:row>110</xdr:row>
      <xdr:rowOff>88900</xdr:rowOff>
    </xdr:from>
    <xdr:to>
      <xdr:col>14</xdr:col>
      <xdr:colOff>152400</xdr:colOff>
      <xdr:row>111</xdr:row>
      <xdr:rowOff>6350</xdr:rowOff>
    </xdr:to>
    <xdr:cxnSp macro="">
      <xdr:nvCxnSpPr>
        <xdr:cNvPr id="549" name="Straight Connector 548">
          <a:extLst>
            <a:ext uri="{FF2B5EF4-FFF2-40B4-BE49-F238E27FC236}">
              <a16:creationId xmlns="" xmlns:a16="http://schemas.microsoft.com/office/drawing/2014/main" id="{CCE8E456-C392-4FEC-8C21-C79D1DB422C9}"/>
            </a:ext>
          </a:extLst>
        </xdr:cNvPr>
        <xdr:cNvCxnSpPr>
          <a:cxnSpLocks/>
        </xdr:cNvCxnSpPr>
      </xdr:nvCxnSpPr>
      <xdr:spPr>
        <a:xfrm flipV="1">
          <a:off x="5562600" y="18421350"/>
          <a:ext cx="146050" cy="952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122061</xdr:colOff>
      <xdr:row>111</xdr:row>
      <xdr:rowOff>82550</xdr:rowOff>
    </xdr:from>
    <xdr:to>
      <xdr:col>14</xdr:col>
      <xdr:colOff>279400</xdr:colOff>
      <xdr:row>112</xdr:row>
      <xdr:rowOff>19050</xdr:rowOff>
    </xdr:to>
    <xdr:cxnSp macro="">
      <xdr:nvCxnSpPr>
        <xdr:cNvPr id="550" name="Straight Connector 549">
          <a:extLst>
            <a:ext uri="{FF2B5EF4-FFF2-40B4-BE49-F238E27FC236}">
              <a16:creationId xmlns="" xmlns:a16="http://schemas.microsoft.com/office/drawing/2014/main" id="{D49E9AD5-F473-470E-853F-BCE75122C4BD}"/>
            </a:ext>
          </a:extLst>
        </xdr:cNvPr>
        <xdr:cNvCxnSpPr>
          <a:cxnSpLocks/>
        </xdr:cNvCxnSpPr>
      </xdr:nvCxnSpPr>
      <xdr:spPr>
        <a:xfrm flipV="1">
          <a:off x="5684661" y="15678150"/>
          <a:ext cx="157339" cy="1143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876300</xdr:colOff>
      <xdr:row>121</xdr:row>
      <xdr:rowOff>177800</xdr:rowOff>
    </xdr:from>
    <xdr:to>
      <xdr:col>14</xdr:col>
      <xdr:colOff>603250</xdr:colOff>
      <xdr:row>128</xdr:row>
      <xdr:rowOff>177800</xdr:rowOff>
    </xdr:to>
    <xdr:cxnSp macro="">
      <xdr:nvCxnSpPr>
        <xdr:cNvPr id="551" name="Straight Connector 550">
          <a:extLst>
            <a:ext uri="{FF2B5EF4-FFF2-40B4-BE49-F238E27FC236}">
              <a16:creationId xmlns="" xmlns:a16="http://schemas.microsoft.com/office/drawing/2014/main" id="{825DAB45-67E3-497D-B60F-547C60996C69}"/>
            </a:ext>
          </a:extLst>
        </xdr:cNvPr>
        <xdr:cNvCxnSpPr/>
      </xdr:nvCxnSpPr>
      <xdr:spPr>
        <a:xfrm>
          <a:off x="5073650" y="17348200"/>
          <a:ext cx="97790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0</xdr:colOff>
      <xdr:row>122</xdr:row>
      <xdr:rowOff>0</xdr:rowOff>
    </xdr:from>
    <xdr:to>
      <xdr:col>5</xdr:col>
      <xdr:colOff>6350</xdr:colOff>
      <xdr:row>129</xdr:row>
      <xdr:rowOff>0</xdr:rowOff>
    </xdr:to>
    <xdr:cxnSp macro="">
      <xdr:nvCxnSpPr>
        <xdr:cNvPr id="552" name="Straight Connector 551">
          <a:extLst>
            <a:ext uri="{FF2B5EF4-FFF2-40B4-BE49-F238E27FC236}">
              <a16:creationId xmlns="" xmlns:a16="http://schemas.microsoft.com/office/drawing/2014/main" id="{B2B87CBD-AB36-4639-A5B0-5234079F0C71}"/>
            </a:ext>
          </a:extLst>
        </xdr:cNvPr>
        <xdr:cNvCxnSpPr/>
      </xdr:nvCxnSpPr>
      <xdr:spPr>
        <a:xfrm flipV="1">
          <a:off x="552450" y="17354550"/>
          <a:ext cx="98425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603250</xdr:colOff>
      <xdr:row>120</xdr:row>
      <xdr:rowOff>0</xdr:rowOff>
    </xdr:from>
    <xdr:to>
      <xdr:col>6</xdr:col>
      <xdr:colOff>6350</xdr:colOff>
      <xdr:row>120</xdr:row>
      <xdr:rowOff>0</xdr:rowOff>
    </xdr:to>
    <xdr:cxnSp macro="">
      <xdr:nvCxnSpPr>
        <xdr:cNvPr id="553" name="Straight Arrow Connector 552">
          <a:extLst>
            <a:ext uri="{FF2B5EF4-FFF2-40B4-BE49-F238E27FC236}">
              <a16:creationId xmlns="" xmlns:a16="http://schemas.microsoft.com/office/drawing/2014/main" id="{004650B1-8021-4CA7-BF12-0FE79DA0973B}"/>
            </a:ext>
          </a:extLst>
        </xdr:cNvPr>
        <xdr:cNvCxnSpPr/>
      </xdr:nvCxnSpPr>
      <xdr:spPr>
        <a:xfrm>
          <a:off x="1530350" y="17062450"/>
          <a:ext cx="67945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6350</xdr:colOff>
      <xdr:row>120</xdr:row>
      <xdr:rowOff>6350</xdr:rowOff>
    </xdr:from>
    <xdr:to>
      <xdr:col>13</xdr:col>
      <xdr:colOff>19050</xdr:colOff>
      <xdr:row>120</xdr:row>
      <xdr:rowOff>6350</xdr:rowOff>
    </xdr:to>
    <xdr:cxnSp macro="">
      <xdr:nvCxnSpPr>
        <xdr:cNvPr id="554" name="Straight Arrow Connector 553">
          <a:extLst>
            <a:ext uri="{FF2B5EF4-FFF2-40B4-BE49-F238E27FC236}">
              <a16:creationId xmlns="" xmlns:a16="http://schemas.microsoft.com/office/drawing/2014/main" id="{F4865A97-47BE-48A2-A414-64D92F138277}"/>
            </a:ext>
          </a:extLst>
        </xdr:cNvPr>
        <xdr:cNvCxnSpPr/>
      </xdr:nvCxnSpPr>
      <xdr:spPr>
        <a:xfrm>
          <a:off x="4406900" y="17068800"/>
          <a:ext cx="68580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82550</xdr:colOff>
      <xdr:row>122</xdr:row>
      <xdr:rowOff>0</xdr:rowOff>
    </xdr:from>
    <xdr:to>
      <xdr:col>1</xdr:col>
      <xdr:colOff>82550</xdr:colOff>
      <xdr:row>124</xdr:row>
      <xdr:rowOff>76200</xdr:rowOff>
    </xdr:to>
    <xdr:cxnSp macro="">
      <xdr:nvCxnSpPr>
        <xdr:cNvPr id="555" name="Straight Arrow Connector 554">
          <a:extLst>
            <a:ext uri="{FF2B5EF4-FFF2-40B4-BE49-F238E27FC236}">
              <a16:creationId xmlns="" xmlns:a16="http://schemas.microsoft.com/office/drawing/2014/main" id="{29CDF943-344A-46AE-83D4-54EB01FD8A59}"/>
            </a:ext>
          </a:extLst>
        </xdr:cNvPr>
        <xdr:cNvCxnSpPr/>
      </xdr:nvCxnSpPr>
      <xdr:spPr>
        <a:xfrm flipV="1">
          <a:off x="387350" y="173545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122</xdr:row>
      <xdr:rowOff>6350</xdr:rowOff>
    </xdr:from>
    <xdr:to>
      <xdr:col>16</xdr:col>
      <xdr:colOff>82550</xdr:colOff>
      <xdr:row>124</xdr:row>
      <xdr:rowOff>82550</xdr:rowOff>
    </xdr:to>
    <xdr:cxnSp macro="">
      <xdr:nvCxnSpPr>
        <xdr:cNvPr id="556" name="Straight Arrow Connector 555">
          <a:extLst>
            <a:ext uri="{FF2B5EF4-FFF2-40B4-BE49-F238E27FC236}">
              <a16:creationId xmlns="" xmlns:a16="http://schemas.microsoft.com/office/drawing/2014/main" id="{02CC85F5-B37F-4A04-A813-FC9BF85F0293}"/>
            </a:ext>
          </a:extLst>
        </xdr:cNvPr>
        <xdr:cNvCxnSpPr/>
      </xdr:nvCxnSpPr>
      <xdr:spPr>
        <a:xfrm flipV="1">
          <a:off x="6242050" y="173609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126</xdr:row>
      <xdr:rowOff>107950</xdr:rowOff>
    </xdr:from>
    <xdr:to>
      <xdr:col>1</xdr:col>
      <xdr:colOff>76200</xdr:colOff>
      <xdr:row>129</xdr:row>
      <xdr:rowOff>12700</xdr:rowOff>
    </xdr:to>
    <xdr:cxnSp macro="">
      <xdr:nvCxnSpPr>
        <xdr:cNvPr id="557" name="Straight Arrow Connector 556">
          <a:extLst>
            <a:ext uri="{FF2B5EF4-FFF2-40B4-BE49-F238E27FC236}">
              <a16:creationId xmlns="" xmlns:a16="http://schemas.microsoft.com/office/drawing/2014/main" id="{195667A7-C975-4783-A8B6-7D1AD0E19A11}"/>
            </a:ext>
          </a:extLst>
        </xdr:cNvPr>
        <xdr:cNvCxnSpPr/>
      </xdr:nvCxnSpPr>
      <xdr:spPr>
        <a:xfrm>
          <a:off x="381000" y="181864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126</xdr:row>
      <xdr:rowOff>101600</xdr:rowOff>
    </xdr:from>
    <xdr:to>
      <xdr:col>16</xdr:col>
      <xdr:colOff>82550</xdr:colOff>
      <xdr:row>129</xdr:row>
      <xdr:rowOff>6350</xdr:rowOff>
    </xdr:to>
    <xdr:cxnSp macro="">
      <xdr:nvCxnSpPr>
        <xdr:cNvPr id="558" name="Straight Arrow Connector 557">
          <a:extLst>
            <a:ext uri="{FF2B5EF4-FFF2-40B4-BE49-F238E27FC236}">
              <a16:creationId xmlns="" xmlns:a16="http://schemas.microsoft.com/office/drawing/2014/main" id="{0A8909EE-EDDB-4E9E-AD6B-DFA94EF154D9}"/>
            </a:ext>
          </a:extLst>
        </xdr:cNvPr>
        <xdr:cNvCxnSpPr/>
      </xdr:nvCxnSpPr>
      <xdr:spPr>
        <a:xfrm>
          <a:off x="6242050" y="181800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xdr:colOff>
      <xdr:row>121</xdr:row>
      <xdr:rowOff>177800</xdr:rowOff>
    </xdr:from>
    <xdr:to>
      <xdr:col>5</xdr:col>
      <xdr:colOff>368300</xdr:colOff>
      <xdr:row>123</xdr:row>
      <xdr:rowOff>95250</xdr:rowOff>
    </xdr:to>
    <xdr:cxnSp macro="">
      <xdr:nvCxnSpPr>
        <xdr:cNvPr id="561" name="Straight Connector 560">
          <a:extLst>
            <a:ext uri="{FF2B5EF4-FFF2-40B4-BE49-F238E27FC236}">
              <a16:creationId xmlns="" xmlns:a16="http://schemas.microsoft.com/office/drawing/2014/main" id="{B7536C84-204F-4305-ABEE-CFF1DC682B87}"/>
            </a:ext>
          </a:extLst>
        </xdr:cNvPr>
        <xdr:cNvCxnSpPr>
          <a:cxnSpLocks/>
        </xdr:cNvCxnSpPr>
      </xdr:nvCxnSpPr>
      <xdr:spPr>
        <a:xfrm>
          <a:off x="1543050" y="20262850"/>
          <a:ext cx="361950" cy="2857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431800</xdr:colOff>
      <xdr:row>121</xdr:row>
      <xdr:rowOff>177800</xdr:rowOff>
    </xdr:from>
    <xdr:to>
      <xdr:col>5</xdr:col>
      <xdr:colOff>611323</xdr:colOff>
      <xdr:row>122</xdr:row>
      <xdr:rowOff>128289</xdr:rowOff>
    </xdr:to>
    <xdr:cxnSp macro="">
      <xdr:nvCxnSpPr>
        <xdr:cNvPr id="562" name="Straight Connector 561">
          <a:extLst>
            <a:ext uri="{FF2B5EF4-FFF2-40B4-BE49-F238E27FC236}">
              <a16:creationId xmlns="" xmlns:a16="http://schemas.microsoft.com/office/drawing/2014/main" id="{12C7295E-2FCA-4778-AE0F-D27A11CCD6E9}"/>
            </a:ext>
          </a:extLst>
        </xdr:cNvPr>
        <xdr:cNvCxnSpPr>
          <a:cxnSpLocks/>
        </xdr:cNvCxnSpPr>
      </xdr:nvCxnSpPr>
      <xdr:spPr>
        <a:xfrm>
          <a:off x="1962150" y="17348200"/>
          <a:ext cx="179523" cy="134639"/>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355600</xdr:colOff>
      <xdr:row>122</xdr:row>
      <xdr:rowOff>177800</xdr:rowOff>
    </xdr:from>
    <xdr:to>
      <xdr:col>5</xdr:col>
      <xdr:colOff>158750</xdr:colOff>
      <xdr:row>124</xdr:row>
      <xdr:rowOff>57150</xdr:rowOff>
    </xdr:to>
    <xdr:cxnSp macro="">
      <xdr:nvCxnSpPr>
        <xdr:cNvPr id="563" name="Straight Connector 562">
          <a:extLst>
            <a:ext uri="{FF2B5EF4-FFF2-40B4-BE49-F238E27FC236}">
              <a16:creationId xmlns="" xmlns:a16="http://schemas.microsoft.com/office/drawing/2014/main" id="{2262B7D4-C21D-4847-846A-DE0E6E0907E9}"/>
            </a:ext>
          </a:extLst>
        </xdr:cNvPr>
        <xdr:cNvCxnSpPr>
          <a:cxnSpLocks/>
        </xdr:cNvCxnSpPr>
      </xdr:nvCxnSpPr>
      <xdr:spPr>
        <a:xfrm>
          <a:off x="1403350" y="20447000"/>
          <a:ext cx="292100" cy="2476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215900</xdr:colOff>
      <xdr:row>123</xdr:row>
      <xdr:rowOff>177800</xdr:rowOff>
    </xdr:from>
    <xdr:to>
      <xdr:col>4</xdr:col>
      <xdr:colOff>457200</xdr:colOff>
      <xdr:row>125</xdr:row>
      <xdr:rowOff>31750</xdr:rowOff>
    </xdr:to>
    <xdr:cxnSp macro="">
      <xdr:nvCxnSpPr>
        <xdr:cNvPr id="564" name="Straight Connector 563">
          <a:extLst>
            <a:ext uri="{FF2B5EF4-FFF2-40B4-BE49-F238E27FC236}">
              <a16:creationId xmlns="" xmlns:a16="http://schemas.microsoft.com/office/drawing/2014/main" id="{3AC717E0-F350-4CD0-B4D7-D00DE483FA01}"/>
            </a:ext>
          </a:extLst>
        </xdr:cNvPr>
        <xdr:cNvCxnSpPr>
          <a:cxnSpLocks/>
        </xdr:cNvCxnSpPr>
      </xdr:nvCxnSpPr>
      <xdr:spPr>
        <a:xfrm>
          <a:off x="1263650" y="20631150"/>
          <a:ext cx="241300" cy="2159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82550</xdr:colOff>
      <xdr:row>124</xdr:row>
      <xdr:rowOff>139700</xdr:rowOff>
    </xdr:from>
    <xdr:to>
      <xdr:col>4</xdr:col>
      <xdr:colOff>298450</xdr:colOff>
      <xdr:row>125</xdr:row>
      <xdr:rowOff>152400</xdr:rowOff>
    </xdr:to>
    <xdr:cxnSp macro="">
      <xdr:nvCxnSpPr>
        <xdr:cNvPr id="565" name="Straight Connector 564">
          <a:extLst>
            <a:ext uri="{FF2B5EF4-FFF2-40B4-BE49-F238E27FC236}">
              <a16:creationId xmlns="" xmlns:a16="http://schemas.microsoft.com/office/drawing/2014/main" id="{56454CE4-EE56-4EAF-8C6E-F88C5982B4E2}"/>
            </a:ext>
          </a:extLst>
        </xdr:cNvPr>
        <xdr:cNvCxnSpPr>
          <a:cxnSpLocks/>
        </xdr:cNvCxnSpPr>
      </xdr:nvCxnSpPr>
      <xdr:spPr>
        <a:xfrm>
          <a:off x="1130300" y="20777200"/>
          <a:ext cx="215900" cy="1905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457200</xdr:colOff>
      <xdr:row>125</xdr:row>
      <xdr:rowOff>120650</xdr:rowOff>
    </xdr:from>
    <xdr:to>
      <xdr:col>4</xdr:col>
      <xdr:colOff>146050</xdr:colOff>
      <xdr:row>126</xdr:row>
      <xdr:rowOff>82550</xdr:rowOff>
    </xdr:to>
    <xdr:cxnSp macro="">
      <xdr:nvCxnSpPr>
        <xdr:cNvPr id="566" name="Straight Connector 565">
          <a:extLst>
            <a:ext uri="{FF2B5EF4-FFF2-40B4-BE49-F238E27FC236}">
              <a16:creationId xmlns="" xmlns:a16="http://schemas.microsoft.com/office/drawing/2014/main" id="{56DC8EE6-4386-4BB7-89C8-690F8A0BC41F}"/>
            </a:ext>
          </a:extLst>
        </xdr:cNvPr>
        <xdr:cNvCxnSpPr>
          <a:cxnSpLocks/>
        </xdr:cNvCxnSpPr>
      </xdr:nvCxnSpPr>
      <xdr:spPr>
        <a:xfrm>
          <a:off x="1016000" y="20935950"/>
          <a:ext cx="177800" cy="1397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336550</xdr:colOff>
      <xdr:row>126</xdr:row>
      <xdr:rowOff>107950</xdr:rowOff>
    </xdr:from>
    <xdr:to>
      <xdr:col>3</xdr:col>
      <xdr:colOff>450850</xdr:colOff>
      <xdr:row>127</xdr:row>
      <xdr:rowOff>12700</xdr:rowOff>
    </xdr:to>
    <xdr:cxnSp macro="">
      <xdr:nvCxnSpPr>
        <xdr:cNvPr id="567" name="Straight Connector 566">
          <a:extLst>
            <a:ext uri="{FF2B5EF4-FFF2-40B4-BE49-F238E27FC236}">
              <a16:creationId xmlns="" xmlns:a16="http://schemas.microsoft.com/office/drawing/2014/main" id="{10234281-0711-4E7C-B754-306CA6963648}"/>
            </a:ext>
          </a:extLst>
        </xdr:cNvPr>
        <xdr:cNvCxnSpPr>
          <a:cxnSpLocks/>
        </xdr:cNvCxnSpPr>
      </xdr:nvCxnSpPr>
      <xdr:spPr>
        <a:xfrm>
          <a:off x="895350" y="21101050"/>
          <a:ext cx="114300" cy="825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203200</xdr:colOff>
      <xdr:row>127</xdr:row>
      <xdr:rowOff>88900</xdr:rowOff>
    </xdr:from>
    <xdr:to>
      <xdr:col>3</xdr:col>
      <xdr:colOff>323850</xdr:colOff>
      <xdr:row>127</xdr:row>
      <xdr:rowOff>165100</xdr:rowOff>
    </xdr:to>
    <xdr:cxnSp macro="">
      <xdr:nvCxnSpPr>
        <xdr:cNvPr id="568" name="Straight Connector 567">
          <a:extLst>
            <a:ext uri="{FF2B5EF4-FFF2-40B4-BE49-F238E27FC236}">
              <a16:creationId xmlns="" xmlns:a16="http://schemas.microsoft.com/office/drawing/2014/main" id="{30D6B3CA-F31A-48AE-8DBE-B4A5A56EA1ED}"/>
            </a:ext>
          </a:extLst>
        </xdr:cNvPr>
        <xdr:cNvCxnSpPr>
          <a:cxnSpLocks/>
        </xdr:cNvCxnSpPr>
      </xdr:nvCxnSpPr>
      <xdr:spPr>
        <a:xfrm>
          <a:off x="762000" y="21259800"/>
          <a:ext cx="120650" cy="762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196850</xdr:colOff>
      <xdr:row>121</xdr:row>
      <xdr:rowOff>171450</xdr:rowOff>
    </xdr:from>
    <xdr:to>
      <xdr:col>12</xdr:col>
      <xdr:colOff>425450</xdr:colOff>
      <xdr:row>122</xdr:row>
      <xdr:rowOff>139700</xdr:rowOff>
    </xdr:to>
    <xdr:cxnSp macro="">
      <xdr:nvCxnSpPr>
        <xdr:cNvPr id="569" name="Straight Connector 568">
          <a:extLst>
            <a:ext uri="{FF2B5EF4-FFF2-40B4-BE49-F238E27FC236}">
              <a16:creationId xmlns="" xmlns:a16="http://schemas.microsoft.com/office/drawing/2014/main" id="{BCFF36C4-5FE7-4A7B-9CD2-7E1F7B5A2111}"/>
            </a:ext>
          </a:extLst>
        </xdr:cNvPr>
        <xdr:cNvCxnSpPr>
          <a:cxnSpLocks/>
        </xdr:cNvCxnSpPr>
      </xdr:nvCxnSpPr>
      <xdr:spPr>
        <a:xfrm flipV="1">
          <a:off x="4597400" y="20256500"/>
          <a:ext cx="228600" cy="1524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368300</xdr:colOff>
      <xdr:row>122</xdr:row>
      <xdr:rowOff>38100</xdr:rowOff>
    </xdr:from>
    <xdr:to>
      <xdr:col>13</xdr:col>
      <xdr:colOff>31750</xdr:colOff>
      <xdr:row>123</xdr:row>
      <xdr:rowOff>95250</xdr:rowOff>
    </xdr:to>
    <xdr:cxnSp macro="">
      <xdr:nvCxnSpPr>
        <xdr:cNvPr id="570" name="Straight Connector 569">
          <a:extLst>
            <a:ext uri="{FF2B5EF4-FFF2-40B4-BE49-F238E27FC236}">
              <a16:creationId xmlns="" xmlns:a16="http://schemas.microsoft.com/office/drawing/2014/main" id="{7B95EEA1-64CF-47BA-ACDA-13129B015AE1}"/>
            </a:ext>
          </a:extLst>
        </xdr:cNvPr>
        <xdr:cNvCxnSpPr>
          <a:cxnSpLocks/>
        </xdr:cNvCxnSpPr>
      </xdr:nvCxnSpPr>
      <xdr:spPr>
        <a:xfrm flipV="1">
          <a:off x="4768850" y="20307300"/>
          <a:ext cx="330200" cy="2413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546100</xdr:colOff>
      <xdr:row>123</xdr:row>
      <xdr:rowOff>44450</xdr:rowOff>
    </xdr:from>
    <xdr:to>
      <xdr:col>13</xdr:col>
      <xdr:colOff>184150</xdr:colOff>
      <xdr:row>124</xdr:row>
      <xdr:rowOff>57150</xdr:rowOff>
    </xdr:to>
    <xdr:cxnSp macro="">
      <xdr:nvCxnSpPr>
        <xdr:cNvPr id="571" name="Straight Connector 570">
          <a:extLst>
            <a:ext uri="{FF2B5EF4-FFF2-40B4-BE49-F238E27FC236}">
              <a16:creationId xmlns="" xmlns:a16="http://schemas.microsoft.com/office/drawing/2014/main" id="{8CA0F496-2370-41F2-84F5-A21F351DC496}"/>
            </a:ext>
          </a:extLst>
        </xdr:cNvPr>
        <xdr:cNvCxnSpPr>
          <a:cxnSpLocks/>
        </xdr:cNvCxnSpPr>
      </xdr:nvCxnSpPr>
      <xdr:spPr>
        <a:xfrm flipV="1">
          <a:off x="4946650" y="20497800"/>
          <a:ext cx="304800" cy="1968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63500</xdr:colOff>
      <xdr:row>124</xdr:row>
      <xdr:rowOff>63500</xdr:rowOff>
    </xdr:from>
    <xdr:to>
      <xdr:col>13</xdr:col>
      <xdr:colOff>323850</xdr:colOff>
      <xdr:row>125</xdr:row>
      <xdr:rowOff>44450</xdr:rowOff>
    </xdr:to>
    <xdr:cxnSp macro="">
      <xdr:nvCxnSpPr>
        <xdr:cNvPr id="572" name="Straight Connector 571">
          <a:extLst>
            <a:ext uri="{FF2B5EF4-FFF2-40B4-BE49-F238E27FC236}">
              <a16:creationId xmlns="" xmlns:a16="http://schemas.microsoft.com/office/drawing/2014/main" id="{F3D5681A-2408-4B8E-BB3E-580D21E0E160}"/>
            </a:ext>
          </a:extLst>
        </xdr:cNvPr>
        <xdr:cNvCxnSpPr>
          <a:cxnSpLocks/>
        </xdr:cNvCxnSpPr>
      </xdr:nvCxnSpPr>
      <xdr:spPr>
        <a:xfrm flipV="1">
          <a:off x="5130800" y="20701000"/>
          <a:ext cx="260350" cy="1587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292100</xdr:colOff>
      <xdr:row>125</xdr:row>
      <xdr:rowOff>69850</xdr:rowOff>
    </xdr:from>
    <xdr:to>
      <xdr:col>14</xdr:col>
      <xdr:colOff>6350</xdr:colOff>
      <xdr:row>126</xdr:row>
      <xdr:rowOff>25400</xdr:rowOff>
    </xdr:to>
    <xdr:cxnSp macro="">
      <xdr:nvCxnSpPr>
        <xdr:cNvPr id="573" name="Straight Connector 572">
          <a:extLst>
            <a:ext uri="{FF2B5EF4-FFF2-40B4-BE49-F238E27FC236}">
              <a16:creationId xmlns="" xmlns:a16="http://schemas.microsoft.com/office/drawing/2014/main" id="{6B0516EF-3E3D-433A-8429-5D27AC309262}"/>
            </a:ext>
          </a:extLst>
        </xdr:cNvPr>
        <xdr:cNvCxnSpPr>
          <a:cxnSpLocks/>
        </xdr:cNvCxnSpPr>
      </xdr:nvCxnSpPr>
      <xdr:spPr>
        <a:xfrm flipV="1">
          <a:off x="5359400" y="20885150"/>
          <a:ext cx="203200" cy="1333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12700</xdr:colOff>
      <xdr:row>126</xdr:row>
      <xdr:rowOff>88900</xdr:rowOff>
    </xdr:from>
    <xdr:to>
      <xdr:col>14</xdr:col>
      <xdr:colOff>152400</xdr:colOff>
      <xdr:row>127</xdr:row>
      <xdr:rowOff>12700</xdr:rowOff>
    </xdr:to>
    <xdr:cxnSp macro="">
      <xdr:nvCxnSpPr>
        <xdr:cNvPr id="574" name="Straight Connector 573">
          <a:extLst>
            <a:ext uri="{FF2B5EF4-FFF2-40B4-BE49-F238E27FC236}">
              <a16:creationId xmlns="" xmlns:a16="http://schemas.microsoft.com/office/drawing/2014/main" id="{175C361F-1BA8-47FA-8F49-0037209E5818}"/>
            </a:ext>
          </a:extLst>
        </xdr:cNvPr>
        <xdr:cNvCxnSpPr>
          <a:cxnSpLocks/>
        </xdr:cNvCxnSpPr>
      </xdr:nvCxnSpPr>
      <xdr:spPr>
        <a:xfrm flipV="1">
          <a:off x="5568950" y="21082000"/>
          <a:ext cx="139700" cy="1016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122061</xdr:colOff>
      <xdr:row>127</xdr:row>
      <xdr:rowOff>82550</xdr:rowOff>
    </xdr:from>
    <xdr:to>
      <xdr:col>14</xdr:col>
      <xdr:colOff>279400</xdr:colOff>
      <xdr:row>128</xdr:row>
      <xdr:rowOff>19050</xdr:rowOff>
    </xdr:to>
    <xdr:cxnSp macro="">
      <xdr:nvCxnSpPr>
        <xdr:cNvPr id="575" name="Straight Connector 574">
          <a:extLst>
            <a:ext uri="{FF2B5EF4-FFF2-40B4-BE49-F238E27FC236}">
              <a16:creationId xmlns="" xmlns:a16="http://schemas.microsoft.com/office/drawing/2014/main" id="{8B70549C-6F19-468E-ACD0-19B7F0AC8E11}"/>
            </a:ext>
          </a:extLst>
        </xdr:cNvPr>
        <xdr:cNvCxnSpPr>
          <a:cxnSpLocks/>
        </xdr:cNvCxnSpPr>
      </xdr:nvCxnSpPr>
      <xdr:spPr>
        <a:xfrm flipV="1">
          <a:off x="5684661" y="18338800"/>
          <a:ext cx="157339" cy="1143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876300</xdr:colOff>
      <xdr:row>137</xdr:row>
      <xdr:rowOff>177800</xdr:rowOff>
    </xdr:from>
    <xdr:to>
      <xdr:col>14</xdr:col>
      <xdr:colOff>603250</xdr:colOff>
      <xdr:row>144</xdr:row>
      <xdr:rowOff>177800</xdr:rowOff>
    </xdr:to>
    <xdr:cxnSp macro="">
      <xdr:nvCxnSpPr>
        <xdr:cNvPr id="576" name="Straight Connector 575">
          <a:extLst>
            <a:ext uri="{FF2B5EF4-FFF2-40B4-BE49-F238E27FC236}">
              <a16:creationId xmlns="" xmlns:a16="http://schemas.microsoft.com/office/drawing/2014/main" id="{D4198D13-89C0-4357-8428-AA89278A932A}"/>
            </a:ext>
          </a:extLst>
        </xdr:cNvPr>
        <xdr:cNvCxnSpPr/>
      </xdr:nvCxnSpPr>
      <xdr:spPr>
        <a:xfrm>
          <a:off x="5073650" y="20008850"/>
          <a:ext cx="97790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0</xdr:colOff>
      <xdr:row>138</xdr:row>
      <xdr:rowOff>0</xdr:rowOff>
    </xdr:from>
    <xdr:to>
      <xdr:col>5</xdr:col>
      <xdr:colOff>6350</xdr:colOff>
      <xdr:row>145</xdr:row>
      <xdr:rowOff>0</xdr:rowOff>
    </xdr:to>
    <xdr:cxnSp macro="">
      <xdr:nvCxnSpPr>
        <xdr:cNvPr id="577" name="Straight Connector 576">
          <a:extLst>
            <a:ext uri="{FF2B5EF4-FFF2-40B4-BE49-F238E27FC236}">
              <a16:creationId xmlns="" xmlns:a16="http://schemas.microsoft.com/office/drawing/2014/main" id="{905EEE54-F09D-4314-837B-13C7698AD95B}"/>
            </a:ext>
          </a:extLst>
        </xdr:cNvPr>
        <xdr:cNvCxnSpPr/>
      </xdr:nvCxnSpPr>
      <xdr:spPr>
        <a:xfrm flipV="1">
          <a:off x="552450" y="20015200"/>
          <a:ext cx="98425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603250</xdr:colOff>
      <xdr:row>136</xdr:row>
      <xdr:rowOff>0</xdr:rowOff>
    </xdr:from>
    <xdr:to>
      <xdr:col>6</xdr:col>
      <xdr:colOff>6350</xdr:colOff>
      <xdr:row>136</xdr:row>
      <xdr:rowOff>0</xdr:rowOff>
    </xdr:to>
    <xdr:cxnSp macro="">
      <xdr:nvCxnSpPr>
        <xdr:cNvPr id="578" name="Straight Arrow Connector 577">
          <a:extLst>
            <a:ext uri="{FF2B5EF4-FFF2-40B4-BE49-F238E27FC236}">
              <a16:creationId xmlns="" xmlns:a16="http://schemas.microsoft.com/office/drawing/2014/main" id="{B9FBDC9C-0AA9-45BF-8FD9-2B954FF0E6B3}"/>
            </a:ext>
          </a:extLst>
        </xdr:cNvPr>
        <xdr:cNvCxnSpPr/>
      </xdr:nvCxnSpPr>
      <xdr:spPr>
        <a:xfrm>
          <a:off x="1530350" y="19723100"/>
          <a:ext cx="67945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6350</xdr:colOff>
      <xdr:row>136</xdr:row>
      <xdr:rowOff>6350</xdr:rowOff>
    </xdr:from>
    <xdr:to>
      <xdr:col>13</xdr:col>
      <xdr:colOff>19050</xdr:colOff>
      <xdr:row>136</xdr:row>
      <xdr:rowOff>6350</xdr:rowOff>
    </xdr:to>
    <xdr:cxnSp macro="">
      <xdr:nvCxnSpPr>
        <xdr:cNvPr id="579" name="Straight Arrow Connector 578">
          <a:extLst>
            <a:ext uri="{FF2B5EF4-FFF2-40B4-BE49-F238E27FC236}">
              <a16:creationId xmlns="" xmlns:a16="http://schemas.microsoft.com/office/drawing/2014/main" id="{62FFFC07-395A-4AE2-A44D-FDA41A26ABEA}"/>
            </a:ext>
          </a:extLst>
        </xdr:cNvPr>
        <xdr:cNvCxnSpPr/>
      </xdr:nvCxnSpPr>
      <xdr:spPr>
        <a:xfrm>
          <a:off x="4406900" y="19729450"/>
          <a:ext cx="68580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82550</xdr:colOff>
      <xdr:row>138</xdr:row>
      <xdr:rowOff>0</xdr:rowOff>
    </xdr:from>
    <xdr:to>
      <xdr:col>1</xdr:col>
      <xdr:colOff>82550</xdr:colOff>
      <xdr:row>140</xdr:row>
      <xdr:rowOff>76200</xdr:rowOff>
    </xdr:to>
    <xdr:cxnSp macro="">
      <xdr:nvCxnSpPr>
        <xdr:cNvPr id="580" name="Straight Arrow Connector 579">
          <a:extLst>
            <a:ext uri="{FF2B5EF4-FFF2-40B4-BE49-F238E27FC236}">
              <a16:creationId xmlns="" xmlns:a16="http://schemas.microsoft.com/office/drawing/2014/main" id="{8A200C61-7B23-4C05-B697-3B75FA852326}"/>
            </a:ext>
          </a:extLst>
        </xdr:cNvPr>
        <xdr:cNvCxnSpPr/>
      </xdr:nvCxnSpPr>
      <xdr:spPr>
        <a:xfrm flipV="1">
          <a:off x="387350" y="200152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138</xdr:row>
      <xdr:rowOff>6350</xdr:rowOff>
    </xdr:from>
    <xdr:to>
      <xdr:col>16</xdr:col>
      <xdr:colOff>82550</xdr:colOff>
      <xdr:row>140</xdr:row>
      <xdr:rowOff>82550</xdr:rowOff>
    </xdr:to>
    <xdr:cxnSp macro="">
      <xdr:nvCxnSpPr>
        <xdr:cNvPr id="581" name="Straight Arrow Connector 580">
          <a:extLst>
            <a:ext uri="{FF2B5EF4-FFF2-40B4-BE49-F238E27FC236}">
              <a16:creationId xmlns="" xmlns:a16="http://schemas.microsoft.com/office/drawing/2014/main" id="{7E648F72-7E5B-4A45-91F3-2538D3E1E136}"/>
            </a:ext>
          </a:extLst>
        </xdr:cNvPr>
        <xdr:cNvCxnSpPr/>
      </xdr:nvCxnSpPr>
      <xdr:spPr>
        <a:xfrm flipV="1">
          <a:off x="6242050" y="200215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142</xdr:row>
      <xdr:rowOff>107950</xdr:rowOff>
    </xdr:from>
    <xdr:to>
      <xdr:col>1</xdr:col>
      <xdr:colOff>76200</xdr:colOff>
      <xdr:row>145</xdr:row>
      <xdr:rowOff>12700</xdr:rowOff>
    </xdr:to>
    <xdr:cxnSp macro="">
      <xdr:nvCxnSpPr>
        <xdr:cNvPr id="582" name="Straight Arrow Connector 581">
          <a:extLst>
            <a:ext uri="{FF2B5EF4-FFF2-40B4-BE49-F238E27FC236}">
              <a16:creationId xmlns="" xmlns:a16="http://schemas.microsoft.com/office/drawing/2014/main" id="{08855995-4C71-405E-A45F-E5C543915CEB}"/>
            </a:ext>
          </a:extLst>
        </xdr:cNvPr>
        <xdr:cNvCxnSpPr/>
      </xdr:nvCxnSpPr>
      <xdr:spPr>
        <a:xfrm>
          <a:off x="381000" y="208470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142</xdr:row>
      <xdr:rowOff>101600</xdr:rowOff>
    </xdr:from>
    <xdr:to>
      <xdr:col>16</xdr:col>
      <xdr:colOff>82550</xdr:colOff>
      <xdr:row>145</xdr:row>
      <xdr:rowOff>6350</xdr:rowOff>
    </xdr:to>
    <xdr:cxnSp macro="">
      <xdr:nvCxnSpPr>
        <xdr:cNvPr id="583" name="Straight Arrow Connector 582">
          <a:extLst>
            <a:ext uri="{FF2B5EF4-FFF2-40B4-BE49-F238E27FC236}">
              <a16:creationId xmlns="" xmlns:a16="http://schemas.microsoft.com/office/drawing/2014/main" id="{BA4D604C-C8B7-45B6-9060-22C084CBC36B}"/>
            </a:ext>
          </a:extLst>
        </xdr:cNvPr>
        <xdr:cNvCxnSpPr/>
      </xdr:nvCxnSpPr>
      <xdr:spPr>
        <a:xfrm>
          <a:off x="6242050" y="208407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xdr:colOff>
      <xdr:row>137</xdr:row>
      <xdr:rowOff>177800</xdr:rowOff>
    </xdr:from>
    <xdr:to>
      <xdr:col>5</xdr:col>
      <xdr:colOff>374650</xdr:colOff>
      <xdr:row>139</xdr:row>
      <xdr:rowOff>101600</xdr:rowOff>
    </xdr:to>
    <xdr:cxnSp macro="">
      <xdr:nvCxnSpPr>
        <xdr:cNvPr id="586" name="Straight Connector 585">
          <a:extLst>
            <a:ext uri="{FF2B5EF4-FFF2-40B4-BE49-F238E27FC236}">
              <a16:creationId xmlns="" xmlns:a16="http://schemas.microsoft.com/office/drawing/2014/main" id="{4504133E-B6B8-4FEA-AB05-FFCAA5A34C53}"/>
            </a:ext>
          </a:extLst>
        </xdr:cNvPr>
        <xdr:cNvCxnSpPr>
          <a:cxnSpLocks/>
        </xdr:cNvCxnSpPr>
      </xdr:nvCxnSpPr>
      <xdr:spPr>
        <a:xfrm>
          <a:off x="1543050" y="22923500"/>
          <a:ext cx="368300" cy="2921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431800</xdr:colOff>
      <xdr:row>137</xdr:row>
      <xdr:rowOff>177800</xdr:rowOff>
    </xdr:from>
    <xdr:to>
      <xdr:col>5</xdr:col>
      <xdr:colOff>611323</xdr:colOff>
      <xdr:row>138</xdr:row>
      <xdr:rowOff>128289</xdr:rowOff>
    </xdr:to>
    <xdr:cxnSp macro="">
      <xdr:nvCxnSpPr>
        <xdr:cNvPr id="587" name="Straight Connector 586">
          <a:extLst>
            <a:ext uri="{FF2B5EF4-FFF2-40B4-BE49-F238E27FC236}">
              <a16:creationId xmlns="" xmlns:a16="http://schemas.microsoft.com/office/drawing/2014/main" id="{7881FEAE-79A3-450C-8D1E-9A692C54CE78}"/>
            </a:ext>
          </a:extLst>
        </xdr:cNvPr>
        <xdr:cNvCxnSpPr>
          <a:cxnSpLocks/>
        </xdr:cNvCxnSpPr>
      </xdr:nvCxnSpPr>
      <xdr:spPr>
        <a:xfrm>
          <a:off x="1962150" y="20008850"/>
          <a:ext cx="179523" cy="134639"/>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355600</xdr:colOff>
      <xdr:row>138</xdr:row>
      <xdr:rowOff>177800</xdr:rowOff>
    </xdr:from>
    <xdr:to>
      <xdr:col>5</xdr:col>
      <xdr:colOff>171450</xdr:colOff>
      <xdr:row>140</xdr:row>
      <xdr:rowOff>63500</xdr:rowOff>
    </xdr:to>
    <xdr:cxnSp macro="">
      <xdr:nvCxnSpPr>
        <xdr:cNvPr id="588" name="Straight Connector 587">
          <a:extLst>
            <a:ext uri="{FF2B5EF4-FFF2-40B4-BE49-F238E27FC236}">
              <a16:creationId xmlns="" xmlns:a16="http://schemas.microsoft.com/office/drawing/2014/main" id="{390931EB-45E8-481F-946B-CC77925075A3}"/>
            </a:ext>
          </a:extLst>
        </xdr:cNvPr>
        <xdr:cNvCxnSpPr>
          <a:cxnSpLocks/>
        </xdr:cNvCxnSpPr>
      </xdr:nvCxnSpPr>
      <xdr:spPr>
        <a:xfrm>
          <a:off x="1403350" y="23107650"/>
          <a:ext cx="304800" cy="2540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215900</xdr:colOff>
      <xdr:row>139</xdr:row>
      <xdr:rowOff>177800</xdr:rowOff>
    </xdr:from>
    <xdr:to>
      <xdr:col>4</xdr:col>
      <xdr:colOff>463550</xdr:colOff>
      <xdr:row>141</xdr:row>
      <xdr:rowOff>6350</xdr:rowOff>
    </xdr:to>
    <xdr:cxnSp macro="">
      <xdr:nvCxnSpPr>
        <xdr:cNvPr id="589" name="Straight Connector 588">
          <a:extLst>
            <a:ext uri="{FF2B5EF4-FFF2-40B4-BE49-F238E27FC236}">
              <a16:creationId xmlns="" xmlns:a16="http://schemas.microsoft.com/office/drawing/2014/main" id="{97F4F00A-D5FD-4360-B788-52B22B094A12}"/>
            </a:ext>
          </a:extLst>
        </xdr:cNvPr>
        <xdr:cNvCxnSpPr>
          <a:cxnSpLocks/>
        </xdr:cNvCxnSpPr>
      </xdr:nvCxnSpPr>
      <xdr:spPr>
        <a:xfrm>
          <a:off x="1263650" y="23291800"/>
          <a:ext cx="247650" cy="1905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82550</xdr:colOff>
      <xdr:row>140</xdr:row>
      <xdr:rowOff>139700</xdr:rowOff>
    </xdr:from>
    <xdr:to>
      <xdr:col>4</xdr:col>
      <xdr:colOff>298450</xdr:colOff>
      <xdr:row>141</xdr:row>
      <xdr:rowOff>152400</xdr:rowOff>
    </xdr:to>
    <xdr:cxnSp macro="">
      <xdr:nvCxnSpPr>
        <xdr:cNvPr id="590" name="Straight Connector 589">
          <a:extLst>
            <a:ext uri="{FF2B5EF4-FFF2-40B4-BE49-F238E27FC236}">
              <a16:creationId xmlns="" xmlns:a16="http://schemas.microsoft.com/office/drawing/2014/main" id="{50F6A371-F1A9-4771-A2EB-38D98B090FAC}"/>
            </a:ext>
          </a:extLst>
        </xdr:cNvPr>
        <xdr:cNvCxnSpPr>
          <a:cxnSpLocks/>
        </xdr:cNvCxnSpPr>
      </xdr:nvCxnSpPr>
      <xdr:spPr>
        <a:xfrm>
          <a:off x="1130300" y="23437850"/>
          <a:ext cx="215900" cy="1905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457200</xdr:colOff>
      <xdr:row>141</xdr:row>
      <xdr:rowOff>120650</xdr:rowOff>
    </xdr:from>
    <xdr:to>
      <xdr:col>4</xdr:col>
      <xdr:colOff>146050</xdr:colOff>
      <xdr:row>142</xdr:row>
      <xdr:rowOff>88900</xdr:rowOff>
    </xdr:to>
    <xdr:cxnSp macro="">
      <xdr:nvCxnSpPr>
        <xdr:cNvPr id="591" name="Straight Connector 590">
          <a:extLst>
            <a:ext uri="{FF2B5EF4-FFF2-40B4-BE49-F238E27FC236}">
              <a16:creationId xmlns="" xmlns:a16="http://schemas.microsoft.com/office/drawing/2014/main" id="{C64AECBA-D0C3-4DD2-A78B-0E1A8E29F75B}"/>
            </a:ext>
          </a:extLst>
        </xdr:cNvPr>
        <xdr:cNvCxnSpPr>
          <a:cxnSpLocks/>
        </xdr:cNvCxnSpPr>
      </xdr:nvCxnSpPr>
      <xdr:spPr>
        <a:xfrm>
          <a:off x="1016000" y="23596600"/>
          <a:ext cx="177800" cy="1460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336550</xdr:colOff>
      <xdr:row>142</xdr:row>
      <xdr:rowOff>107950</xdr:rowOff>
    </xdr:from>
    <xdr:to>
      <xdr:col>3</xdr:col>
      <xdr:colOff>463550</xdr:colOff>
      <xdr:row>143</xdr:row>
      <xdr:rowOff>38100</xdr:rowOff>
    </xdr:to>
    <xdr:cxnSp macro="">
      <xdr:nvCxnSpPr>
        <xdr:cNvPr id="592" name="Straight Connector 591">
          <a:extLst>
            <a:ext uri="{FF2B5EF4-FFF2-40B4-BE49-F238E27FC236}">
              <a16:creationId xmlns="" xmlns:a16="http://schemas.microsoft.com/office/drawing/2014/main" id="{FC908871-4BA1-46E9-9223-7E2AB9F13940}"/>
            </a:ext>
          </a:extLst>
        </xdr:cNvPr>
        <xdr:cNvCxnSpPr>
          <a:cxnSpLocks/>
        </xdr:cNvCxnSpPr>
      </xdr:nvCxnSpPr>
      <xdr:spPr>
        <a:xfrm>
          <a:off x="895350" y="23761700"/>
          <a:ext cx="127000" cy="1079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203200</xdr:colOff>
      <xdr:row>143</xdr:row>
      <xdr:rowOff>88900</xdr:rowOff>
    </xdr:from>
    <xdr:to>
      <xdr:col>3</xdr:col>
      <xdr:colOff>292100</xdr:colOff>
      <xdr:row>143</xdr:row>
      <xdr:rowOff>146050</xdr:rowOff>
    </xdr:to>
    <xdr:cxnSp macro="">
      <xdr:nvCxnSpPr>
        <xdr:cNvPr id="593" name="Straight Connector 592">
          <a:extLst>
            <a:ext uri="{FF2B5EF4-FFF2-40B4-BE49-F238E27FC236}">
              <a16:creationId xmlns="" xmlns:a16="http://schemas.microsoft.com/office/drawing/2014/main" id="{5B309B60-63D5-4992-A1E6-DC5C31137EAB}"/>
            </a:ext>
          </a:extLst>
        </xdr:cNvPr>
        <xdr:cNvCxnSpPr>
          <a:cxnSpLocks/>
        </xdr:cNvCxnSpPr>
      </xdr:nvCxnSpPr>
      <xdr:spPr>
        <a:xfrm>
          <a:off x="762000" y="23920450"/>
          <a:ext cx="88900" cy="571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184150</xdr:colOff>
      <xdr:row>137</xdr:row>
      <xdr:rowOff>171450</xdr:rowOff>
    </xdr:from>
    <xdr:to>
      <xdr:col>12</xdr:col>
      <xdr:colOff>425450</xdr:colOff>
      <xdr:row>138</xdr:row>
      <xdr:rowOff>127000</xdr:rowOff>
    </xdr:to>
    <xdr:cxnSp macro="">
      <xdr:nvCxnSpPr>
        <xdr:cNvPr id="594" name="Straight Connector 593">
          <a:extLst>
            <a:ext uri="{FF2B5EF4-FFF2-40B4-BE49-F238E27FC236}">
              <a16:creationId xmlns="" xmlns:a16="http://schemas.microsoft.com/office/drawing/2014/main" id="{BBB9D60F-A84B-43E7-A372-461DA4B49EB7}"/>
            </a:ext>
          </a:extLst>
        </xdr:cNvPr>
        <xdr:cNvCxnSpPr>
          <a:cxnSpLocks/>
        </xdr:cNvCxnSpPr>
      </xdr:nvCxnSpPr>
      <xdr:spPr>
        <a:xfrm flipV="1">
          <a:off x="4584700" y="22917150"/>
          <a:ext cx="241300" cy="1397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323850</xdr:colOff>
      <xdr:row>138</xdr:row>
      <xdr:rowOff>38100</xdr:rowOff>
    </xdr:from>
    <xdr:to>
      <xdr:col>13</xdr:col>
      <xdr:colOff>31750</xdr:colOff>
      <xdr:row>139</xdr:row>
      <xdr:rowOff>82550</xdr:rowOff>
    </xdr:to>
    <xdr:cxnSp macro="">
      <xdr:nvCxnSpPr>
        <xdr:cNvPr id="595" name="Straight Connector 594">
          <a:extLst>
            <a:ext uri="{FF2B5EF4-FFF2-40B4-BE49-F238E27FC236}">
              <a16:creationId xmlns="" xmlns:a16="http://schemas.microsoft.com/office/drawing/2014/main" id="{F0C0185D-384B-4DA3-BFD9-AE9178A232B3}"/>
            </a:ext>
          </a:extLst>
        </xdr:cNvPr>
        <xdr:cNvCxnSpPr>
          <a:cxnSpLocks/>
        </xdr:cNvCxnSpPr>
      </xdr:nvCxnSpPr>
      <xdr:spPr>
        <a:xfrm flipV="1">
          <a:off x="4724400" y="22967950"/>
          <a:ext cx="374650" cy="2286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546100</xdr:colOff>
      <xdr:row>139</xdr:row>
      <xdr:rowOff>44450</xdr:rowOff>
    </xdr:from>
    <xdr:to>
      <xdr:col>13</xdr:col>
      <xdr:colOff>184150</xdr:colOff>
      <xdr:row>140</xdr:row>
      <xdr:rowOff>57150</xdr:rowOff>
    </xdr:to>
    <xdr:cxnSp macro="">
      <xdr:nvCxnSpPr>
        <xdr:cNvPr id="596" name="Straight Connector 595">
          <a:extLst>
            <a:ext uri="{FF2B5EF4-FFF2-40B4-BE49-F238E27FC236}">
              <a16:creationId xmlns="" xmlns:a16="http://schemas.microsoft.com/office/drawing/2014/main" id="{561C4C1D-7F0D-4C9C-A5F3-C2525844C267}"/>
            </a:ext>
          </a:extLst>
        </xdr:cNvPr>
        <xdr:cNvCxnSpPr>
          <a:cxnSpLocks/>
        </xdr:cNvCxnSpPr>
      </xdr:nvCxnSpPr>
      <xdr:spPr>
        <a:xfrm flipV="1">
          <a:off x="4946650" y="23158450"/>
          <a:ext cx="304800" cy="1968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82550</xdr:colOff>
      <xdr:row>140</xdr:row>
      <xdr:rowOff>63500</xdr:rowOff>
    </xdr:from>
    <xdr:to>
      <xdr:col>13</xdr:col>
      <xdr:colOff>323850</xdr:colOff>
      <xdr:row>141</xdr:row>
      <xdr:rowOff>38100</xdr:rowOff>
    </xdr:to>
    <xdr:cxnSp macro="">
      <xdr:nvCxnSpPr>
        <xdr:cNvPr id="597" name="Straight Connector 596">
          <a:extLst>
            <a:ext uri="{FF2B5EF4-FFF2-40B4-BE49-F238E27FC236}">
              <a16:creationId xmlns="" xmlns:a16="http://schemas.microsoft.com/office/drawing/2014/main" id="{057A7032-6A7A-4BEC-B8C9-0729C6FC5083}"/>
            </a:ext>
          </a:extLst>
        </xdr:cNvPr>
        <xdr:cNvCxnSpPr>
          <a:cxnSpLocks/>
        </xdr:cNvCxnSpPr>
      </xdr:nvCxnSpPr>
      <xdr:spPr>
        <a:xfrm flipV="1">
          <a:off x="5149850" y="23361650"/>
          <a:ext cx="241300" cy="1524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285750</xdr:colOff>
      <xdr:row>141</xdr:row>
      <xdr:rowOff>69850</xdr:rowOff>
    </xdr:from>
    <xdr:to>
      <xdr:col>14</xdr:col>
      <xdr:colOff>6350</xdr:colOff>
      <xdr:row>142</xdr:row>
      <xdr:rowOff>19050</xdr:rowOff>
    </xdr:to>
    <xdr:cxnSp macro="">
      <xdr:nvCxnSpPr>
        <xdr:cNvPr id="598" name="Straight Connector 597">
          <a:extLst>
            <a:ext uri="{FF2B5EF4-FFF2-40B4-BE49-F238E27FC236}">
              <a16:creationId xmlns="" xmlns:a16="http://schemas.microsoft.com/office/drawing/2014/main" id="{86F28F2D-7D03-4C38-A602-E51E81E5D746}"/>
            </a:ext>
          </a:extLst>
        </xdr:cNvPr>
        <xdr:cNvCxnSpPr>
          <a:cxnSpLocks/>
        </xdr:cNvCxnSpPr>
      </xdr:nvCxnSpPr>
      <xdr:spPr>
        <a:xfrm flipV="1">
          <a:off x="5353050" y="23545800"/>
          <a:ext cx="209550" cy="1270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482600</xdr:colOff>
      <xdr:row>142</xdr:row>
      <xdr:rowOff>88900</xdr:rowOff>
    </xdr:from>
    <xdr:to>
      <xdr:col>14</xdr:col>
      <xdr:colOff>152400</xdr:colOff>
      <xdr:row>143</xdr:row>
      <xdr:rowOff>6350</xdr:rowOff>
    </xdr:to>
    <xdr:cxnSp macro="">
      <xdr:nvCxnSpPr>
        <xdr:cNvPr id="599" name="Straight Connector 598">
          <a:extLst>
            <a:ext uri="{FF2B5EF4-FFF2-40B4-BE49-F238E27FC236}">
              <a16:creationId xmlns="" xmlns:a16="http://schemas.microsoft.com/office/drawing/2014/main" id="{3557563A-D3A0-46C2-911E-17C941AEB3AC}"/>
            </a:ext>
          </a:extLst>
        </xdr:cNvPr>
        <xdr:cNvCxnSpPr>
          <a:cxnSpLocks/>
        </xdr:cNvCxnSpPr>
      </xdr:nvCxnSpPr>
      <xdr:spPr>
        <a:xfrm flipV="1">
          <a:off x="5549900" y="23742650"/>
          <a:ext cx="158750" cy="952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122061</xdr:colOff>
      <xdr:row>143</xdr:row>
      <xdr:rowOff>82550</xdr:rowOff>
    </xdr:from>
    <xdr:to>
      <xdr:col>14</xdr:col>
      <xdr:colOff>279400</xdr:colOff>
      <xdr:row>144</xdr:row>
      <xdr:rowOff>19050</xdr:rowOff>
    </xdr:to>
    <xdr:cxnSp macro="">
      <xdr:nvCxnSpPr>
        <xdr:cNvPr id="600" name="Straight Connector 599">
          <a:extLst>
            <a:ext uri="{FF2B5EF4-FFF2-40B4-BE49-F238E27FC236}">
              <a16:creationId xmlns="" xmlns:a16="http://schemas.microsoft.com/office/drawing/2014/main" id="{438DAABD-EEA6-46D2-8EA5-FF33C22676EB}"/>
            </a:ext>
          </a:extLst>
        </xdr:cNvPr>
        <xdr:cNvCxnSpPr>
          <a:cxnSpLocks/>
        </xdr:cNvCxnSpPr>
      </xdr:nvCxnSpPr>
      <xdr:spPr>
        <a:xfrm flipV="1">
          <a:off x="5684661" y="20999450"/>
          <a:ext cx="157339" cy="1143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876300</xdr:colOff>
      <xdr:row>153</xdr:row>
      <xdr:rowOff>177800</xdr:rowOff>
    </xdr:from>
    <xdr:to>
      <xdr:col>14</xdr:col>
      <xdr:colOff>603250</xdr:colOff>
      <xdr:row>160</xdr:row>
      <xdr:rowOff>177800</xdr:rowOff>
    </xdr:to>
    <xdr:cxnSp macro="">
      <xdr:nvCxnSpPr>
        <xdr:cNvPr id="601" name="Straight Connector 600">
          <a:extLst>
            <a:ext uri="{FF2B5EF4-FFF2-40B4-BE49-F238E27FC236}">
              <a16:creationId xmlns="" xmlns:a16="http://schemas.microsoft.com/office/drawing/2014/main" id="{3F58D635-3B10-44C8-9EBA-2BBA1D776A47}"/>
            </a:ext>
          </a:extLst>
        </xdr:cNvPr>
        <xdr:cNvCxnSpPr/>
      </xdr:nvCxnSpPr>
      <xdr:spPr>
        <a:xfrm>
          <a:off x="5073650" y="23025100"/>
          <a:ext cx="97790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0</xdr:colOff>
      <xdr:row>154</xdr:row>
      <xdr:rowOff>0</xdr:rowOff>
    </xdr:from>
    <xdr:to>
      <xdr:col>5</xdr:col>
      <xdr:colOff>6350</xdr:colOff>
      <xdr:row>161</xdr:row>
      <xdr:rowOff>0</xdr:rowOff>
    </xdr:to>
    <xdr:cxnSp macro="">
      <xdr:nvCxnSpPr>
        <xdr:cNvPr id="602" name="Straight Connector 601">
          <a:extLst>
            <a:ext uri="{FF2B5EF4-FFF2-40B4-BE49-F238E27FC236}">
              <a16:creationId xmlns="" xmlns:a16="http://schemas.microsoft.com/office/drawing/2014/main" id="{7661D618-D094-4FD7-ABD8-81F3E8226AD9}"/>
            </a:ext>
          </a:extLst>
        </xdr:cNvPr>
        <xdr:cNvCxnSpPr/>
      </xdr:nvCxnSpPr>
      <xdr:spPr>
        <a:xfrm flipV="1">
          <a:off x="552450" y="23031450"/>
          <a:ext cx="98425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603250</xdr:colOff>
      <xdr:row>152</xdr:row>
      <xdr:rowOff>0</xdr:rowOff>
    </xdr:from>
    <xdr:to>
      <xdr:col>6</xdr:col>
      <xdr:colOff>6350</xdr:colOff>
      <xdr:row>152</xdr:row>
      <xdr:rowOff>0</xdr:rowOff>
    </xdr:to>
    <xdr:cxnSp macro="">
      <xdr:nvCxnSpPr>
        <xdr:cNvPr id="603" name="Straight Arrow Connector 602">
          <a:extLst>
            <a:ext uri="{FF2B5EF4-FFF2-40B4-BE49-F238E27FC236}">
              <a16:creationId xmlns="" xmlns:a16="http://schemas.microsoft.com/office/drawing/2014/main" id="{3A1A7A02-6757-47AE-B851-91555877BCF3}"/>
            </a:ext>
          </a:extLst>
        </xdr:cNvPr>
        <xdr:cNvCxnSpPr/>
      </xdr:nvCxnSpPr>
      <xdr:spPr>
        <a:xfrm>
          <a:off x="1530350" y="22739350"/>
          <a:ext cx="67945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6350</xdr:colOff>
      <xdr:row>152</xdr:row>
      <xdr:rowOff>6350</xdr:rowOff>
    </xdr:from>
    <xdr:to>
      <xdr:col>13</xdr:col>
      <xdr:colOff>19050</xdr:colOff>
      <xdr:row>152</xdr:row>
      <xdr:rowOff>6350</xdr:rowOff>
    </xdr:to>
    <xdr:cxnSp macro="">
      <xdr:nvCxnSpPr>
        <xdr:cNvPr id="604" name="Straight Arrow Connector 603">
          <a:extLst>
            <a:ext uri="{FF2B5EF4-FFF2-40B4-BE49-F238E27FC236}">
              <a16:creationId xmlns="" xmlns:a16="http://schemas.microsoft.com/office/drawing/2014/main" id="{16590EBE-7898-4ED9-8091-C4362416CA5B}"/>
            </a:ext>
          </a:extLst>
        </xdr:cNvPr>
        <xdr:cNvCxnSpPr/>
      </xdr:nvCxnSpPr>
      <xdr:spPr>
        <a:xfrm>
          <a:off x="4406900" y="22745700"/>
          <a:ext cx="68580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82550</xdr:colOff>
      <xdr:row>154</xdr:row>
      <xdr:rowOff>0</xdr:rowOff>
    </xdr:from>
    <xdr:to>
      <xdr:col>1</xdr:col>
      <xdr:colOff>82550</xdr:colOff>
      <xdr:row>156</xdr:row>
      <xdr:rowOff>76200</xdr:rowOff>
    </xdr:to>
    <xdr:cxnSp macro="">
      <xdr:nvCxnSpPr>
        <xdr:cNvPr id="605" name="Straight Arrow Connector 604">
          <a:extLst>
            <a:ext uri="{FF2B5EF4-FFF2-40B4-BE49-F238E27FC236}">
              <a16:creationId xmlns="" xmlns:a16="http://schemas.microsoft.com/office/drawing/2014/main" id="{CE4AB13B-2C6A-43EF-B351-41BDF2D18023}"/>
            </a:ext>
          </a:extLst>
        </xdr:cNvPr>
        <xdr:cNvCxnSpPr/>
      </xdr:nvCxnSpPr>
      <xdr:spPr>
        <a:xfrm flipV="1">
          <a:off x="387350" y="230314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154</xdr:row>
      <xdr:rowOff>6350</xdr:rowOff>
    </xdr:from>
    <xdr:to>
      <xdr:col>16</xdr:col>
      <xdr:colOff>82550</xdr:colOff>
      <xdr:row>156</xdr:row>
      <xdr:rowOff>82550</xdr:rowOff>
    </xdr:to>
    <xdr:cxnSp macro="">
      <xdr:nvCxnSpPr>
        <xdr:cNvPr id="606" name="Straight Arrow Connector 605">
          <a:extLst>
            <a:ext uri="{FF2B5EF4-FFF2-40B4-BE49-F238E27FC236}">
              <a16:creationId xmlns="" xmlns:a16="http://schemas.microsoft.com/office/drawing/2014/main" id="{AE98F675-43BD-46A1-B818-47FF4971AF53}"/>
            </a:ext>
          </a:extLst>
        </xdr:cNvPr>
        <xdr:cNvCxnSpPr/>
      </xdr:nvCxnSpPr>
      <xdr:spPr>
        <a:xfrm flipV="1">
          <a:off x="6242050" y="230378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158</xdr:row>
      <xdr:rowOff>107950</xdr:rowOff>
    </xdr:from>
    <xdr:to>
      <xdr:col>1</xdr:col>
      <xdr:colOff>76200</xdr:colOff>
      <xdr:row>161</xdr:row>
      <xdr:rowOff>12700</xdr:rowOff>
    </xdr:to>
    <xdr:cxnSp macro="">
      <xdr:nvCxnSpPr>
        <xdr:cNvPr id="607" name="Straight Arrow Connector 606">
          <a:extLst>
            <a:ext uri="{FF2B5EF4-FFF2-40B4-BE49-F238E27FC236}">
              <a16:creationId xmlns="" xmlns:a16="http://schemas.microsoft.com/office/drawing/2014/main" id="{61E09E42-1EB3-48FC-ADE7-C15C180E5340}"/>
            </a:ext>
          </a:extLst>
        </xdr:cNvPr>
        <xdr:cNvCxnSpPr/>
      </xdr:nvCxnSpPr>
      <xdr:spPr>
        <a:xfrm>
          <a:off x="381000" y="238633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158</xdr:row>
      <xdr:rowOff>101600</xdr:rowOff>
    </xdr:from>
    <xdr:to>
      <xdr:col>16</xdr:col>
      <xdr:colOff>82550</xdr:colOff>
      <xdr:row>161</xdr:row>
      <xdr:rowOff>6350</xdr:rowOff>
    </xdr:to>
    <xdr:cxnSp macro="">
      <xdr:nvCxnSpPr>
        <xdr:cNvPr id="608" name="Straight Arrow Connector 607">
          <a:extLst>
            <a:ext uri="{FF2B5EF4-FFF2-40B4-BE49-F238E27FC236}">
              <a16:creationId xmlns="" xmlns:a16="http://schemas.microsoft.com/office/drawing/2014/main" id="{F4ECC217-EC32-4B44-99AC-71CA267D481B}"/>
            </a:ext>
          </a:extLst>
        </xdr:cNvPr>
        <xdr:cNvCxnSpPr/>
      </xdr:nvCxnSpPr>
      <xdr:spPr>
        <a:xfrm>
          <a:off x="6242050" y="238569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xdr:colOff>
      <xdr:row>153</xdr:row>
      <xdr:rowOff>177800</xdr:rowOff>
    </xdr:from>
    <xdr:to>
      <xdr:col>5</xdr:col>
      <xdr:colOff>361950</xdr:colOff>
      <xdr:row>155</xdr:row>
      <xdr:rowOff>101600</xdr:rowOff>
    </xdr:to>
    <xdr:cxnSp macro="">
      <xdr:nvCxnSpPr>
        <xdr:cNvPr id="611" name="Straight Connector 610">
          <a:extLst>
            <a:ext uri="{FF2B5EF4-FFF2-40B4-BE49-F238E27FC236}">
              <a16:creationId xmlns="" xmlns:a16="http://schemas.microsoft.com/office/drawing/2014/main" id="{D017BA2E-7F7E-458C-947D-240D2886D21F}"/>
            </a:ext>
          </a:extLst>
        </xdr:cNvPr>
        <xdr:cNvCxnSpPr>
          <a:cxnSpLocks/>
        </xdr:cNvCxnSpPr>
      </xdr:nvCxnSpPr>
      <xdr:spPr>
        <a:xfrm>
          <a:off x="1543050" y="25584150"/>
          <a:ext cx="355600" cy="2921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431800</xdr:colOff>
      <xdr:row>153</xdr:row>
      <xdr:rowOff>177800</xdr:rowOff>
    </xdr:from>
    <xdr:to>
      <xdr:col>5</xdr:col>
      <xdr:colOff>611323</xdr:colOff>
      <xdr:row>154</xdr:row>
      <xdr:rowOff>128289</xdr:rowOff>
    </xdr:to>
    <xdr:cxnSp macro="">
      <xdr:nvCxnSpPr>
        <xdr:cNvPr id="612" name="Straight Connector 611">
          <a:extLst>
            <a:ext uri="{FF2B5EF4-FFF2-40B4-BE49-F238E27FC236}">
              <a16:creationId xmlns="" xmlns:a16="http://schemas.microsoft.com/office/drawing/2014/main" id="{F078B2C8-DD7F-4197-8A26-079B383BBFED}"/>
            </a:ext>
          </a:extLst>
        </xdr:cNvPr>
        <xdr:cNvCxnSpPr>
          <a:cxnSpLocks/>
        </xdr:cNvCxnSpPr>
      </xdr:nvCxnSpPr>
      <xdr:spPr>
        <a:xfrm>
          <a:off x="1962150" y="23025100"/>
          <a:ext cx="179523" cy="134639"/>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355600</xdr:colOff>
      <xdr:row>154</xdr:row>
      <xdr:rowOff>177800</xdr:rowOff>
    </xdr:from>
    <xdr:to>
      <xdr:col>5</xdr:col>
      <xdr:colOff>152400</xdr:colOff>
      <xdr:row>156</xdr:row>
      <xdr:rowOff>63500</xdr:rowOff>
    </xdr:to>
    <xdr:cxnSp macro="">
      <xdr:nvCxnSpPr>
        <xdr:cNvPr id="613" name="Straight Connector 612">
          <a:extLst>
            <a:ext uri="{FF2B5EF4-FFF2-40B4-BE49-F238E27FC236}">
              <a16:creationId xmlns="" xmlns:a16="http://schemas.microsoft.com/office/drawing/2014/main" id="{C3B576CA-074B-4943-AE00-67510C7696C8}"/>
            </a:ext>
          </a:extLst>
        </xdr:cNvPr>
        <xdr:cNvCxnSpPr>
          <a:cxnSpLocks/>
        </xdr:cNvCxnSpPr>
      </xdr:nvCxnSpPr>
      <xdr:spPr>
        <a:xfrm>
          <a:off x="1403350" y="25768300"/>
          <a:ext cx="285750" cy="2540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215900</xdr:colOff>
      <xdr:row>155</xdr:row>
      <xdr:rowOff>177800</xdr:rowOff>
    </xdr:from>
    <xdr:to>
      <xdr:col>4</xdr:col>
      <xdr:colOff>463550</xdr:colOff>
      <xdr:row>157</xdr:row>
      <xdr:rowOff>19050</xdr:rowOff>
    </xdr:to>
    <xdr:cxnSp macro="">
      <xdr:nvCxnSpPr>
        <xdr:cNvPr id="614" name="Straight Connector 613">
          <a:extLst>
            <a:ext uri="{FF2B5EF4-FFF2-40B4-BE49-F238E27FC236}">
              <a16:creationId xmlns="" xmlns:a16="http://schemas.microsoft.com/office/drawing/2014/main" id="{E1B60181-BFB1-45A1-882E-2F84CB63D73F}"/>
            </a:ext>
          </a:extLst>
        </xdr:cNvPr>
        <xdr:cNvCxnSpPr>
          <a:cxnSpLocks/>
        </xdr:cNvCxnSpPr>
      </xdr:nvCxnSpPr>
      <xdr:spPr>
        <a:xfrm>
          <a:off x="1263650" y="25952450"/>
          <a:ext cx="247650" cy="2032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82550</xdr:colOff>
      <xdr:row>156</xdr:row>
      <xdr:rowOff>139700</xdr:rowOff>
    </xdr:from>
    <xdr:to>
      <xdr:col>4</xdr:col>
      <xdr:colOff>304800</xdr:colOff>
      <xdr:row>157</xdr:row>
      <xdr:rowOff>133350</xdr:rowOff>
    </xdr:to>
    <xdr:cxnSp macro="">
      <xdr:nvCxnSpPr>
        <xdr:cNvPr id="615" name="Straight Connector 614">
          <a:extLst>
            <a:ext uri="{FF2B5EF4-FFF2-40B4-BE49-F238E27FC236}">
              <a16:creationId xmlns="" xmlns:a16="http://schemas.microsoft.com/office/drawing/2014/main" id="{FD8055AB-7C74-4E13-B17B-2ABDBA35B417}"/>
            </a:ext>
          </a:extLst>
        </xdr:cNvPr>
        <xdr:cNvCxnSpPr>
          <a:cxnSpLocks/>
        </xdr:cNvCxnSpPr>
      </xdr:nvCxnSpPr>
      <xdr:spPr>
        <a:xfrm>
          <a:off x="1130300" y="26098500"/>
          <a:ext cx="222250" cy="1714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457200</xdr:colOff>
      <xdr:row>157</xdr:row>
      <xdr:rowOff>120650</xdr:rowOff>
    </xdr:from>
    <xdr:to>
      <xdr:col>4</xdr:col>
      <xdr:colOff>158750</xdr:colOff>
      <xdr:row>158</xdr:row>
      <xdr:rowOff>101600</xdr:rowOff>
    </xdr:to>
    <xdr:cxnSp macro="">
      <xdr:nvCxnSpPr>
        <xdr:cNvPr id="616" name="Straight Connector 615">
          <a:extLst>
            <a:ext uri="{FF2B5EF4-FFF2-40B4-BE49-F238E27FC236}">
              <a16:creationId xmlns="" xmlns:a16="http://schemas.microsoft.com/office/drawing/2014/main" id="{6A24EE0A-5EBF-4633-913A-F857A5F2DD0A}"/>
            </a:ext>
          </a:extLst>
        </xdr:cNvPr>
        <xdr:cNvCxnSpPr>
          <a:cxnSpLocks/>
        </xdr:cNvCxnSpPr>
      </xdr:nvCxnSpPr>
      <xdr:spPr>
        <a:xfrm>
          <a:off x="1016000" y="26257250"/>
          <a:ext cx="190500" cy="1587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336550</xdr:colOff>
      <xdr:row>158</xdr:row>
      <xdr:rowOff>107950</xdr:rowOff>
    </xdr:from>
    <xdr:to>
      <xdr:col>3</xdr:col>
      <xdr:colOff>469900</xdr:colOff>
      <xdr:row>159</xdr:row>
      <xdr:rowOff>25400</xdr:rowOff>
    </xdr:to>
    <xdr:cxnSp macro="">
      <xdr:nvCxnSpPr>
        <xdr:cNvPr id="617" name="Straight Connector 616">
          <a:extLst>
            <a:ext uri="{FF2B5EF4-FFF2-40B4-BE49-F238E27FC236}">
              <a16:creationId xmlns="" xmlns:a16="http://schemas.microsoft.com/office/drawing/2014/main" id="{74917CDA-292D-43E2-AFCC-0757F327D55E}"/>
            </a:ext>
          </a:extLst>
        </xdr:cNvPr>
        <xdr:cNvCxnSpPr>
          <a:cxnSpLocks/>
        </xdr:cNvCxnSpPr>
      </xdr:nvCxnSpPr>
      <xdr:spPr>
        <a:xfrm>
          <a:off x="895350" y="26422350"/>
          <a:ext cx="133350" cy="952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203200</xdr:colOff>
      <xdr:row>159</xdr:row>
      <xdr:rowOff>88900</xdr:rowOff>
    </xdr:from>
    <xdr:to>
      <xdr:col>3</xdr:col>
      <xdr:colOff>298450</xdr:colOff>
      <xdr:row>159</xdr:row>
      <xdr:rowOff>158750</xdr:rowOff>
    </xdr:to>
    <xdr:cxnSp macro="">
      <xdr:nvCxnSpPr>
        <xdr:cNvPr id="618" name="Straight Connector 617">
          <a:extLst>
            <a:ext uri="{FF2B5EF4-FFF2-40B4-BE49-F238E27FC236}">
              <a16:creationId xmlns="" xmlns:a16="http://schemas.microsoft.com/office/drawing/2014/main" id="{30A3BE34-0A29-4FBB-8633-1CC5291DE3A1}"/>
            </a:ext>
          </a:extLst>
        </xdr:cNvPr>
        <xdr:cNvCxnSpPr>
          <a:cxnSpLocks/>
        </xdr:cNvCxnSpPr>
      </xdr:nvCxnSpPr>
      <xdr:spPr>
        <a:xfrm>
          <a:off x="762000" y="26581100"/>
          <a:ext cx="95250" cy="698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196850</xdr:colOff>
      <xdr:row>153</xdr:row>
      <xdr:rowOff>171450</xdr:rowOff>
    </xdr:from>
    <xdr:to>
      <xdr:col>12</xdr:col>
      <xdr:colOff>425450</xdr:colOff>
      <xdr:row>154</xdr:row>
      <xdr:rowOff>158750</xdr:rowOff>
    </xdr:to>
    <xdr:cxnSp macro="">
      <xdr:nvCxnSpPr>
        <xdr:cNvPr id="619" name="Straight Connector 618">
          <a:extLst>
            <a:ext uri="{FF2B5EF4-FFF2-40B4-BE49-F238E27FC236}">
              <a16:creationId xmlns="" xmlns:a16="http://schemas.microsoft.com/office/drawing/2014/main" id="{27F48641-11A9-4B2E-B925-DD1D469E44E9}"/>
            </a:ext>
          </a:extLst>
        </xdr:cNvPr>
        <xdr:cNvCxnSpPr>
          <a:cxnSpLocks/>
        </xdr:cNvCxnSpPr>
      </xdr:nvCxnSpPr>
      <xdr:spPr>
        <a:xfrm flipV="1">
          <a:off x="4597400" y="25577800"/>
          <a:ext cx="228600" cy="1714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393700</xdr:colOff>
      <xdr:row>154</xdr:row>
      <xdr:rowOff>38100</xdr:rowOff>
    </xdr:from>
    <xdr:to>
      <xdr:col>13</xdr:col>
      <xdr:colOff>31750</xdr:colOff>
      <xdr:row>155</xdr:row>
      <xdr:rowOff>88900</xdr:rowOff>
    </xdr:to>
    <xdr:cxnSp macro="">
      <xdr:nvCxnSpPr>
        <xdr:cNvPr id="620" name="Straight Connector 619">
          <a:extLst>
            <a:ext uri="{FF2B5EF4-FFF2-40B4-BE49-F238E27FC236}">
              <a16:creationId xmlns="" xmlns:a16="http://schemas.microsoft.com/office/drawing/2014/main" id="{21E312D5-77AF-4A41-BC7D-EFA160672014}"/>
            </a:ext>
          </a:extLst>
        </xdr:cNvPr>
        <xdr:cNvCxnSpPr>
          <a:cxnSpLocks/>
        </xdr:cNvCxnSpPr>
      </xdr:nvCxnSpPr>
      <xdr:spPr>
        <a:xfrm flipV="1">
          <a:off x="4794250" y="25628600"/>
          <a:ext cx="304800" cy="2349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590550</xdr:colOff>
      <xdr:row>155</xdr:row>
      <xdr:rowOff>44450</xdr:rowOff>
    </xdr:from>
    <xdr:to>
      <xdr:col>13</xdr:col>
      <xdr:colOff>184150</xdr:colOff>
      <xdr:row>156</xdr:row>
      <xdr:rowOff>69850</xdr:rowOff>
    </xdr:to>
    <xdr:cxnSp macro="">
      <xdr:nvCxnSpPr>
        <xdr:cNvPr id="621" name="Straight Connector 620">
          <a:extLst>
            <a:ext uri="{FF2B5EF4-FFF2-40B4-BE49-F238E27FC236}">
              <a16:creationId xmlns="" xmlns:a16="http://schemas.microsoft.com/office/drawing/2014/main" id="{E8C7B98A-AC57-4922-82FF-6663EB8F3E31}"/>
            </a:ext>
          </a:extLst>
        </xdr:cNvPr>
        <xdr:cNvCxnSpPr>
          <a:cxnSpLocks/>
        </xdr:cNvCxnSpPr>
      </xdr:nvCxnSpPr>
      <xdr:spPr>
        <a:xfrm flipV="1">
          <a:off x="4991100" y="25819100"/>
          <a:ext cx="260350" cy="2095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101600</xdr:colOff>
      <xdr:row>156</xdr:row>
      <xdr:rowOff>63500</xdr:rowOff>
    </xdr:from>
    <xdr:to>
      <xdr:col>13</xdr:col>
      <xdr:colOff>323850</xdr:colOff>
      <xdr:row>157</xdr:row>
      <xdr:rowOff>38100</xdr:rowOff>
    </xdr:to>
    <xdr:cxnSp macro="">
      <xdr:nvCxnSpPr>
        <xdr:cNvPr id="622" name="Straight Connector 621">
          <a:extLst>
            <a:ext uri="{FF2B5EF4-FFF2-40B4-BE49-F238E27FC236}">
              <a16:creationId xmlns="" xmlns:a16="http://schemas.microsoft.com/office/drawing/2014/main" id="{FBA8F1A0-0610-4E02-A58F-D9AD4C5F41CC}"/>
            </a:ext>
          </a:extLst>
        </xdr:cNvPr>
        <xdr:cNvCxnSpPr>
          <a:cxnSpLocks/>
        </xdr:cNvCxnSpPr>
      </xdr:nvCxnSpPr>
      <xdr:spPr>
        <a:xfrm flipV="1">
          <a:off x="5168900" y="26022300"/>
          <a:ext cx="222250" cy="1524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304800</xdr:colOff>
      <xdr:row>157</xdr:row>
      <xdr:rowOff>69850</xdr:rowOff>
    </xdr:from>
    <xdr:to>
      <xdr:col>14</xdr:col>
      <xdr:colOff>6350</xdr:colOff>
      <xdr:row>158</xdr:row>
      <xdr:rowOff>19050</xdr:rowOff>
    </xdr:to>
    <xdr:cxnSp macro="">
      <xdr:nvCxnSpPr>
        <xdr:cNvPr id="623" name="Straight Connector 622">
          <a:extLst>
            <a:ext uri="{FF2B5EF4-FFF2-40B4-BE49-F238E27FC236}">
              <a16:creationId xmlns="" xmlns:a16="http://schemas.microsoft.com/office/drawing/2014/main" id="{B72BF3C3-821E-4D84-A605-F1C13E691C5F}"/>
            </a:ext>
          </a:extLst>
        </xdr:cNvPr>
        <xdr:cNvCxnSpPr>
          <a:cxnSpLocks/>
        </xdr:cNvCxnSpPr>
      </xdr:nvCxnSpPr>
      <xdr:spPr>
        <a:xfrm flipV="1">
          <a:off x="5372100" y="26206450"/>
          <a:ext cx="190500" cy="1270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12700</xdr:colOff>
      <xdr:row>158</xdr:row>
      <xdr:rowOff>88900</xdr:rowOff>
    </xdr:from>
    <xdr:to>
      <xdr:col>14</xdr:col>
      <xdr:colOff>152400</xdr:colOff>
      <xdr:row>158</xdr:row>
      <xdr:rowOff>158750</xdr:rowOff>
    </xdr:to>
    <xdr:cxnSp macro="">
      <xdr:nvCxnSpPr>
        <xdr:cNvPr id="624" name="Straight Connector 623">
          <a:extLst>
            <a:ext uri="{FF2B5EF4-FFF2-40B4-BE49-F238E27FC236}">
              <a16:creationId xmlns="" xmlns:a16="http://schemas.microsoft.com/office/drawing/2014/main" id="{6790335D-C870-4071-8C9A-AAE6A17BD0D7}"/>
            </a:ext>
          </a:extLst>
        </xdr:cNvPr>
        <xdr:cNvCxnSpPr>
          <a:cxnSpLocks/>
        </xdr:cNvCxnSpPr>
      </xdr:nvCxnSpPr>
      <xdr:spPr>
        <a:xfrm flipV="1">
          <a:off x="5568950" y="26403300"/>
          <a:ext cx="139700" cy="698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122061</xdr:colOff>
      <xdr:row>159</xdr:row>
      <xdr:rowOff>82550</xdr:rowOff>
    </xdr:from>
    <xdr:to>
      <xdr:col>14</xdr:col>
      <xdr:colOff>279400</xdr:colOff>
      <xdr:row>160</xdr:row>
      <xdr:rowOff>19050</xdr:rowOff>
    </xdr:to>
    <xdr:cxnSp macro="">
      <xdr:nvCxnSpPr>
        <xdr:cNvPr id="625" name="Straight Connector 624">
          <a:extLst>
            <a:ext uri="{FF2B5EF4-FFF2-40B4-BE49-F238E27FC236}">
              <a16:creationId xmlns="" xmlns:a16="http://schemas.microsoft.com/office/drawing/2014/main" id="{6E1EE10F-E1F2-4D9B-9024-E9003A806284}"/>
            </a:ext>
          </a:extLst>
        </xdr:cNvPr>
        <xdr:cNvCxnSpPr>
          <a:cxnSpLocks/>
        </xdr:cNvCxnSpPr>
      </xdr:nvCxnSpPr>
      <xdr:spPr>
        <a:xfrm flipV="1">
          <a:off x="5684661" y="24015700"/>
          <a:ext cx="157339" cy="1143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876300</xdr:colOff>
      <xdr:row>169</xdr:row>
      <xdr:rowOff>177800</xdr:rowOff>
    </xdr:from>
    <xdr:to>
      <xdr:col>14</xdr:col>
      <xdr:colOff>603250</xdr:colOff>
      <xdr:row>176</xdr:row>
      <xdr:rowOff>177800</xdr:rowOff>
    </xdr:to>
    <xdr:cxnSp macro="">
      <xdr:nvCxnSpPr>
        <xdr:cNvPr id="626" name="Straight Connector 625">
          <a:extLst>
            <a:ext uri="{FF2B5EF4-FFF2-40B4-BE49-F238E27FC236}">
              <a16:creationId xmlns="" xmlns:a16="http://schemas.microsoft.com/office/drawing/2014/main" id="{8E9B56B0-B31C-4D1A-A588-F56BD647BD34}"/>
            </a:ext>
          </a:extLst>
        </xdr:cNvPr>
        <xdr:cNvCxnSpPr/>
      </xdr:nvCxnSpPr>
      <xdr:spPr>
        <a:xfrm>
          <a:off x="5073650" y="25685750"/>
          <a:ext cx="97790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0</xdr:colOff>
      <xdr:row>170</xdr:row>
      <xdr:rowOff>0</xdr:rowOff>
    </xdr:from>
    <xdr:to>
      <xdr:col>5</xdr:col>
      <xdr:colOff>6350</xdr:colOff>
      <xdr:row>177</xdr:row>
      <xdr:rowOff>0</xdr:rowOff>
    </xdr:to>
    <xdr:cxnSp macro="">
      <xdr:nvCxnSpPr>
        <xdr:cNvPr id="627" name="Straight Connector 626">
          <a:extLst>
            <a:ext uri="{FF2B5EF4-FFF2-40B4-BE49-F238E27FC236}">
              <a16:creationId xmlns="" xmlns:a16="http://schemas.microsoft.com/office/drawing/2014/main" id="{4E942064-8BE2-40FC-B289-F6BEB842835E}"/>
            </a:ext>
          </a:extLst>
        </xdr:cNvPr>
        <xdr:cNvCxnSpPr/>
      </xdr:nvCxnSpPr>
      <xdr:spPr>
        <a:xfrm flipV="1">
          <a:off x="552450" y="25692100"/>
          <a:ext cx="98425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603250</xdr:colOff>
      <xdr:row>168</xdr:row>
      <xdr:rowOff>0</xdr:rowOff>
    </xdr:from>
    <xdr:to>
      <xdr:col>6</xdr:col>
      <xdr:colOff>6350</xdr:colOff>
      <xdr:row>168</xdr:row>
      <xdr:rowOff>0</xdr:rowOff>
    </xdr:to>
    <xdr:cxnSp macro="">
      <xdr:nvCxnSpPr>
        <xdr:cNvPr id="628" name="Straight Arrow Connector 627">
          <a:extLst>
            <a:ext uri="{FF2B5EF4-FFF2-40B4-BE49-F238E27FC236}">
              <a16:creationId xmlns="" xmlns:a16="http://schemas.microsoft.com/office/drawing/2014/main" id="{6CCF80B7-7825-48F5-B0D8-D8F6F44E4BD4}"/>
            </a:ext>
          </a:extLst>
        </xdr:cNvPr>
        <xdr:cNvCxnSpPr/>
      </xdr:nvCxnSpPr>
      <xdr:spPr>
        <a:xfrm>
          <a:off x="1530350" y="25400000"/>
          <a:ext cx="67945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6350</xdr:colOff>
      <xdr:row>168</xdr:row>
      <xdr:rowOff>6350</xdr:rowOff>
    </xdr:from>
    <xdr:to>
      <xdr:col>13</xdr:col>
      <xdr:colOff>19050</xdr:colOff>
      <xdr:row>168</xdr:row>
      <xdr:rowOff>6350</xdr:rowOff>
    </xdr:to>
    <xdr:cxnSp macro="">
      <xdr:nvCxnSpPr>
        <xdr:cNvPr id="629" name="Straight Arrow Connector 628">
          <a:extLst>
            <a:ext uri="{FF2B5EF4-FFF2-40B4-BE49-F238E27FC236}">
              <a16:creationId xmlns="" xmlns:a16="http://schemas.microsoft.com/office/drawing/2014/main" id="{BDB25876-555E-4DFD-B7DE-88EFA9AB47B0}"/>
            </a:ext>
          </a:extLst>
        </xdr:cNvPr>
        <xdr:cNvCxnSpPr/>
      </xdr:nvCxnSpPr>
      <xdr:spPr>
        <a:xfrm>
          <a:off x="4406900" y="25406350"/>
          <a:ext cx="68580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82550</xdr:colOff>
      <xdr:row>170</xdr:row>
      <xdr:rowOff>0</xdr:rowOff>
    </xdr:from>
    <xdr:to>
      <xdr:col>1</xdr:col>
      <xdr:colOff>82550</xdr:colOff>
      <xdr:row>172</xdr:row>
      <xdr:rowOff>76200</xdr:rowOff>
    </xdr:to>
    <xdr:cxnSp macro="">
      <xdr:nvCxnSpPr>
        <xdr:cNvPr id="630" name="Straight Arrow Connector 629">
          <a:extLst>
            <a:ext uri="{FF2B5EF4-FFF2-40B4-BE49-F238E27FC236}">
              <a16:creationId xmlns="" xmlns:a16="http://schemas.microsoft.com/office/drawing/2014/main" id="{42DC1688-4434-4961-A252-33ECEF8D03CF}"/>
            </a:ext>
          </a:extLst>
        </xdr:cNvPr>
        <xdr:cNvCxnSpPr/>
      </xdr:nvCxnSpPr>
      <xdr:spPr>
        <a:xfrm flipV="1">
          <a:off x="387350" y="256921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170</xdr:row>
      <xdr:rowOff>6350</xdr:rowOff>
    </xdr:from>
    <xdr:to>
      <xdr:col>16</xdr:col>
      <xdr:colOff>82550</xdr:colOff>
      <xdr:row>172</xdr:row>
      <xdr:rowOff>82550</xdr:rowOff>
    </xdr:to>
    <xdr:cxnSp macro="">
      <xdr:nvCxnSpPr>
        <xdr:cNvPr id="631" name="Straight Arrow Connector 630">
          <a:extLst>
            <a:ext uri="{FF2B5EF4-FFF2-40B4-BE49-F238E27FC236}">
              <a16:creationId xmlns="" xmlns:a16="http://schemas.microsoft.com/office/drawing/2014/main" id="{B9191F19-D1D7-403B-B987-04054783F340}"/>
            </a:ext>
          </a:extLst>
        </xdr:cNvPr>
        <xdr:cNvCxnSpPr/>
      </xdr:nvCxnSpPr>
      <xdr:spPr>
        <a:xfrm flipV="1">
          <a:off x="6242050" y="256984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174</xdr:row>
      <xdr:rowOff>107950</xdr:rowOff>
    </xdr:from>
    <xdr:to>
      <xdr:col>1</xdr:col>
      <xdr:colOff>76200</xdr:colOff>
      <xdr:row>177</xdr:row>
      <xdr:rowOff>12700</xdr:rowOff>
    </xdr:to>
    <xdr:cxnSp macro="">
      <xdr:nvCxnSpPr>
        <xdr:cNvPr id="632" name="Straight Arrow Connector 631">
          <a:extLst>
            <a:ext uri="{FF2B5EF4-FFF2-40B4-BE49-F238E27FC236}">
              <a16:creationId xmlns="" xmlns:a16="http://schemas.microsoft.com/office/drawing/2014/main" id="{880F76D1-5B95-4CCA-9375-2ECC05666D06}"/>
            </a:ext>
          </a:extLst>
        </xdr:cNvPr>
        <xdr:cNvCxnSpPr/>
      </xdr:nvCxnSpPr>
      <xdr:spPr>
        <a:xfrm>
          <a:off x="381000" y="265239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174</xdr:row>
      <xdr:rowOff>101600</xdr:rowOff>
    </xdr:from>
    <xdr:to>
      <xdr:col>16</xdr:col>
      <xdr:colOff>82550</xdr:colOff>
      <xdr:row>177</xdr:row>
      <xdr:rowOff>6350</xdr:rowOff>
    </xdr:to>
    <xdr:cxnSp macro="">
      <xdr:nvCxnSpPr>
        <xdr:cNvPr id="633" name="Straight Arrow Connector 632">
          <a:extLst>
            <a:ext uri="{FF2B5EF4-FFF2-40B4-BE49-F238E27FC236}">
              <a16:creationId xmlns="" xmlns:a16="http://schemas.microsoft.com/office/drawing/2014/main" id="{3478C567-7ED0-43B0-A5D5-B95C3B57065E}"/>
            </a:ext>
          </a:extLst>
        </xdr:cNvPr>
        <xdr:cNvCxnSpPr/>
      </xdr:nvCxnSpPr>
      <xdr:spPr>
        <a:xfrm>
          <a:off x="6242050" y="265176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xdr:colOff>
      <xdr:row>169</xdr:row>
      <xdr:rowOff>177800</xdr:rowOff>
    </xdr:from>
    <xdr:to>
      <xdr:col>5</xdr:col>
      <xdr:colOff>361950</xdr:colOff>
      <xdr:row>171</xdr:row>
      <xdr:rowOff>82550</xdr:rowOff>
    </xdr:to>
    <xdr:cxnSp macro="">
      <xdr:nvCxnSpPr>
        <xdr:cNvPr id="636" name="Straight Connector 635">
          <a:extLst>
            <a:ext uri="{FF2B5EF4-FFF2-40B4-BE49-F238E27FC236}">
              <a16:creationId xmlns="" xmlns:a16="http://schemas.microsoft.com/office/drawing/2014/main" id="{CDD0D28E-FB8D-4609-BC2B-EA7CE2C59F3A}"/>
            </a:ext>
          </a:extLst>
        </xdr:cNvPr>
        <xdr:cNvCxnSpPr>
          <a:cxnSpLocks/>
        </xdr:cNvCxnSpPr>
      </xdr:nvCxnSpPr>
      <xdr:spPr>
        <a:xfrm>
          <a:off x="1543050" y="28244800"/>
          <a:ext cx="355600" cy="2730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431800</xdr:colOff>
      <xdr:row>169</xdr:row>
      <xdr:rowOff>177800</xdr:rowOff>
    </xdr:from>
    <xdr:to>
      <xdr:col>5</xdr:col>
      <xdr:colOff>611323</xdr:colOff>
      <xdr:row>170</xdr:row>
      <xdr:rowOff>128289</xdr:rowOff>
    </xdr:to>
    <xdr:cxnSp macro="">
      <xdr:nvCxnSpPr>
        <xdr:cNvPr id="637" name="Straight Connector 636">
          <a:extLst>
            <a:ext uri="{FF2B5EF4-FFF2-40B4-BE49-F238E27FC236}">
              <a16:creationId xmlns="" xmlns:a16="http://schemas.microsoft.com/office/drawing/2014/main" id="{588BD424-4F58-47A9-BF00-2340BBFBC9CE}"/>
            </a:ext>
          </a:extLst>
        </xdr:cNvPr>
        <xdr:cNvCxnSpPr>
          <a:cxnSpLocks/>
        </xdr:cNvCxnSpPr>
      </xdr:nvCxnSpPr>
      <xdr:spPr>
        <a:xfrm>
          <a:off x="1962150" y="25685750"/>
          <a:ext cx="179523" cy="134639"/>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355600</xdr:colOff>
      <xdr:row>170</xdr:row>
      <xdr:rowOff>177800</xdr:rowOff>
    </xdr:from>
    <xdr:to>
      <xdr:col>5</xdr:col>
      <xdr:colOff>158750</xdr:colOff>
      <xdr:row>172</xdr:row>
      <xdr:rowOff>63500</xdr:rowOff>
    </xdr:to>
    <xdr:cxnSp macro="">
      <xdr:nvCxnSpPr>
        <xdr:cNvPr id="638" name="Straight Connector 637">
          <a:extLst>
            <a:ext uri="{FF2B5EF4-FFF2-40B4-BE49-F238E27FC236}">
              <a16:creationId xmlns="" xmlns:a16="http://schemas.microsoft.com/office/drawing/2014/main" id="{C43081C2-E05F-4A8A-AFC0-AE3D228723B7}"/>
            </a:ext>
          </a:extLst>
        </xdr:cNvPr>
        <xdr:cNvCxnSpPr>
          <a:cxnSpLocks/>
        </xdr:cNvCxnSpPr>
      </xdr:nvCxnSpPr>
      <xdr:spPr>
        <a:xfrm>
          <a:off x="1403350" y="28428950"/>
          <a:ext cx="292100" cy="2540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215900</xdr:colOff>
      <xdr:row>171</xdr:row>
      <xdr:rowOff>177800</xdr:rowOff>
    </xdr:from>
    <xdr:to>
      <xdr:col>4</xdr:col>
      <xdr:colOff>457200</xdr:colOff>
      <xdr:row>173</xdr:row>
      <xdr:rowOff>12700</xdr:rowOff>
    </xdr:to>
    <xdr:cxnSp macro="">
      <xdr:nvCxnSpPr>
        <xdr:cNvPr id="639" name="Straight Connector 638">
          <a:extLst>
            <a:ext uri="{FF2B5EF4-FFF2-40B4-BE49-F238E27FC236}">
              <a16:creationId xmlns="" xmlns:a16="http://schemas.microsoft.com/office/drawing/2014/main" id="{91ECBBBD-04DB-4779-83B6-565F189094BD}"/>
            </a:ext>
          </a:extLst>
        </xdr:cNvPr>
        <xdr:cNvCxnSpPr>
          <a:cxnSpLocks/>
        </xdr:cNvCxnSpPr>
      </xdr:nvCxnSpPr>
      <xdr:spPr>
        <a:xfrm>
          <a:off x="1263650" y="28613100"/>
          <a:ext cx="241300" cy="1968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82550</xdr:colOff>
      <xdr:row>172</xdr:row>
      <xdr:rowOff>139700</xdr:rowOff>
    </xdr:from>
    <xdr:to>
      <xdr:col>4</xdr:col>
      <xdr:colOff>298450</xdr:colOff>
      <xdr:row>173</xdr:row>
      <xdr:rowOff>139700</xdr:rowOff>
    </xdr:to>
    <xdr:cxnSp macro="">
      <xdr:nvCxnSpPr>
        <xdr:cNvPr id="640" name="Straight Connector 639">
          <a:extLst>
            <a:ext uri="{FF2B5EF4-FFF2-40B4-BE49-F238E27FC236}">
              <a16:creationId xmlns="" xmlns:a16="http://schemas.microsoft.com/office/drawing/2014/main" id="{87842946-A1C1-48FC-B1B2-60C5AFF20ECF}"/>
            </a:ext>
          </a:extLst>
        </xdr:cNvPr>
        <xdr:cNvCxnSpPr>
          <a:cxnSpLocks/>
        </xdr:cNvCxnSpPr>
      </xdr:nvCxnSpPr>
      <xdr:spPr>
        <a:xfrm>
          <a:off x="1130300" y="28759150"/>
          <a:ext cx="215900" cy="1778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457200</xdr:colOff>
      <xdr:row>173</xdr:row>
      <xdr:rowOff>120650</xdr:rowOff>
    </xdr:from>
    <xdr:to>
      <xdr:col>4</xdr:col>
      <xdr:colOff>139700</xdr:colOff>
      <xdr:row>174</xdr:row>
      <xdr:rowOff>95250</xdr:rowOff>
    </xdr:to>
    <xdr:cxnSp macro="">
      <xdr:nvCxnSpPr>
        <xdr:cNvPr id="641" name="Straight Connector 640">
          <a:extLst>
            <a:ext uri="{FF2B5EF4-FFF2-40B4-BE49-F238E27FC236}">
              <a16:creationId xmlns="" xmlns:a16="http://schemas.microsoft.com/office/drawing/2014/main" id="{3AC560AF-44D0-42DE-B797-C4123179FB16}"/>
            </a:ext>
          </a:extLst>
        </xdr:cNvPr>
        <xdr:cNvCxnSpPr>
          <a:cxnSpLocks/>
        </xdr:cNvCxnSpPr>
      </xdr:nvCxnSpPr>
      <xdr:spPr>
        <a:xfrm>
          <a:off x="1016000" y="28917900"/>
          <a:ext cx="171450" cy="1524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336550</xdr:colOff>
      <xdr:row>174</xdr:row>
      <xdr:rowOff>107950</xdr:rowOff>
    </xdr:from>
    <xdr:to>
      <xdr:col>3</xdr:col>
      <xdr:colOff>469900</xdr:colOff>
      <xdr:row>175</xdr:row>
      <xdr:rowOff>19050</xdr:rowOff>
    </xdr:to>
    <xdr:cxnSp macro="">
      <xdr:nvCxnSpPr>
        <xdr:cNvPr id="642" name="Straight Connector 641">
          <a:extLst>
            <a:ext uri="{FF2B5EF4-FFF2-40B4-BE49-F238E27FC236}">
              <a16:creationId xmlns="" xmlns:a16="http://schemas.microsoft.com/office/drawing/2014/main" id="{7F3F7BE9-D61B-4918-8FE7-3D7065F03E55}"/>
            </a:ext>
          </a:extLst>
        </xdr:cNvPr>
        <xdr:cNvCxnSpPr>
          <a:cxnSpLocks/>
        </xdr:cNvCxnSpPr>
      </xdr:nvCxnSpPr>
      <xdr:spPr>
        <a:xfrm>
          <a:off x="895350" y="29083000"/>
          <a:ext cx="133350" cy="889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203200</xdr:colOff>
      <xdr:row>175</xdr:row>
      <xdr:rowOff>88900</xdr:rowOff>
    </xdr:from>
    <xdr:to>
      <xdr:col>3</xdr:col>
      <xdr:colOff>298450</xdr:colOff>
      <xdr:row>175</xdr:row>
      <xdr:rowOff>139700</xdr:rowOff>
    </xdr:to>
    <xdr:cxnSp macro="">
      <xdr:nvCxnSpPr>
        <xdr:cNvPr id="643" name="Straight Connector 642">
          <a:extLst>
            <a:ext uri="{FF2B5EF4-FFF2-40B4-BE49-F238E27FC236}">
              <a16:creationId xmlns="" xmlns:a16="http://schemas.microsoft.com/office/drawing/2014/main" id="{80E14766-7987-4ACC-976C-C0F2BBE63BBF}"/>
            </a:ext>
          </a:extLst>
        </xdr:cNvPr>
        <xdr:cNvCxnSpPr>
          <a:cxnSpLocks/>
        </xdr:cNvCxnSpPr>
      </xdr:nvCxnSpPr>
      <xdr:spPr>
        <a:xfrm>
          <a:off x="762000" y="29241750"/>
          <a:ext cx="95250" cy="508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190500</xdr:colOff>
      <xdr:row>169</xdr:row>
      <xdr:rowOff>171450</xdr:rowOff>
    </xdr:from>
    <xdr:to>
      <xdr:col>12</xdr:col>
      <xdr:colOff>425450</xdr:colOff>
      <xdr:row>170</xdr:row>
      <xdr:rowOff>146050</xdr:rowOff>
    </xdr:to>
    <xdr:cxnSp macro="">
      <xdr:nvCxnSpPr>
        <xdr:cNvPr id="644" name="Straight Connector 643">
          <a:extLst>
            <a:ext uri="{FF2B5EF4-FFF2-40B4-BE49-F238E27FC236}">
              <a16:creationId xmlns="" xmlns:a16="http://schemas.microsoft.com/office/drawing/2014/main" id="{725B9965-150C-4B22-87D7-9E906AE3758A}"/>
            </a:ext>
          </a:extLst>
        </xdr:cNvPr>
        <xdr:cNvCxnSpPr>
          <a:cxnSpLocks/>
        </xdr:cNvCxnSpPr>
      </xdr:nvCxnSpPr>
      <xdr:spPr>
        <a:xfrm flipV="1">
          <a:off x="4591050" y="28238450"/>
          <a:ext cx="234950" cy="1587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374650</xdr:colOff>
      <xdr:row>170</xdr:row>
      <xdr:rowOff>38100</xdr:rowOff>
    </xdr:from>
    <xdr:to>
      <xdr:col>13</xdr:col>
      <xdr:colOff>31750</xdr:colOff>
      <xdr:row>171</xdr:row>
      <xdr:rowOff>88900</xdr:rowOff>
    </xdr:to>
    <xdr:cxnSp macro="">
      <xdr:nvCxnSpPr>
        <xdr:cNvPr id="645" name="Straight Connector 644">
          <a:extLst>
            <a:ext uri="{FF2B5EF4-FFF2-40B4-BE49-F238E27FC236}">
              <a16:creationId xmlns="" xmlns:a16="http://schemas.microsoft.com/office/drawing/2014/main" id="{3359088F-7ABF-4EFE-94A4-C662AE62EBBF}"/>
            </a:ext>
          </a:extLst>
        </xdr:cNvPr>
        <xdr:cNvCxnSpPr>
          <a:cxnSpLocks/>
        </xdr:cNvCxnSpPr>
      </xdr:nvCxnSpPr>
      <xdr:spPr>
        <a:xfrm flipV="1">
          <a:off x="4775200" y="28289250"/>
          <a:ext cx="323850" cy="2349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565150</xdr:colOff>
      <xdr:row>171</xdr:row>
      <xdr:rowOff>44450</xdr:rowOff>
    </xdr:from>
    <xdr:to>
      <xdr:col>13</xdr:col>
      <xdr:colOff>184150</xdr:colOff>
      <xdr:row>172</xdr:row>
      <xdr:rowOff>76200</xdr:rowOff>
    </xdr:to>
    <xdr:cxnSp macro="">
      <xdr:nvCxnSpPr>
        <xdr:cNvPr id="646" name="Straight Connector 645">
          <a:extLst>
            <a:ext uri="{FF2B5EF4-FFF2-40B4-BE49-F238E27FC236}">
              <a16:creationId xmlns="" xmlns:a16="http://schemas.microsoft.com/office/drawing/2014/main" id="{B4BD4532-0F62-443C-9B77-154CC77E3E5B}"/>
            </a:ext>
          </a:extLst>
        </xdr:cNvPr>
        <xdr:cNvCxnSpPr>
          <a:cxnSpLocks/>
        </xdr:cNvCxnSpPr>
      </xdr:nvCxnSpPr>
      <xdr:spPr>
        <a:xfrm flipV="1">
          <a:off x="4965700" y="28479750"/>
          <a:ext cx="285750" cy="2159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101600</xdr:colOff>
      <xdr:row>172</xdr:row>
      <xdr:rowOff>63500</xdr:rowOff>
    </xdr:from>
    <xdr:to>
      <xdr:col>13</xdr:col>
      <xdr:colOff>323850</xdr:colOff>
      <xdr:row>173</xdr:row>
      <xdr:rowOff>31750</xdr:rowOff>
    </xdr:to>
    <xdr:cxnSp macro="">
      <xdr:nvCxnSpPr>
        <xdr:cNvPr id="647" name="Straight Connector 646">
          <a:extLst>
            <a:ext uri="{FF2B5EF4-FFF2-40B4-BE49-F238E27FC236}">
              <a16:creationId xmlns="" xmlns:a16="http://schemas.microsoft.com/office/drawing/2014/main" id="{36024647-A3B6-4415-8839-4B9CD3D5A6C3}"/>
            </a:ext>
          </a:extLst>
        </xdr:cNvPr>
        <xdr:cNvCxnSpPr>
          <a:cxnSpLocks/>
        </xdr:cNvCxnSpPr>
      </xdr:nvCxnSpPr>
      <xdr:spPr>
        <a:xfrm flipV="1">
          <a:off x="5168900" y="28682950"/>
          <a:ext cx="222250" cy="1460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273050</xdr:colOff>
      <xdr:row>173</xdr:row>
      <xdr:rowOff>69850</xdr:rowOff>
    </xdr:from>
    <xdr:to>
      <xdr:col>14</xdr:col>
      <xdr:colOff>6350</xdr:colOff>
      <xdr:row>174</xdr:row>
      <xdr:rowOff>12700</xdr:rowOff>
    </xdr:to>
    <xdr:cxnSp macro="">
      <xdr:nvCxnSpPr>
        <xdr:cNvPr id="648" name="Straight Connector 647">
          <a:extLst>
            <a:ext uri="{FF2B5EF4-FFF2-40B4-BE49-F238E27FC236}">
              <a16:creationId xmlns="" xmlns:a16="http://schemas.microsoft.com/office/drawing/2014/main" id="{11325A70-1043-4C19-9C3B-F83A41CDF0EC}"/>
            </a:ext>
          </a:extLst>
        </xdr:cNvPr>
        <xdr:cNvCxnSpPr>
          <a:cxnSpLocks/>
        </xdr:cNvCxnSpPr>
      </xdr:nvCxnSpPr>
      <xdr:spPr>
        <a:xfrm flipV="1">
          <a:off x="5340350" y="28867100"/>
          <a:ext cx="222250" cy="1206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12700</xdr:colOff>
      <xdr:row>174</xdr:row>
      <xdr:rowOff>88900</xdr:rowOff>
    </xdr:from>
    <xdr:to>
      <xdr:col>14</xdr:col>
      <xdr:colOff>152400</xdr:colOff>
      <xdr:row>175</xdr:row>
      <xdr:rowOff>19050</xdr:rowOff>
    </xdr:to>
    <xdr:cxnSp macro="">
      <xdr:nvCxnSpPr>
        <xdr:cNvPr id="649" name="Straight Connector 648">
          <a:extLst>
            <a:ext uri="{FF2B5EF4-FFF2-40B4-BE49-F238E27FC236}">
              <a16:creationId xmlns="" xmlns:a16="http://schemas.microsoft.com/office/drawing/2014/main" id="{20DFE905-A312-4346-9EBB-D949EAB3D6D3}"/>
            </a:ext>
          </a:extLst>
        </xdr:cNvPr>
        <xdr:cNvCxnSpPr>
          <a:cxnSpLocks/>
        </xdr:cNvCxnSpPr>
      </xdr:nvCxnSpPr>
      <xdr:spPr>
        <a:xfrm flipV="1">
          <a:off x="5568950" y="29063950"/>
          <a:ext cx="139700" cy="1079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122061</xdr:colOff>
      <xdr:row>175</xdr:row>
      <xdr:rowOff>82550</xdr:rowOff>
    </xdr:from>
    <xdr:to>
      <xdr:col>14</xdr:col>
      <xdr:colOff>279400</xdr:colOff>
      <xdr:row>176</xdr:row>
      <xdr:rowOff>19050</xdr:rowOff>
    </xdr:to>
    <xdr:cxnSp macro="">
      <xdr:nvCxnSpPr>
        <xdr:cNvPr id="650" name="Straight Connector 649">
          <a:extLst>
            <a:ext uri="{FF2B5EF4-FFF2-40B4-BE49-F238E27FC236}">
              <a16:creationId xmlns="" xmlns:a16="http://schemas.microsoft.com/office/drawing/2014/main" id="{F262AC40-1C9E-48D2-A6CB-83574382276D}"/>
            </a:ext>
          </a:extLst>
        </xdr:cNvPr>
        <xdr:cNvCxnSpPr>
          <a:cxnSpLocks/>
        </xdr:cNvCxnSpPr>
      </xdr:nvCxnSpPr>
      <xdr:spPr>
        <a:xfrm flipV="1">
          <a:off x="5684661" y="26676350"/>
          <a:ext cx="157339" cy="1143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876300</xdr:colOff>
      <xdr:row>185</xdr:row>
      <xdr:rowOff>177800</xdr:rowOff>
    </xdr:from>
    <xdr:to>
      <xdr:col>14</xdr:col>
      <xdr:colOff>603250</xdr:colOff>
      <xdr:row>192</xdr:row>
      <xdr:rowOff>177800</xdr:rowOff>
    </xdr:to>
    <xdr:cxnSp macro="">
      <xdr:nvCxnSpPr>
        <xdr:cNvPr id="651" name="Straight Connector 650">
          <a:extLst>
            <a:ext uri="{FF2B5EF4-FFF2-40B4-BE49-F238E27FC236}">
              <a16:creationId xmlns="" xmlns:a16="http://schemas.microsoft.com/office/drawing/2014/main" id="{43394FAC-9B3A-4CCE-9F63-EF0A6B376CE3}"/>
            </a:ext>
          </a:extLst>
        </xdr:cNvPr>
        <xdr:cNvCxnSpPr/>
      </xdr:nvCxnSpPr>
      <xdr:spPr>
        <a:xfrm>
          <a:off x="5073650" y="28346400"/>
          <a:ext cx="97790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0</xdr:colOff>
      <xdr:row>186</xdr:row>
      <xdr:rowOff>0</xdr:rowOff>
    </xdr:from>
    <xdr:to>
      <xdr:col>5</xdr:col>
      <xdr:colOff>6350</xdr:colOff>
      <xdr:row>193</xdr:row>
      <xdr:rowOff>0</xdr:rowOff>
    </xdr:to>
    <xdr:cxnSp macro="">
      <xdr:nvCxnSpPr>
        <xdr:cNvPr id="652" name="Straight Connector 651">
          <a:extLst>
            <a:ext uri="{FF2B5EF4-FFF2-40B4-BE49-F238E27FC236}">
              <a16:creationId xmlns="" xmlns:a16="http://schemas.microsoft.com/office/drawing/2014/main" id="{B4547E36-C1B5-40CF-8BC8-3DF09F9AA5E1}"/>
            </a:ext>
          </a:extLst>
        </xdr:cNvPr>
        <xdr:cNvCxnSpPr/>
      </xdr:nvCxnSpPr>
      <xdr:spPr>
        <a:xfrm flipV="1">
          <a:off x="552450" y="28352750"/>
          <a:ext cx="98425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603250</xdr:colOff>
      <xdr:row>184</xdr:row>
      <xdr:rowOff>0</xdr:rowOff>
    </xdr:from>
    <xdr:to>
      <xdr:col>6</xdr:col>
      <xdr:colOff>6350</xdr:colOff>
      <xdr:row>184</xdr:row>
      <xdr:rowOff>0</xdr:rowOff>
    </xdr:to>
    <xdr:cxnSp macro="">
      <xdr:nvCxnSpPr>
        <xdr:cNvPr id="653" name="Straight Arrow Connector 652">
          <a:extLst>
            <a:ext uri="{FF2B5EF4-FFF2-40B4-BE49-F238E27FC236}">
              <a16:creationId xmlns="" xmlns:a16="http://schemas.microsoft.com/office/drawing/2014/main" id="{6D426EDA-1736-4B8C-8F88-A888A536941B}"/>
            </a:ext>
          </a:extLst>
        </xdr:cNvPr>
        <xdr:cNvCxnSpPr/>
      </xdr:nvCxnSpPr>
      <xdr:spPr>
        <a:xfrm>
          <a:off x="1530350" y="28060650"/>
          <a:ext cx="67945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6350</xdr:colOff>
      <xdr:row>184</xdr:row>
      <xdr:rowOff>6350</xdr:rowOff>
    </xdr:from>
    <xdr:to>
      <xdr:col>13</xdr:col>
      <xdr:colOff>19050</xdr:colOff>
      <xdr:row>184</xdr:row>
      <xdr:rowOff>6350</xdr:rowOff>
    </xdr:to>
    <xdr:cxnSp macro="">
      <xdr:nvCxnSpPr>
        <xdr:cNvPr id="654" name="Straight Arrow Connector 653">
          <a:extLst>
            <a:ext uri="{FF2B5EF4-FFF2-40B4-BE49-F238E27FC236}">
              <a16:creationId xmlns="" xmlns:a16="http://schemas.microsoft.com/office/drawing/2014/main" id="{5AB25F1B-F1F5-40A5-9669-45BDE9491B31}"/>
            </a:ext>
          </a:extLst>
        </xdr:cNvPr>
        <xdr:cNvCxnSpPr/>
      </xdr:nvCxnSpPr>
      <xdr:spPr>
        <a:xfrm>
          <a:off x="4406900" y="28067000"/>
          <a:ext cx="68580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82550</xdr:colOff>
      <xdr:row>186</xdr:row>
      <xdr:rowOff>0</xdr:rowOff>
    </xdr:from>
    <xdr:to>
      <xdr:col>1</xdr:col>
      <xdr:colOff>82550</xdr:colOff>
      <xdr:row>188</xdr:row>
      <xdr:rowOff>76200</xdr:rowOff>
    </xdr:to>
    <xdr:cxnSp macro="">
      <xdr:nvCxnSpPr>
        <xdr:cNvPr id="655" name="Straight Arrow Connector 654">
          <a:extLst>
            <a:ext uri="{FF2B5EF4-FFF2-40B4-BE49-F238E27FC236}">
              <a16:creationId xmlns="" xmlns:a16="http://schemas.microsoft.com/office/drawing/2014/main" id="{A95463F0-316A-46E4-BBAB-421688E1AFE5}"/>
            </a:ext>
          </a:extLst>
        </xdr:cNvPr>
        <xdr:cNvCxnSpPr/>
      </xdr:nvCxnSpPr>
      <xdr:spPr>
        <a:xfrm flipV="1">
          <a:off x="387350" y="283527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186</xdr:row>
      <xdr:rowOff>6350</xdr:rowOff>
    </xdr:from>
    <xdr:to>
      <xdr:col>16</xdr:col>
      <xdr:colOff>82550</xdr:colOff>
      <xdr:row>188</xdr:row>
      <xdr:rowOff>82550</xdr:rowOff>
    </xdr:to>
    <xdr:cxnSp macro="">
      <xdr:nvCxnSpPr>
        <xdr:cNvPr id="656" name="Straight Arrow Connector 655">
          <a:extLst>
            <a:ext uri="{FF2B5EF4-FFF2-40B4-BE49-F238E27FC236}">
              <a16:creationId xmlns="" xmlns:a16="http://schemas.microsoft.com/office/drawing/2014/main" id="{14F15541-D937-4BA6-8D23-2EB7CDB8478E}"/>
            </a:ext>
          </a:extLst>
        </xdr:cNvPr>
        <xdr:cNvCxnSpPr/>
      </xdr:nvCxnSpPr>
      <xdr:spPr>
        <a:xfrm flipV="1">
          <a:off x="6242050" y="283591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190</xdr:row>
      <xdr:rowOff>107950</xdr:rowOff>
    </xdr:from>
    <xdr:to>
      <xdr:col>1</xdr:col>
      <xdr:colOff>76200</xdr:colOff>
      <xdr:row>193</xdr:row>
      <xdr:rowOff>12700</xdr:rowOff>
    </xdr:to>
    <xdr:cxnSp macro="">
      <xdr:nvCxnSpPr>
        <xdr:cNvPr id="657" name="Straight Arrow Connector 656">
          <a:extLst>
            <a:ext uri="{FF2B5EF4-FFF2-40B4-BE49-F238E27FC236}">
              <a16:creationId xmlns="" xmlns:a16="http://schemas.microsoft.com/office/drawing/2014/main" id="{D4B00CC8-C16C-46BF-B7D5-E05CBDFF4502}"/>
            </a:ext>
          </a:extLst>
        </xdr:cNvPr>
        <xdr:cNvCxnSpPr/>
      </xdr:nvCxnSpPr>
      <xdr:spPr>
        <a:xfrm>
          <a:off x="381000" y="291846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190</xdr:row>
      <xdr:rowOff>101600</xdr:rowOff>
    </xdr:from>
    <xdr:to>
      <xdr:col>16</xdr:col>
      <xdr:colOff>82550</xdr:colOff>
      <xdr:row>193</xdr:row>
      <xdr:rowOff>6350</xdr:rowOff>
    </xdr:to>
    <xdr:cxnSp macro="">
      <xdr:nvCxnSpPr>
        <xdr:cNvPr id="658" name="Straight Arrow Connector 657">
          <a:extLst>
            <a:ext uri="{FF2B5EF4-FFF2-40B4-BE49-F238E27FC236}">
              <a16:creationId xmlns="" xmlns:a16="http://schemas.microsoft.com/office/drawing/2014/main" id="{1FF696AB-1571-4A35-9E90-A7F74CCE09D1}"/>
            </a:ext>
          </a:extLst>
        </xdr:cNvPr>
        <xdr:cNvCxnSpPr/>
      </xdr:nvCxnSpPr>
      <xdr:spPr>
        <a:xfrm>
          <a:off x="6242050" y="291782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xdr:colOff>
      <xdr:row>185</xdr:row>
      <xdr:rowOff>177800</xdr:rowOff>
    </xdr:from>
    <xdr:to>
      <xdr:col>5</xdr:col>
      <xdr:colOff>368300</xdr:colOff>
      <xdr:row>187</xdr:row>
      <xdr:rowOff>88900</xdr:rowOff>
    </xdr:to>
    <xdr:cxnSp macro="">
      <xdr:nvCxnSpPr>
        <xdr:cNvPr id="661" name="Straight Connector 660">
          <a:extLst>
            <a:ext uri="{FF2B5EF4-FFF2-40B4-BE49-F238E27FC236}">
              <a16:creationId xmlns="" xmlns:a16="http://schemas.microsoft.com/office/drawing/2014/main" id="{9CDF262C-0871-48E3-A21A-4E351C2A9925}"/>
            </a:ext>
          </a:extLst>
        </xdr:cNvPr>
        <xdr:cNvCxnSpPr>
          <a:cxnSpLocks/>
        </xdr:cNvCxnSpPr>
      </xdr:nvCxnSpPr>
      <xdr:spPr>
        <a:xfrm>
          <a:off x="1543050" y="30905450"/>
          <a:ext cx="361950" cy="2794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431800</xdr:colOff>
      <xdr:row>185</xdr:row>
      <xdr:rowOff>177800</xdr:rowOff>
    </xdr:from>
    <xdr:to>
      <xdr:col>5</xdr:col>
      <xdr:colOff>611323</xdr:colOff>
      <xdr:row>186</xdr:row>
      <xdr:rowOff>128289</xdr:rowOff>
    </xdr:to>
    <xdr:cxnSp macro="">
      <xdr:nvCxnSpPr>
        <xdr:cNvPr id="662" name="Straight Connector 661">
          <a:extLst>
            <a:ext uri="{FF2B5EF4-FFF2-40B4-BE49-F238E27FC236}">
              <a16:creationId xmlns="" xmlns:a16="http://schemas.microsoft.com/office/drawing/2014/main" id="{A0C22221-4965-4C93-8B01-AE85AFBAA506}"/>
            </a:ext>
          </a:extLst>
        </xdr:cNvPr>
        <xdr:cNvCxnSpPr>
          <a:cxnSpLocks/>
        </xdr:cNvCxnSpPr>
      </xdr:nvCxnSpPr>
      <xdr:spPr>
        <a:xfrm>
          <a:off x="1962150" y="28346400"/>
          <a:ext cx="179523" cy="134639"/>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355600</xdr:colOff>
      <xdr:row>186</xdr:row>
      <xdr:rowOff>177800</xdr:rowOff>
    </xdr:from>
    <xdr:to>
      <xdr:col>5</xdr:col>
      <xdr:colOff>171450</xdr:colOff>
      <xdr:row>188</xdr:row>
      <xdr:rowOff>57150</xdr:rowOff>
    </xdr:to>
    <xdr:cxnSp macro="">
      <xdr:nvCxnSpPr>
        <xdr:cNvPr id="663" name="Straight Connector 662">
          <a:extLst>
            <a:ext uri="{FF2B5EF4-FFF2-40B4-BE49-F238E27FC236}">
              <a16:creationId xmlns="" xmlns:a16="http://schemas.microsoft.com/office/drawing/2014/main" id="{1F38C176-1986-4DC0-A162-8DC62D1482E7}"/>
            </a:ext>
          </a:extLst>
        </xdr:cNvPr>
        <xdr:cNvCxnSpPr>
          <a:cxnSpLocks/>
        </xdr:cNvCxnSpPr>
      </xdr:nvCxnSpPr>
      <xdr:spPr>
        <a:xfrm>
          <a:off x="1403350" y="31089600"/>
          <a:ext cx="304800" cy="2476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215900</xdr:colOff>
      <xdr:row>187</xdr:row>
      <xdr:rowOff>177800</xdr:rowOff>
    </xdr:from>
    <xdr:to>
      <xdr:col>4</xdr:col>
      <xdr:colOff>469900</xdr:colOff>
      <xdr:row>189</xdr:row>
      <xdr:rowOff>19050</xdr:rowOff>
    </xdr:to>
    <xdr:cxnSp macro="">
      <xdr:nvCxnSpPr>
        <xdr:cNvPr id="664" name="Straight Connector 663">
          <a:extLst>
            <a:ext uri="{FF2B5EF4-FFF2-40B4-BE49-F238E27FC236}">
              <a16:creationId xmlns="" xmlns:a16="http://schemas.microsoft.com/office/drawing/2014/main" id="{07996DE8-BABB-43FB-BD5E-4406B5BD67DF}"/>
            </a:ext>
          </a:extLst>
        </xdr:cNvPr>
        <xdr:cNvCxnSpPr>
          <a:cxnSpLocks/>
        </xdr:cNvCxnSpPr>
      </xdr:nvCxnSpPr>
      <xdr:spPr>
        <a:xfrm>
          <a:off x="1263650" y="31273750"/>
          <a:ext cx="254000" cy="2032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82550</xdr:colOff>
      <xdr:row>188</xdr:row>
      <xdr:rowOff>139700</xdr:rowOff>
    </xdr:from>
    <xdr:to>
      <xdr:col>4</xdr:col>
      <xdr:colOff>298450</xdr:colOff>
      <xdr:row>189</xdr:row>
      <xdr:rowOff>139700</xdr:rowOff>
    </xdr:to>
    <xdr:cxnSp macro="">
      <xdr:nvCxnSpPr>
        <xdr:cNvPr id="665" name="Straight Connector 664">
          <a:extLst>
            <a:ext uri="{FF2B5EF4-FFF2-40B4-BE49-F238E27FC236}">
              <a16:creationId xmlns="" xmlns:a16="http://schemas.microsoft.com/office/drawing/2014/main" id="{58AF0B9B-CE4D-4083-8649-1FBE7172D05E}"/>
            </a:ext>
          </a:extLst>
        </xdr:cNvPr>
        <xdr:cNvCxnSpPr>
          <a:cxnSpLocks/>
        </xdr:cNvCxnSpPr>
      </xdr:nvCxnSpPr>
      <xdr:spPr>
        <a:xfrm>
          <a:off x="1130300" y="31419800"/>
          <a:ext cx="215900" cy="1778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457200</xdr:colOff>
      <xdr:row>189</xdr:row>
      <xdr:rowOff>120650</xdr:rowOff>
    </xdr:from>
    <xdr:to>
      <xdr:col>4</xdr:col>
      <xdr:colOff>152400</xdr:colOff>
      <xdr:row>190</xdr:row>
      <xdr:rowOff>95250</xdr:rowOff>
    </xdr:to>
    <xdr:cxnSp macro="">
      <xdr:nvCxnSpPr>
        <xdr:cNvPr id="666" name="Straight Connector 665">
          <a:extLst>
            <a:ext uri="{FF2B5EF4-FFF2-40B4-BE49-F238E27FC236}">
              <a16:creationId xmlns="" xmlns:a16="http://schemas.microsoft.com/office/drawing/2014/main" id="{E3602560-2955-49D6-85BB-158C57BB4C38}"/>
            </a:ext>
          </a:extLst>
        </xdr:cNvPr>
        <xdr:cNvCxnSpPr>
          <a:cxnSpLocks/>
        </xdr:cNvCxnSpPr>
      </xdr:nvCxnSpPr>
      <xdr:spPr>
        <a:xfrm>
          <a:off x="1016000" y="31578550"/>
          <a:ext cx="184150" cy="1524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336550</xdr:colOff>
      <xdr:row>190</xdr:row>
      <xdr:rowOff>107950</xdr:rowOff>
    </xdr:from>
    <xdr:to>
      <xdr:col>3</xdr:col>
      <xdr:colOff>469900</xdr:colOff>
      <xdr:row>191</xdr:row>
      <xdr:rowOff>38100</xdr:rowOff>
    </xdr:to>
    <xdr:cxnSp macro="">
      <xdr:nvCxnSpPr>
        <xdr:cNvPr id="667" name="Straight Connector 666">
          <a:extLst>
            <a:ext uri="{FF2B5EF4-FFF2-40B4-BE49-F238E27FC236}">
              <a16:creationId xmlns="" xmlns:a16="http://schemas.microsoft.com/office/drawing/2014/main" id="{E3248ADA-305A-4C11-A68E-6748638B4A90}"/>
            </a:ext>
          </a:extLst>
        </xdr:cNvPr>
        <xdr:cNvCxnSpPr>
          <a:cxnSpLocks/>
        </xdr:cNvCxnSpPr>
      </xdr:nvCxnSpPr>
      <xdr:spPr>
        <a:xfrm>
          <a:off x="895350" y="31743650"/>
          <a:ext cx="133350" cy="1079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203200</xdr:colOff>
      <xdr:row>191</xdr:row>
      <xdr:rowOff>88900</xdr:rowOff>
    </xdr:from>
    <xdr:to>
      <xdr:col>3</xdr:col>
      <xdr:colOff>285750</xdr:colOff>
      <xdr:row>191</xdr:row>
      <xdr:rowOff>146050</xdr:rowOff>
    </xdr:to>
    <xdr:cxnSp macro="">
      <xdr:nvCxnSpPr>
        <xdr:cNvPr id="668" name="Straight Connector 667">
          <a:extLst>
            <a:ext uri="{FF2B5EF4-FFF2-40B4-BE49-F238E27FC236}">
              <a16:creationId xmlns="" xmlns:a16="http://schemas.microsoft.com/office/drawing/2014/main" id="{D95D0799-1974-43D7-9345-5B45BA6AE8CC}"/>
            </a:ext>
          </a:extLst>
        </xdr:cNvPr>
        <xdr:cNvCxnSpPr>
          <a:cxnSpLocks/>
        </xdr:cNvCxnSpPr>
      </xdr:nvCxnSpPr>
      <xdr:spPr>
        <a:xfrm>
          <a:off x="762000" y="31902400"/>
          <a:ext cx="82550" cy="571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184150</xdr:colOff>
      <xdr:row>185</xdr:row>
      <xdr:rowOff>171450</xdr:rowOff>
    </xdr:from>
    <xdr:to>
      <xdr:col>12</xdr:col>
      <xdr:colOff>425450</xdr:colOff>
      <xdr:row>186</xdr:row>
      <xdr:rowOff>139700</xdr:rowOff>
    </xdr:to>
    <xdr:cxnSp macro="">
      <xdr:nvCxnSpPr>
        <xdr:cNvPr id="669" name="Straight Connector 668">
          <a:extLst>
            <a:ext uri="{FF2B5EF4-FFF2-40B4-BE49-F238E27FC236}">
              <a16:creationId xmlns="" xmlns:a16="http://schemas.microsoft.com/office/drawing/2014/main" id="{5B57EDF0-33BE-47F7-861F-011B2794A13A}"/>
            </a:ext>
          </a:extLst>
        </xdr:cNvPr>
        <xdr:cNvCxnSpPr>
          <a:cxnSpLocks/>
        </xdr:cNvCxnSpPr>
      </xdr:nvCxnSpPr>
      <xdr:spPr>
        <a:xfrm flipV="1">
          <a:off x="4584700" y="30899100"/>
          <a:ext cx="241300" cy="1524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368300</xdr:colOff>
      <xdr:row>186</xdr:row>
      <xdr:rowOff>38100</xdr:rowOff>
    </xdr:from>
    <xdr:to>
      <xdr:col>13</xdr:col>
      <xdr:colOff>31750</xdr:colOff>
      <xdr:row>187</xdr:row>
      <xdr:rowOff>88900</xdr:rowOff>
    </xdr:to>
    <xdr:cxnSp macro="">
      <xdr:nvCxnSpPr>
        <xdr:cNvPr id="670" name="Straight Connector 669">
          <a:extLst>
            <a:ext uri="{FF2B5EF4-FFF2-40B4-BE49-F238E27FC236}">
              <a16:creationId xmlns="" xmlns:a16="http://schemas.microsoft.com/office/drawing/2014/main" id="{868AC1D4-B3EB-40E5-902D-BD928D64230A}"/>
            </a:ext>
          </a:extLst>
        </xdr:cNvPr>
        <xdr:cNvCxnSpPr>
          <a:cxnSpLocks/>
        </xdr:cNvCxnSpPr>
      </xdr:nvCxnSpPr>
      <xdr:spPr>
        <a:xfrm flipV="1">
          <a:off x="4768850" y="30949900"/>
          <a:ext cx="330200" cy="2349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552450</xdr:colOff>
      <xdr:row>187</xdr:row>
      <xdr:rowOff>44450</xdr:rowOff>
    </xdr:from>
    <xdr:to>
      <xdr:col>13</xdr:col>
      <xdr:colOff>184150</xdr:colOff>
      <xdr:row>188</xdr:row>
      <xdr:rowOff>57150</xdr:rowOff>
    </xdr:to>
    <xdr:cxnSp macro="">
      <xdr:nvCxnSpPr>
        <xdr:cNvPr id="671" name="Straight Connector 670">
          <a:extLst>
            <a:ext uri="{FF2B5EF4-FFF2-40B4-BE49-F238E27FC236}">
              <a16:creationId xmlns="" xmlns:a16="http://schemas.microsoft.com/office/drawing/2014/main" id="{A8DBC60F-6681-455B-BA57-4585FD0DEC88}"/>
            </a:ext>
          </a:extLst>
        </xdr:cNvPr>
        <xdr:cNvCxnSpPr>
          <a:cxnSpLocks/>
        </xdr:cNvCxnSpPr>
      </xdr:nvCxnSpPr>
      <xdr:spPr>
        <a:xfrm flipV="1">
          <a:off x="4953000" y="31140400"/>
          <a:ext cx="298450" cy="1968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114300</xdr:colOff>
      <xdr:row>188</xdr:row>
      <xdr:rowOff>63500</xdr:rowOff>
    </xdr:from>
    <xdr:to>
      <xdr:col>13</xdr:col>
      <xdr:colOff>323850</xdr:colOff>
      <xdr:row>189</xdr:row>
      <xdr:rowOff>38100</xdr:rowOff>
    </xdr:to>
    <xdr:cxnSp macro="">
      <xdr:nvCxnSpPr>
        <xdr:cNvPr id="672" name="Straight Connector 671">
          <a:extLst>
            <a:ext uri="{FF2B5EF4-FFF2-40B4-BE49-F238E27FC236}">
              <a16:creationId xmlns="" xmlns:a16="http://schemas.microsoft.com/office/drawing/2014/main" id="{3C07B83C-1F61-4C96-9965-A364D0381A21}"/>
            </a:ext>
          </a:extLst>
        </xdr:cNvPr>
        <xdr:cNvCxnSpPr>
          <a:cxnSpLocks/>
        </xdr:cNvCxnSpPr>
      </xdr:nvCxnSpPr>
      <xdr:spPr>
        <a:xfrm flipV="1">
          <a:off x="5181600" y="31343600"/>
          <a:ext cx="209550" cy="1524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298450</xdr:colOff>
      <xdr:row>189</xdr:row>
      <xdr:rowOff>69850</xdr:rowOff>
    </xdr:from>
    <xdr:to>
      <xdr:col>14</xdr:col>
      <xdr:colOff>6350</xdr:colOff>
      <xdr:row>190</xdr:row>
      <xdr:rowOff>19050</xdr:rowOff>
    </xdr:to>
    <xdr:cxnSp macro="">
      <xdr:nvCxnSpPr>
        <xdr:cNvPr id="673" name="Straight Connector 672">
          <a:extLst>
            <a:ext uri="{FF2B5EF4-FFF2-40B4-BE49-F238E27FC236}">
              <a16:creationId xmlns="" xmlns:a16="http://schemas.microsoft.com/office/drawing/2014/main" id="{F1043F9F-54FC-4614-9742-DC7F71607157}"/>
            </a:ext>
          </a:extLst>
        </xdr:cNvPr>
        <xdr:cNvCxnSpPr>
          <a:cxnSpLocks/>
        </xdr:cNvCxnSpPr>
      </xdr:nvCxnSpPr>
      <xdr:spPr>
        <a:xfrm flipV="1">
          <a:off x="5365750" y="31527750"/>
          <a:ext cx="196850" cy="1270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19050</xdr:colOff>
      <xdr:row>190</xdr:row>
      <xdr:rowOff>88900</xdr:rowOff>
    </xdr:from>
    <xdr:to>
      <xdr:col>14</xdr:col>
      <xdr:colOff>152400</xdr:colOff>
      <xdr:row>190</xdr:row>
      <xdr:rowOff>158750</xdr:rowOff>
    </xdr:to>
    <xdr:cxnSp macro="">
      <xdr:nvCxnSpPr>
        <xdr:cNvPr id="674" name="Straight Connector 673">
          <a:extLst>
            <a:ext uri="{FF2B5EF4-FFF2-40B4-BE49-F238E27FC236}">
              <a16:creationId xmlns="" xmlns:a16="http://schemas.microsoft.com/office/drawing/2014/main" id="{C283C3FF-877F-4473-807B-182642E1619E}"/>
            </a:ext>
          </a:extLst>
        </xdr:cNvPr>
        <xdr:cNvCxnSpPr>
          <a:cxnSpLocks/>
        </xdr:cNvCxnSpPr>
      </xdr:nvCxnSpPr>
      <xdr:spPr>
        <a:xfrm flipV="1">
          <a:off x="5575300" y="31724600"/>
          <a:ext cx="133350" cy="698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122061</xdr:colOff>
      <xdr:row>191</xdr:row>
      <xdr:rowOff>82550</xdr:rowOff>
    </xdr:from>
    <xdr:to>
      <xdr:col>14</xdr:col>
      <xdr:colOff>279400</xdr:colOff>
      <xdr:row>192</xdr:row>
      <xdr:rowOff>19050</xdr:rowOff>
    </xdr:to>
    <xdr:cxnSp macro="">
      <xdr:nvCxnSpPr>
        <xdr:cNvPr id="675" name="Straight Connector 674">
          <a:extLst>
            <a:ext uri="{FF2B5EF4-FFF2-40B4-BE49-F238E27FC236}">
              <a16:creationId xmlns="" xmlns:a16="http://schemas.microsoft.com/office/drawing/2014/main" id="{87E14AE6-43BC-41B6-8787-03B3D268078E}"/>
            </a:ext>
          </a:extLst>
        </xdr:cNvPr>
        <xdr:cNvCxnSpPr>
          <a:cxnSpLocks/>
        </xdr:cNvCxnSpPr>
      </xdr:nvCxnSpPr>
      <xdr:spPr>
        <a:xfrm flipV="1">
          <a:off x="5684661" y="29337000"/>
          <a:ext cx="157339" cy="1143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876300</xdr:colOff>
      <xdr:row>201</xdr:row>
      <xdr:rowOff>177800</xdr:rowOff>
    </xdr:from>
    <xdr:to>
      <xdr:col>14</xdr:col>
      <xdr:colOff>603250</xdr:colOff>
      <xdr:row>208</xdr:row>
      <xdr:rowOff>177800</xdr:rowOff>
    </xdr:to>
    <xdr:cxnSp macro="">
      <xdr:nvCxnSpPr>
        <xdr:cNvPr id="676" name="Straight Connector 675">
          <a:extLst>
            <a:ext uri="{FF2B5EF4-FFF2-40B4-BE49-F238E27FC236}">
              <a16:creationId xmlns="" xmlns:a16="http://schemas.microsoft.com/office/drawing/2014/main" id="{02114BEB-F845-4396-8B2F-EE7DCC5AC0B2}"/>
            </a:ext>
          </a:extLst>
        </xdr:cNvPr>
        <xdr:cNvCxnSpPr/>
      </xdr:nvCxnSpPr>
      <xdr:spPr>
        <a:xfrm>
          <a:off x="5073650" y="31007050"/>
          <a:ext cx="97790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0</xdr:colOff>
      <xdr:row>202</xdr:row>
      <xdr:rowOff>0</xdr:rowOff>
    </xdr:from>
    <xdr:to>
      <xdr:col>5</xdr:col>
      <xdr:colOff>6350</xdr:colOff>
      <xdr:row>209</xdr:row>
      <xdr:rowOff>0</xdr:rowOff>
    </xdr:to>
    <xdr:cxnSp macro="">
      <xdr:nvCxnSpPr>
        <xdr:cNvPr id="677" name="Straight Connector 676">
          <a:extLst>
            <a:ext uri="{FF2B5EF4-FFF2-40B4-BE49-F238E27FC236}">
              <a16:creationId xmlns="" xmlns:a16="http://schemas.microsoft.com/office/drawing/2014/main" id="{55C1185B-0B5F-4A6D-A363-B3112E345027}"/>
            </a:ext>
          </a:extLst>
        </xdr:cNvPr>
        <xdr:cNvCxnSpPr/>
      </xdr:nvCxnSpPr>
      <xdr:spPr>
        <a:xfrm flipV="1">
          <a:off x="552450" y="31013400"/>
          <a:ext cx="98425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603250</xdr:colOff>
      <xdr:row>200</xdr:row>
      <xdr:rowOff>0</xdr:rowOff>
    </xdr:from>
    <xdr:to>
      <xdr:col>6</xdr:col>
      <xdr:colOff>6350</xdr:colOff>
      <xdr:row>200</xdr:row>
      <xdr:rowOff>0</xdr:rowOff>
    </xdr:to>
    <xdr:cxnSp macro="">
      <xdr:nvCxnSpPr>
        <xdr:cNvPr id="678" name="Straight Arrow Connector 677">
          <a:extLst>
            <a:ext uri="{FF2B5EF4-FFF2-40B4-BE49-F238E27FC236}">
              <a16:creationId xmlns="" xmlns:a16="http://schemas.microsoft.com/office/drawing/2014/main" id="{43E37FB7-CB74-448E-A896-4E119FA4862D}"/>
            </a:ext>
          </a:extLst>
        </xdr:cNvPr>
        <xdr:cNvCxnSpPr/>
      </xdr:nvCxnSpPr>
      <xdr:spPr>
        <a:xfrm>
          <a:off x="1530350" y="30721300"/>
          <a:ext cx="67945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6350</xdr:colOff>
      <xdr:row>200</xdr:row>
      <xdr:rowOff>6350</xdr:rowOff>
    </xdr:from>
    <xdr:to>
      <xdr:col>13</xdr:col>
      <xdr:colOff>19050</xdr:colOff>
      <xdr:row>200</xdr:row>
      <xdr:rowOff>6350</xdr:rowOff>
    </xdr:to>
    <xdr:cxnSp macro="">
      <xdr:nvCxnSpPr>
        <xdr:cNvPr id="679" name="Straight Arrow Connector 678">
          <a:extLst>
            <a:ext uri="{FF2B5EF4-FFF2-40B4-BE49-F238E27FC236}">
              <a16:creationId xmlns="" xmlns:a16="http://schemas.microsoft.com/office/drawing/2014/main" id="{71A24004-F7FE-4650-BEC9-683029F4969A}"/>
            </a:ext>
          </a:extLst>
        </xdr:cNvPr>
        <xdr:cNvCxnSpPr/>
      </xdr:nvCxnSpPr>
      <xdr:spPr>
        <a:xfrm>
          <a:off x="4406900" y="30727650"/>
          <a:ext cx="68580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82550</xdr:colOff>
      <xdr:row>202</xdr:row>
      <xdr:rowOff>0</xdr:rowOff>
    </xdr:from>
    <xdr:to>
      <xdr:col>1</xdr:col>
      <xdr:colOff>82550</xdr:colOff>
      <xdr:row>204</xdr:row>
      <xdr:rowOff>76200</xdr:rowOff>
    </xdr:to>
    <xdr:cxnSp macro="">
      <xdr:nvCxnSpPr>
        <xdr:cNvPr id="680" name="Straight Arrow Connector 679">
          <a:extLst>
            <a:ext uri="{FF2B5EF4-FFF2-40B4-BE49-F238E27FC236}">
              <a16:creationId xmlns="" xmlns:a16="http://schemas.microsoft.com/office/drawing/2014/main" id="{FE847017-FE03-4975-A5F7-BF26C9625593}"/>
            </a:ext>
          </a:extLst>
        </xdr:cNvPr>
        <xdr:cNvCxnSpPr/>
      </xdr:nvCxnSpPr>
      <xdr:spPr>
        <a:xfrm flipV="1">
          <a:off x="387350" y="310134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202</xdr:row>
      <xdr:rowOff>6350</xdr:rowOff>
    </xdr:from>
    <xdr:to>
      <xdr:col>16</xdr:col>
      <xdr:colOff>82550</xdr:colOff>
      <xdr:row>204</xdr:row>
      <xdr:rowOff>82550</xdr:rowOff>
    </xdr:to>
    <xdr:cxnSp macro="">
      <xdr:nvCxnSpPr>
        <xdr:cNvPr id="681" name="Straight Arrow Connector 680">
          <a:extLst>
            <a:ext uri="{FF2B5EF4-FFF2-40B4-BE49-F238E27FC236}">
              <a16:creationId xmlns="" xmlns:a16="http://schemas.microsoft.com/office/drawing/2014/main" id="{F1A7EE7B-BEC4-4B6D-9750-C9CF5EB8A308}"/>
            </a:ext>
          </a:extLst>
        </xdr:cNvPr>
        <xdr:cNvCxnSpPr/>
      </xdr:nvCxnSpPr>
      <xdr:spPr>
        <a:xfrm flipV="1">
          <a:off x="6242050" y="310197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206</xdr:row>
      <xdr:rowOff>107950</xdr:rowOff>
    </xdr:from>
    <xdr:to>
      <xdr:col>1</xdr:col>
      <xdr:colOff>76200</xdr:colOff>
      <xdr:row>209</xdr:row>
      <xdr:rowOff>12700</xdr:rowOff>
    </xdr:to>
    <xdr:cxnSp macro="">
      <xdr:nvCxnSpPr>
        <xdr:cNvPr id="682" name="Straight Arrow Connector 681">
          <a:extLst>
            <a:ext uri="{FF2B5EF4-FFF2-40B4-BE49-F238E27FC236}">
              <a16:creationId xmlns="" xmlns:a16="http://schemas.microsoft.com/office/drawing/2014/main" id="{D7AD319A-20CD-48B0-B156-39D1C89914F2}"/>
            </a:ext>
          </a:extLst>
        </xdr:cNvPr>
        <xdr:cNvCxnSpPr/>
      </xdr:nvCxnSpPr>
      <xdr:spPr>
        <a:xfrm>
          <a:off x="381000" y="318452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206</xdr:row>
      <xdr:rowOff>101600</xdr:rowOff>
    </xdr:from>
    <xdr:to>
      <xdr:col>16</xdr:col>
      <xdr:colOff>82550</xdr:colOff>
      <xdr:row>209</xdr:row>
      <xdr:rowOff>6350</xdr:rowOff>
    </xdr:to>
    <xdr:cxnSp macro="">
      <xdr:nvCxnSpPr>
        <xdr:cNvPr id="683" name="Straight Arrow Connector 682">
          <a:extLst>
            <a:ext uri="{FF2B5EF4-FFF2-40B4-BE49-F238E27FC236}">
              <a16:creationId xmlns="" xmlns:a16="http://schemas.microsoft.com/office/drawing/2014/main" id="{073E7CD0-2EAF-487F-AA13-2117F473E24C}"/>
            </a:ext>
          </a:extLst>
        </xdr:cNvPr>
        <xdr:cNvCxnSpPr/>
      </xdr:nvCxnSpPr>
      <xdr:spPr>
        <a:xfrm>
          <a:off x="6242050" y="318389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xdr:colOff>
      <xdr:row>201</xdr:row>
      <xdr:rowOff>177800</xdr:rowOff>
    </xdr:from>
    <xdr:to>
      <xdr:col>5</xdr:col>
      <xdr:colOff>361950</xdr:colOff>
      <xdr:row>203</xdr:row>
      <xdr:rowOff>101600</xdr:rowOff>
    </xdr:to>
    <xdr:cxnSp macro="">
      <xdr:nvCxnSpPr>
        <xdr:cNvPr id="686" name="Straight Connector 685">
          <a:extLst>
            <a:ext uri="{FF2B5EF4-FFF2-40B4-BE49-F238E27FC236}">
              <a16:creationId xmlns="" xmlns:a16="http://schemas.microsoft.com/office/drawing/2014/main" id="{1441DA2A-90ED-42AD-A523-CE3082538F06}"/>
            </a:ext>
          </a:extLst>
        </xdr:cNvPr>
        <xdr:cNvCxnSpPr>
          <a:cxnSpLocks/>
        </xdr:cNvCxnSpPr>
      </xdr:nvCxnSpPr>
      <xdr:spPr>
        <a:xfrm>
          <a:off x="1543050" y="33566100"/>
          <a:ext cx="355600" cy="2921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431800</xdr:colOff>
      <xdr:row>201</xdr:row>
      <xdr:rowOff>177800</xdr:rowOff>
    </xdr:from>
    <xdr:to>
      <xdr:col>5</xdr:col>
      <xdr:colOff>611323</xdr:colOff>
      <xdr:row>202</xdr:row>
      <xdr:rowOff>128289</xdr:rowOff>
    </xdr:to>
    <xdr:cxnSp macro="">
      <xdr:nvCxnSpPr>
        <xdr:cNvPr id="687" name="Straight Connector 686">
          <a:extLst>
            <a:ext uri="{FF2B5EF4-FFF2-40B4-BE49-F238E27FC236}">
              <a16:creationId xmlns="" xmlns:a16="http://schemas.microsoft.com/office/drawing/2014/main" id="{D786E5B0-5215-4F42-9DBA-EA6A5198A1FB}"/>
            </a:ext>
          </a:extLst>
        </xdr:cNvPr>
        <xdr:cNvCxnSpPr>
          <a:cxnSpLocks/>
        </xdr:cNvCxnSpPr>
      </xdr:nvCxnSpPr>
      <xdr:spPr>
        <a:xfrm>
          <a:off x="1962150" y="31007050"/>
          <a:ext cx="179523" cy="134639"/>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355600</xdr:colOff>
      <xdr:row>202</xdr:row>
      <xdr:rowOff>177800</xdr:rowOff>
    </xdr:from>
    <xdr:to>
      <xdr:col>5</xdr:col>
      <xdr:colOff>152400</xdr:colOff>
      <xdr:row>204</xdr:row>
      <xdr:rowOff>63500</xdr:rowOff>
    </xdr:to>
    <xdr:cxnSp macro="">
      <xdr:nvCxnSpPr>
        <xdr:cNvPr id="688" name="Straight Connector 687">
          <a:extLst>
            <a:ext uri="{FF2B5EF4-FFF2-40B4-BE49-F238E27FC236}">
              <a16:creationId xmlns="" xmlns:a16="http://schemas.microsoft.com/office/drawing/2014/main" id="{0B352F41-7B9D-4D2D-B32F-DED4C870A541}"/>
            </a:ext>
          </a:extLst>
        </xdr:cNvPr>
        <xdr:cNvCxnSpPr>
          <a:cxnSpLocks/>
        </xdr:cNvCxnSpPr>
      </xdr:nvCxnSpPr>
      <xdr:spPr>
        <a:xfrm>
          <a:off x="1403350" y="33750250"/>
          <a:ext cx="285750" cy="2540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215900</xdr:colOff>
      <xdr:row>203</xdr:row>
      <xdr:rowOff>177800</xdr:rowOff>
    </xdr:from>
    <xdr:to>
      <xdr:col>4</xdr:col>
      <xdr:colOff>469900</xdr:colOff>
      <xdr:row>205</xdr:row>
      <xdr:rowOff>19050</xdr:rowOff>
    </xdr:to>
    <xdr:cxnSp macro="">
      <xdr:nvCxnSpPr>
        <xdr:cNvPr id="689" name="Straight Connector 688">
          <a:extLst>
            <a:ext uri="{FF2B5EF4-FFF2-40B4-BE49-F238E27FC236}">
              <a16:creationId xmlns="" xmlns:a16="http://schemas.microsoft.com/office/drawing/2014/main" id="{75481884-21F0-4C33-9337-7D2BDC51B13E}"/>
            </a:ext>
          </a:extLst>
        </xdr:cNvPr>
        <xdr:cNvCxnSpPr>
          <a:cxnSpLocks/>
        </xdr:cNvCxnSpPr>
      </xdr:nvCxnSpPr>
      <xdr:spPr>
        <a:xfrm>
          <a:off x="1263650" y="33934400"/>
          <a:ext cx="254000" cy="2032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82550</xdr:colOff>
      <xdr:row>204</xdr:row>
      <xdr:rowOff>139700</xdr:rowOff>
    </xdr:from>
    <xdr:to>
      <xdr:col>4</xdr:col>
      <xdr:colOff>298450</xdr:colOff>
      <xdr:row>205</xdr:row>
      <xdr:rowOff>152400</xdr:rowOff>
    </xdr:to>
    <xdr:cxnSp macro="">
      <xdr:nvCxnSpPr>
        <xdr:cNvPr id="690" name="Straight Connector 689">
          <a:extLst>
            <a:ext uri="{FF2B5EF4-FFF2-40B4-BE49-F238E27FC236}">
              <a16:creationId xmlns="" xmlns:a16="http://schemas.microsoft.com/office/drawing/2014/main" id="{65910C3E-1BA3-4453-ADE3-5C251882A72A}"/>
            </a:ext>
          </a:extLst>
        </xdr:cNvPr>
        <xdr:cNvCxnSpPr>
          <a:cxnSpLocks/>
        </xdr:cNvCxnSpPr>
      </xdr:nvCxnSpPr>
      <xdr:spPr>
        <a:xfrm>
          <a:off x="1130300" y="34080450"/>
          <a:ext cx="215900" cy="1905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457200</xdr:colOff>
      <xdr:row>205</xdr:row>
      <xdr:rowOff>120650</xdr:rowOff>
    </xdr:from>
    <xdr:to>
      <xdr:col>4</xdr:col>
      <xdr:colOff>133350</xdr:colOff>
      <xdr:row>206</xdr:row>
      <xdr:rowOff>107950</xdr:rowOff>
    </xdr:to>
    <xdr:cxnSp macro="">
      <xdr:nvCxnSpPr>
        <xdr:cNvPr id="691" name="Straight Connector 690">
          <a:extLst>
            <a:ext uri="{FF2B5EF4-FFF2-40B4-BE49-F238E27FC236}">
              <a16:creationId xmlns="" xmlns:a16="http://schemas.microsoft.com/office/drawing/2014/main" id="{ECC07FFA-76E9-49C6-8463-B8B3EA69BD5C}"/>
            </a:ext>
          </a:extLst>
        </xdr:cNvPr>
        <xdr:cNvCxnSpPr>
          <a:cxnSpLocks/>
        </xdr:cNvCxnSpPr>
      </xdr:nvCxnSpPr>
      <xdr:spPr>
        <a:xfrm>
          <a:off x="1016000" y="34239200"/>
          <a:ext cx="165100" cy="1651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336550</xdr:colOff>
      <xdr:row>206</xdr:row>
      <xdr:rowOff>107950</xdr:rowOff>
    </xdr:from>
    <xdr:to>
      <xdr:col>3</xdr:col>
      <xdr:colOff>463550</xdr:colOff>
      <xdr:row>207</xdr:row>
      <xdr:rowOff>25400</xdr:rowOff>
    </xdr:to>
    <xdr:cxnSp macro="">
      <xdr:nvCxnSpPr>
        <xdr:cNvPr id="692" name="Straight Connector 691">
          <a:extLst>
            <a:ext uri="{FF2B5EF4-FFF2-40B4-BE49-F238E27FC236}">
              <a16:creationId xmlns="" xmlns:a16="http://schemas.microsoft.com/office/drawing/2014/main" id="{26079174-5762-4EEB-8FB2-345B8A7FB0AC}"/>
            </a:ext>
          </a:extLst>
        </xdr:cNvPr>
        <xdr:cNvCxnSpPr>
          <a:cxnSpLocks/>
        </xdr:cNvCxnSpPr>
      </xdr:nvCxnSpPr>
      <xdr:spPr>
        <a:xfrm>
          <a:off x="895350" y="34404300"/>
          <a:ext cx="127000" cy="952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203200</xdr:colOff>
      <xdr:row>207</xdr:row>
      <xdr:rowOff>88900</xdr:rowOff>
    </xdr:from>
    <xdr:to>
      <xdr:col>3</xdr:col>
      <xdr:colOff>311150</xdr:colOff>
      <xdr:row>207</xdr:row>
      <xdr:rowOff>152400</xdr:rowOff>
    </xdr:to>
    <xdr:cxnSp macro="">
      <xdr:nvCxnSpPr>
        <xdr:cNvPr id="693" name="Straight Connector 692">
          <a:extLst>
            <a:ext uri="{FF2B5EF4-FFF2-40B4-BE49-F238E27FC236}">
              <a16:creationId xmlns="" xmlns:a16="http://schemas.microsoft.com/office/drawing/2014/main" id="{10544CE9-A640-49E1-8758-921E78F2405E}"/>
            </a:ext>
          </a:extLst>
        </xdr:cNvPr>
        <xdr:cNvCxnSpPr>
          <a:cxnSpLocks/>
        </xdr:cNvCxnSpPr>
      </xdr:nvCxnSpPr>
      <xdr:spPr>
        <a:xfrm>
          <a:off x="762000" y="34563050"/>
          <a:ext cx="107950" cy="635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196850</xdr:colOff>
      <xdr:row>201</xdr:row>
      <xdr:rowOff>171450</xdr:rowOff>
    </xdr:from>
    <xdr:to>
      <xdr:col>12</xdr:col>
      <xdr:colOff>425450</xdr:colOff>
      <xdr:row>202</xdr:row>
      <xdr:rowOff>139700</xdr:rowOff>
    </xdr:to>
    <xdr:cxnSp macro="">
      <xdr:nvCxnSpPr>
        <xdr:cNvPr id="694" name="Straight Connector 693">
          <a:extLst>
            <a:ext uri="{FF2B5EF4-FFF2-40B4-BE49-F238E27FC236}">
              <a16:creationId xmlns="" xmlns:a16="http://schemas.microsoft.com/office/drawing/2014/main" id="{097C1A67-8E8B-4CCE-8663-97633D24C7CC}"/>
            </a:ext>
          </a:extLst>
        </xdr:cNvPr>
        <xdr:cNvCxnSpPr>
          <a:cxnSpLocks/>
        </xdr:cNvCxnSpPr>
      </xdr:nvCxnSpPr>
      <xdr:spPr>
        <a:xfrm flipV="1">
          <a:off x="4597400" y="33559750"/>
          <a:ext cx="228600" cy="1524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381000</xdr:colOff>
      <xdr:row>202</xdr:row>
      <xdr:rowOff>38100</xdr:rowOff>
    </xdr:from>
    <xdr:to>
      <xdr:col>13</xdr:col>
      <xdr:colOff>31750</xdr:colOff>
      <xdr:row>203</xdr:row>
      <xdr:rowOff>107950</xdr:rowOff>
    </xdr:to>
    <xdr:cxnSp macro="">
      <xdr:nvCxnSpPr>
        <xdr:cNvPr id="695" name="Straight Connector 694">
          <a:extLst>
            <a:ext uri="{FF2B5EF4-FFF2-40B4-BE49-F238E27FC236}">
              <a16:creationId xmlns="" xmlns:a16="http://schemas.microsoft.com/office/drawing/2014/main" id="{90A60AB0-B640-427A-9BFD-737037742A90}"/>
            </a:ext>
          </a:extLst>
        </xdr:cNvPr>
        <xdr:cNvCxnSpPr>
          <a:cxnSpLocks/>
        </xdr:cNvCxnSpPr>
      </xdr:nvCxnSpPr>
      <xdr:spPr>
        <a:xfrm flipV="1">
          <a:off x="4781550" y="33610550"/>
          <a:ext cx="317500" cy="2540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558800</xdr:colOff>
      <xdr:row>203</xdr:row>
      <xdr:rowOff>44450</xdr:rowOff>
    </xdr:from>
    <xdr:to>
      <xdr:col>13</xdr:col>
      <xdr:colOff>184150</xdr:colOff>
      <xdr:row>204</xdr:row>
      <xdr:rowOff>57150</xdr:rowOff>
    </xdr:to>
    <xdr:cxnSp macro="">
      <xdr:nvCxnSpPr>
        <xdr:cNvPr id="696" name="Straight Connector 695">
          <a:extLst>
            <a:ext uri="{FF2B5EF4-FFF2-40B4-BE49-F238E27FC236}">
              <a16:creationId xmlns="" xmlns:a16="http://schemas.microsoft.com/office/drawing/2014/main" id="{25D9E410-C59D-446A-B347-09C3B736A8E8}"/>
            </a:ext>
          </a:extLst>
        </xdr:cNvPr>
        <xdr:cNvCxnSpPr>
          <a:cxnSpLocks/>
        </xdr:cNvCxnSpPr>
      </xdr:nvCxnSpPr>
      <xdr:spPr>
        <a:xfrm flipV="1">
          <a:off x="4959350" y="33801050"/>
          <a:ext cx="292100" cy="1968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69850</xdr:colOff>
      <xdr:row>204</xdr:row>
      <xdr:rowOff>63500</xdr:rowOff>
    </xdr:from>
    <xdr:to>
      <xdr:col>13</xdr:col>
      <xdr:colOff>323850</xdr:colOff>
      <xdr:row>205</xdr:row>
      <xdr:rowOff>44450</xdr:rowOff>
    </xdr:to>
    <xdr:cxnSp macro="">
      <xdr:nvCxnSpPr>
        <xdr:cNvPr id="697" name="Straight Connector 696">
          <a:extLst>
            <a:ext uri="{FF2B5EF4-FFF2-40B4-BE49-F238E27FC236}">
              <a16:creationId xmlns="" xmlns:a16="http://schemas.microsoft.com/office/drawing/2014/main" id="{43A65870-F511-47E3-BF4E-3AB9504F95AF}"/>
            </a:ext>
          </a:extLst>
        </xdr:cNvPr>
        <xdr:cNvCxnSpPr>
          <a:cxnSpLocks/>
        </xdr:cNvCxnSpPr>
      </xdr:nvCxnSpPr>
      <xdr:spPr>
        <a:xfrm flipV="1">
          <a:off x="5137150" y="34004250"/>
          <a:ext cx="254000" cy="1587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292100</xdr:colOff>
      <xdr:row>205</xdr:row>
      <xdr:rowOff>69850</xdr:rowOff>
    </xdr:from>
    <xdr:to>
      <xdr:col>14</xdr:col>
      <xdr:colOff>6350</xdr:colOff>
      <xdr:row>206</xdr:row>
      <xdr:rowOff>19050</xdr:rowOff>
    </xdr:to>
    <xdr:cxnSp macro="">
      <xdr:nvCxnSpPr>
        <xdr:cNvPr id="698" name="Straight Connector 697">
          <a:extLst>
            <a:ext uri="{FF2B5EF4-FFF2-40B4-BE49-F238E27FC236}">
              <a16:creationId xmlns="" xmlns:a16="http://schemas.microsoft.com/office/drawing/2014/main" id="{33AF29F3-053A-42E6-813E-36499C60182E}"/>
            </a:ext>
          </a:extLst>
        </xdr:cNvPr>
        <xdr:cNvCxnSpPr>
          <a:cxnSpLocks/>
        </xdr:cNvCxnSpPr>
      </xdr:nvCxnSpPr>
      <xdr:spPr>
        <a:xfrm flipV="1">
          <a:off x="5359400" y="34188400"/>
          <a:ext cx="203200" cy="1270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6350</xdr:colOff>
      <xdr:row>206</xdr:row>
      <xdr:rowOff>88900</xdr:rowOff>
    </xdr:from>
    <xdr:to>
      <xdr:col>14</xdr:col>
      <xdr:colOff>152400</xdr:colOff>
      <xdr:row>207</xdr:row>
      <xdr:rowOff>0</xdr:rowOff>
    </xdr:to>
    <xdr:cxnSp macro="">
      <xdr:nvCxnSpPr>
        <xdr:cNvPr id="699" name="Straight Connector 698">
          <a:extLst>
            <a:ext uri="{FF2B5EF4-FFF2-40B4-BE49-F238E27FC236}">
              <a16:creationId xmlns="" xmlns:a16="http://schemas.microsoft.com/office/drawing/2014/main" id="{859EABD5-E21D-4F55-888F-B51FD6BA3835}"/>
            </a:ext>
          </a:extLst>
        </xdr:cNvPr>
        <xdr:cNvCxnSpPr>
          <a:cxnSpLocks/>
        </xdr:cNvCxnSpPr>
      </xdr:nvCxnSpPr>
      <xdr:spPr>
        <a:xfrm flipV="1">
          <a:off x="5562600" y="34385250"/>
          <a:ext cx="146050" cy="889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122061</xdr:colOff>
      <xdr:row>207</xdr:row>
      <xdr:rowOff>82550</xdr:rowOff>
    </xdr:from>
    <xdr:to>
      <xdr:col>14</xdr:col>
      <xdr:colOff>279400</xdr:colOff>
      <xdr:row>208</xdr:row>
      <xdr:rowOff>19050</xdr:rowOff>
    </xdr:to>
    <xdr:cxnSp macro="">
      <xdr:nvCxnSpPr>
        <xdr:cNvPr id="700" name="Straight Connector 699">
          <a:extLst>
            <a:ext uri="{FF2B5EF4-FFF2-40B4-BE49-F238E27FC236}">
              <a16:creationId xmlns="" xmlns:a16="http://schemas.microsoft.com/office/drawing/2014/main" id="{5F486E22-C686-4DA2-BAC6-35116C9A54CA}"/>
            </a:ext>
          </a:extLst>
        </xdr:cNvPr>
        <xdr:cNvCxnSpPr>
          <a:cxnSpLocks/>
        </xdr:cNvCxnSpPr>
      </xdr:nvCxnSpPr>
      <xdr:spPr>
        <a:xfrm flipV="1">
          <a:off x="5684661" y="31997650"/>
          <a:ext cx="157339" cy="1143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876300</xdr:colOff>
      <xdr:row>216</xdr:row>
      <xdr:rowOff>177800</xdr:rowOff>
    </xdr:from>
    <xdr:to>
      <xdr:col>14</xdr:col>
      <xdr:colOff>603250</xdr:colOff>
      <xdr:row>223</xdr:row>
      <xdr:rowOff>177800</xdr:rowOff>
    </xdr:to>
    <xdr:cxnSp macro="">
      <xdr:nvCxnSpPr>
        <xdr:cNvPr id="701" name="Straight Connector 700">
          <a:extLst>
            <a:ext uri="{FF2B5EF4-FFF2-40B4-BE49-F238E27FC236}">
              <a16:creationId xmlns="" xmlns:a16="http://schemas.microsoft.com/office/drawing/2014/main" id="{3312E218-6A00-426E-98A8-4C71C8F13EBA}"/>
            </a:ext>
          </a:extLst>
        </xdr:cNvPr>
        <xdr:cNvCxnSpPr/>
      </xdr:nvCxnSpPr>
      <xdr:spPr>
        <a:xfrm>
          <a:off x="5073650" y="33667700"/>
          <a:ext cx="97790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0</xdr:colOff>
      <xdr:row>217</xdr:row>
      <xdr:rowOff>0</xdr:rowOff>
    </xdr:from>
    <xdr:to>
      <xdr:col>5</xdr:col>
      <xdr:colOff>6350</xdr:colOff>
      <xdr:row>224</xdr:row>
      <xdr:rowOff>0</xdr:rowOff>
    </xdr:to>
    <xdr:cxnSp macro="">
      <xdr:nvCxnSpPr>
        <xdr:cNvPr id="702" name="Straight Connector 701">
          <a:extLst>
            <a:ext uri="{FF2B5EF4-FFF2-40B4-BE49-F238E27FC236}">
              <a16:creationId xmlns="" xmlns:a16="http://schemas.microsoft.com/office/drawing/2014/main" id="{49E2BB33-7578-4199-A48B-0F109247EBA3}"/>
            </a:ext>
          </a:extLst>
        </xdr:cNvPr>
        <xdr:cNvCxnSpPr/>
      </xdr:nvCxnSpPr>
      <xdr:spPr>
        <a:xfrm flipV="1">
          <a:off x="552450" y="33674050"/>
          <a:ext cx="98425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603250</xdr:colOff>
      <xdr:row>215</xdr:row>
      <xdr:rowOff>0</xdr:rowOff>
    </xdr:from>
    <xdr:to>
      <xdr:col>6</xdr:col>
      <xdr:colOff>6350</xdr:colOff>
      <xdr:row>215</xdr:row>
      <xdr:rowOff>0</xdr:rowOff>
    </xdr:to>
    <xdr:cxnSp macro="">
      <xdr:nvCxnSpPr>
        <xdr:cNvPr id="703" name="Straight Arrow Connector 702">
          <a:extLst>
            <a:ext uri="{FF2B5EF4-FFF2-40B4-BE49-F238E27FC236}">
              <a16:creationId xmlns="" xmlns:a16="http://schemas.microsoft.com/office/drawing/2014/main" id="{0FD9676A-07AD-4B66-B171-B72AB442E276}"/>
            </a:ext>
          </a:extLst>
        </xdr:cNvPr>
        <xdr:cNvCxnSpPr/>
      </xdr:nvCxnSpPr>
      <xdr:spPr>
        <a:xfrm>
          <a:off x="1530350" y="33381950"/>
          <a:ext cx="67945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6350</xdr:colOff>
      <xdr:row>215</xdr:row>
      <xdr:rowOff>6350</xdr:rowOff>
    </xdr:from>
    <xdr:to>
      <xdr:col>13</xdr:col>
      <xdr:colOff>19050</xdr:colOff>
      <xdr:row>215</xdr:row>
      <xdr:rowOff>6350</xdr:rowOff>
    </xdr:to>
    <xdr:cxnSp macro="">
      <xdr:nvCxnSpPr>
        <xdr:cNvPr id="704" name="Straight Arrow Connector 703">
          <a:extLst>
            <a:ext uri="{FF2B5EF4-FFF2-40B4-BE49-F238E27FC236}">
              <a16:creationId xmlns="" xmlns:a16="http://schemas.microsoft.com/office/drawing/2014/main" id="{1CC47A26-6A9B-4924-AC64-DC9F5561C0A2}"/>
            </a:ext>
          </a:extLst>
        </xdr:cNvPr>
        <xdr:cNvCxnSpPr/>
      </xdr:nvCxnSpPr>
      <xdr:spPr>
        <a:xfrm>
          <a:off x="4406900" y="33388300"/>
          <a:ext cx="68580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82550</xdr:colOff>
      <xdr:row>217</xdr:row>
      <xdr:rowOff>0</xdr:rowOff>
    </xdr:from>
    <xdr:to>
      <xdr:col>1</xdr:col>
      <xdr:colOff>82550</xdr:colOff>
      <xdr:row>219</xdr:row>
      <xdr:rowOff>76200</xdr:rowOff>
    </xdr:to>
    <xdr:cxnSp macro="">
      <xdr:nvCxnSpPr>
        <xdr:cNvPr id="705" name="Straight Arrow Connector 704">
          <a:extLst>
            <a:ext uri="{FF2B5EF4-FFF2-40B4-BE49-F238E27FC236}">
              <a16:creationId xmlns="" xmlns:a16="http://schemas.microsoft.com/office/drawing/2014/main" id="{5023117A-FFE4-400C-B3CF-8D21CC17202F}"/>
            </a:ext>
          </a:extLst>
        </xdr:cNvPr>
        <xdr:cNvCxnSpPr/>
      </xdr:nvCxnSpPr>
      <xdr:spPr>
        <a:xfrm flipV="1">
          <a:off x="387350" y="336740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217</xdr:row>
      <xdr:rowOff>6350</xdr:rowOff>
    </xdr:from>
    <xdr:to>
      <xdr:col>16</xdr:col>
      <xdr:colOff>82550</xdr:colOff>
      <xdr:row>219</xdr:row>
      <xdr:rowOff>82550</xdr:rowOff>
    </xdr:to>
    <xdr:cxnSp macro="">
      <xdr:nvCxnSpPr>
        <xdr:cNvPr id="706" name="Straight Arrow Connector 705">
          <a:extLst>
            <a:ext uri="{FF2B5EF4-FFF2-40B4-BE49-F238E27FC236}">
              <a16:creationId xmlns="" xmlns:a16="http://schemas.microsoft.com/office/drawing/2014/main" id="{48C3E0F6-E2D2-45C5-9CC7-12929BC0B472}"/>
            </a:ext>
          </a:extLst>
        </xdr:cNvPr>
        <xdr:cNvCxnSpPr/>
      </xdr:nvCxnSpPr>
      <xdr:spPr>
        <a:xfrm flipV="1">
          <a:off x="6242050" y="336804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221</xdr:row>
      <xdr:rowOff>107950</xdr:rowOff>
    </xdr:from>
    <xdr:to>
      <xdr:col>1</xdr:col>
      <xdr:colOff>76200</xdr:colOff>
      <xdr:row>224</xdr:row>
      <xdr:rowOff>12700</xdr:rowOff>
    </xdr:to>
    <xdr:cxnSp macro="">
      <xdr:nvCxnSpPr>
        <xdr:cNvPr id="707" name="Straight Arrow Connector 706">
          <a:extLst>
            <a:ext uri="{FF2B5EF4-FFF2-40B4-BE49-F238E27FC236}">
              <a16:creationId xmlns="" xmlns:a16="http://schemas.microsoft.com/office/drawing/2014/main" id="{57FA0BDF-5A2B-4DC4-A713-1B6F7839CEA1}"/>
            </a:ext>
          </a:extLst>
        </xdr:cNvPr>
        <xdr:cNvCxnSpPr/>
      </xdr:nvCxnSpPr>
      <xdr:spPr>
        <a:xfrm>
          <a:off x="381000" y="345059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221</xdr:row>
      <xdr:rowOff>101600</xdr:rowOff>
    </xdr:from>
    <xdr:to>
      <xdr:col>16</xdr:col>
      <xdr:colOff>82550</xdr:colOff>
      <xdr:row>224</xdr:row>
      <xdr:rowOff>6350</xdr:rowOff>
    </xdr:to>
    <xdr:cxnSp macro="">
      <xdr:nvCxnSpPr>
        <xdr:cNvPr id="708" name="Straight Arrow Connector 707">
          <a:extLst>
            <a:ext uri="{FF2B5EF4-FFF2-40B4-BE49-F238E27FC236}">
              <a16:creationId xmlns="" xmlns:a16="http://schemas.microsoft.com/office/drawing/2014/main" id="{914E4406-C1A1-43FC-B282-B76FCBEBCD1C}"/>
            </a:ext>
          </a:extLst>
        </xdr:cNvPr>
        <xdr:cNvCxnSpPr/>
      </xdr:nvCxnSpPr>
      <xdr:spPr>
        <a:xfrm>
          <a:off x="6242050" y="344995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xdr:colOff>
      <xdr:row>216</xdr:row>
      <xdr:rowOff>177800</xdr:rowOff>
    </xdr:from>
    <xdr:to>
      <xdr:col>5</xdr:col>
      <xdr:colOff>342900</xdr:colOff>
      <xdr:row>218</xdr:row>
      <xdr:rowOff>82550</xdr:rowOff>
    </xdr:to>
    <xdr:cxnSp macro="">
      <xdr:nvCxnSpPr>
        <xdr:cNvPr id="711" name="Straight Connector 710">
          <a:extLst>
            <a:ext uri="{FF2B5EF4-FFF2-40B4-BE49-F238E27FC236}">
              <a16:creationId xmlns="" xmlns:a16="http://schemas.microsoft.com/office/drawing/2014/main" id="{8A4BD871-DA9D-466A-AD75-B092FE3F5597}"/>
            </a:ext>
          </a:extLst>
        </xdr:cNvPr>
        <xdr:cNvCxnSpPr>
          <a:cxnSpLocks/>
        </xdr:cNvCxnSpPr>
      </xdr:nvCxnSpPr>
      <xdr:spPr>
        <a:xfrm>
          <a:off x="1543050" y="36048950"/>
          <a:ext cx="336550" cy="2730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431800</xdr:colOff>
      <xdr:row>216</xdr:row>
      <xdr:rowOff>177800</xdr:rowOff>
    </xdr:from>
    <xdr:to>
      <xdr:col>5</xdr:col>
      <xdr:colOff>611323</xdr:colOff>
      <xdr:row>217</xdr:row>
      <xdr:rowOff>128289</xdr:rowOff>
    </xdr:to>
    <xdr:cxnSp macro="">
      <xdr:nvCxnSpPr>
        <xdr:cNvPr id="712" name="Straight Connector 711">
          <a:extLst>
            <a:ext uri="{FF2B5EF4-FFF2-40B4-BE49-F238E27FC236}">
              <a16:creationId xmlns="" xmlns:a16="http://schemas.microsoft.com/office/drawing/2014/main" id="{B93176E1-A741-43E9-BB00-BBB27D311DA3}"/>
            </a:ext>
          </a:extLst>
        </xdr:cNvPr>
        <xdr:cNvCxnSpPr>
          <a:cxnSpLocks/>
        </xdr:cNvCxnSpPr>
      </xdr:nvCxnSpPr>
      <xdr:spPr>
        <a:xfrm>
          <a:off x="1962150" y="33667700"/>
          <a:ext cx="179523" cy="134639"/>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355600</xdr:colOff>
      <xdr:row>217</xdr:row>
      <xdr:rowOff>177800</xdr:rowOff>
    </xdr:from>
    <xdr:to>
      <xdr:col>5</xdr:col>
      <xdr:colOff>158750</xdr:colOff>
      <xdr:row>219</xdr:row>
      <xdr:rowOff>57150</xdr:rowOff>
    </xdr:to>
    <xdr:cxnSp macro="">
      <xdr:nvCxnSpPr>
        <xdr:cNvPr id="713" name="Straight Connector 712">
          <a:extLst>
            <a:ext uri="{FF2B5EF4-FFF2-40B4-BE49-F238E27FC236}">
              <a16:creationId xmlns="" xmlns:a16="http://schemas.microsoft.com/office/drawing/2014/main" id="{8A6122FF-E52F-4844-A60D-CC96E0ACBA8F}"/>
            </a:ext>
          </a:extLst>
        </xdr:cNvPr>
        <xdr:cNvCxnSpPr>
          <a:cxnSpLocks/>
        </xdr:cNvCxnSpPr>
      </xdr:nvCxnSpPr>
      <xdr:spPr>
        <a:xfrm>
          <a:off x="1403350" y="36233100"/>
          <a:ext cx="292100" cy="2476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215900</xdr:colOff>
      <xdr:row>218</xdr:row>
      <xdr:rowOff>177800</xdr:rowOff>
    </xdr:from>
    <xdr:to>
      <xdr:col>5</xdr:col>
      <xdr:colOff>0</xdr:colOff>
      <xdr:row>220</xdr:row>
      <xdr:rowOff>19050</xdr:rowOff>
    </xdr:to>
    <xdr:cxnSp macro="">
      <xdr:nvCxnSpPr>
        <xdr:cNvPr id="714" name="Straight Connector 713">
          <a:extLst>
            <a:ext uri="{FF2B5EF4-FFF2-40B4-BE49-F238E27FC236}">
              <a16:creationId xmlns="" xmlns:a16="http://schemas.microsoft.com/office/drawing/2014/main" id="{DCC7F08C-E3BC-4F42-BFA2-05F4C131FCFB}"/>
            </a:ext>
          </a:extLst>
        </xdr:cNvPr>
        <xdr:cNvCxnSpPr>
          <a:cxnSpLocks/>
        </xdr:cNvCxnSpPr>
      </xdr:nvCxnSpPr>
      <xdr:spPr>
        <a:xfrm>
          <a:off x="1263650" y="36417250"/>
          <a:ext cx="273050" cy="2032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82550</xdr:colOff>
      <xdr:row>219</xdr:row>
      <xdr:rowOff>139700</xdr:rowOff>
    </xdr:from>
    <xdr:to>
      <xdr:col>4</xdr:col>
      <xdr:colOff>323850</xdr:colOff>
      <xdr:row>220</xdr:row>
      <xdr:rowOff>139700</xdr:rowOff>
    </xdr:to>
    <xdr:cxnSp macro="">
      <xdr:nvCxnSpPr>
        <xdr:cNvPr id="715" name="Straight Connector 714">
          <a:extLst>
            <a:ext uri="{FF2B5EF4-FFF2-40B4-BE49-F238E27FC236}">
              <a16:creationId xmlns="" xmlns:a16="http://schemas.microsoft.com/office/drawing/2014/main" id="{D87877DA-D434-4A37-B753-5D1455E8B5FC}"/>
            </a:ext>
          </a:extLst>
        </xdr:cNvPr>
        <xdr:cNvCxnSpPr>
          <a:cxnSpLocks/>
        </xdr:cNvCxnSpPr>
      </xdr:nvCxnSpPr>
      <xdr:spPr>
        <a:xfrm>
          <a:off x="1130300" y="36563300"/>
          <a:ext cx="241300" cy="1778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457200</xdr:colOff>
      <xdr:row>220</xdr:row>
      <xdr:rowOff>120650</xdr:rowOff>
    </xdr:from>
    <xdr:to>
      <xdr:col>4</xdr:col>
      <xdr:colOff>139700</xdr:colOff>
      <xdr:row>221</xdr:row>
      <xdr:rowOff>63500</xdr:rowOff>
    </xdr:to>
    <xdr:cxnSp macro="">
      <xdr:nvCxnSpPr>
        <xdr:cNvPr id="716" name="Straight Connector 715">
          <a:extLst>
            <a:ext uri="{FF2B5EF4-FFF2-40B4-BE49-F238E27FC236}">
              <a16:creationId xmlns="" xmlns:a16="http://schemas.microsoft.com/office/drawing/2014/main" id="{1BA98982-7EC3-4B6B-9620-65E420AD8D9D}"/>
            </a:ext>
          </a:extLst>
        </xdr:cNvPr>
        <xdr:cNvCxnSpPr>
          <a:cxnSpLocks/>
        </xdr:cNvCxnSpPr>
      </xdr:nvCxnSpPr>
      <xdr:spPr>
        <a:xfrm>
          <a:off x="1016000" y="36722050"/>
          <a:ext cx="171450" cy="1206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336550</xdr:colOff>
      <xdr:row>221</xdr:row>
      <xdr:rowOff>107950</xdr:rowOff>
    </xdr:from>
    <xdr:to>
      <xdr:col>3</xdr:col>
      <xdr:colOff>476250</xdr:colOff>
      <xdr:row>222</xdr:row>
      <xdr:rowOff>25400</xdr:rowOff>
    </xdr:to>
    <xdr:cxnSp macro="">
      <xdr:nvCxnSpPr>
        <xdr:cNvPr id="717" name="Straight Connector 716">
          <a:extLst>
            <a:ext uri="{FF2B5EF4-FFF2-40B4-BE49-F238E27FC236}">
              <a16:creationId xmlns="" xmlns:a16="http://schemas.microsoft.com/office/drawing/2014/main" id="{5DF0C05B-D458-4F55-92DD-6A38D039D981}"/>
            </a:ext>
          </a:extLst>
        </xdr:cNvPr>
        <xdr:cNvCxnSpPr>
          <a:cxnSpLocks/>
        </xdr:cNvCxnSpPr>
      </xdr:nvCxnSpPr>
      <xdr:spPr>
        <a:xfrm>
          <a:off x="895350" y="36887150"/>
          <a:ext cx="139700" cy="952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203200</xdr:colOff>
      <xdr:row>222</xdr:row>
      <xdr:rowOff>88900</xdr:rowOff>
    </xdr:from>
    <xdr:to>
      <xdr:col>3</xdr:col>
      <xdr:colOff>304800</xdr:colOff>
      <xdr:row>222</xdr:row>
      <xdr:rowOff>146050</xdr:rowOff>
    </xdr:to>
    <xdr:cxnSp macro="">
      <xdr:nvCxnSpPr>
        <xdr:cNvPr id="718" name="Straight Connector 717">
          <a:extLst>
            <a:ext uri="{FF2B5EF4-FFF2-40B4-BE49-F238E27FC236}">
              <a16:creationId xmlns="" xmlns:a16="http://schemas.microsoft.com/office/drawing/2014/main" id="{CC8F0090-4A09-420A-A912-0C7C72C2AF3B}"/>
            </a:ext>
          </a:extLst>
        </xdr:cNvPr>
        <xdr:cNvCxnSpPr>
          <a:cxnSpLocks/>
        </xdr:cNvCxnSpPr>
      </xdr:nvCxnSpPr>
      <xdr:spPr>
        <a:xfrm>
          <a:off x="762000" y="37045900"/>
          <a:ext cx="101600" cy="571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184150</xdr:colOff>
      <xdr:row>216</xdr:row>
      <xdr:rowOff>171450</xdr:rowOff>
    </xdr:from>
    <xdr:to>
      <xdr:col>12</xdr:col>
      <xdr:colOff>425450</xdr:colOff>
      <xdr:row>217</xdr:row>
      <xdr:rowOff>133350</xdr:rowOff>
    </xdr:to>
    <xdr:cxnSp macro="">
      <xdr:nvCxnSpPr>
        <xdr:cNvPr id="719" name="Straight Connector 718">
          <a:extLst>
            <a:ext uri="{FF2B5EF4-FFF2-40B4-BE49-F238E27FC236}">
              <a16:creationId xmlns="" xmlns:a16="http://schemas.microsoft.com/office/drawing/2014/main" id="{745F063A-CDCB-4810-A525-0C6318B9B167}"/>
            </a:ext>
          </a:extLst>
        </xdr:cNvPr>
        <xdr:cNvCxnSpPr>
          <a:cxnSpLocks/>
        </xdr:cNvCxnSpPr>
      </xdr:nvCxnSpPr>
      <xdr:spPr>
        <a:xfrm flipV="1">
          <a:off x="4584700" y="36042600"/>
          <a:ext cx="241300" cy="1460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374650</xdr:colOff>
      <xdr:row>217</xdr:row>
      <xdr:rowOff>38100</xdr:rowOff>
    </xdr:from>
    <xdr:to>
      <xdr:col>13</xdr:col>
      <xdr:colOff>31750</xdr:colOff>
      <xdr:row>218</xdr:row>
      <xdr:rowOff>101600</xdr:rowOff>
    </xdr:to>
    <xdr:cxnSp macro="">
      <xdr:nvCxnSpPr>
        <xdr:cNvPr id="720" name="Straight Connector 719">
          <a:extLst>
            <a:ext uri="{FF2B5EF4-FFF2-40B4-BE49-F238E27FC236}">
              <a16:creationId xmlns="" xmlns:a16="http://schemas.microsoft.com/office/drawing/2014/main" id="{37131439-260A-4977-821D-B8160FFB5F3C}"/>
            </a:ext>
          </a:extLst>
        </xdr:cNvPr>
        <xdr:cNvCxnSpPr>
          <a:cxnSpLocks/>
        </xdr:cNvCxnSpPr>
      </xdr:nvCxnSpPr>
      <xdr:spPr>
        <a:xfrm flipV="1">
          <a:off x="4775200" y="36093400"/>
          <a:ext cx="323850" cy="2476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552450</xdr:colOff>
      <xdr:row>218</xdr:row>
      <xdr:rowOff>44450</xdr:rowOff>
    </xdr:from>
    <xdr:to>
      <xdr:col>13</xdr:col>
      <xdr:colOff>184150</xdr:colOff>
      <xdr:row>219</xdr:row>
      <xdr:rowOff>63500</xdr:rowOff>
    </xdr:to>
    <xdr:cxnSp macro="">
      <xdr:nvCxnSpPr>
        <xdr:cNvPr id="721" name="Straight Connector 720">
          <a:extLst>
            <a:ext uri="{FF2B5EF4-FFF2-40B4-BE49-F238E27FC236}">
              <a16:creationId xmlns="" xmlns:a16="http://schemas.microsoft.com/office/drawing/2014/main" id="{CB8036FB-B64D-4015-95D8-90ECE59F875D}"/>
            </a:ext>
          </a:extLst>
        </xdr:cNvPr>
        <xdr:cNvCxnSpPr>
          <a:cxnSpLocks/>
        </xdr:cNvCxnSpPr>
      </xdr:nvCxnSpPr>
      <xdr:spPr>
        <a:xfrm flipV="1">
          <a:off x="4953000" y="36283900"/>
          <a:ext cx="298450" cy="2032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69850</xdr:colOff>
      <xdr:row>219</xdr:row>
      <xdr:rowOff>63500</xdr:rowOff>
    </xdr:from>
    <xdr:to>
      <xdr:col>13</xdr:col>
      <xdr:colOff>323850</xdr:colOff>
      <xdr:row>220</xdr:row>
      <xdr:rowOff>44450</xdr:rowOff>
    </xdr:to>
    <xdr:cxnSp macro="">
      <xdr:nvCxnSpPr>
        <xdr:cNvPr id="722" name="Straight Connector 721">
          <a:extLst>
            <a:ext uri="{FF2B5EF4-FFF2-40B4-BE49-F238E27FC236}">
              <a16:creationId xmlns="" xmlns:a16="http://schemas.microsoft.com/office/drawing/2014/main" id="{C2CE09A6-7508-425C-82F5-A44BEE7D788F}"/>
            </a:ext>
          </a:extLst>
        </xdr:cNvPr>
        <xdr:cNvCxnSpPr>
          <a:cxnSpLocks/>
        </xdr:cNvCxnSpPr>
      </xdr:nvCxnSpPr>
      <xdr:spPr>
        <a:xfrm flipV="1">
          <a:off x="5137150" y="36487100"/>
          <a:ext cx="254000" cy="1587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279400</xdr:colOff>
      <xdr:row>220</xdr:row>
      <xdr:rowOff>69850</xdr:rowOff>
    </xdr:from>
    <xdr:to>
      <xdr:col>14</xdr:col>
      <xdr:colOff>6350</xdr:colOff>
      <xdr:row>221</xdr:row>
      <xdr:rowOff>31750</xdr:rowOff>
    </xdr:to>
    <xdr:cxnSp macro="">
      <xdr:nvCxnSpPr>
        <xdr:cNvPr id="723" name="Straight Connector 722">
          <a:extLst>
            <a:ext uri="{FF2B5EF4-FFF2-40B4-BE49-F238E27FC236}">
              <a16:creationId xmlns="" xmlns:a16="http://schemas.microsoft.com/office/drawing/2014/main" id="{066B6B16-A0E1-43C2-9204-94B336A1E5D9}"/>
            </a:ext>
          </a:extLst>
        </xdr:cNvPr>
        <xdr:cNvCxnSpPr>
          <a:cxnSpLocks/>
        </xdr:cNvCxnSpPr>
      </xdr:nvCxnSpPr>
      <xdr:spPr>
        <a:xfrm flipV="1">
          <a:off x="5346700" y="36671250"/>
          <a:ext cx="215900" cy="1397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0</xdr:colOff>
      <xdr:row>221</xdr:row>
      <xdr:rowOff>88900</xdr:rowOff>
    </xdr:from>
    <xdr:to>
      <xdr:col>14</xdr:col>
      <xdr:colOff>152400</xdr:colOff>
      <xdr:row>222</xdr:row>
      <xdr:rowOff>6350</xdr:rowOff>
    </xdr:to>
    <xdr:cxnSp macro="">
      <xdr:nvCxnSpPr>
        <xdr:cNvPr id="724" name="Straight Connector 723">
          <a:extLst>
            <a:ext uri="{FF2B5EF4-FFF2-40B4-BE49-F238E27FC236}">
              <a16:creationId xmlns="" xmlns:a16="http://schemas.microsoft.com/office/drawing/2014/main" id="{EE4167A3-F235-4E98-8313-97B9CCB6386A}"/>
            </a:ext>
          </a:extLst>
        </xdr:cNvPr>
        <xdr:cNvCxnSpPr>
          <a:cxnSpLocks/>
        </xdr:cNvCxnSpPr>
      </xdr:nvCxnSpPr>
      <xdr:spPr>
        <a:xfrm flipV="1">
          <a:off x="5556250" y="36868100"/>
          <a:ext cx="152400" cy="952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122061</xdr:colOff>
      <xdr:row>222</xdr:row>
      <xdr:rowOff>82550</xdr:rowOff>
    </xdr:from>
    <xdr:to>
      <xdr:col>14</xdr:col>
      <xdr:colOff>279400</xdr:colOff>
      <xdr:row>223</xdr:row>
      <xdr:rowOff>19050</xdr:rowOff>
    </xdr:to>
    <xdr:cxnSp macro="">
      <xdr:nvCxnSpPr>
        <xdr:cNvPr id="725" name="Straight Connector 724">
          <a:extLst>
            <a:ext uri="{FF2B5EF4-FFF2-40B4-BE49-F238E27FC236}">
              <a16:creationId xmlns="" xmlns:a16="http://schemas.microsoft.com/office/drawing/2014/main" id="{786067FA-1227-4EE7-8440-B086C45FF06D}"/>
            </a:ext>
          </a:extLst>
        </xdr:cNvPr>
        <xdr:cNvCxnSpPr>
          <a:cxnSpLocks/>
        </xdr:cNvCxnSpPr>
      </xdr:nvCxnSpPr>
      <xdr:spPr>
        <a:xfrm flipV="1">
          <a:off x="5684661" y="34658300"/>
          <a:ext cx="157339" cy="1143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876300</xdr:colOff>
      <xdr:row>231</xdr:row>
      <xdr:rowOff>177800</xdr:rowOff>
    </xdr:from>
    <xdr:to>
      <xdr:col>14</xdr:col>
      <xdr:colOff>603250</xdr:colOff>
      <xdr:row>238</xdr:row>
      <xdr:rowOff>177800</xdr:rowOff>
    </xdr:to>
    <xdr:cxnSp macro="">
      <xdr:nvCxnSpPr>
        <xdr:cNvPr id="726" name="Straight Connector 725">
          <a:extLst>
            <a:ext uri="{FF2B5EF4-FFF2-40B4-BE49-F238E27FC236}">
              <a16:creationId xmlns="" xmlns:a16="http://schemas.microsoft.com/office/drawing/2014/main" id="{885AFF9A-16E7-4D59-88FF-5DDF60B66C77}"/>
            </a:ext>
          </a:extLst>
        </xdr:cNvPr>
        <xdr:cNvCxnSpPr/>
      </xdr:nvCxnSpPr>
      <xdr:spPr>
        <a:xfrm>
          <a:off x="5073650" y="36328350"/>
          <a:ext cx="97790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0</xdr:colOff>
      <xdr:row>232</xdr:row>
      <xdr:rowOff>0</xdr:rowOff>
    </xdr:from>
    <xdr:to>
      <xdr:col>5</xdr:col>
      <xdr:colOff>6350</xdr:colOff>
      <xdr:row>239</xdr:row>
      <xdr:rowOff>0</xdr:rowOff>
    </xdr:to>
    <xdr:cxnSp macro="">
      <xdr:nvCxnSpPr>
        <xdr:cNvPr id="727" name="Straight Connector 726">
          <a:extLst>
            <a:ext uri="{FF2B5EF4-FFF2-40B4-BE49-F238E27FC236}">
              <a16:creationId xmlns="" xmlns:a16="http://schemas.microsoft.com/office/drawing/2014/main" id="{C4609238-55EF-4B05-9488-57C7AD598C43}"/>
            </a:ext>
          </a:extLst>
        </xdr:cNvPr>
        <xdr:cNvCxnSpPr/>
      </xdr:nvCxnSpPr>
      <xdr:spPr>
        <a:xfrm flipV="1">
          <a:off x="552450" y="36334700"/>
          <a:ext cx="984250" cy="1263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603250</xdr:colOff>
      <xdr:row>230</xdr:row>
      <xdr:rowOff>0</xdr:rowOff>
    </xdr:from>
    <xdr:to>
      <xdr:col>6</xdr:col>
      <xdr:colOff>6350</xdr:colOff>
      <xdr:row>230</xdr:row>
      <xdr:rowOff>0</xdr:rowOff>
    </xdr:to>
    <xdr:cxnSp macro="">
      <xdr:nvCxnSpPr>
        <xdr:cNvPr id="728" name="Straight Arrow Connector 727">
          <a:extLst>
            <a:ext uri="{FF2B5EF4-FFF2-40B4-BE49-F238E27FC236}">
              <a16:creationId xmlns="" xmlns:a16="http://schemas.microsoft.com/office/drawing/2014/main" id="{2C8E1DEC-BA51-430F-B69D-407012F7546A}"/>
            </a:ext>
          </a:extLst>
        </xdr:cNvPr>
        <xdr:cNvCxnSpPr/>
      </xdr:nvCxnSpPr>
      <xdr:spPr>
        <a:xfrm>
          <a:off x="1530350" y="36042600"/>
          <a:ext cx="67945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6350</xdr:colOff>
      <xdr:row>230</xdr:row>
      <xdr:rowOff>6350</xdr:rowOff>
    </xdr:from>
    <xdr:to>
      <xdr:col>13</xdr:col>
      <xdr:colOff>19050</xdr:colOff>
      <xdr:row>230</xdr:row>
      <xdr:rowOff>6350</xdr:rowOff>
    </xdr:to>
    <xdr:cxnSp macro="">
      <xdr:nvCxnSpPr>
        <xdr:cNvPr id="729" name="Straight Arrow Connector 728">
          <a:extLst>
            <a:ext uri="{FF2B5EF4-FFF2-40B4-BE49-F238E27FC236}">
              <a16:creationId xmlns="" xmlns:a16="http://schemas.microsoft.com/office/drawing/2014/main" id="{D7F0B99A-0700-454E-BF18-05BCBC054872}"/>
            </a:ext>
          </a:extLst>
        </xdr:cNvPr>
        <xdr:cNvCxnSpPr/>
      </xdr:nvCxnSpPr>
      <xdr:spPr>
        <a:xfrm>
          <a:off x="4406900" y="36048950"/>
          <a:ext cx="685800" cy="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82550</xdr:colOff>
      <xdr:row>232</xdr:row>
      <xdr:rowOff>0</xdr:rowOff>
    </xdr:from>
    <xdr:to>
      <xdr:col>1</xdr:col>
      <xdr:colOff>82550</xdr:colOff>
      <xdr:row>234</xdr:row>
      <xdr:rowOff>76200</xdr:rowOff>
    </xdr:to>
    <xdr:cxnSp macro="">
      <xdr:nvCxnSpPr>
        <xdr:cNvPr id="730" name="Straight Arrow Connector 729">
          <a:extLst>
            <a:ext uri="{FF2B5EF4-FFF2-40B4-BE49-F238E27FC236}">
              <a16:creationId xmlns="" xmlns:a16="http://schemas.microsoft.com/office/drawing/2014/main" id="{87BCFE33-673F-4271-A381-EDA6B9FBF242}"/>
            </a:ext>
          </a:extLst>
        </xdr:cNvPr>
        <xdr:cNvCxnSpPr/>
      </xdr:nvCxnSpPr>
      <xdr:spPr>
        <a:xfrm flipV="1">
          <a:off x="387350" y="363347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232</xdr:row>
      <xdr:rowOff>6350</xdr:rowOff>
    </xdr:from>
    <xdr:to>
      <xdr:col>16</xdr:col>
      <xdr:colOff>82550</xdr:colOff>
      <xdr:row>234</xdr:row>
      <xdr:rowOff>82550</xdr:rowOff>
    </xdr:to>
    <xdr:cxnSp macro="">
      <xdr:nvCxnSpPr>
        <xdr:cNvPr id="731" name="Straight Arrow Connector 730">
          <a:extLst>
            <a:ext uri="{FF2B5EF4-FFF2-40B4-BE49-F238E27FC236}">
              <a16:creationId xmlns="" xmlns:a16="http://schemas.microsoft.com/office/drawing/2014/main" id="{701D0F68-EDAF-4B3F-A120-426BA3D737B7}"/>
            </a:ext>
          </a:extLst>
        </xdr:cNvPr>
        <xdr:cNvCxnSpPr/>
      </xdr:nvCxnSpPr>
      <xdr:spPr>
        <a:xfrm flipV="1">
          <a:off x="6242050" y="363410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236</xdr:row>
      <xdr:rowOff>107950</xdr:rowOff>
    </xdr:from>
    <xdr:to>
      <xdr:col>1</xdr:col>
      <xdr:colOff>76200</xdr:colOff>
      <xdr:row>239</xdr:row>
      <xdr:rowOff>12700</xdr:rowOff>
    </xdr:to>
    <xdr:cxnSp macro="">
      <xdr:nvCxnSpPr>
        <xdr:cNvPr id="732" name="Straight Arrow Connector 731">
          <a:extLst>
            <a:ext uri="{FF2B5EF4-FFF2-40B4-BE49-F238E27FC236}">
              <a16:creationId xmlns="" xmlns:a16="http://schemas.microsoft.com/office/drawing/2014/main" id="{6496C390-4E54-432F-8B5E-95BF97523B62}"/>
            </a:ext>
          </a:extLst>
        </xdr:cNvPr>
        <xdr:cNvCxnSpPr/>
      </xdr:nvCxnSpPr>
      <xdr:spPr>
        <a:xfrm>
          <a:off x="381000" y="3716655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82550</xdr:colOff>
      <xdr:row>236</xdr:row>
      <xdr:rowOff>101600</xdr:rowOff>
    </xdr:from>
    <xdr:to>
      <xdr:col>16</xdr:col>
      <xdr:colOff>82550</xdr:colOff>
      <xdr:row>239</xdr:row>
      <xdr:rowOff>6350</xdr:rowOff>
    </xdr:to>
    <xdr:cxnSp macro="">
      <xdr:nvCxnSpPr>
        <xdr:cNvPr id="733" name="Straight Arrow Connector 732">
          <a:extLst>
            <a:ext uri="{FF2B5EF4-FFF2-40B4-BE49-F238E27FC236}">
              <a16:creationId xmlns="" xmlns:a16="http://schemas.microsoft.com/office/drawing/2014/main" id="{096B596F-EACE-46A9-906B-AE155C23E580}"/>
            </a:ext>
          </a:extLst>
        </xdr:cNvPr>
        <xdr:cNvCxnSpPr/>
      </xdr:nvCxnSpPr>
      <xdr:spPr>
        <a:xfrm>
          <a:off x="6242050" y="37160200"/>
          <a:ext cx="0" cy="4445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xdr:colOff>
      <xdr:row>231</xdr:row>
      <xdr:rowOff>177800</xdr:rowOff>
    </xdr:from>
    <xdr:to>
      <xdr:col>5</xdr:col>
      <xdr:colOff>361950</xdr:colOff>
      <xdr:row>233</xdr:row>
      <xdr:rowOff>88900</xdr:rowOff>
    </xdr:to>
    <xdr:cxnSp macro="">
      <xdr:nvCxnSpPr>
        <xdr:cNvPr id="736" name="Straight Connector 735">
          <a:extLst>
            <a:ext uri="{FF2B5EF4-FFF2-40B4-BE49-F238E27FC236}">
              <a16:creationId xmlns="" xmlns:a16="http://schemas.microsoft.com/office/drawing/2014/main" id="{2A9E5091-68E0-47ED-BA0E-30652AB77FED}"/>
            </a:ext>
          </a:extLst>
        </xdr:cNvPr>
        <xdr:cNvCxnSpPr>
          <a:cxnSpLocks/>
        </xdr:cNvCxnSpPr>
      </xdr:nvCxnSpPr>
      <xdr:spPr>
        <a:xfrm>
          <a:off x="1543050" y="38449250"/>
          <a:ext cx="355600" cy="2794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431800</xdr:colOff>
      <xdr:row>231</xdr:row>
      <xdr:rowOff>177800</xdr:rowOff>
    </xdr:from>
    <xdr:to>
      <xdr:col>5</xdr:col>
      <xdr:colOff>611323</xdr:colOff>
      <xdr:row>232</xdr:row>
      <xdr:rowOff>128289</xdr:rowOff>
    </xdr:to>
    <xdr:cxnSp macro="">
      <xdr:nvCxnSpPr>
        <xdr:cNvPr id="737" name="Straight Connector 736">
          <a:extLst>
            <a:ext uri="{FF2B5EF4-FFF2-40B4-BE49-F238E27FC236}">
              <a16:creationId xmlns="" xmlns:a16="http://schemas.microsoft.com/office/drawing/2014/main" id="{25862F91-8954-45EE-8790-E4BB4A4197E9}"/>
            </a:ext>
          </a:extLst>
        </xdr:cNvPr>
        <xdr:cNvCxnSpPr>
          <a:cxnSpLocks/>
        </xdr:cNvCxnSpPr>
      </xdr:nvCxnSpPr>
      <xdr:spPr>
        <a:xfrm>
          <a:off x="1962150" y="36328350"/>
          <a:ext cx="179523" cy="134639"/>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355600</xdr:colOff>
      <xdr:row>232</xdr:row>
      <xdr:rowOff>177800</xdr:rowOff>
    </xdr:from>
    <xdr:to>
      <xdr:col>5</xdr:col>
      <xdr:colOff>184150</xdr:colOff>
      <xdr:row>234</xdr:row>
      <xdr:rowOff>69850</xdr:rowOff>
    </xdr:to>
    <xdr:cxnSp macro="">
      <xdr:nvCxnSpPr>
        <xdr:cNvPr id="738" name="Straight Connector 737">
          <a:extLst>
            <a:ext uri="{FF2B5EF4-FFF2-40B4-BE49-F238E27FC236}">
              <a16:creationId xmlns="" xmlns:a16="http://schemas.microsoft.com/office/drawing/2014/main" id="{6D5F9D22-930E-4839-9510-34DA27564D58}"/>
            </a:ext>
          </a:extLst>
        </xdr:cNvPr>
        <xdr:cNvCxnSpPr>
          <a:cxnSpLocks/>
        </xdr:cNvCxnSpPr>
      </xdr:nvCxnSpPr>
      <xdr:spPr>
        <a:xfrm>
          <a:off x="1403350" y="38633400"/>
          <a:ext cx="317500" cy="2603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215900</xdr:colOff>
      <xdr:row>233</xdr:row>
      <xdr:rowOff>177800</xdr:rowOff>
    </xdr:from>
    <xdr:to>
      <xdr:col>4</xdr:col>
      <xdr:colOff>450850</xdr:colOff>
      <xdr:row>235</xdr:row>
      <xdr:rowOff>12700</xdr:rowOff>
    </xdr:to>
    <xdr:cxnSp macro="">
      <xdr:nvCxnSpPr>
        <xdr:cNvPr id="739" name="Straight Connector 738">
          <a:extLst>
            <a:ext uri="{FF2B5EF4-FFF2-40B4-BE49-F238E27FC236}">
              <a16:creationId xmlns="" xmlns:a16="http://schemas.microsoft.com/office/drawing/2014/main" id="{E3767A51-D3F5-4764-9884-64C51EC291C5}"/>
            </a:ext>
          </a:extLst>
        </xdr:cNvPr>
        <xdr:cNvCxnSpPr>
          <a:cxnSpLocks/>
        </xdr:cNvCxnSpPr>
      </xdr:nvCxnSpPr>
      <xdr:spPr>
        <a:xfrm>
          <a:off x="1263650" y="38817550"/>
          <a:ext cx="234950" cy="1968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82550</xdr:colOff>
      <xdr:row>234</xdr:row>
      <xdr:rowOff>139700</xdr:rowOff>
    </xdr:from>
    <xdr:to>
      <xdr:col>4</xdr:col>
      <xdr:colOff>304800</xdr:colOff>
      <xdr:row>235</xdr:row>
      <xdr:rowOff>152400</xdr:rowOff>
    </xdr:to>
    <xdr:cxnSp macro="">
      <xdr:nvCxnSpPr>
        <xdr:cNvPr id="740" name="Straight Connector 739">
          <a:extLst>
            <a:ext uri="{FF2B5EF4-FFF2-40B4-BE49-F238E27FC236}">
              <a16:creationId xmlns="" xmlns:a16="http://schemas.microsoft.com/office/drawing/2014/main" id="{DD771EAC-D29F-4A18-B79E-F5EE0B6FBBE7}"/>
            </a:ext>
          </a:extLst>
        </xdr:cNvPr>
        <xdr:cNvCxnSpPr>
          <a:cxnSpLocks/>
        </xdr:cNvCxnSpPr>
      </xdr:nvCxnSpPr>
      <xdr:spPr>
        <a:xfrm>
          <a:off x="1130300" y="38963600"/>
          <a:ext cx="222250" cy="1905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457200</xdr:colOff>
      <xdr:row>235</xdr:row>
      <xdr:rowOff>120650</xdr:rowOff>
    </xdr:from>
    <xdr:to>
      <xdr:col>4</xdr:col>
      <xdr:colOff>152400</xdr:colOff>
      <xdr:row>236</xdr:row>
      <xdr:rowOff>101600</xdr:rowOff>
    </xdr:to>
    <xdr:cxnSp macro="">
      <xdr:nvCxnSpPr>
        <xdr:cNvPr id="741" name="Straight Connector 740">
          <a:extLst>
            <a:ext uri="{FF2B5EF4-FFF2-40B4-BE49-F238E27FC236}">
              <a16:creationId xmlns="" xmlns:a16="http://schemas.microsoft.com/office/drawing/2014/main" id="{1CC2CC19-5639-4CFD-BEF4-B2AC70AE06E4}"/>
            </a:ext>
          </a:extLst>
        </xdr:cNvPr>
        <xdr:cNvCxnSpPr>
          <a:cxnSpLocks/>
        </xdr:cNvCxnSpPr>
      </xdr:nvCxnSpPr>
      <xdr:spPr>
        <a:xfrm>
          <a:off x="1016000" y="39122350"/>
          <a:ext cx="184150" cy="1587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336550</xdr:colOff>
      <xdr:row>236</xdr:row>
      <xdr:rowOff>107950</xdr:rowOff>
    </xdr:from>
    <xdr:to>
      <xdr:col>3</xdr:col>
      <xdr:colOff>476250</xdr:colOff>
      <xdr:row>237</xdr:row>
      <xdr:rowOff>31750</xdr:rowOff>
    </xdr:to>
    <xdr:cxnSp macro="">
      <xdr:nvCxnSpPr>
        <xdr:cNvPr id="742" name="Straight Connector 741">
          <a:extLst>
            <a:ext uri="{FF2B5EF4-FFF2-40B4-BE49-F238E27FC236}">
              <a16:creationId xmlns="" xmlns:a16="http://schemas.microsoft.com/office/drawing/2014/main" id="{0E9A2839-DF08-445C-A689-74A3130DB3EA}"/>
            </a:ext>
          </a:extLst>
        </xdr:cNvPr>
        <xdr:cNvCxnSpPr>
          <a:cxnSpLocks/>
        </xdr:cNvCxnSpPr>
      </xdr:nvCxnSpPr>
      <xdr:spPr>
        <a:xfrm>
          <a:off x="895350" y="39287450"/>
          <a:ext cx="139700" cy="1016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203200</xdr:colOff>
      <xdr:row>237</xdr:row>
      <xdr:rowOff>88900</xdr:rowOff>
    </xdr:from>
    <xdr:to>
      <xdr:col>3</xdr:col>
      <xdr:colOff>292100</xdr:colOff>
      <xdr:row>237</xdr:row>
      <xdr:rowOff>139700</xdr:rowOff>
    </xdr:to>
    <xdr:cxnSp macro="">
      <xdr:nvCxnSpPr>
        <xdr:cNvPr id="743" name="Straight Connector 742">
          <a:extLst>
            <a:ext uri="{FF2B5EF4-FFF2-40B4-BE49-F238E27FC236}">
              <a16:creationId xmlns="" xmlns:a16="http://schemas.microsoft.com/office/drawing/2014/main" id="{FC2C65B6-273C-4225-BF4B-E8FC0C92F931}"/>
            </a:ext>
          </a:extLst>
        </xdr:cNvPr>
        <xdr:cNvCxnSpPr>
          <a:cxnSpLocks/>
        </xdr:cNvCxnSpPr>
      </xdr:nvCxnSpPr>
      <xdr:spPr>
        <a:xfrm>
          <a:off x="762000" y="39446200"/>
          <a:ext cx="88900" cy="508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203200</xdr:colOff>
      <xdr:row>231</xdr:row>
      <xdr:rowOff>171450</xdr:rowOff>
    </xdr:from>
    <xdr:to>
      <xdr:col>12</xdr:col>
      <xdr:colOff>425450</xdr:colOff>
      <xdr:row>232</xdr:row>
      <xdr:rowOff>133350</xdr:rowOff>
    </xdr:to>
    <xdr:cxnSp macro="">
      <xdr:nvCxnSpPr>
        <xdr:cNvPr id="744" name="Straight Connector 743">
          <a:extLst>
            <a:ext uri="{FF2B5EF4-FFF2-40B4-BE49-F238E27FC236}">
              <a16:creationId xmlns="" xmlns:a16="http://schemas.microsoft.com/office/drawing/2014/main" id="{28AA77D5-5942-49DC-93B4-D7B3D91D25B0}"/>
            </a:ext>
          </a:extLst>
        </xdr:cNvPr>
        <xdr:cNvCxnSpPr>
          <a:cxnSpLocks/>
        </xdr:cNvCxnSpPr>
      </xdr:nvCxnSpPr>
      <xdr:spPr>
        <a:xfrm flipV="1">
          <a:off x="4603750" y="38442900"/>
          <a:ext cx="222250" cy="1460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361950</xdr:colOff>
      <xdr:row>232</xdr:row>
      <xdr:rowOff>38100</xdr:rowOff>
    </xdr:from>
    <xdr:to>
      <xdr:col>13</xdr:col>
      <xdr:colOff>31750</xdr:colOff>
      <xdr:row>233</xdr:row>
      <xdr:rowOff>88900</xdr:rowOff>
    </xdr:to>
    <xdr:cxnSp macro="">
      <xdr:nvCxnSpPr>
        <xdr:cNvPr id="745" name="Straight Connector 744">
          <a:extLst>
            <a:ext uri="{FF2B5EF4-FFF2-40B4-BE49-F238E27FC236}">
              <a16:creationId xmlns="" xmlns:a16="http://schemas.microsoft.com/office/drawing/2014/main" id="{808691CD-D4F7-430E-ACA4-000482F40988}"/>
            </a:ext>
          </a:extLst>
        </xdr:cNvPr>
        <xdr:cNvCxnSpPr>
          <a:cxnSpLocks/>
        </xdr:cNvCxnSpPr>
      </xdr:nvCxnSpPr>
      <xdr:spPr>
        <a:xfrm flipV="1">
          <a:off x="4762500" y="38493700"/>
          <a:ext cx="336550" cy="2349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558800</xdr:colOff>
      <xdr:row>233</xdr:row>
      <xdr:rowOff>44450</xdr:rowOff>
    </xdr:from>
    <xdr:to>
      <xdr:col>13</xdr:col>
      <xdr:colOff>184150</xdr:colOff>
      <xdr:row>234</xdr:row>
      <xdr:rowOff>69850</xdr:rowOff>
    </xdr:to>
    <xdr:cxnSp macro="">
      <xdr:nvCxnSpPr>
        <xdr:cNvPr id="746" name="Straight Connector 745">
          <a:extLst>
            <a:ext uri="{FF2B5EF4-FFF2-40B4-BE49-F238E27FC236}">
              <a16:creationId xmlns="" xmlns:a16="http://schemas.microsoft.com/office/drawing/2014/main" id="{76EC5602-EF69-4219-9B7B-60B996A9D2F2}"/>
            </a:ext>
          </a:extLst>
        </xdr:cNvPr>
        <xdr:cNvCxnSpPr>
          <a:cxnSpLocks/>
        </xdr:cNvCxnSpPr>
      </xdr:nvCxnSpPr>
      <xdr:spPr>
        <a:xfrm flipV="1">
          <a:off x="4959350" y="38684200"/>
          <a:ext cx="292100" cy="20955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101600</xdr:colOff>
      <xdr:row>234</xdr:row>
      <xdr:rowOff>63500</xdr:rowOff>
    </xdr:from>
    <xdr:to>
      <xdr:col>13</xdr:col>
      <xdr:colOff>323850</xdr:colOff>
      <xdr:row>235</xdr:row>
      <xdr:rowOff>38100</xdr:rowOff>
    </xdr:to>
    <xdr:cxnSp macro="">
      <xdr:nvCxnSpPr>
        <xdr:cNvPr id="747" name="Straight Connector 746">
          <a:extLst>
            <a:ext uri="{FF2B5EF4-FFF2-40B4-BE49-F238E27FC236}">
              <a16:creationId xmlns="" xmlns:a16="http://schemas.microsoft.com/office/drawing/2014/main" id="{7F6CB73F-A300-454D-9230-61459820701E}"/>
            </a:ext>
          </a:extLst>
        </xdr:cNvPr>
        <xdr:cNvCxnSpPr>
          <a:cxnSpLocks/>
        </xdr:cNvCxnSpPr>
      </xdr:nvCxnSpPr>
      <xdr:spPr>
        <a:xfrm flipV="1">
          <a:off x="5168900" y="38887400"/>
          <a:ext cx="222250" cy="1524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279400</xdr:colOff>
      <xdr:row>235</xdr:row>
      <xdr:rowOff>69850</xdr:rowOff>
    </xdr:from>
    <xdr:to>
      <xdr:col>14</xdr:col>
      <xdr:colOff>6350</xdr:colOff>
      <xdr:row>236</xdr:row>
      <xdr:rowOff>31750</xdr:rowOff>
    </xdr:to>
    <xdr:cxnSp macro="">
      <xdr:nvCxnSpPr>
        <xdr:cNvPr id="748" name="Straight Connector 747">
          <a:extLst>
            <a:ext uri="{FF2B5EF4-FFF2-40B4-BE49-F238E27FC236}">
              <a16:creationId xmlns="" xmlns:a16="http://schemas.microsoft.com/office/drawing/2014/main" id="{C3595D96-E7B4-4859-8BA2-BB4D1EA7AFAA}"/>
            </a:ext>
          </a:extLst>
        </xdr:cNvPr>
        <xdr:cNvCxnSpPr>
          <a:cxnSpLocks/>
        </xdr:cNvCxnSpPr>
      </xdr:nvCxnSpPr>
      <xdr:spPr>
        <a:xfrm flipV="1">
          <a:off x="5346700" y="39071550"/>
          <a:ext cx="215900" cy="1397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19050</xdr:colOff>
      <xdr:row>236</xdr:row>
      <xdr:rowOff>88900</xdr:rowOff>
    </xdr:from>
    <xdr:to>
      <xdr:col>14</xdr:col>
      <xdr:colOff>152400</xdr:colOff>
      <xdr:row>237</xdr:row>
      <xdr:rowOff>0</xdr:rowOff>
    </xdr:to>
    <xdr:cxnSp macro="">
      <xdr:nvCxnSpPr>
        <xdr:cNvPr id="749" name="Straight Connector 748">
          <a:extLst>
            <a:ext uri="{FF2B5EF4-FFF2-40B4-BE49-F238E27FC236}">
              <a16:creationId xmlns="" xmlns:a16="http://schemas.microsoft.com/office/drawing/2014/main" id="{ACBCC12A-81F4-4EDA-B0DF-8CD7036043AC}"/>
            </a:ext>
          </a:extLst>
        </xdr:cNvPr>
        <xdr:cNvCxnSpPr>
          <a:cxnSpLocks/>
        </xdr:cNvCxnSpPr>
      </xdr:nvCxnSpPr>
      <xdr:spPr>
        <a:xfrm flipV="1">
          <a:off x="5575300" y="39268400"/>
          <a:ext cx="133350" cy="889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122061</xdr:colOff>
      <xdr:row>237</xdr:row>
      <xdr:rowOff>82550</xdr:rowOff>
    </xdr:from>
    <xdr:to>
      <xdr:col>14</xdr:col>
      <xdr:colOff>279400</xdr:colOff>
      <xdr:row>238</xdr:row>
      <xdr:rowOff>19050</xdr:rowOff>
    </xdr:to>
    <xdr:cxnSp macro="">
      <xdr:nvCxnSpPr>
        <xdr:cNvPr id="750" name="Straight Connector 749">
          <a:extLst>
            <a:ext uri="{FF2B5EF4-FFF2-40B4-BE49-F238E27FC236}">
              <a16:creationId xmlns="" xmlns:a16="http://schemas.microsoft.com/office/drawing/2014/main" id="{8A28A1E4-7A81-40E7-8209-87A3D4358F34}"/>
            </a:ext>
          </a:extLst>
        </xdr:cNvPr>
        <xdr:cNvCxnSpPr>
          <a:cxnSpLocks/>
        </xdr:cNvCxnSpPr>
      </xdr:nvCxnSpPr>
      <xdr:spPr>
        <a:xfrm flipV="1">
          <a:off x="5684661" y="37318950"/>
          <a:ext cx="157339" cy="114300"/>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0</xdr:colOff>
      <xdr:row>9</xdr:row>
      <xdr:rowOff>171450</xdr:rowOff>
    </xdr:from>
    <xdr:to>
      <xdr:col>6</xdr:col>
      <xdr:colOff>82550</xdr:colOff>
      <xdr:row>17</xdr:row>
      <xdr:rowOff>0</xdr:rowOff>
    </xdr:to>
    <xdr:cxnSp macro="">
      <xdr:nvCxnSpPr>
        <xdr:cNvPr id="4" name="Straight Connector 3">
          <a:extLst>
            <a:ext uri="{FF2B5EF4-FFF2-40B4-BE49-F238E27FC236}">
              <a16:creationId xmlns="" xmlns:a16="http://schemas.microsoft.com/office/drawing/2014/main" id="{84C3ACFF-F04C-364C-4E4F-F3FEF90A16CA}"/>
            </a:ext>
          </a:extLst>
        </xdr:cNvPr>
        <xdr:cNvCxnSpPr/>
      </xdr:nvCxnSpPr>
      <xdr:spPr>
        <a:xfrm flipV="1">
          <a:off x="558800" y="1733550"/>
          <a:ext cx="1727200" cy="12763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0</xdr:colOff>
      <xdr:row>25</xdr:row>
      <xdr:rowOff>177800</xdr:rowOff>
    </xdr:from>
    <xdr:to>
      <xdr:col>6</xdr:col>
      <xdr:colOff>82550</xdr:colOff>
      <xdr:row>33</xdr:row>
      <xdr:rowOff>6350</xdr:rowOff>
    </xdr:to>
    <xdr:cxnSp macro="">
      <xdr:nvCxnSpPr>
        <xdr:cNvPr id="14" name="Straight Connector 13">
          <a:extLst>
            <a:ext uri="{FF2B5EF4-FFF2-40B4-BE49-F238E27FC236}">
              <a16:creationId xmlns="" xmlns:a16="http://schemas.microsoft.com/office/drawing/2014/main" id="{544B5ABA-3574-438F-AB5B-A3D368F7864F}"/>
            </a:ext>
          </a:extLst>
        </xdr:cNvPr>
        <xdr:cNvCxnSpPr/>
      </xdr:nvCxnSpPr>
      <xdr:spPr>
        <a:xfrm flipV="1">
          <a:off x="558800" y="4400550"/>
          <a:ext cx="1727200" cy="12763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19050</xdr:colOff>
      <xdr:row>41</xdr:row>
      <xdr:rowOff>171450</xdr:rowOff>
    </xdr:from>
    <xdr:to>
      <xdr:col>6</xdr:col>
      <xdr:colOff>101600</xdr:colOff>
      <xdr:row>49</xdr:row>
      <xdr:rowOff>0</xdr:rowOff>
    </xdr:to>
    <xdr:cxnSp macro="">
      <xdr:nvCxnSpPr>
        <xdr:cNvPr id="27" name="Straight Connector 26">
          <a:extLst>
            <a:ext uri="{FF2B5EF4-FFF2-40B4-BE49-F238E27FC236}">
              <a16:creationId xmlns="" xmlns:a16="http://schemas.microsoft.com/office/drawing/2014/main" id="{31EB5305-56B9-4A2A-AB74-91C15F40DADC}"/>
            </a:ext>
          </a:extLst>
        </xdr:cNvPr>
        <xdr:cNvCxnSpPr/>
      </xdr:nvCxnSpPr>
      <xdr:spPr>
        <a:xfrm flipV="1">
          <a:off x="577850" y="7054850"/>
          <a:ext cx="1727200" cy="12763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25400</xdr:colOff>
      <xdr:row>57</xdr:row>
      <xdr:rowOff>171450</xdr:rowOff>
    </xdr:from>
    <xdr:to>
      <xdr:col>6</xdr:col>
      <xdr:colOff>107950</xdr:colOff>
      <xdr:row>65</xdr:row>
      <xdr:rowOff>0</xdr:rowOff>
    </xdr:to>
    <xdr:cxnSp macro="">
      <xdr:nvCxnSpPr>
        <xdr:cNvPr id="40" name="Straight Connector 39">
          <a:extLst>
            <a:ext uri="{FF2B5EF4-FFF2-40B4-BE49-F238E27FC236}">
              <a16:creationId xmlns="" xmlns:a16="http://schemas.microsoft.com/office/drawing/2014/main" id="{E9536C39-B9F6-4A7A-B286-FAD904CC4354}"/>
            </a:ext>
          </a:extLst>
        </xdr:cNvPr>
        <xdr:cNvCxnSpPr/>
      </xdr:nvCxnSpPr>
      <xdr:spPr>
        <a:xfrm flipV="1">
          <a:off x="584200" y="9613900"/>
          <a:ext cx="1727200" cy="12763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19050</xdr:colOff>
      <xdr:row>73</xdr:row>
      <xdr:rowOff>165100</xdr:rowOff>
    </xdr:from>
    <xdr:to>
      <xdr:col>6</xdr:col>
      <xdr:colOff>101600</xdr:colOff>
      <xdr:row>80</xdr:row>
      <xdr:rowOff>177800</xdr:rowOff>
    </xdr:to>
    <xdr:cxnSp macro="">
      <xdr:nvCxnSpPr>
        <xdr:cNvPr id="49" name="Straight Connector 48">
          <a:extLst>
            <a:ext uri="{FF2B5EF4-FFF2-40B4-BE49-F238E27FC236}">
              <a16:creationId xmlns="" xmlns:a16="http://schemas.microsoft.com/office/drawing/2014/main" id="{B4E64D11-7301-45F3-B7FC-0A66E5F6A72C}"/>
            </a:ext>
          </a:extLst>
        </xdr:cNvPr>
        <xdr:cNvCxnSpPr/>
      </xdr:nvCxnSpPr>
      <xdr:spPr>
        <a:xfrm flipV="1">
          <a:off x="577850" y="12268200"/>
          <a:ext cx="1727200" cy="12763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19050</xdr:colOff>
      <xdr:row>89</xdr:row>
      <xdr:rowOff>165100</xdr:rowOff>
    </xdr:from>
    <xdr:to>
      <xdr:col>6</xdr:col>
      <xdr:colOff>101600</xdr:colOff>
      <xdr:row>96</xdr:row>
      <xdr:rowOff>177800</xdr:rowOff>
    </xdr:to>
    <xdr:cxnSp macro="">
      <xdr:nvCxnSpPr>
        <xdr:cNvPr id="58" name="Straight Connector 57">
          <a:extLst>
            <a:ext uri="{FF2B5EF4-FFF2-40B4-BE49-F238E27FC236}">
              <a16:creationId xmlns="" xmlns:a16="http://schemas.microsoft.com/office/drawing/2014/main" id="{49BAFC0E-6F19-42FE-8992-31AF1B404071}"/>
            </a:ext>
          </a:extLst>
        </xdr:cNvPr>
        <xdr:cNvCxnSpPr/>
      </xdr:nvCxnSpPr>
      <xdr:spPr>
        <a:xfrm flipV="1">
          <a:off x="577850" y="14928850"/>
          <a:ext cx="1727200" cy="12763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6350</xdr:colOff>
      <xdr:row>106</xdr:row>
      <xdr:rowOff>0</xdr:rowOff>
    </xdr:from>
    <xdr:to>
      <xdr:col>6</xdr:col>
      <xdr:colOff>88900</xdr:colOff>
      <xdr:row>113</xdr:row>
      <xdr:rowOff>12700</xdr:rowOff>
    </xdr:to>
    <xdr:cxnSp macro="">
      <xdr:nvCxnSpPr>
        <xdr:cNvPr id="75" name="Straight Connector 74">
          <a:extLst>
            <a:ext uri="{FF2B5EF4-FFF2-40B4-BE49-F238E27FC236}">
              <a16:creationId xmlns="" xmlns:a16="http://schemas.microsoft.com/office/drawing/2014/main" id="{1D39B823-5BE8-4931-B185-F6E07A848763}"/>
            </a:ext>
          </a:extLst>
        </xdr:cNvPr>
        <xdr:cNvCxnSpPr/>
      </xdr:nvCxnSpPr>
      <xdr:spPr>
        <a:xfrm flipV="1">
          <a:off x="565150" y="17608550"/>
          <a:ext cx="1727200" cy="12763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25400</xdr:colOff>
      <xdr:row>121</xdr:row>
      <xdr:rowOff>165100</xdr:rowOff>
    </xdr:from>
    <xdr:to>
      <xdr:col>6</xdr:col>
      <xdr:colOff>107950</xdr:colOff>
      <xdr:row>128</xdr:row>
      <xdr:rowOff>177800</xdr:rowOff>
    </xdr:to>
    <xdr:cxnSp macro="">
      <xdr:nvCxnSpPr>
        <xdr:cNvPr id="83" name="Straight Connector 82">
          <a:extLst>
            <a:ext uri="{FF2B5EF4-FFF2-40B4-BE49-F238E27FC236}">
              <a16:creationId xmlns="" xmlns:a16="http://schemas.microsoft.com/office/drawing/2014/main" id="{9518466D-A5F7-4694-9AF5-D9AF2C8FFF2E}"/>
            </a:ext>
          </a:extLst>
        </xdr:cNvPr>
        <xdr:cNvCxnSpPr/>
      </xdr:nvCxnSpPr>
      <xdr:spPr>
        <a:xfrm flipV="1">
          <a:off x="584200" y="20250150"/>
          <a:ext cx="1727200" cy="12763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12700</xdr:colOff>
      <xdr:row>137</xdr:row>
      <xdr:rowOff>177800</xdr:rowOff>
    </xdr:from>
    <xdr:to>
      <xdr:col>6</xdr:col>
      <xdr:colOff>95250</xdr:colOff>
      <xdr:row>145</xdr:row>
      <xdr:rowOff>6350</xdr:rowOff>
    </xdr:to>
    <xdr:cxnSp macro="">
      <xdr:nvCxnSpPr>
        <xdr:cNvPr id="91" name="Straight Connector 90">
          <a:extLst>
            <a:ext uri="{FF2B5EF4-FFF2-40B4-BE49-F238E27FC236}">
              <a16:creationId xmlns="" xmlns:a16="http://schemas.microsoft.com/office/drawing/2014/main" id="{6F68E7BD-6C64-4EC5-AD55-8467B984E3EB}"/>
            </a:ext>
          </a:extLst>
        </xdr:cNvPr>
        <xdr:cNvCxnSpPr/>
      </xdr:nvCxnSpPr>
      <xdr:spPr>
        <a:xfrm flipV="1">
          <a:off x="571500" y="22923500"/>
          <a:ext cx="1727200" cy="12763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6350</xdr:colOff>
      <xdr:row>153</xdr:row>
      <xdr:rowOff>177800</xdr:rowOff>
    </xdr:from>
    <xdr:to>
      <xdr:col>6</xdr:col>
      <xdr:colOff>88900</xdr:colOff>
      <xdr:row>161</xdr:row>
      <xdr:rowOff>6350</xdr:rowOff>
    </xdr:to>
    <xdr:cxnSp macro="">
      <xdr:nvCxnSpPr>
        <xdr:cNvPr id="99" name="Straight Connector 98">
          <a:extLst>
            <a:ext uri="{FF2B5EF4-FFF2-40B4-BE49-F238E27FC236}">
              <a16:creationId xmlns="" xmlns:a16="http://schemas.microsoft.com/office/drawing/2014/main" id="{79E98144-A632-4742-BF12-A20B89D2305D}"/>
            </a:ext>
          </a:extLst>
        </xdr:cNvPr>
        <xdr:cNvCxnSpPr/>
      </xdr:nvCxnSpPr>
      <xdr:spPr>
        <a:xfrm flipV="1">
          <a:off x="565150" y="25584150"/>
          <a:ext cx="1727200" cy="12763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12700</xdr:colOff>
      <xdr:row>169</xdr:row>
      <xdr:rowOff>171450</xdr:rowOff>
    </xdr:from>
    <xdr:to>
      <xdr:col>6</xdr:col>
      <xdr:colOff>95250</xdr:colOff>
      <xdr:row>177</xdr:row>
      <xdr:rowOff>0</xdr:rowOff>
    </xdr:to>
    <xdr:cxnSp macro="">
      <xdr:nvCxnSpPr>
        <xdr:cNvPr id="108" name="Straight Connector 107">
          <a:extLst>
            <a:ext uri="{FF2B5EF4-FFF2-40B4-BE49-F238E27FC236}">
              <a16:creationId xmlns="" xmlns:a16="http://schemas.microsoft.com/office/drawing/2014/main" id="{A01C35E5-F123-43B9-8A77-8797101BBA36}"/>
            </a:ext>
          </a:extLst>
        </xdr:cNvPr>
        <xdr:cNvCxnSpPr/>
      </xdr:nvCxnSpPr>
      <xdr:spPr>
        <a:xfrm flipV="1">
          <a:off x="571500" y="28238450"/>
          <a:ext cx="1727200" cy="12763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19050</xdr:colOff>
      <xdr:row>185</xdr:row>
      <xdr:rowOff>171450</xdr:rowOff>
    </xdr:from>
    <xdr:to>
      <xdr:col>6</xdr:col>
      <xdr:colOff>101600</xdr:colOff>
      <xdr:row>193</xdr:row>
      <xdr:rowOff>0</xdr:rowOff>
    </xdr:to>
    <xdr:cxnSp macro="">
      <xdr:nvCxnSpPr>
        <xdr:cNvPr id="116" name="Straight Connector 115">
          <a:extLst>
            <a:ext uri="{FF2B5EF4-FFF2-40B4-BE49-F238E27FC236}">
              <a16:creationId xmlns="" xmlns:a16="http://schemas.microsoft.com/office/drawing/2014/main" id="{FCFD26B0-1226-4981-B6E4-7CBA508DD0DB}"/>
            </a:ext>
          </a:extLst>
        </xdr:cNvPr>
        <xdr:cNvCxnSpPr/>
      </xdr:nvCxnSpPr>
      <xdr:spPr>
        <a:xfrm flipV="1">
          <a:off x="577850" y="30899100"/>
          <a:ext cx="1727200" cy="12763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0</xdr:colOff>
      <xdr:row>201</xdr:row>
      <xdr:rowOff>177800</xdr:rowOff>
    </xdr:from>
    <xdr:to>
      <xdr:col>6</xdr:col>
      <xdr:colOff>82550</xdr:colOff>
      <xdr:row>209</xdr:row>
      <xdr:rowOff>6350</xdr:rowOff>
    </xdr:to>
    <xdr:cxnSp macro="">
      <xdr:nvCxnSpPr>
        <xdr:cNvPr id="124" name="Straight Connector 123">
          <a:extLst>
            <a:ext uri="{FF2B5EF4-FFF2-40B4-BE49-F238E27FC236}">
              <a16:creationId xmlns="" xmlns:a16="http://schemas.microsoft.com/office/drawing/2014/main" id="{EF9C5C52-CE0F-494C-9A57-A318744D623F}"/>
            </a:ext>
          </a:extLst>
        </xdr:cNvPr>
        <xdr:cNvCxnSpPr/>
      </xdr:nvCxnSpPr>
      <xdr:spPr>
        <a:xfrm flipV="1">
          <a:off x="558800" y="33566100"/>
          <a:ext cx="1727200" cy="12763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19050</xdr:colOff>
      <xdr:row>216</xdr:row>
      <xdr:rowOff>171450</xdr:rowOff>
    </xdr:from>
    <xdr:to>
      <xdr:col>6</xdr:col>
      <xdr:colOff>101600</xdr:colOff>
      <xdr:row>224</xdr:row>
      <xdr:rowOff>0</xdr:rowOff>
    </xdr:to>
    <xdr:cxnSp macro="">
      <xdr:nvCxnSpPr>
        <xdr:cNvPr id="755" name="Straight Connector 754">
          <a:extLst>
            <a:ext uri="{FF2B5EF4-FFF2-40B4-BE49-F238E27FC236}">
              <a16:creationId xmlns="" xmlns:a16="http://schemas.microsoft.com/office/drawing/2014/main" id="{35DDE845-3EB7-49B6-B9E6-C8AEA4DD1CB7}"/>
            </a:ext>
          </a:extLst>
        </xdr:cNvPr>
        <xdr:cNvCxnSpPr/>
      </xdr:nvCxnSpPr>
      <xdr:spPr>
        <a:xfrm flipV="1">
          <a:off x="577850" y="36042600"/>
          <a:ext cx="1727200" cy="12763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6350</xdr:colOff>
      <xdr:row>231</xdr:row>
      <xdr:rowOff>177800</xdr:rowOff>
    </xdr:from>
    <xdr:to>
      <xdr:col>6</xdr:col>
      <xdr:colOff>88900</xdr:colOff>
      <xdr:row>239</xdr:row>
      <xdr:rowOff>6350</xdr:rowOff>
    </xdr:to>
    <xdr:cxnSp macro="">
      <xdr:nvCxnSpPr>
        <xdr:cNvPr id="763" name="Straight Connector 762">
          <a:extLst>
            <a:ext uri="{FF2B5EF4-FFF2-40B4-BE49-F238E27FC236}">
              <a16:creationId xmlns="" xmlns:a16="http://schemas.microsoft.com/office/drawing/2014/main" id="{962E5AAB-508A-4225-856B-182E08823705}"/>
            </a:ext>
          </a:extLst>
        </xdr:cNvPr>
        <xdr:cNvCxnSpPr/>
      </xdr:nvCxnSpPr>
      <xdr:spPr>
        <a:xfrm flipV="1">
          <a:off x="565150" y="38449250"/>
          <a:ext cx="1727200" cy="12763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0</xdr:colOff>
      <xdr:row>9</xdr:row>
      <xdr:rowOff>171450</xdr:rowOff>
    </xdr:from>
    <xdr:to>
      <xdr:col>15</xdr:col>
      <xdr:colOff>0</xdr:colOff>
      <xdr:row>17</xdr:row>
      <xdr:rowOff>6350</xdr:rowOff>
    </xdr:to>
    <xdr:cxnSp macro="">
      <xdr:nvCxnSpPr>
        <xdr:cNvPr id="324" name="Straight Connector 323">
          <a:extLst>
            <a:ext uri="{FF2B5EF4-FFF2-40B4-BE49-F238E27FC236}">
              <a16:creationId xmlns="" xmlns:a16="http://schemas.microsoft.com/office/drawing/2014/main" id="{792B1E35-FD43-E701-13CB-FA1A614E639E}"/>
            </a:ext>
          </a:extLst>
        </xdr:cNvPr>
        <xdr:cNvCxnSpPr/>
      </xdr:nvCxnSpPr>
      <xdr:spPr>
        <a:xfrm flipH="1" flipV="1">
          <a:off x="4400550" y="1733550"/>
          <a:ext cx="1644650" cy="12827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247650</xdr:colOff>
      <xdr:row>25</xdr:row>
      <xdr:rowOff>177800</xdr:rowOff>
    </xdr:from>
    <xdr:to>
      <xdr:col>14</xdr:col>
      <xdr:colOff>476250</xdr:colOff>
      <xdr:row>33</xdr:row>
      <xdr:rowOff>12700</xdr:rowOff>
    </xdr:to>
    <xdr:cxnSp macro="">
      <xdr:nvCxnSpPr>
        <xdr:cNvPr id="335" name="Straight Connector 334">
          <a:extLst>
            <a:ext uri="{FF2B5EF4-FFF2-40B4-BE49-F238E27FC236}">
              <a16:creationId xmlns="" xmlns:a16="http://schemas.microsoft.com/office/drawing/2014/main" id="{A3FC2DE6-2DA6-416A-A75D-F97F8696740C}"/>
            </a:ext>
          </a:extLst>
        </xdr:cNvPr>
        <xdr:cNvCxnSpPr/>
      </xdr:nvCxnSpPr>
      <xdr:spPr>
        <a:xfrm flipH="1" flipV="1">
          <a:off x="4387850" y="4400550"/>
          <a:ext cx="1644650" cy="12827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254000</xdr:colOff>
      <xdr:row>41</xdr:row>
      <xdr:rowOff>177800</xdr:rowOff>
    </xdr:from>
    <xdr:to>
      <xdr:col>14</xdr:col>
      <xdr:colOff>482600</xdr:colOff>
      <xdr:row>49</xdr:row>
      <xdr:rowOff>12700</xdr:rowOff>
    </xdr:to>
    <xdr:cxnSp macro="">
      <xdr:nvCxnSpPr>
        <xdr:cNvPr id="342" name="Straight Connector 341">
          <a:extLst>
            <a:ext uri="{FF2B5EF4-FFF2-40B4-BE49-F238E27FC236}">
              <a16:creationId xmlns="" xmlns:a16="http://schemas.microsoft.com/office/drawing/2014/main" id="{FBE87AE6-9BD4-482F-A5A9-A6D36C406051}"/>
            </a:ext>
          </a:extLst>
        </xdr:cNvPr>
        <xdr:cNvCxnSpPr/>
      </xdr:nvCxnSpPr>
      <xdr:spPr>
        <a:xfrm flipH="1" flipV="1">
          <a:off x="4394200" y="7061200"/>
          <a:ext cx="1644650" cy="12827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247650</xdr:colOff>
      <xdr:row>57</xdr:row>
      <xdr:rowOff>171450</xdr:rowOff>
    </xdr:from>
    <xdr:to>
      <xdr:col>14</xdr:col>
      <xdr:colOff>476250</xdr:colOff>
      <xdr:row>65</xdr:row>
      <xdr:rowOff>6350</xdr:rowOff>
    </xdr:to>
    <xdr:cxnSp macro="">
      <xdr:nvCxnSpPr>
        <xdr:cNvPr id="343" name="Straight Connector 342">
          <a:extLst>
            <a:ext uri="{FF2B5EF4-FFF2-40B4-BE49-F238E27FC236}">
              <a16:creationId xmlns="" xmlns:a16="http://schemas.microsoft.com/office/drawing/2014/main" id="{19BAB37D-245D-4333-9B48-61A49256EB1D}"/>
            </a:ext>
          </a:extLst>
        </xdr:cNvPr>
        <xdr:cNvCxnSpPr/>
      </xdr:nvCxnSpPr>
      <xdr:spPr>
        <a:xfrm flipH="1" flipV="1">
          <a:off x="4387850" y="9613900"/>
          <a:ext cx="1644650" cy="12827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254000</xdr:colOff>
      <xdr:row>73</xdr:row>
      <xdr:rowOff>171450</xdr:rowOff>
    </xdr:from>
    <xdr:to>
      <xdr:col>14</xdr:col>
      <xdr:colOff>482600</xdr:colOff>
      <xdr:row>81</xdr:row>
      <xdr:rowOff>6350</xdr:rowOff>
    </xdr:to>
    <xdr:cxnSp macro="">
      <xdr:nvCxnSpPr>
        <xdr:cNvPr id="344" name="Straight Connector 343">
          <a:extLst>
            <a:ext uri="{FF2B5EF4-FFF2-40B4-BE49-F238E27FC236}">
              <a16:creationId xmlns="" xmlns:a16="http://schemas.microsoft.com/office/drawing/2014/main" id="{64AC58AC-0191-460F-BA36-8EF10E5FAB19}"/>
            </a:ext>
          </a:extLst>
        </xdr:cNvPr>
        <xdr:cNvCxnSpPr/>
      </xdr:nvCxnSpPr>
      <xdr:spPr>
        <a:xfrm flipH="1" flipV="1">
          <a:off x="4394200" y="12274550"/>
          <a:ext cx="1644650" cy="12827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6350</xdr:colOff>
      <xdr:row>90</xdr:row>
      <xdr:rowOff>0</xdr:rowOff>
    </xdr:from>
    <xdr:to>
      <xdr:col>15</xdr:col>
      <xdr:colOff>6350</xdr:colOff>
      <xdr:row>97</xdr:row>
      <xdr:rowOff>19050</xdr:rowOff>
    </xdr:to>
    <xdr:cxnSp macro="">
      <xdr:nvCxnSpPr>
        <xdr:cNvPr id="345" name="Straight Connector 344">
          <a:extLst>
            <a:ext uri="{FF2B5EF4-FFF2-40B4-BE49-F238E27FC236}">
              <a16:creationId xmlns="" xmlns:a16="http://schemas.microsoft.com/office/drawing/2014/main" id="{5C550A95-0337-4F7A-B422-E2D7A1620E3B}"/>
            </a:ext>
          </a:extLst>
        </xdr:cNvPr>
        <xdr:cNvCxnSpPr/>
      </xdr:nvCxnSpPr>
      <xdr:spPr>
        <a:xfrm flipH="1" flipV="1">
          <a:off x="4406900" y="14947900"/>
          <a:ext cx="1644650" cy="12827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247650</xdr:colOff>
      <xdr:row>105</xdr:row>
      <xdr:rowOff>171450</xdr:rowOff>
    </xdr:from>
    <xdr:to>
      <xdr:col>14</xdr:col>
      <xdr:colOff>476250</xdr:colOff>
      <xdr:row>113</xdr:row>
      <xdr:rowOff>6350</xdr:rowOff>
    </xdr:to>
    <xdr:cxnSp macro="">
      <xdr:nvCxnSpPr>
        <xdr:cNvPr id="346" name="Straight Connector 345">
          <a:extLst>
            <a:ext uri="{FF2B5EF4-FFF2-40B4-BE49-F238E27FC236}">
              <a16:creationId xmlns="" xmlns:a16="http://schemas.microsoft.com/office/drawing/2014/main" id="{8A0ADB77-ED81-4FE6-A4AD-B5BACD378988}"/>
            </a:ext>
          </a:extLst>
        </xdr:cNvPr>
        <xdr:cNvCxnSpPr/>
      </xdr:nvCxnSpPr>
      <xdr:spPr>
        <a:xfrm flipH="1" flipV="1">
          <a:off x="4387850" y="17595850"/>
          <a:ext cx="1644650" cy="12827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241300</xdr:colOff>
      <xdr:row>121</xdr:row>
      <xdr:rowOff>165100</xdr:rowOff>
    </xdr:from>
    <xdr:to>
      <xdr:col>14</xdr:col>
      <xdr:colOff>469900</xdr:colOff>
      <xdr:row>129</xdr:row>
      <xdr:rowOff>0</xdr:rowOff>
    </xdr:to>
    <xdr:cxnSp macro="">
      <xdr:nvCxnSpPr>
        <xdr:cNvPr id="347" name="Straight Connector 346">
          <a:extLst>
            <a:ext uri="{FF2B5EF4-FFF2-40B4-BE49-F238E27FC236}">
              <a16:creationId xmlns="" xmlns:a16="http://schemas.microsoft.com/office/drawing/2014/main" id="{22B31893-D8E6-468D-AA32-31AD92870767}"/>
            </a:ext>
          </a:extLst>
        </xdr:cNvPr>
        <xdr:cNvCxnSpPr/>
      </xdr:nvCxnSpPr>
      <xdr:spPr>
        <a:xfrm flipH="1" flipV="1">
          <a:off x="4381500" y="20250150"/>
          <a:ext cx="1644650" cy="12827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234950</xdr:colOff>
      <xdr:row>137</xdr:row>
      <xdr:rowOff>171450</xdr:rowOff>
    </xdr:from>
    <xdr:to>
      <xdr:col>14</xdr:col>
      <xdr:colOff>463550</xdr:colOff>
      <xdr:row>145</xdr:row>
      <xdr:rowOff>6350</xdr:rowOff>
    </xdr:to>
    <xdr:cxnSp macro="">
      <xdr:nvCxnSpPr>
        <xdr:cNvPr id="348" name="Straight Connector 347">
          <a:extLst>
            <a:ext uri="{FF2B5EF4-FFF2-40B4-BE49-F238E27FC236}">
              <a16:creationId xmlns="" xmlns:a16="http://schemas.microsoft.com/office/drawing/2014/main" id="{C26D23AA-95A1-4CA0-9469-4E515B8853FB}"/>
            </a:ext>
          </a:extLst>
        </xdr:cNvPr>
        <xdr:cNvCxnSpPr/>
      </xdr:nvCxnSpPr>
      <xdr:spPr>
        <a:xfrm flipH="1" flipV="1">
          <a:off x="4375150" y="22917150"/>
          <a:ext cx="1644650" cy="12827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0</xdr:colOff>
      <xdr:row>154</xdr:row>
      <xdr:rowOff>0</xdr:rowOff>
    </xdr:from>
    <xdr:to>
      <xdr:col>15</xdr:col>
      <xdr:colOff>0</xdr:colOff>
      <xdr:row>161</xdr:row>
      <xdr:rowOff>19050</xdr:rowOff>
    </xdr:to>
    <xdr:cxnSp macro="">
      <xdr:nvCxnSpPr>
        <xdr:cNvPr id="349" name="Straight Connector 348">
          <a:extLst>
            <a:ext uri="{FF2B5EF4-FFF2-40B4-BE49-F238E27FC236}">
              <a16:creationId xmlns="" xmlns:a16="http://schemas.microsoft.com/office/drawing/2014/main" id="{99EBC700-673D-4170-83A1-AC8F24F4F8D8}"/>
            </a:ext>
          </a:extLst>
        </xdr:cNvPr>
        <xdr:cNvCxnSpPr/>
      </xdr:nvCxnSpPr>
      <xdr:spPr>
        <a:xfrm flipH="1" flipV="1">
          <a:off x="4400550" y="25590500"/>
          <a:ext cx="1644650" cy="12827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241300</xdr:colOff>
      <xdr:row>169</xdr:row>
      <xdr:rowOff>171450</xdr:rowOff>
    </xdr:from>
    <xdr:to>
      <xdr:col>14</xdr:col>
      <xdr:colOff>469900</xdr:colOff>
      <xdr:row>177</xdr:row>
      <xdr:rowOff>6350</xdr:rowOff>
    </xdr:to>
    <xdr:cxnSp macro="">
      <xdr:nvCxnSpPr>
        <xdr:cNvPr id="350" name="Straight Connector 349">
          <a:extLst>
            <a:ext uri="{FF2B5EF4-FFF2-40B4-BE49-F238E27FC236}">
              <a16:creationId xmlns="" xmlns:a16="http://schemas.microsoft.com/office/drawing/2014/main" id="{C9E65BEA-34A8-4644-A7D9-168FCEE20AF3}"/>
            </a:ext>
          </a:extLst>
        </xdr:cNvPr>
        <xdr:cNvCxnSpPr/>
      </xdr:nvCxnSpPr>
      <xdr:spPr>
        <a:xfrm flipH="1" flipV="1">
          <a:off x="4381500" y="28238450"/>
          <a:ext cx="1644650" cy="12827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0</xdr:colOff>
      <xdr:row>185</xdr:row>
      <xdr:rowOff>177800</xdr:rowOff>
    </xdr:from>
    <xdr:to>
      <xdr:col>15</xdr:col>
      <xdr:colOff>0</xdr:colOff>
      <xdr:row>193</xdr:row>
      <xdr:rowOff>12700</xdr:rowOff>
    </xdr:to>
    <xdr:cxnSp macro="">
      <xdr:nvCxnSpPr>
        <xdr:cNvPr id="351" name="Straight Connector 350">
          <a:extLst>
            <a:ext uri="{FF2B5EF4-FFF2-40B4-BE49-F238E27FC236}">
              <a16:creationId xmlns="" xmlns:a16="http://schemas.microsoft.com/office/drawing/2014/main" id="{6881C8AE-4A1C-4260-A645-F0294BBB7B3E}"/>
            </a:ext>
          </a:extLst>
        </xdr:cNvPr>
        <xdr:cNvCxnSpPr/>
      </xdr:nvCxnSpPr>
      <xdr:spPr>
        <a:xfrm flipH="1" flipV="1">
          <a:off x="4400550" y="30905450"/>
          <a:ext cx="1644650" cy="12827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247650</xdr:colOff>
      <xdr:row>201</xdr:row>
      <xdr:rowOff>177800</xdr:rowOff>
    </xdr:from>
    <xdr:to>
      <xdr:col>14</xdr:col>
      <xdr:colOff>476250</xdr:colOff>
      <xdr:row>209</xdr:row>
      <xdr:rowOff>12700</xdr:rowOff>
    </xdr:to>
    <xdr:cxnSp macro="">
      <xdr:nvCxnSpPr>
        <xdr:cNvPr id="352" name="Straight Connector 351">
          <a:extLst>
            <a:ext uri="{FF2B5EF4-FFF2-40B4-BE49-F238E27FC236}">
              <a16:creationId xmlns="" xmlns:a16="http://schemas.microsoft.com/office/drawing/2014/main" id="{40D99CF7-25EB-4090-B608-C5CCC2443BCE}"/>
            </a:ext>
          </a:extLst>
        </xdr:cNvPr>
        <xdr:cNvCxnSpPr/>
      </xdr:nvCxnSpPr>
      <xdr:spPr>
        <a:xfrm flipH="1" flipV="1">
          <a:off x="4387850" y="33566100"/>
          <a:ext cx="1644650" cy="12827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241300</xdr:colOff>
      <xdr:row>216</xdr:row>
      <xdr:rowOff>171450</xdr:rowOff>
    </xdr:from>
    <xdr:to>
      <xdr:col>14</xdr:col>
      <xdr:colOff>469900</xdr:colOff>
      <xdr:row>224</xdr:row>
      <xdr:rowOff>6350</xdr:rowOff>
    </xdr:to>
    <xdr:cxnSp macro="">
      <xdr:nvCxnSpPr>
        <xdr:cNvPr id="353" name="Straight Connector 352">
          <a:extLst>
            <a:ext uri="{FF2B5EF4-FFF2-40B4-BE49-F238E27FC236}">
              <a16:creationId xmlns="" xmlns:a16="http://schemas.microsoft.com/office/drawing/2014/main" id="{421CC2C9-DFE9-4D27-9F5B-3FCB40886EDD}"/>
            </a:ext>
          </a:extLst>
        </xdr:cNvPr>
        <xdr:cNvCxnSpPr/>
      </xdr:nvCxnSpPr>
      <xdr:spPr>
        <a:xfrm flipH="1" flipV="1">
          <a:off x="4381500" y="36042600"/>
          <a:ext cx="1644650" cy="12827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247650</xdr:colOff>
      <xdr:row>231</xdr:row>
      <xdr:rowOff>171450</xdr:rowOff>
    </xdr:from>
    <xdr:to>
      <xdr:col>14</xdr:col>
      <xdr:colOff>476250</xdr:colOff>
      <xdr:row>239</xdr:row>
      <xdr:rowOff>6350</xdr:rowOff>
    </xdr:to>
    <xdr:cxnSp macro="">
      <xdr:nvCxnSpPr>
        <xdr:cNvPr id="354" name="Straight Connector 353">
          <a:extLst>
            <a:ext uri="{FF2B5EF4-FFF2-40B4-BE49-F238E27FC236}">
              <a16:creationId xmlns="" xmlns:a16="http://schemas.microsoft.com/office/drawing/2014/main" id="{CF008A11-13C8-438B-97D6-9C70B0758DA0}"/>
            </a:ext>
          </a:extLst>
        </xdr:cNvPr>
        <xdr:cNvCxnSpPr/>
      </xdr:nvCxnSpPr>
      <xdr:spPr>
        <a:xfrm flipH="1" flipV="1">
          <a:off x="4387850" y="38442900"/>
          <a:ext cx="1644650" cy="12827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492125</xdr:colOff>
      <xdr:row>12</xdr:row>
      <xdr:rowOff>190500</xdr:rowOff>
    </xdr:from>
    <xdr:to>
      <xdr:col>3</xdr:col>
      <xdr:colOff>955674</xdr:colOff>
      <xdr:row>26</xdr:row>
      <xdr:rowOff>244475</xdr:rowOff>
    </xdr:to>
    <xdr:sp macro="" textlink="">
      <xdr:nvSpPr>
        <xdr:cNvPr id="2" name="Line 1">
          <a:extLst>
            <a:ext uri="{FF2B5EF4-FFF2-40B4-BE49-F238E27FC236}">
              <a16:creationId xmlns="" xmlns:a16="http://schemas.microsoft.com/office/drawing/2014/main" id="{5B7EBCF8-C0EE-41B7-9AA2-CC6B6134F2B0}"/>
            </a:ext>
          </a:extLst>
        </xdr:cNvPr>
        <xdr:cNvSpPr>
          <a:spLocks noChangeShapeType="1"/>
        </xdr:cNvSpPr>
      </xdr:nvSpPr>
      <xdr:spPr bwMode="auto">
        <a:xfrm flipH="1">
          <a:off x="1987550" y="2514600"/>
          <a:ext cx="463549" cy="2759075"/>
        </a:xfrm>
        <a:prstGeom prst="line">
          <a:avLst/>
        </a:prstGeom>
        <a:noFill/>
        <a:ln w="9525">
          <a:solidFill>
            <a:srgbClr val="000000"/>
          </a:solidFill>
          <a:round/>
          <a:headEnd/>
          <a:tailEnd/>
        </a:ln>
      </xdr:spPr>
    </xdr:sp>
    <xdr:clientData/>
  </xdr:twoCellAnchor>
  <xdr:twoCellAnchor>
    <xdr:from>
      <xdr:col>10</xdr:col>
      <xdr:colOff>85726</xdr:colOff>
      <xdr:row>14</xdr:row>
      <xdr:rowOff>69848</xdr:rowOff>
    </xdr:from>
    <xdr:to>
      <xdr:col>14</xdr:col>
      <xdr:colOff>6350</xdr:colOff>
      <xdr:row>14</xdr:row>
      <xdr:rowOff>88899</xdr:rowOff>
    </xdr:to>
    <xdr:sp macro="" textlink="">
      <xdr:nvSpPr>
        <xdr:cNvPr id="3" name="Line 3">
          <a:extLst>
            <a:ext uri="{FF2B5EF4-FFF2-40B4-BE49-F238E27FC236}">
              <a16:creationId xmlns="" xmlns:a16="http://schemas.microsoft.com/office/drawing/2014/main" id="{A3BF8503-87F6-41CB-BB16-E90ADA426D07}"/>
            </a:ext>
          </a:extLst>
        </xdr:cNvPr>
        <xdr:cNvSpPr>
          <a:spLocks noChangeShapeType="1"/>
        </xdr:cNvSpPr>
      </xdr:nvSpPr>
      <xdr:spPr bwMode="auto">
        <a:xfrm flipV="1">
          <a:off x="5734051" y="2784473"/>
          <a:ext cx="1958974" cy="19051"/>
        </a:xfrm>
        <a:prstGeom prst="line">
          <a:avLst/>
        </a:prstGeom>
        <a:noFill/>
        <a:ln w="9525">
          <a:solidFill>
            <a:srgbClr val="000000"/>
          </a:solidFill>
          <a:round/>
          <a:headEnd/>
          <a:tailEnd type="triangle" w="med" len="med"/>
        </a:ln>
      </xdr:spPr>
    </xdr:sp>
    <xdr:clientData/>
  </xdr:twoCellAnchor>
  <xdr:twoCellAnchor editAs="oneCell">
    <xdr:from>
      <xdr:col>4</xdr:col>
      <xdr:colOff>0</xdr:colOff>
      <xdr:row>25</xdr:row>
      <xdr:rowOff>28575</xdr:rowOff>
    </xdr:from>
    <xdr:to>
      <xdr:col>4</xdr:col>
      <xdr:colOff>76200</xdr:colOff>
      <xdr:row>25</xdr:row>
      <xdr:rowOff>171450</xdr:rowOff>
    </xdr:to>
    <xdr:sp macro="" textlink="">
      <xdr:nvSpPr>
        <xdr:cNvPr id="4" name="Text Box 36">
          <a:extLst>
            <a:ext uri="{FF2B5EF4-FFF2-40B4-BE49-F238E27FC236}">
              <a16:creationId xmlns="" xmlns:a16="http://schemas.microsoft.com/office/drawing/2014/main" id="{CE24A4F9-8213-4CE9-BB34-3FB857C1C53D}"/>
            </a:ext>
          </a:extLst>
        </xdr:cNvPr>
        <xdr:cNvSpPr txBox="1">
          <a:spLocks noChangeArrowheads="1"/>
        </xdr:cNvSpPr>
      </xdr:nvSpPr>
      <xdr:spPr bwMode="auto">
        <a:xfrm>
          <a:off x="2457450" y="4838700"/>
          <a:ext cx="76200" cy="142875"/>
        </a:xfrm>
        <a:prstGeom prst="rect">
          <a:avLst/>
        </a:prstGeom>
        <a:noFill/>
        <a:ln w="9525">
          <a:noFill/>
          <a:miter lim="800000"/>
          <a:headEnd/>
          <a:tailEnd/>
        </a:ln>
      </xdr:spPr>
    </xdr:sp>
    <xdr:clientData/>
  </xdr:twoCellAnchor>
  <xdr:twoCellAnchor editAs="oneCell">
    <xdr:from>
      <xdr:col>2</xdr:col>
      <xdr:colOff>409575</xdr:colOff>
      <xdr:row>5</xdr:row>
      <xdr:rowOff>123825</xdr:rowOff>
    </xdr:from>
    <xdr:to>
      <xdr:col>2</xdr:col>
      <xdr:colOff>485775</xdr:colOff>
      <xdr:row>6</xdr:row>
      <xdr:rowOff>133350</xdr:rowOff>
    </xdr:to>
    <xdr:sp macro="" textlink="">
      <xdr:nvSpPr>
        <xdr:cNvPr id="5" name="Text Box 38">
          <a:extLst>
            <a:ext uri="{FF2B5EF4-FFF2-40B4-BE49-F238E27FC236}">
              <a16:creationId xmlns="" xmlns:a16="http://schemas.microsoft.com/office/drawing/2014/main" id="{0478010D-B66B-4B08-B8B4-51D424446423}"/>
            </a:ext>
          </a:extLst>
        </xdr:cNvPr>
        <xdr:cNvSpPr txBox="1">
          <a:spLocks noChangeArrowheads="1"/>
        </xdr:cNvSpPr>
      </xdr:nvSpPr>
      <xdr:spPr bwMode="auto">
        <a:xfrm>
          <a:off x="1295400" y="1095375"/>
          <a:ext cx="76200" cy="200025"/>
        </a:xfrm>
        <a:prstGeom prst="rect">
          <a:avLst/>
        </a:prstGeom>
        <a:noFill/>
        <a:ln w="9525">
          <a:noFill/>
          <a:miter lim="800000"/>
          <a:headEnd/>
          <a:tailEnd/>
        </a:ln>
      </xdr:spPr>
    </xdr:sp>
    <xdr:clientData/>
  </xdr:twoCellAnchor>
  <xdr:twoCellAnchor editAs="oneCell">
    <xdr:from>
      <xdr:col>12</xdr:col>
      <xdr:colOff>0</xdr:colOff>
      <xdr:row>28</xdr:row>
      <xdr:rowOff>28575</xdr:rowOff>
    </xdr:from>
    <xdr:to>
      <xdr:col>12</xdr:col>
      <xdr:colOff>76200</xdr:colOff>
      <xdr:row>29</xdr:row>
      <xdr:rowOff>22225</xdr:rowOff>
    </xdr:to>
    <xdr:sp macro="" textlink="">
      <xdr:nvSpPr>
        <xdr:cNvPr id="6" name="Text Box 39">
          <a:extLst>
            <a:ext uri="{FF2B5EF4-FFF2-40B4-BE49-F238E27FC236}">
              <a16:creationId xmlns="" xmlns:a16="http://schemas.microsoft.com/office/drawing/2014/main" id="{31A877AC-0611-4260-A6D3-D34940B1C17F}"/>
            </a:ext>
          </a:extLst>
        </xdr:cNvPr>
        <xdr:cNvSpPr txBox="1">
          <a:spLocks noChangeArrowheads="1"/>
        </xdr:cNvSpPr>
      </xdr:nvSpPr>
      <xdr:spPr bwMode="auto">
        <a:xfrm>
          <a:off x="6467475" y="5495925"/>
          <a:ext cx="76200" cy="193675"/>
        </a:xfrm>
        <a:prstGeom prst="rect">
          <a:avLst/>
        </a:prstGeom>
        <a:noFill/>
        <a:ln w="9525">
          <a:noFill/>
          <a:miter lim="800000"/>
          <a:headEnd/>
          <a:tailEnd/>
        </a:ln>
      </xdr:spPr>
    </xdr:sp>
    <xdr:clientData/>
  </xdr:twoCellAnchor>
  <xdr:twoCellAnchor editAs="oneCell">
    <xdr:from>
      <xdr:col>4</xdr:col>
      <xdr:colOff>381000</xdr:colOff>
      <xdr:row>27</xdr:row>
      <xdr:rowOff>76200</xdr:rowOff>
    </xdr:from>
    <xdr:to>
      <xdr:col>4</xdr:col>
      <xdr:colOff>457200</xdr:colOff>
      <xdr:row>28</xdr:row>
      <xdr:rowOff>57150</xdr:rowOff>
    </xdr:to>
    <xdr:sp macro="" textlink="">
      <xdr:nvSpPr>
        <xdr:cNvPr id="7" name="Text Box 40">
          <a:extLst>
            <a:ext uri="{FF2B5EF4-FFF2-40B4-BE49-F238E27FC236}">
              <a16:creationId xmlns="" xmlns:a16="http://schemas.microsoft.com/office/drawing/2014/main" id="{7F40BA77-9572-4CDB-8B52-FBA86E563F76}"/>
            </a:ext>
          </a:extLst>
        </xdr:cNvPr>
        <xdr:cNvSpPr txBox="1">
          <a:spLocks noChangeArrowheads="1"/>
        </xdr:cNvSpPr>
      </xdr:nvSpPr>
      <xdr:spPr bwMode="auto">
        <a:xfrm>
          <a:off x="2838450" y="5353050"/>
          <a:ext cx="76200" cy="171450"/>
        </a:xfrm>
        <a:prstGeom prst="rect">
          <a:avLst/>
        </a:prstGeom>
        <a:noFill/>
        <a:ln w="9525">
          <a:noFill/>
          <a:miter lim="800000"/>
          <a:headEnd/>
          <a:tailEnd/>
        </a:ln>
      </xdr:spPr>
    </xdr:sp>
    <xdr:clientData/>
  </xdr:twoCellAnchor>
  <xdr:twoCellAnchor>
    <xdr:from>
      <xdr:col>13</xdr:col>
      <xdr:colOff>600075</xdr:colOff>
      <xdr:row>12</xdr:row>
      <xdr:rowOff>161925</xdr:rowOff>
    </xdr:from>
    <xdr:to>
      <xdr:col>13</xdr:col>
      <xdr:colOff>606425</xdr:colOff>
      <xdr:row>26</xdr:row>
      <xdr:rowOff>244475</xdr:rowOff>
    </xdr:to>
    <xdr:sp macro="" textlink="">
      <xdr:nvSpPr>
        <xdr:cNvPr id="8" name="Line 145">
          <a:extLst>
            <a:ext uri="{FF2B5EF4-FFF2-40B4-BE49-F238E27FC236}">
              <a16:creationId xmlns="" xmlns:a16="http://schemas.microsoft.com/office/drawing/2014/main" id="{85F93081-CCA6-4A1F-B26A-9853C38A94DF}"/>
            </a:ext>
          </a:extLst>
        </xdr:cNvPr>
        <xdr:cNvSpPr>
          <a:spLocks noChangeShapeType="1"/>
        </xdr:cNvSpPr>
      </xdr:nvSpPr>
      <xdr:spPr bwMode="auto">
        <a:xfrm>
          <a:off x="7677150" y="2486025"/>
          <a:ext cx="6350" cy="2787650"/>
        </a:xfrm>
        <a:prstGeom prst="line">
          <a:avLst/>
        </a:prstGeom>
        <a:noFill/>
        <a:ln w="9525">
          <a:solidFill>
            <a:srgbClr val="000000"/>
          </a:solidFill>
          <a:round/>
          <a:headEnd/>
          <a:tailEnd/>
        </a:ln>
      </xdr:spPr>
    </xdr:sp>
    <xdr:clientData/>
  </xdr:twoCellAnchor>
  <xdr:twoCellAnchor>
    <xdr:from>
      <xdr:col>12</xdr:col>
      <xdr:colOff>304800</xdr:colOff>
      <xdr:row>13</xdr:row>
      <xdr:rowOff>9524</xdr:rowOff>
    </xdr:from>
    <xdr:to>
      <xdr:col>12</xdr:col>
      <xdr:colOff>311150</xdr:colOff>
      <xdr:row>19</xdr:row>
      <xdr:rowOff>76199</xdr:rowOff>
    </xdr:to>
    <xdr:sp macro="" textlink="">
      <xdr:nvSpPr>
        <xdr:cNvPr id="9" name="Line 149">
          <a:extLst>
            <a:ext uri="{FF2B5EF4-FFF2-40B4-BE49-F238E27FC236}">
              <a16:creationId xmlns="" xmlns:a16="http://schemas.microsoft.com/office/drawing/2014/main" id="{12E240E4-03D2-4C86-B4A8-4C4EF5EBFE1A}"/>
            </a:ext>
          </a:extLst>
        </xdr:cNvPr>
        <xdr:cNvSpPr>
          <a:spLocks noChangeShapeType="1"/>
        </xdr:cNvSpPr>
      </xdr:nvSpPr>
      <xdr:spPr bwMode="auto">
        <a:xfrm flipH="1" flipV="1">
          <a:off x="6772275" y="2533649"/>
          <a:ext cx="6350" cy="1209675"/>
        </a:xfrm>
        <a:prstGeom prst="line">
          <a:avLst/>
        </a:prstGeom>
        <a:noFill/>
        <a:ln w="9525">
          <a:solidFill>
            <a:srgbClr val="000000"/>
          </a:solidFill>
          <a:round/>
          <a:headEnd/>
          <a:tailEnd type="triangle" w="med" len="med"/>
        </a:ln>
      </xdr:spPr>
    </xdr:sp>
    <xdr:clientData/>
  </xdr:twoCellAnchor>
  <xdr:twoCellAnchor>
    <xdr:from>
      <xdr:col>12</xdr:col>
      <xdr:colOff>304800</xdr:colOff>
      <xdr:row>21</xdr:row>
      <xdr:rowOff>44450</xdr:rowOff>
    </xdr:from>
    <xdr:to>
      <xdr:col>12</xdr:col>
      <xdr:colOff>307975</xdr:colOff>
      <xdr:row>26</xdr:row>
      <xdr:rowOff>234950</xdr:rowOff>
    </xdr:to>
    <xdr:sp macro="" textlink="">
      <xdr:nvSpPr>
        <xdr:cNvPr id="10" name="Line 150">
          <a:extLst>
            <a:ext uri="{FF2B5EF4-FFF2-40B4-BE49-F238E27FC236}">
              <a16:creationId xmlns="" xmlns:a16="http://schemas.microsoft.com/office/drawing/2014/main" id="{13972E8F-765C-4CAB-9A48-639CEACA46A7}"/>
            </a:ext>
          </a:extLst>
        </xdr:cNvPr>
        <xdr:cNvSpPr>
          <a:spLocks noChangeShapeType="1"/>
        </xdr:cNvSpPr>
      </xdr:nvSpPr>
      <xdr:spPr bwMode="auto">
        <a:xfrm>
          <a:off x="6772275" y="4092575"/>
          <a:ext cx="3175" cy="1171575"/>
        </a:xfrm>
        <a:prstGeom prst="line">
          <a:avLst/>
        </a:prstGeom>
        <a:noFill/>
        <a:ln w="9525">
          <a:solidFill>
            <a:srgbClr val="000000"/>
          </a:solidFill>
          <a:round/>
          <a:headEnd/>
          <a:tailEnd type="triangle" w="med" len="med"/>
        </a:ln>
      </xdr:spPr>
    </xdr:sp>
    <xdr:clientData/>
  </xdr:twoCellAnchor>
  <xdr:twoCellAnchor>
    <xdr:from>
      <xdr:col>4</xdr:col>
      <xdr:colOff>596900</xdr:colOff>
      <xdr:row>12</xdr:row>
      <xdr:rowOff>190500</xdr:rowOff>
    </xdr:from>
    <xdr:to>
      <xdr:col>4</xdr:col>
      <xdr:colOff>600075</xdr:colOff>
      <xdr:row>27</xdr:row>
      <xdr:rowOff>22225</xdr:rowOff>
    </xdr:to>
    <xdr:sp macro="" textlink="">
      <xdr:nvSpPr>
        <xdr:cNvPr id="11" name="Line 151">
          <a:extLst>
            <a:ext uri="{FF2B5EF4-FFF2-40B4-BE49-F238E27FC236}">
              <a16:creationId xmlns="" xmlns:a16="http://schemas.microsoft.com/office/drawing/2014/main" id="{26D3BC73-F112-4762-94A2-4BBB2A7857B0}"/>
            </a:ext>
          </a:extLst>
        </xdr:cNvPr>
        <xdr:cNvSpPr>
          <a:spLocks noChangeShapeType="1"/>
        </xdr:cNvSpPr>
      </xdr:nvSpPr>
      <xdr:spPr bwMode="auto">
        <a:xfrm>
          <a:off x="3054350" y="2514600"/>
          <a:ext cx="3175" cy="2784475"/>
        </a:xfrm>
        <a:prstGeom prst="line">
          <a:avLst/>
        </a:prstGeom>
        <a:noFill/>
        <a:ln w="9525">
          <a:solidFill>
            <a:srgbClr val="000000"/>
          </a:solidFill>
          <a:round/>
          <a:headEnd/>
          <a:tailEnd/>
        </a:ln>
      </xdr:spPr>
    </xdr:sp>
    <xdr:clientData/>
  </xdr:twoCellAnchor>
  <xdr:twoCellAnchor>
    <xdr:from>
      <xdr:col>2</xdr:col>
      <xdr:colOff>609599</xdr:colOff>
      <xdr:row>31</xdr:row>
      <xdr:rowOff>190498</xdr:rowOff>
    </xdr:from>
    <xdr:to>
      <xdr:col>8</xdr:col>
      <xdr:colOff>390524</xdr:colOff>
      <xdr:row>32</xdr:row>
      <xdr:rowOff>9524</xdr:rowOff>
    </xdr:to>
    <xdr:sp macro="" textlink="">
      <xdr:nvSpPr>
        <xdr:cNvPr id="12" name="Line 172">
          <a:extLst>
            <a:ext uri="{FF2B5EF4-FFF2-40B4-BE49-F238E27FC236}">
              <a16:creationId xmlns="" xmlns:a16="http://schemas.microsoft.com/office/drawing/2014/main" id="{A1303162-B7BF-4019-9FB6-0532BC799D56}"/>
            </a:ext>
          </a:extLst>
        </xdr:cNvPr>
        <xdr:cNvSpPr>
          <a:spLocks noChangeShapeType="1"/>
        </xdr:cNvSpPr>
      </xdr:nvSpPr>
      <xdr:spPr bwMode="auto">
        <a:xfrm flipH="1" flipV="1">
          <a:off x="1495424" y="6257923"/>
          <a:ext cx="3543300" cy="9526"/>
        </a:xfrm>
        <a:prstGeom prst="line">
          <a:avLst/>
        </a:prstGeom>
        <a:noFill/>
        <a:ln w="9525">
          <a:solidFill>
            <a:srgbClr val="000000"/>
          </a:solidFill>
          <a:round/>
          <a:headEnd/>
          <a:tailEnd type="triangle" w="med" len="med"/>
        </a:ln>
      </xdr:spPr>
    </xdr:sp>
    <xdr:clientData/>
  </xdr:twoCellAnchor>
  <xdr:twoCellAnchor>
    <xdr:from>
      <xdr:col>3</xdr:col>
      <xdr:colOff>0</xdr:colOff>
      <xdr:row>31</xdr:row>
      <xdr:rowOff>85725</xdr:rowOff>
    </xdr:from>
    <xdr:to>
      <xdr:col>3</xdr:col>
      <xdr:colOff>0</xdr:colOff>
      <xdr:row>32</xdr:row>
      <xdr:rowOff>85725</xdr:rowOff>
    </xdr:to>
    <xdr:sp macro="" textlink="">
      <xdr:nvSpPr>
        <xdr:cNvPr id="13" name="Line 173">
          <a:extLst>
            <a:ext uri="{FF2B5EF4-FFF2-40B4-BE49-F238E27FC236}">
              <a16:creationId xmlns="" xmlns:a16="http://schemas.microsoft.com/office/drawing/2014/main" id="{1B2BFD7B-D8F5-42FA-8EC1-A43DDC372625}"/>
            </a:ext>
          </a:extLst>
        </xdr:cNvPr>
        <xdr:cNvSpPr>
          <a:spLocks noChangeShapeType="1"/>
        </xdr:cNvSpPr>
      </xdr:nvSpPr>
      <xdr:spPr bwMode="auto">
        <a:xfrm>
          <a:off x="1495425" y="6153150"/>
          <a:ext cx="0" cy="190500"/>
        </a:xfrm>
        <a:prstGeom prst="line">
          <a:avLst/>
        </a:prstGeom>
        <a:noFill/>
        <a:ln w="9525">
          <a:solidFill>
            <a:srgbClr val="000000"/>
          </a:solidFill>
          <a:round/>
          <a:headEnd/>
          <a:tailEnd/>
        </a:ln>
      </xdr:spPr>
    </xdr:sp>
    <xdr:clientData/>
  </xdr:twoCellAnchor>
  <xdr:twoCellAnchor>
    <xdr:from>
      <xdr:col>10</xdr:col>
      <xdr:colOff>1</xdr:colOff>
      <xdr:row>31</xdr:row>
      <xdr:rowOff>190499</xdr:rowOff>
    </xdr:from>
    <xdr:to>
      <xdr:col>16</xdr:col>
      <xdr:colOff>9526</xdr:colOff>
      <xdr:row>32</xdr:row>
      <xdr:rowOff>9524</xdr:rowOff>
    </xdr:to>
    <xdr:sp macro="" textlink="">
      <xdr:nvSpPr>
        <xdr:cNvPr id="14" name="Line 174">
          <a:extLst>
            <a:ext uri="{FF2B5EF4-FFF2-40B4-BE49-F238E27FC236}">
              <a16:creationId xmlns="" xmlns:a16="http://schemas.microsoft.com/office/drawing/2014/main" id="{8EEA6B14-FA2E-4B61-B7CB-8EE9FC76B0DD}"/>
            </a:ext>
          </a:extLst>
        </xdr:cNvPr>
        <xdr:cNvSpPr>
          <a:spLocks noChangeShapeType="1"/>
        </xdr:cNvSpPr>
      </xdr:nvSpPr>
      <xdr:spPr bwMode="auto">
        <a:xfrm flipV="1">
          <a:off x="5648326" y="6257924"/>
          <a:ext cx="3619500" cy="9525"/>
        </a:xfrm>
        <a:prstGeom prst="line">
          <a:avLst/>
        </a:prstGeom>
        <a:noFill/>
        <a:ln w="9525">
          <a:solidFill>
            <a:srgbClr val="000000"/>
          </a:solidFill>
          <a:round/>
          <a:headEnd/>
          <a:tailEnd type="triangle" w="med" len="med"/>
        </a:ln>
      </xdr:spPr>
    </xdr:sp>
    <xdr:clientData/>
  </xdr:twoCellAnchor>
  <xdr:twoCellAnchor>
    <xdr:from>
      <xdr:col>16</xdr:col>
      <xdr:colOff>0</xdr:colOff>
      <xdr:row>31</xdr:row>
      <xdr:rowOff>66675</xdr:rowOff>
    </xdr:from>
    <xdr:to>
      <xdr:col>16</xdr:col>
      <xdr:colOff>0</xdr:colOff>
      <xdr:row>32</xdr:row>
      <xdr:rowOff>76200</xdr:rowOff>
    </xdr:to>
    <xdr:sp macro="" textlink="">
      <xdr:nvSpPr>
        <xdr:cNvPr id="15" name="Line 175">
          <a:extLst>
            <a:ext uri="{FF2B5EF4-FFF2-40B4-BE49-F238E27FC236}">
              <a16:creationId xmlns="" xmlns:a16="http://schemas.microsoft.com/office/drawing/2014/main" id="{E88C4664-015A-4134-A5AE-9759AF5166FD}"/>
            </a:ext>
          </a:extLst>
        </xdr:cNvPr>
        <xdr:cNvSpPr>
          <a:spLocks noChangeShapeType="1"/>
        </xdr:cNvSpPr>
      </xdr:nvSpPr>
      <xdr:spPr bwMode="auto">
        <a:xfrm>
          <a:off x="9258300" y="6134100"/>
          <a:ext cx="0" cy="200025"/>
        </a:xfrm>
        <a:prstGeom prst="line">
          <a:avLst/>
        </a:prstGeom>
        <a:noFill/>
        <a:ln w="9525">
          <a:solidFill>
            <a:srgbClr val="000000"/>
          </a:solidFill>
          <a:round/>
          <a:headEnd/>
          <a:tailEnd/>
        </a:ln>
      </xdr:spPr>
    </xdr:sp>
    <xdr:clientData/>
  </xdr:twoCellAnchor>
  <xdr:twoCellAnchor>
    <xdr:from>
      <xdr:col>6</xdr:col>
      <xdr:colOff>361950</xdr:colOff>
      <xdr:row>25</xdr:row>
      <xdr:rowOff>19050</xdr:rowOff>
    </xdr:from>
    <xdr:to>
      <xdr:col>6</xdr:col>
      <xdr:colOff>361950</xdr:colOff>
      <xdr:row>25</xdr:row>
      <xdr:rowOff>19050</xdr:rowOff>
    </xdr:to>
    <xdr:sp macro="" textlink="">
      <xdr:nvSpPr>
        <xdr:cNvPr id="16" name="Line 177">
          <a:extLst>
            <a:ext uri="{FF2B5EF4-FFF2-40B4-BE49-F238E27FC236}">
              <a16:creationId xmlns="" xmlns:a16="http://schemas.microsoft.com/office/drawing/2014/main" id="{5BC69B62-6CD3-4D0C-BF0A-2F58868DA68B}"/>
            </a:ext>
          </a:extLst>
        </xdr:cNvPr>
        <xdr:cNvSpPr>
          <a:spLocks noChangeShapeType="1"/>
        </xdr:cNvSpPr>
      </xdr:nvSpPr>
      <xdr:spPr bwMode="auto">
        <a:xfrm>
          <a:off x="4038600" y="4829175"/>
          <a:ext cx="0" cy="0"/>
        </a:xfrm>
        <a:prstGeom prst="line">
          <a:avLst/>
        </a:prstGeom>
        <a:noFill/>
        <a:ln w="9525">
          <a:solidFill>
            <a:srgbClr val="000000"/>
          </a:solidFill>
          <a:round/>
          <a:headEnd/>
          <a:tailEnd/>
        </a:ln>
      </xdr:spPr>
    </xdr:sp>
    <xdr:clientData/>
  </xdr:twoCellAnchor>
  <xdr:twoCellAnchor>
    <xdr:from>
      <xdr:col>5</xdr:col>
      <xdr:colOff>6350</xdr:colOff>
      <xdr:row>14</xdr:row>
      <xdr:rowOff>95250</xdr:rowOff>
    </xdr:from>
    <xdr:to>
      <xdr:col>8</xdr:col>
      <xdr:colOff>368300</xdr:colOff>
      <xdr:row>14</xdr:row>
      <xdr:rowOff>95250</xdr:rowOff>
    </xdr:to>
    <xdr:sp macro="" textlink="">
      <xdr:nvSpPr>
        <xdr:cNvPr id="17" name="Line 207">
          <a:extLst>
            <a:ext uri="{FF2B5EF4-FFF2-40B4-BE49-F238E27FC236}">
              <a16:creationId xmlns="" xmlns:a16="http://schemas.microsoft.com/office/drawing/2014/main" id="{680F83E5-DDA5-494F-B7EF-1BE4F7689907}"/>
            </a:ext>
          </a:extLst>
        </xdr:cNvPr>
        <xdr:cNvSpPr>
          <a:spLocks noChangeShapeType="1"/>
        </xdr:cNvSpPr>
      </xdr:nvSpPr>
      <xdr:spPr bwMode="auto">
        <a:xfrm flipH="1">
          <a:off x="3073400" y="2809875"/>
          <a:ext cx="1943100" cy="0"/>
        </a:xfrm>
        <a:prstGeom prst="line">
          <a:avLst/>
        </a:prstGeom>
        <a:noFill/>
        <a:ln w="9525">
          <a:solidFill>
            <a:srgbClr val="000000"/>
          </a:solidFill>
          <a:round/>
          <a:headEnd/>
          <a:tailEnd type="triangle" w="med" len="med"/>
        </a:ln>
      </xdr:spPr>
    </xdr:sp>
    <xdr:clientData/>
  </xdr:twoCellAnchor>
  <xdr:twoCellAnchor editAs="oneCell">
    <xdr:from>
      <xdr:col>5</xdr:col>
      <xdr:colOff>571500</xdr:colOff>
      <xdr:row>35</xdr:row>
      <xdr:rowOff>0</xdr:rowOff>
    </xdr:from>
    <xdr:to>
      <xdr:col>6</xdr:col>
      <xdr:colOff>38100</xdr:colOff>
      <xdr:row>36</xdr:row>
      <xdr:rowOff>0</xdr:rowOff>
    </xdr:to>
    <xdr:sp macro="" textlink="">
      <xdr:nvSpPr>
        <xdr:cNvPr id="18" name="Text Box 18">
          <a:extLst>
            <a:ext uri="{FF2B5EF4-FFF2-40B4-BE49-F238E27FC236}">
              <a16:creationId xmlns="" xmlns:a16="http://schemas.microsoft.com/office/drawing/2014/main" id="{318E2D37-2B2B-497A-8577-9D83EA05624C}"/>
            </a:ext>
          </a:extLst>
        </xdr:cNvPr>
        <xdr:cNvSpPr txBox="1">
          <a:spLocks noChangeArrowheads="1"/>
        </xdr:cNvSpPr>
      </xdr:nvSpPr>
      <xdr:spPr bwMode="auto">
        <a:xfrm>
          <a:off x="3638550" y="6838950"/>
          <a:ext cx="76200" cy="190500"/>
        </a:xfrm>
        <a:prstGeom prst="rect">
          <a:avLst/>
        </a:prstGeom>
        <a:noFill/>
        <a:ln w="9525">
          <a:noFill/>
          <a:miter lim="800000"/>
          <a:headEnd/>
          <a:tailEnd/>
        </a:ln>
      </xdr:spPr>
    </xdr:sp>
    <xdr:clientData/>
  </xdr:twoCellAnchor>
  <xdr:twoCellAnchor editAs="oneCell">
    <xdr:from>
      <xdr:col>4</xdr:col>
      <xdr:colOff>28575</xdr:colOff>
      <xdr:row>35</xdr:row>
      <xdr:rowOff>0</xdr:rowOff>
    </xdr:from>
    <xdr:to>
      <xdr:col>4</xdr:col>
      <xdr:colOff>104775</xdr:colOff>
      <xdr:row>36</xdr:row>
      <xdr:rowOff>9525</xdr:rowOff>
    </xdr:to>
    <xdr:sp macro="" textlink="">
      <xdr:nvSpPr>
        <xdr:cNvPr id="19" name="Text Box 19">
          <a:extLst>
            <a:ext uri="{FF2B5EF4-FFF2-40B4-BE49-F238E27FC236}">
              <a16:creationId xmlns="" xmlns:a16="http://schemas.microsoft.com/office/drawing/2014/main" id="{5477C325-725B-46E3-932D-3DA1647E1B19}"/>
            </a:ext>
          </a:extLst>
        </xdr:cNvPr>
        <xdr:cNvSpPr txBox="1">
          <a:spLocks noChangeArrowheads="1"/>
        </xdr:cNvSpPr>
      </xdr:nvSpPr>
      <xdr:spPr bwMode="auto">
        <a:xfrm>
          <a:off x="2486025" y="6838950"/>
          <a:ext cx="76200" cy="200025"/>
        </a:xfrm>
        <a:prstGeom prst="rect">
          <a:avLst/>
        </a:prstGeom>
        <a:noFill/>
        <a:ln w="9525">
          <a:noFill/>
          <a:miter lim="800000"/>
          <a:headEnd/>
          <a:tailEnd/>
        </a:ln>
      </xdr:spPr>
    </xdr:sp>
    <xdr:clientData/>
  </xdr:twoCellAnchor>
  <xdr:twoCellAnchor editAs="oneCell">
    <xdr:from>
      <xdr:col>4</xdr:col>
      <xdr:colOff>409575</xdr:colOff>
      <xdr:row>35</xdr:row>
      <xdr:rowOff>0</xdr:rowOff>
    </xdr:from>
    <xdr:to>
      <xdr:col>4</xdr:col>
      <xdr:colOff>485775</xdr:colOff>
      <xdr:row>36</xdr:row>
      <xdr:rowOff>9525</xdr:rowOff>
    </xdr:to>
    <xdr:sp macro="" textlink="">
      <xdr:nvSpPr>
        <xdr:cNvPr id="20" name="Text Box 20">
          <a:extLst>
            <a:ext uri="{FF2B5EF4-FFF2-40B4-BE49-F238E27FC236}">
              <a16:creationId xmlns="" xmlns:a16="http://schemas.microsoft.com/office/drawing/2014/main" id="{7E9150B2-8E96-475A-A2D5-2AA3CF8A106E}"/>
            </a:ext>
          </a:extLst>
        </xdr:cNvPr>
        <xdr:cNvSpPr txBox="1">
          <a:spLocks noChangeArrowheads="1"/>
        </xdr:cNvSpPr>
      </xdr:nvSpPr>
      <xdr:spPr bwMode="auto">
        <a:xfrm>
          <a:off x="2867025" y="6838950"/>
          <a:ext cx="76200" cy="200025"/>
        </a:xfrm>
        <a:prstGeom prst="rect">
          <a:avLst/>
        </a:prstGeom>
        <a:noFill/>
        <a:ln w="9525">
          <a:noFill/>
          <a:miter lim="800000"/>
          <a:headEnd/>
          <a:tailEnd/>
        </a:ln>
      </xdr:spPr>
    </xdr:sp>
    <xdr:clientData/>
  </xdr:twoCellAnchor>
  <xdr:twoCellAnchor editAs="oneCell">
    <xdr:from>
      <xdr:col>4</xdr:col>
      <xdr:colOff>361950</xdr:colOff>
      <xdr:row>35</xdr:row>
      <xdr:rowOff>0</xdr:rowOff>
    </xdr:from>
    <xdr:to>
      <xdr:col>4</xdr:col>
      <xdr:colOff>438150</xdr:colOff>
      <xdr:row>36</xdr:row>
      <xdr:rowOff>9525</xdr:rowOff>
    </xdr:to>
    <xdr:sp macro="" textlink="">
      <xdr:nvSpPr>
        <xdr:cNvPr id="21" name="Text Box 22">
          <a:extLst>
            <a:ext uri="{FF2B5EF4-FFF2-40B4-BE49-F238E27FC236}">
              <a16:creationId xmlns="" xmlns:a16="http://schemas.microsoft.com/office/drawing/2014/main" id="{76B67609-15E4-4528-A077-7D73D818C723}"/>
            </a:ext>
          </a:extLst>
        </xdr:cNvPr>
        <xdr:cNvSpPr txBox="1">
          <a:spLocks noChangeArrowheads="1"/>
        </xdr:cNvSpPr>
      </xdr:nvSpPr>
      <xdr:spPr bwMode="auto">
        <a:xfrm>
          <a:off x="2819400" y="6838950"/>
          <a:ext cx="76200" cy="200025"/>
        </a:xfrm>
        <a:prstGeom prst="rect">
          <a:avLst/>
        </a:prstGeom>
        <a:noFill/>
        <a:ln w="9525">
          <a:noFill/>
          <a:miter lim="800000"/>
          <a:headEnd/>
          <a:tailEnd/>
        </a:ln>
      </xdr:spPr>
    </xdr:sp>
    <xdr:clientData/>
  </xdr:twoCellAnchor>
  <xdr:twoCellAnchor editAs="oneCell">
    <xdr:from>
      <xdr:col>4</xdr:col>
      <xdr:colOff>361950</xdr:colOff>
      <xdr:row>35</xdr:row>
      <xdr:rowOff>0</xdr:rowOff>
    </xdr:from>
    <xdr:to>
      <xdr:col>4</xdr:col>
      <xdr:colOff>438150</xdr:colOff>
      <xdr:row>36</xdr:row>
      <xdr:rowOff>9525</xdr:rowOff>
    </xdr:to>
    <xdr:sp macro="" textlink="">
      <xdr:nvSpPr>
        <xdr:cNvPr id="22" name="Text Box 23">
          <a:extLst>
            <a:ext uri="{FF2B5EF4-FFF2-40B4-BE49-F238E27FC236}">
              <a16:creationId xmlns="" xmlns:a16="http://schemas.microsoft.com/office/drawing/2014/main" id="{CD8ABF61-DB82-4FFA-8B7A-D5834431AEEA}"/>
            </a:ext>
          </a:extLst>
        </xdr:cNvPr>
        <xdr:cNvSpPr txBox="1">
          <a:spLocks noChangeArrowheads="1"/>
        </xdr:cNvSpPr>
      </xdr:nvSpPr>
      <xdr:spPr bwMode="auto">
        <a:xfrm>
          <a:off x="2819400" y="6838950"/>
          <a:ext cx="76200" cy="200025"/>
        </a:xfrm>
        <a:prstGeom prst="rect">
          <a:avLst/>
        </a:prstGeom>
        <a:noFill/>
        <a:ln w="9525">
          <a:noFill/>
          <a:miter lim="800000"/>
          <a:headEnd/>
          <a:tailEnd/>
        </a:ln>
      </xdr:spPr>
    </xdr:sp>
    <xdr:clientData/>
  </xdr:twoCellAnchor>
  <xdr:twoCellAnchor editAs="oneCell">
    <xdr:from>
      <xdr:col>4</xdr:col>
      <xdr:colOff>361950</xdr:colOff>
      <xdr:row>35</xdr:row>
      <xdr:rowOff>0</xdr:rowOff>
    </xdr:from>
    <xdr:to>
      <xdr:col>4</xdr:col>
      <xdr:colOff>438150</xdr:colOff>
      <xdr:row>36</xdr:row>
      <xdr:rowOff>9525</xdr:rowOff>
    </xdr:to>
    <xdr:sp macro="" textlink="">
      <xdr:nvSpPr>
        <xdr:cNvPr id="23" name="Text Box 24">
          <a:extLst>
            <a:ext uri="{FF2B5EF4-FFF2-40B4-BE49-F238E27FC236}">
              <a16:creationId xmlns="" xmlns:a16="http://schemas.microsoft.com/office/drawing/2014/main" id="{888B474A-6101-4A1D-A464-7A8375AD8BF7}"/>
            </a:ext>
          </a:extLst>
        </xdr:cNvPr>
        <xdr:cNvSpPr txBox="1">
          <a:spLocks noChangeArrowheads="1"/>
        </xdr:cNvSpPr>
      </xdr:nvSpPr>
      <xdr:spPr bwMode="auto">
        <a:xfrm>
          <a:off x="2819400" y="6838950"/>
          <a:ext cx="76200" cy="200025"/>
        </a:xfrm>
        <a:prstGeom prst="rect">
          <a:avLst/>
        </a:prstGeom>
        <a:noFill/>
        <a:ln w="9525">
          <a:noFill/>
          <a:miter lim="800000"/>
          <a:headEnd/>
          <a:tailEnd/>
        </a:ln>
      </xdr:spPr>
    </xdr:sp>
    <xdr:clientData/>
  </xdr:twoCellAnchor>
  <xdr:twoCellAnchor editAs="oneCell">
    <xdr:from>
      <xdr:col>4</xdr:col>
      <xdr:colOff>361950</xdr:colOff>
      <xdr:row>35</xdr:row>
      <xdr:rowOff>0</xdr:rowOff>
    </xdr:from>
    <xdr:to>
      <xdr:col>4</xdr:col>
      <xdr:colOff>438150</xdr:colOff>
      <xdr:row>36</xdr:row>
      <xdr:rowOff>9525</xdr:rowOff>
    </xdr:to>
    <xdr:sp macro="" textlink="">
      <xdr:nvSpPr>
        <xdr:cNvPr id="24" name="Text Box 25">
          <a:extLst>
            <a:ext uri="{FF2B5EF4-FFF2-40B4-BE49-F238E27FC236}">
              <a16:creationId xmlns="" xmlns:a16="http://schemas.microsoft.com/office/drawing/2014/main" id="{90737625-57DB-4348-BFF5-E1F15696C1B3}"/>
            </a:ext>
          </a:extLst>
        </xdr:cNvPr>
        <xdr:cNvSpPr txBox="1">
          <a:spLocks noChangeArrowheads="1"/>
        </xdr:cNvSpPr>
      </xdr:nvSpPr>
      <xdr:spPr bwMode="auto">
        <a:xfrm>
          <a:off x="2819400" y="6838950"/>
          <a:ext cx="76200" cy="200025"/>
        </a:xfrm>
        <a:prstGeom prst="rect">
          <a:avLst/>
        </a:prstGeom>
        <a:noFill/>
        <a:ln w="9525">
          <a:noFill/>
          <a:miter lim="800000"/>
          <a:headEnd/>
          <a:tailEnd/>
        </a:ln>
      </xdr:spPr>
    </xdr:sp>
    <xdr:clientData/>
  </xdr:twoCellAnchor>
  <xdr:twoCellAnchor editAs="oneCell">
    <xdr:from>
      <xdr:col>4</xdr:col>
      <xdr:colOff>361950</xdr:colOff>
      <xdr:row>35</xdr:row>
      <xdr:rowOff>0</xdr:rowOff>
    </xdr:from>
    <xdr:to>
      <xdr:col>4</xdr:col>
      <xdr:colOff>438150</xdr:colOff>
      <xdr:row>36</xdr:row>
      <xdr:rowOff>9525</xdr:rowOff>
    </xdr:to>
    <xdr:sp macro="" textlink="">
      <xdr:nvSpPr>
        <xdr:cNvPr id="25" name="Text Box 26">
          <a:extLst>
            <a:ext uri="{FF2B5EF4-FFF2-40B4-BE49-F238E27FC236}">
              <a16:creationId xmlns="" xmlns:a16="http://schemas.microsoft.com/office/drawing/2014/main" id="{CCB83FD7-D29F-4553-A579-750ECDAE69FA}"/>
            </a:ext>
          </a:extLst>
        </xdr:cNvPr>
        <xdr:cNvSpPr txBox="1">
          <a:spLocks noChangeArrowheads="1"/>
        </xdr:cNvSpPr>
      </xdr:nvSpPr>
      <xdr:spPr bwMode="auto">
        <a:xfrm>
          <a:off x="2819400" y="6838950"/>
          <a:ext cx="76200" cy="200025"/>
        </a:xfrm>
        <a:prstGeom prst="rect">
          <a:avLst/>
        </a:prstGeom>
        <a:noFill/>
        <a:ln w="9525">
          <a:noFill/>
          <a:miter lim="800000"/>
          <a:headEnd/>
          <a:tailEnd/>
        </a:ln>
      </xdr:spPr>
    </xdr:sp>
    <xdr:clientData/>
  </xdr:twoCellAnchor>
  <xdr:twoCellAnchor editAs="oneCell">
    <xdr:from>
      <xdr:col>4</xdr:col>
      <xdr:colOff>352425</xdr:colOff>
      <xdr:row>35</xdr:row>
      <xdr:rowOff>0</xdr:rowOff>
    </xdr:from>
    <xdr:to>
      <xdr:col>4</xdr:col>
      <xdr:colOff>428625</xdr:colOff>
      <xdr:row>36</xdr:row>
      <xdr:rowOff>9525</xdr:rowOff>
    </xdr:to>
    <xdr:sp macro="" textlink="">
      <xdr:nvSpPr>
        <xdr:cNvPr id="26" name="Text Box 27">
          <a:extLst>
            <a:ext uri="{FF2B5EF4-FFF2-40B4-BE49-F238E27FC236}">
              <a16:creationId xmlns="" xmlns:a16="http://schemas.microsoft.com/office/drawing/2014/main" id="{227139D3-5C6A-4313-A77B-7AB77183CF8C}"/>
            </a:ext>
          </a:extLst>
        </xdr:cNvPr>
        <xdr:cNvSpPr txBox="1">
          <a:spLocks noChangeArrowheads="1"/>
        </xdr:cNvSpPr>
      </xdr:nvSpPr>
      <xdr:spPr bwMode="auto">
        <a:xfrm>
          <a:off x="2809875" y="6838950"/>
          <a:ext cx="76200" cy="200025"/>
        </a:xfrm>
        <a:prstGeom prst="rect">
          <a:avLst/>
        </a:prstGeom>
        <a:noFill/>
        <a:ln w="9525">
          <a:noFill/>
          <a:miter lim="800000"/>
          <a:headEnd/>
          <a:tailEnd/>
        </a:ln>
      </xdr:spPr>
    </xdr:sp>
    <xdr:clientData/>
  </xdr:twoCellAnchor>
  <xdr:twoCellAnchor editAs="oneCell">
    <xdr:from>
      <xdr:col>4</xdr:col>
      <xdr:colOff>381000</xdr:colOff>
      <xdr:row>35</xdr:row>
      <xdr:rowOff>0</xdr:rowOff>
    </xdr:from>
    <xdr:to>
      <xdr:col>4</xdr:col>
      <xdr:colOff>457200</xdr:colOff>
      <xdr:row>36</xdr:row>
      <xdr:rowOff>9525</xdr:rowOff>
    </xdr:to>
    <xdr:sp macro="" textlink="">
      <xdr:nvSpPr>
        <xdr:cNvPr id="27" name="Text Box 28">
          <a:extLst>
            <a:ext uri="{FF2B5EF4-FFF2-40B4-BE49-F238E27FC236}">
              <a16:creationId xmlns="" xmlns:a16="http://schemas.microsoft.com/office/drawing/2014/main" id="{C3994D23-7C7F-434A-A36F-0AEB06196E19}"/>
            </a:ext>
          </a:extLst>
        </xdr:cNvPr>
        <xdr:cNvSpPr txBox="1">
          <a:spLocks noChangeArrowheads="1"/>
        </xdr:cNvSpPr>
      </xdr:nvSpPr>
      <xdr:spPr bwMode="auto">
        <a:xfrm>
          <a:off x="2838450" y="6838950"/>
          <a:ext cx="76200" cy="200025"/>
        </a:xfrm>
        <a:prstGeom prst="rect">
          <a:avLst/>
        </a:prstGeom>
        <a:noFill/>
        <a:ln w="9525">
          <a:noFill/>
          <a:miter lim="800000"/>
          <a:headEnd/>
          <a:tailEnd/>
        </a:ln>
      </xdr:spPr>
    </xdr:sp>
    <xdr:clientData/>
  </xdr:twoCellAnchor>
  <xdr:twoCellAnchor editAs="oneCell">
    <xdr:from>
      <xdr:col>5</xdr:col>
      <xdr:colOff>266700</xdr:colOff>
      <xdr:row>35</xdr:row>
      <xdr:rowOff>0</xdr:rowOff>
    </xdr:from>
    <xdr:to>
      <xdr:col>5</xdr:col>
      <xdr:colOff>342900</xdr:colOff>
      <xdr:row>36</xdr:row>
      <xdr:rowOff>0</xdr:rowOff>
    </xdr:to>
    <xdr:sp macro="" textlink="">
      <xdr:nvSpPr>
        <xdr:cNvPr id="28" name="Text Box 30">
          <a:extLst>
            <a:ext uri="{FF2B5EF4-FFF2-40B4-BE49-F238E27FC236}">
              <a16:creationId xmlns="" xmlns:a16="http://schemas.microsoft.com/office/drawing/2014/main" id="{B0809B06-0A57-491C-BC6E-AE5D343904D8}"/>
            </a:ext>
          </a:extLst>
        </xdr:cNvPr>
        <xdr:cNvSpPr txBox="1">
          <a:spLocks noChangeArrowheads="1"/>
        </xdr:cNvSpPr>
      </xdr:nvSpPr>
      <xdr:spPr bwMode="auto">
        <a:xfrm>
          <a:off x="3333750" y="6838950"/>
          <a:ext cx="76200" cy="190500"/>
        </a:xfrm>
        <a:prstGeom prst="rect">
          <a:avLst/>
        </a:prstGeom>
        <a:noFill/>
        <a:ln w="9525">
          <a:noFill/>
          <a:miter lim="800000"/>
          <a:headEnd/>
          <a:tailEnd/>
        </a:ln>
      </xdr:spPr>
    </xdr:sp>
    <xdr:clientData/>
  </xdr:twoCellAnchor>
  <xdr:twoCellAnchor editAs="oneCell">
    <xdr:from>
      <xdr:col>4</xdr:col>
      <xdr:colOff>447675</xdr:colOff>
      <xdr:row>35</xdr:row>
      <xdr:rowOff>0</xdr:rowOff>
    </xdr:from>
    <xdr:to>
      <xdr:col>4</xdr:col>
      <xdr:colOff>523875</xdr:colOff>
      <xdr:row>35</xdr:row>
      <xdr:rowOff>171450</xdr:rowOff>
    </xdr:to>
    <xdr:sp macro="" textlink="">
      <xdr:nvSpPr>
        <xdr:cNvPr id="29" name="Text Box 31">
          <a:extLst>
            <a:ext uri="{FF2B5EF4-FFF2-40B4-BE49-F238E27FC236}">
              <a16:creationId xmlns="" xmlns:a16="http://schemas.microsoft.com/office/drawing/2014/main" id="{DC56581F-1B6E-4944-91BE-AC89ABF6678A}"/>
            </a:ext>
          </a:extLst>
        </xdr:cNvPr>
        <xdr:cNvSpPr txBox="1">
          <a:spLocks noChangeArrowheads="1"/>
        </xdr:cNvSpPr>
      </xdr:nvSpPr>
      <xdr:spPr bwMode="auto">
        <a:xfrm>
          <a:off x="2905125" y="6838950"/>
          <a:ext cx="76200" cy="171450"/>
        </a:xfrm>
        <a:prstGeom prst="rect">
          <a:avLst/>
        </a:prstGeom>
        <a:noFill/>
        <a:ln w="9525">
          <a:noFill/>
          <a:miter lim="800000"/>
          <a:headEnd/>
          <a:tailEnd/>
        </a:ln>
      </xdr:spPr>
    </xdr:sp>
    <xdr:clientData/>
  </xdr:twoCellAnchor>
  <xdr:twoCellAnchor editAs="oneCell">
    <xdr:from>
      <xdr:col>7</xdr:col>
      <xdr:colOff>66675</xdr:colOff>
      <xdr:row>35</xdr:row>
      <xdr:rowOff>0</xdr:rowOff>
    </xdr:from>
    <xdr:to>
      <xdr:col>7</xdr:col>
      <xdr:colOff>142875</xdr:colOff>
      <xdr:row>36</xdr:row>
      <xdr:rowOff>9525</xdr:rowOff>
    </xdr:to>
    <xdr:sp macro="" textlink="">
      <xdr:nvSpPr>
        <xdr:cNvPr id="30" name="Text Box 32">
          <a:extLst>
            <a:ext uri="{FF2B5EF4-FFF2-40B4-BE49-F238E27FC236}">
              <a16:creationId xmlns="" xmlns:a16="http://schemas.microsoft.com/office/drawing/2014/main" id="{6911F5D5-541A-4D62-AE2B-FCEE6A99A690}"/>
            </a:ext>
          </a:extLst>
        </xdr:cNvPr>
        <xdr:cNvSpPr txBox="1">
          <a:spLocks noChangeArrowheads="1"/>
        </xdr:cNvSpPr>
      </xdr:nvSpPr>
      <xdr:spPr bwMode="auto">
        <a:xfrm>
          <a:off x="4352925" y="6838950"/>
          <a:ext cx="76200" cy="200025"/>
        </a:xfrm>
        <a:prstGeom prst="rect">
          <a:avLst/>
        </a:prstGeom>
        <a:noFill/>
        <a:ln w="9525">
          <a:noFill/>
          <a:miter lim="800000"/>
          <a:headEnd/>
          <a:tailEnd/>
        </a:ln>
      </xdr:spPr>
    </xdr:sp>
    <xdr:clientData/>
  </xdr:twoCellAnchor>
  <xdr:twoCellAnchor editAs="oneCell">
    <xdr:from>
      <xdr:col>4</xdr:col>
      <xdr:colOff>219075</xdr:colOff>
      <xdr:row>35</xdr:row>
      <xdr:rowOff>0</xdr:rowOff>
    </xdr:from>
    <xdr:to>
      <xdr:col>4</xdr:col>
      <xdr:colOff>295275</xdr:colOff>
      <xdr:row>36</xdr:row>
      <xdr:rowOff>0</xdr:rowOff>
    </xdr:to>
    <xdr:sp macro="" textlink="">
      <xdr:nvSpPr>
        <xdr:cNvPr id="31" name="Text Box 33">
          <a:extLst>
            <a:ext uri="{FF2B5EF4-FFF2-40B4-BE49-F238E27FC236}">
              <a16:creationId xmlns="" xmlns:a16="http://schemas.microsoft.com/office/drawing/2014/main" id="{096A1A5C-4E29-4E35-8580-0399A2C3B894}"/>
            </a:ext>
          </a:extLst>
        </xdr:cNvPr>
        <xdr:cNvSpPr txBox="1">
          <a:spLocks noChangeArrowheads="1"/>
        </xdr:cNvSpPr>
      </xdr:nvSpPr>
      <xdr:spPr bwMode="auto">
        <a:xfrm>
          <a:off x="2676525" y="6838950"/>
          <a:ext cx="76200" cy="190500"/>
        </a:xfrm>
        <a:prstGeom prst="rect">
          <a:avLst/>
        </a:prstGeom>
        <a:noFill/>
        <a:ln w="9525">
          <a:noFill/>
          <a:miter lim="800000"/>
          <a:headEnd/>
          <a:tailEnd/>
        </a:ln>
      </xdr:spPr>
    </xdr:sp>
    <xdr:clientData/>
  </xdr:twoCellAnchor>
  <xdr:twoCellAnchor editAs="oneCell">
    <xdr:from>
      <xdr:col>3</xdr:col>
      <xdr:colOff>219075</xdr:colOff>
      <xdr:row>35</xdr:row>
      <xdr:rowOff>0</xdr:rowOff>
    </xdr:from>
    <xdr:to>
      <xdr:col>3</xdr:col>
      <xdr:colOff>295275</xdr:colOff>
      <xdr:row>36</xdr:row>
      <xdr:rowOff>28575</xdr:rowOff>
    </xdr:to>
    <xdr:sp macro="" textlink="">
      <xdr:nvSpPr>
        <xdr:cNvPr id="32" name="Text Box 35">
          <a:extLst>
            <a:ext uri="{FF2B5EF4-FFF2-40B4-BE49-F238E27FC236}">
              <a16:creationId xmlns="" xmlns:a16="http://schemas.microsoft.com/office/drawing/2014/main" id="{667379F5-DA20-4BAD-A7BB-C4194E23ECF2}"/>
            </a:ext>
          </a:extLst>
        </xdr:cNvPr>
        <xdr:cNvSpPr txBox="1">
          <a:spLocks noChangeArrowheads="1"/>
        </xdr:cNvSpPr>
      </xdr:nvSpPr>
      <xdr:spPr bwMode="auto">
        <a:xfrm>
          <a:off x="1714500" y="6838950"/>
          <a:ext cx="76200" cy="219075"/>
        </a:xfrm>
        <a:prstGeom prst="rect">
          <a:avLst/>
        </a:prstGeom>
        <a:noFill/>
        <a:ln w="9525">
          <a:noFill/>
          <a:miter lim="800000"/>
          <a:headEnd/>
          <a:tailEnd/>
        </a:ln>
      </xdr:spPr>
    </xdr:sp>
    <xdr:clientData/>
  </xdr:twoCellAnchor>
  <xdr:twoCellAnchor editAs="oneCell">
    <xdr:from>
      <xdr:col>4</xdr:col>
      <xdr:colOff>28575</xdr:colOff>
      <xdr:row>35</xdr:row>
      <xdr:rowOff>0</xdr:rowOff>
    </xdr:from>
    <xdr:to>
      <xdr:col>4</xdr:col>
      <xdr:colOff>104775</xdr:colOff>
      <xdr:row>36</xdr:row>
      <xdr:rowOff>9525</xdr:rowOff>
    </xdr:to>
    <xdr:sp macro="" textlink="">
      <xdr:nvSpPr>
        <xdr:cNvPr id="33" name="Text Box 75">
          <a:extLst>
            <a:ext uri="{FF2B5EF4-FFF2-40B4-BE49-F238E27FC236}">
              <a16:creationId xmlns="" xmlns:a16="http://schemas.microsoft.com/office/drawing/2014/main" id="{78A4CFC1-38F9-47E4-8DFA-788FC47796B3}"/>
            </a:ext>
          </a:extLst>
        </xdr:cNvPr>
        <xdr:cNvSpPr txBox="1">
          <a:spLocks noChangeArrowheads="1"/>
        </xdr:cNvSpPr>
      </xdr:nvSpPr>
      <xdr:spPr bwMode="auto">
        <a:xfrm>
          <a:off x="2486025" y="6838950"/>
          <a:ext cx="76200" cy="200025"/>
        </a:xfrm>
        <a:prstGeom prst="rect">
          <a:avLst/>
        </a:prstGeom>
        <a:noFill/>
        <a:ln w="9525">
          <a:noFill/>
          <a:miter lim="800000"/>
          <a:headEnd/>
          <a:tailEnd/>
        </a:ln>
      </xdr:spPr>
    </xdr:sp>
    <xdr:clientData/>
  </xdr:twoCellAnchor>
  <xdr:twoCellAnchor>
    <xdr:from>
      <xdr:col>14</xdr:col>
      <xdr:colOff>603249</xdr:colOff>
      <xdr:row>12</xdr:row>
      <xdr:rowOff>180975</xdr:rowOff>
    </xdr:from>
    <xdr:to>
      <xdr:col>15</xdr:col>
      <xdr:colOff>441325</xdr:colOff>
      <xdr:row>27</xdr:row>
      <xdr:rowOff>9525</xdr:rowOff>
    </xdr:to>
    <xdr:sp macro="" textlink="">
      <xdr:nvSpPr>
        <xdr:cNvPr id="34" name="Line 1">
          <a:extLst>
            <a:ext uri="{FF2B5EF4-FFF2-40B4-BE49-F238E27FC236}">
              <a16:creationId xmlns="" xmlns:a16="http://schemas.microsoft.com/office/drawing/2014/main" id="{8327267B-9383-409E-9AB2-5EC26B8F6054}"/>
            </a:ext>
          </a:extLst>
        </xdr:cNvPr>
        <xdr:cNvSpPr>
          <a:spLocks noChangeShapeType="1"/>
        </xdr:cNvSpPr>
      </xdr:nvSpPr>
      <xdr:spPr bwMode="auto">
        <a:xfrm>
          <a:off x="8289924" y="2505075"/>
          <a:ext cx="447676" cy="2781300"/>
        </a:xfrm>
        <a:prstGeom prst="line">
          <a:avLst/>
        </a:prstGeom>
        <a:noFill/>
        <a:ln w="9525">
          <a:solidFill>
            <a:srgbClr val="000000"/>
          </a:solidFill>
          <a:round/>
          <a:headEnd/>
          <a:tailEnd/>
        </a:ln>
      </xdr:spPr>
    </xdr:sp>
    <xdr:clientData/>
  </xdr:twoCellAnchor>
  <xdr:twoCellAnchor>
    <xdr:from>
      <xdr:col>12</xdr:col>
      <xdr:colOff>190500</xdr:colOff>
      <xdr:row>13</xdr:row>
      <xdr:rowOff>0</xdr:rowOff>
    </xdr:from>
    <xdr:to>
      <xdr:col>12</xdr:col>
      <xdr:colOff>425450</xdr:colOff>
      <xdr:row>13</xdr:row>
      <xdr:rowOff>0</xdr:rowOff>
    </xdr:to>
    <xdr:cxnSp macro="">
      <xdr:nvCxnSpPr>
        <xdr:cNvPr id="35" name="Straight Connector 34">
          <a:extLst>
            <a:ext uri="{FF2B5EF4-FFF2-40B4-BE49-F238E27FC236}">
              <a16:creationId xmlns="" xmlns:a16="http://schemas.microsoft.com/office/drawing/2014/main" id="{965FD692-36FF-0235-709C-23D9F18C2EC7}"/>
            </a:ext>
          </a:extLst>
        </xdr:cNvPr>
        <xdr:cNvCxnSpPr/>
      </xdr:nvCxnSpPr>
      <xdr:spPr>
        <a:xfrm>
          <a:off x="6657975" y="2524125"/>
          <a:ext cx="234950" cy="0"/>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twoCellAnchor>
    <xdr:from>
      <xdr:col>15</xdr:col>
      <xdr:colOff>349250</xdr:colOff>
      <xdr:row>5</xdr:row>
      <xdr:rowOff>0</xdr:rowOff>
    </xdr:from>
    <xdr:to>
      <xdr:col>15</xdr:col>
      <xdr:colOff>584200</xdr:colOff>
      <xdr:row>5</xdr:row>
      <xdr:rowOff>0</xdr:rowOff>
    </xdr:to>
    <xdr:cxnSp macro="">
      <xdr:nvCxnSpPr>
        <xdr:cNvPr id="36" name="Straight Connector 35">
          <a:extLst>
            <a:ext uri="{FF2B5EF4-FFF2-40B4-BE49-F238E27FC236}">
              <a16:creationId xmlns="" xmlns:a16="http://schemas.microsoft.com/office/drawing/2014/main" id="{3AE38478-A8A8-417A-9C3F-C8F28B96223C}"/>
            </a:ext>
          </a:extLst>
        </xdr:cNvPr>
        <xdr:cNvCxnSpPr/>
      </xdr:nvCxnSpPr>
      <xdr:spPr>
        <a:xfrm>
          <a:off x="8645525" y="971550"/>
          <a:ext cx="234950" cy="0"/>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twoCellAnchor>
    <xdr:from>
      <xdr:col>15</xdr:col>
      <xdr:colOff>381000</xdr:colOff>
      <xdr:row>9</xdr:row>
      <xdr:rowOff>0</xdr:rowOff>
    </xdr:from>
    <xdr:to>
      <xdr:col>15</xdr:col>
      <xdr:colOff>615950</xdr:colOff>
      <xdr:row>9</xdr:row>
      <xdr:rowOff>0</xdr:rowOff>
    </xdr:to>
    <xdr:cxnSp macro="">
      <xdr:nvCxnSpPr>
        <xdr:cNvPr id="37" name="Straight Connector 36">
          <a:extLst>
            <a:ext uri="{FF2B5EF4-FFF2-40B4-BE49-F238E27FC236}">
              <a16:creationId xmlns="" xmlns:a16="http://schemas.microsoft.com/office/drawing/2014/main" id="{9B38EABC-FB45-4B01-9BDA-5F5B1D9DA588}"/>
            </a:ext>
          </a:extLst>
        </xdr:cNvPr>
        <xdr:cNvCxnSpPr/>
      </xdr:nvCxnSpPr>
      <xdr:spPr>
        <a:xfrm>
          <a:off x="8677275" y="1743075"/>
          <a:ext cx="234950" cy="0"/>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twoCellAnchor>
    <xdr:from>
      <xdr:col>15</xdr:col>
      <xdr:colOff>463550</xdr:colOff>
      <xdr:row>5</xdr:row>
      <xdr:rowOff>6350</xdr:rowOff>
    </xdr:from>
    <xdr:to>
      <xdr:col>15</xdr:col>
      <xdr:colOff>463550</xdr:colOff>
      <xdr:row>6</xdr:row>
      <xdr:rowOff>38100</xdr:rowOff>
    </xdr:to>
    <xdr:sp macro="" textlink="">
      <xdr:nvSpPr>
        <xdr:cNvPr id="38" name="Line 149">
          <a:extLst>
            <a:ext uri="{FF2B5EF4-FFF2-40B4-BE49-F238E27FC236}">
              <a16:creationId xmlns="" xmlns:a16="http://schemas.microsoft.com/office/drawing/2014/main" id="{01C51F8B-E15F-4F8A-A586-DC7CB15448C8}"/>
            </a:ext>
          </a:extLst>
        </xdr:cNvPr>
        <xdr:cNvSpPr>
          <a:spLocks noChangeShapeType="1"/>
        </xdr:cNvSpPr>
      </xdr:nvSpPr>
      <xdr:spPr bwMode="auto">
        <a:xfrm flipH="1" flipV="1">
          <a:off x="8759825" y="977900"/>
          <a:ext cx="0" cy="222250"/>
        </a:xfrm>
        <a:prstGeom prst="line">
          <a:avLst/>
        </a:prstGeom>
        <a:noFill/>
        <a:ln w="9525">
          <a:solidFill>
            <a:srgbClr val="000000"/>
          </a:solidFill>
          <a:round/>
          <a:headEnd/>
          <a:tailEnd type="triangle" w="med" len="med"/>
        </a:ln>
      </xdr:spPr>
    </xdr:sp>
    <xdr:clientData/>
  </xdr:twoCellAnchor>
  <xdr:twoCellAnchor>
    <xdr:from>
      <xdr:col>15</xdr:col>
      <xdr:colOff>482600</xdr:colOff>
      <xdr:row>7</xdr:row>
      <xdr:rowOff>120650</xdr:rowOff>
    </xdr:from>
    <xdr:to>
      <xdr:col>15</xdr:col>
      <xdr:colOff>482600</xdr:colOff>
      <xdr:row>8</xdr:row>
      <xdr:rowOff>171450</xdr:rowOff>
    </xdr:to>
    <xdr:sp macro="" textlink="">
      <xdr:nvSpPr>
        <xdr:cNvPr id="39" name="Line 149">
          <a:extLst>
            <a:ext uri="{FF2B5EF4-FFF2-40B4-BE49-F238E27FC236}">
              <a16:creationId xmlns="" xmlns:a16="http://schemas.microsoft.com/office/drawing/2014/main" id="{36DD09AF-1658-4950-A641-C619413478E4}"/>
            </a:ext>
          </a:extLst>
        </xdr:cNvPr>
        <xdr:cNvSpPr>
          <a:spLocks noChangeShapeType="1"/>
        </xdr:cNvSpPr>
      </xdr:nvSpPr>
      <xdr:spPr bwMode="auto">
        <a:xfrm flipH="1">
          <a:off x="8778875" y="1473200"/>
          <a:ext cx="0" cy="241300"/>
        </a:xfrm>
        <a:prstGeom prst="line">
          <a:avLst/>
        </a:prstGeom>
        <a:noFill/>
        <a:ln w="9525">
          <a:solidFill>
            <a:srgbClr val="000000"/>
          </a:solidFill>
          <a:round/>
          <a:headEnd/>
          <a:tailEnd type="triangle" w="med" len="med"/>
        </a:ln>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342900</xdr:colOff>
      <xdr:row>0</xdr:row>
      <xdr:rowOff>0</xdr:rowOff>
    </xdr:from>
    <xdr:to>
      <xdr:col>8</xdr:col>
      <xdr:colOff>419100</xdr:colOff>
      <xdr:row>1</xdr:row>
      <xdr:rowOff>0</xdr:rowOff>
    </xdr:to>
    <xdr:sp macro="" textlink="">
      <xdr:nvSpPr>
        <xdr:cNvPr id="2" name="Text Box 1">
          <a:extLst>
            <a:ext uri="{FF2B5EF4-FFF2-40B4-BE49-F238E27FC236}">
              <a16:creationId xmlns="" xmlns:a16="http://schemas.microsoft.com/office/drawing/2014/main" id="{00000000-0008-0000-0600-000002000000}"/>
            </a:ext>
          </a:extLst>
        </xdr:cNvPr>
        <xdr:cNvSpPr txBox="1">
          <a:spLocks noChangeArrowheads="1"/>
        </xdr:cNvSpPr>
      </xdr:nvSpPr>
      <xdr:spPr bwMode="auto">
        <a:xfrm>
          <a:off x="4095750" y="0"/>
          <a:ext cx="76200" cy="200025"/>
        </a:xfrm>
        <a:prstGeom prst="rect">
          <a:avLst/>
        </a:prstGeom>
        <a:noFill/>
        <a:ln w="9525">
          <a:noFill/>
          <a:miter lim="800000"/>
          <a:headEnd/>
          <a:tailEnd/>
        </a:ln>
      </xdr:spPr>
    </xdr:sp>
    <xdr:clientData/>
  </xdr:twoCellAnchor>
  <xdr:twoCellAnchor editAs="oneCell">
    <xdr:from>
      <xdr:col>7</xdr:col>
      <xdr:colOff>0</xdr:colOff>
      <xdr:row>110</xdr:row>
      <xdr:rowOff>0</xdr:rowOff>
    </xdr:from>
    <xdr:to>
      <xdr:col>7</xdr:col>
      <xdr:colOff>76200</xdr:colOff>
      <xdr:row>111</xdr:row>
      <xdr:rowOff>9525</xdr:rowOff>
    </xdr:to>
    <xdr:sp macro="" textlink="">
      <xdr:nvSpPr>
        <xdr:cNvPr id="3" name="Text Box 2">
          <a:extLst>
            <a:ext uri="{FF2B5EF4-FFF2-40B4-BE49-F238E27FC236}">
              <a16:creationId xmlns="" xmlns:a16="http://schemas.microsoft.com/office/drawing/2014/main" id="{00000000-0008-0000-0600-000003000000}"/>
            </a:ext>
          </a:extLst>
        </xdr:cNvPr>
        <xdr:cNvSpPr txBox="1">
          <a:spLocks noChangeArrowheads="1"/>
        </xdr:cNvSpPr>
      </xdr:nvSpPr>
      <xdr:spPr bwMode="auto">
        <a:xfrm>
          <a:off x="3209925" y="27955875"/>
          <a:ext cx="76200" cy="200025"/>
        </a:xfrm>
        <a:prstGeom prst="rect">
          <a:avLst/>
        </a:prstGeom>
        <a:noFill/>
        <a:ln w="9525">
          <a:noFill/>
          <a:miter lim="800000"/>
          <a:headEnd/>
          <a:tailEnd/>
        </a:ln>
      </xdr:spPr>
    </xdr:sp>
    <xdr:clientData/>
  </xdr:twoCellAnchor>
  <xdr:twoCellAnchor editAs="oneCell">
    <xdr:from>
      <xdr:col>7</xdr:col>
      <xdr:colOff>0</xdr:colOff>
      <xdr:row>110</xdr:row>
      <xdr:rowOff>0</xdr:rowOff>
    </xdr:from>
    <xdr:to>
      <xdr:col>7</xdr:col>
      <xdr:colOff>76200</xdr:colOff>
      <xdr:row>111</xdr:row>
      <xdr:rowOff>9525</xdr:rowOff>
    </xdr:to>
    <xdr:sp macro="" textlink="">
      <xdr:nvSpPr>
        <xdr:cNvPr id="4" name="Text Box 3">
          <a:extLst>
            <a:ext uri="{FF2B5EF4-FFF2-40B4-BE49-F238E27FC236}">
              <a16:creationId xmlns="" xmlns:a16="http://schemas.microsoft.com/office/drawing/2014/main" id="{00000000-0008-0000-0600-000004000000}"/>
            </a:ext>
          </a:extLst>
        </xdr:cNvPr>
        <xdr:cNvSpPr txBox="1">
          <a:spLocks noChangeArrowheads="1"/>
        </xdr:cNvSpPr>
      </xdr:nvSpPr>
      <xdr:spPr bwMode="auto">
        <a:xfrm>
          <a:off x="3209925" y="27955875"/>
          <a:ext cx="76200" cy="200025"/>
        </a:xfrm>
        <a:prstGeom prst="rect">
          <a:avLst/>
        </a:prstGeom>
        <a:noFill/>
        <a:ln w="9525">
          <a:noFill/>
          <a:miter lim="800000"/>
          <a:headEnd/>
          <a:tailEnd/>
        </a:ln>
      </xdr:spPr>
    </xdr:sp>
    <xdr:clientData/>
  </xdr:twoCellAnchor>
  <xdr:twoCellAnchor editAs="oneCell">
    <xdr:from>
      <xdr:col>7</xdr:col>
      <xdr:colOff>0</xdr:colOff>
      <xdr:row>110</xdr:row>
      <xdr:rowOff>0</xdr:rowOff>
    </xdr:from>
    <xdr:to>
      <xdr:col>7</xdr:col>
      <xdr:colOff>76200</xdr:colOff>
      <xdr:row>111</xdr:row>
      <xdr:rowOff>9525</xdr:rowOff>
    </xdr:to>
    <xdr:sp macro="" textlink="">
      <xdr:nvSpPr>
        <xdr:cNvPr id="5" name="Text Box 4">
          <a:extLst>
            <a:ext uri="{FF2B5EF4-FFF2-40B4-BE49-F238E27FC236}">
              <a16:creationId xmlns="" xmlns:a16="http://schemas.microsoft.com/office/drawing/2014/main" id="{00000000-0008-0000-0600-000005000000}"/>
            </a:ext>
          </a:extLst>
        </xdr:cNvPr>
        <xdr:cNvSpPr txBox="1">
          <a:spLocks noChangeArrowheads="1"/>
        </xdr:cNvSpPr>
      </xdr:nvSpPr>
      <xdr:spPr bwMode="auto">
        <a:xfrm>
          <a:off x="3209925" y="27955875"/>
          <a:ext cx="76200" cy="200025"/>
        </a:xfrm>
        <a:prstGeom prst="rect">
          <a:avLst/>
        </a:prstGeom>
        <a:noFill/>
        <a:ln w="9525">
          <a:noFill/>
          <a:miter lim="800000"/>
          <a:headEnd/>
          <a:tailEnd/>
        </a:ln>
      </xdr:spPr>
    </xdr:sp>
    <xdr:clientData/>
  </xdr:twoCellAnchor>
  <xdr:twoCellAnchor editAs="oneCell">
    <xdr:from>
      <xdr:col>7</xdr:col>
      <xdr:colOff>0</xdr:colOff>
      <xdr:row>110</xdr:row>
      <xdr:rowOff>0</xdr:rowOff>
    </xdr:from>
    <xdr:to>
      <xdr:col>7</xdr:col>
      <xdr:colOff>76200</xdr:colOff>
      <xdr:row>111</xdr:row>
      <xdr:rowOff>9525</xdr:rowOff>
    </xdr:to>
    <xdr:sp macro="" textlink="">
      <xdr:nvSpPr>
        <xdr:cNvPr id="6" name="Text Box 5">
          <a:extLst>
            <a:ext uri="{FF2B5EF4-FFF2-40B4-BE49-F238E27FC236}">
              <a16:creationId xmlns="" xmlns:a16="http://schemas.microsoft.com/office/drawing/2014/main" id="{00000000-0008-0000-0600-000006000000}"/>
            </a:ext>
          </a:extLst>
        </xdr:cNvPr>
        <xdr:cNvSpPr txBox="1">
          <a:spLocks noChangeArrowheads="1"/>
        </xdr:cNvSpPr>
      </xdr:nvSpPr>
      <xdr:spPr bwMode="auto">
        <a:xfrm>
          <a:off x="3209925" y="27955875"/>
          <a:ext cx="76200" cy="200025"/>
        </a:xfrm>
        <a:prstGeom prst="rect">
          <a:avLst/>
        </a:prstGeom>
        <a:noFill/>
        <a:ln w="9525">
          <a:noFill/>
          <a:miter lim="800000"/>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342900</xdr:colOff>
      <xdr:row>0</xdr:row>
      <xdr:rowOff>0</xdr:rowOff>
    </xdr:from>
    <xdr:to>
      <xdr:col>8</xdr:col>
      <xdr:colOff>419100</xdr:colOff>
      <xdr:row>1</xdr:row>
      <xdr:rowOff>0</xdr:rowOff>
    </xdr:to>
    <xdr:sp macro="" textlink="">
      <xdr:nvSpPr>
        <xdr:cNvPr id="2" name="Text Box 1">
          <a:extLst>
            <a:ext uri="{FF2B5EF4-FFF2-40B4-BE49-F238E27FC236}">
              <a16:creationId xmlns="" xmlns:a16="http://schemas.microsoft.com/office/drawing/2014/main" id="{FEFE16DC-9EF7-4237-8646-D6644A306417}"/>
            </a:ext>
          </a:extLst>
        </xdr:cNvPr>
        <xdr:cNvSpPr txBox="1">
          <a:spLocks noChangeArrowheads="1"/>
        </xdr:cNvSpPr>
      </xdr:nvSpPr>
      <xdr:spPr bwMode="auto">
        <a:xfrm>
          <a:off x="4276725" y="0"/>
          <a:ext cx="76200" cy="200025"/>
        </a:xfrm>
        <a:prstGeom prst="rect">
          <a:avLst/>
        </a:prstGeom>
        <a:noFill/>
        <a:ln w="9525">
          <a:noFill/>
          <a:miter lim="800000"/>
          <a:headEnd/>
          <a:tailEnd/>
        </a:ln>
      </xdr:spPr>
    </xdr:sp>
    <xdr:clientData/>
  </xdr:twoCellAnchor>
  <xdr:twoCellAnchor editAs="oneCell">
    <xdr:from>
      <xdr:col>7</xdr:col>
      <xdr:colOff>0</xdr:colOff>
      <xdr:row>188</xdr:row>
      <xdr:rowOff>0</xdr:rowOff>
    </xdr:from>
    <xdr:to>
      <xdr:col>7</xdr:col>
      <xdr:colOff>76200</xdr:colOff>
      <xdr:row>189</xdr:row>
      <xdr:rowOff>9525</xdr:rowOff>
    </xdr:to>
    <xdr:sp macro="" textlink="">
      <xdr:nvSpPr>
        <xdr:cNvPr id="3" name="Text Box 2">
          <a:extLst>
            <a:ext uri="{FF2B5EF4-FFF2-40B4-BE49-F238E27FC236}">
              <a16:creationId xmlns="" xmlns:a16="http://schemas.microsoft.com/office/drawing/2014/main" id="{E0E19A72-7626-4396-8927-3418C4C40290}"/>
            </a:ext>
          </a:extLst>
        </xdr:cNvPr>
        <xdr:cNvSpPr txBox="1">
          <a:spLocks noChangeArrowheads="1"/>
        </xdr:cNvSpPr>
      </xdr:nvSpPr>
      <xdr:spPr bwMode="auto">
        <a:xfrm>
          <a:off x="3209925" y="50949225"/>
          <a:ext cx="76200" cy="200025"/>
        </a:xfrm>
        <a:prstGeom prst="rect">
          <a:avLst/>
        </a:prstGeom>
        <a:noFill/>
        <a:ln w="9525">
          <a:noFill/>
          <a:miter lim="800000"/>
          <a:headEnd/>
          <a:tailEnd/>
        </a:ln>
      </xdr:spPr>
    </xdr:sp>
    <xdr:clientData/>
  </xdr:twoCellAnchor>
  <xdr:twoCellAnchor editAs="oneCell">
    <xdr:from>
      <xdr:col>7</xdr:col>
      <xdr:colOff>0</xdr:colOff>
      <xdr:row>188</xdr:row>
      <xdr:rowOff>0</xdr:rowOff>
    </xdr:from>
    <xdr:to>
      <xdr:col>7</xdr:col>
      <xdr:colOff>76200</xdr:colOff>
      <xdr:row>189</xdr:row>
      <xdr:rowOff>9525</xdr:rowOff>
    </xdr:to>
    <xdr:sp macro="" textlink="">
      <xdr:nvSpPr>
        <xdr:cNvPr id="4" name="Text Box 3">
          <a:extLst>
            <a:ext uri="{FF2B5EF4-FFF2-40B4-BE49-F238E27FC236}">
              <a16:creationId xmlns="" xmlns:a16="http://schemas.microsoft.com/office/drawing/2014/main" id="{103C50A6-76F8-4989-9285-A18EDDDADEFD}"/>
            </a:ext>
          </a:extLst>
        </xdr:cNvPr>
        <xdr:cNvSpPr txBox="1">
          <a:spLocks noChangeArrowheads="1"/>
        </xdr:cNvSpPr>
      </xdr:nvSpPr>
      <xdr:spPr bwMode="auto">
        <a:xfrm>
          <a:off x="3209925" y="50949225"/>
          <a:ext cx="76200" cy="200025"/>
        </a:xfrm>
        <a:prstGeom prst="rect">
          <a:avLst/>
        </a:prstGeom>
        <a:noFill/>
        <a:ln w="9525">
          <a:noFill/>
          <a:miter lim="800000"/>
          <a:headEnd/>
          <a:tailEnd/>
        </a:ln>
      </xdr:spPr>
    </xdr:sp>
    <xdr:clientData/>
  </xdr:twoCellAnchor>
  <xdr:twoCellAnchor editAs="oneCell">
    <xdr:from>
      <xdr:col>7</xdr:col>
      <xdr:colOff>0</xdr:colOff>
      <xdr:row>188</xdr:row>
      <xdr:rowOff>0</xdr:rowOff>
    </xdr:from>
    <xdr:to>
      <xdr:col>7</xdr:col>
      <xdr:colOff>76200</xdr:colOff>
      <xdr:row>189</xdr:row>
      <xdr:rowOff>9525</xdr:rowOff>
    </xdr:to>
    <xdr:sp macro="" textlink="">
      <xdr:nvSpPr>
        <xdr:cNvPr id="5" name="Text Box 4">
          <a:extLst>
            <a:ext uri="{FF2B5EF4-FFF2-40B4-BE49-F238E27FC236}">
              <a16:creationId xmlns="" xmlns:a16="http://schemas.microsoft.com/office/drawing/2014/main" id="{5BDD8EB1-468C-40D2-A855-CA4C52DF644A}"/>
            </a:ext>
          </a:extLst>
        </xdr:cNvPr>
        <xdr:cNvSpPr txBox="1">
          <a:spLocks noChangeArrowheads="1"/>
        </xdr:cNvSpPr>
      </xdr:nvSpPr>
      <xdr:spPr bwMode="auto">
        <a:xfrm>
          <a:off x="3209925" y="50949225"/>
          <a:ext cx="76200" cy="200025"/>
        </a:xfrm>
        <a:prstGeom prst="rect">
          <a:avLst/>
        </a:prstGeom>
        <a:noFill/>
        <a:ln w="9525">
          <a:noFill/>
          <a:miter lim="800000"/>
          <a:headEnd/>
          <a:tailEnd/>
        </a:ln>
      </xdr:spPr>
    </xdr:sp>
    <xdr:clientData/>
  </xdr:twoCellAnchor>
  <xdr:twoCellAnchor editAs="oneCell">
    <xdr:from>
      <xdr:col>7</xdr:col>
      <xdr:colOff>0</xdr:colOff>
      <xdr:row>188</xdr:row>
      <xdr:rowOff>0</xdr:rowOff>
    </xdr:from>
    <xdr:to>
      <xdr:col>7</xdr:col>
      <xdr:colOff>76200</xdr:colOff>
      <xdr:row>189</xdr:row>
      <xdr:rowOff>9525</xdr:rowOff>
    </xdr:to>
    <xdr:sp macro="" textlink="">
      <xdr:nvSpPr>
        <xdr:cNvPr id="6" name="Text Box 5">
          <a:extLst>
            <a:ext uri="{FF2B5EF4-FFF2-40B4-BE49-F238E27FC236}">
              <a16:creationId xmlns="" xmlns:a16="http://schemas.microsoft.com/office/drawing/2014/main" id="{4E195FF5-9146-4201-B6B6-2DBC07DF96CA}"/>
            </a:ext>
          </a:extLst>
        </xdr:cNvPr>
        <xdr:cNvSpPr txBox="1">
          <a:spLocks noChangeArrowheads="1"/>
        </xdr:cNvSpPr>
      </xdr:nvSpPr>
      <xdr:spPr bwMode="auto">
        <a:xfrm>
          <a:off x="3209925" y="50949225"/>
          <a:ext cx="76200" cy="200025"/>
        </a:xfrm>
        <a:prstGeom prst="rect">
          <a:avLst/>
        </a:prstGeom>
        <a:noFill/>
        <a:ln w="9525">
          <a:noFill/>
          <a:miter lim="800000"/>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495300</xdr:colOff>
      <xdr:row>25</xdr:row>
      <xdr:rowOff>9525</xdr:rowOff>
    </xdr:from>
    <xdr:to>
      <xdr:col>3</xdr:col>
      <xdr:colOff>635000</xdr:colOff>
      <xdr:row>39</xdr:row>
      <xdr:rowOff>152400</xdr:rowOff>
    </xdr:to>
    <xdr:sp macro="" textlink="">
      <xdr:nvSpPr>
        <xdr:cNvPr id="2" name="Rectangle 1">
          <a:extLst>
            <a:ext uri="{FF2B5EF4-FFF2-40B4-BE49-F238E27FC236}">
              <a16:creationId xmlns="" xmlns:a16="http://schemas.microsoft.com/office/drawing/2014/main" id="{FDCA6943-43BC-4360-B70F-F5049F268885}"/>
            </a:ext>
          </a:extLst>
        </xdr:cNvPr>
        <xdr:cNvSpPr>
          <a:spLocks noChangeArrowheads="1"/>
        </xdr:cNvSpPr>
      </xdr:nvSpPr>
      <xdr:spPr bwMode="auto">
        <a:xfrm>
          <a:off x="692150" y="4244975"/>
          <a:ext cx="1339850" cy="2454275"/>
        </a:xfrm>
        <a:prstGeom prst="rect">
          <a:avLst/>
        </a:prstGeom>
        <a:solidFill>
          <a:srgbClr val="FFFFFF"/>
        </a:solidFill>
        <a:ln w="28575">
          <a:solidFill>
            <a:srgbClr val="000000"/>
          </a:solidFill>
          <a:miter lim="800000"/>
          <a:headEnd/>
          <a:tailEnd/>
        </a:ln>
      </xdr:spPr>
    </xdr:sp>
    <xdr:clientData/>
  </xdr:twoCellAnchor>
  <xdr:twoCellAnchor>
    <xdr:from>
      <xdr:col>2</xdr:col>
      <xdr:colOff>238125</xdr:colOff>
      <xdr:row>25</xdr:row>
      <xdr:rowOff>9525</xdr:rowOff>
    </xdr:from>
    <xdr:to>
      <xdr:col>3</xdr:col>
      <xdr:colOff>390525</xdr:colOff>
      <xdr:row>39</xdr:row>
      <xdr:rowOff>152400</xdr:rowOff>
    </xdr:to>
    <xdr:sp macro="" textlink="">
      <xdr:nvSpPr>
        <xdr:cNvPr id="3" name="Rectangle 2">
          <a:extLst>
            <a:ext uri="{FF2B5EF4-FFF2-40B4-BE49-F238E27FC236}">
              <a16:creationId xmlns="" xmlns:a16="http://schemas.microsoft.com/office/drawing/2014/main" id="{81F7D8F0-6E3A-49C3-9A6B-3A41454BEE9E}"/>
            </a:ext>
          </a:extLst>
        </xdr:cNvPr>
        <xdr:cNvSpPr>
          <a:spLocks noChangeArrowheads="1"/>
        </xdr:cNvSpPr>
      </xdr:nvSpPr>
      <xdr:spPr bwMode="auto">
        <a:xfrm>
          <a:off x="993775" y="5337175"/>
          <a:ext cx="793750" cy="2454275"/>
        </a:xfrm>
        <a:prstGeom prst="rect">
          <a:avLst/>
        </a:prstGeom>
        <a:solidFill>
          <a:srgbClr val="FFFFFF"/>
        </a:solidFill>
        <a:ln w="28575">
          <a:solidFill>
            <a:srgbClr val="000000"/>
          </a:solidFill>
          <a:miter lim="800000"/>
          <a:headEnd/>
          <a:tailEnd/>
        </a:ln>
      </xdr:spPr>
    </xdr:sp>
    <xdr:clientData/>
  </xdr:twoCellAnchor>
  <xdr:twoCellAnchor>
    <xdr:from>
      <xdr:col>2</xdr:col>
      <xdr:colOff>600075</xdr:colOff>
      <xdr:row>25</xdr:row>
      <xdr:rowOff>19050</xdr:rowOff>
    </xdr:from>
    <xdr:to>
      <xdr:col>2</xdr:col>
      <xdr:colOff>600075</xdr:colOff>
      <xdr:row>39</xdr:row>
      <xdr:rowOff>152400</xdr:rowOff>
    </xdr:to>
    <xdr:sp macro="" textlink="">
      <xdr:nvSpPr>
        <xdr:cNvPr id="4" name="Line 3">
          <a:extLst>
            <a:ext uri="{FF2B5EF4-FFF2-40B4-BE49-F238E27FC236}">
              <a16:creationId xmlns="" xmlns:a16="http://schemas.microsoft.com/office/drawing/2014/main" id="{5EDC95FF-DB29-4929-A16A-18715A100733}"/>
            </a:ext>
          </a:extLst>
        </xdr:cNvPr>
        <xdr:cNvSpPr>
          <a:spLocks noChangeShapeType="1"/>
        </xdr:cNvSpPr>
      </xdr:nvSpPr>
      <xdr:spPr bwMode="auto">
        <a:xfrm>
          <a:off x="1355725" y="5346700"/>
          <a:ext cx="0" cy="2444750"/>
        </a:xfrm>
        <a:prstGeom prst="line">
          <a:avLst/>
        </a:prstGeom>
        <a:noFill/>
        <a:ln w="9525">
          <a:solidFill>
            <a:srgbClr val="000000"/>
          </a:solidFill>
          <a:prstDash val="dash"/>
          <a:round/>
          <a:headEnd/>
          <a:tailEnd/>
        </a:ln>
      </xdr:spPr>
    </xdr:sp>
    <xdr:clientData/>
  </xdr:twoCellAnchor>
  <xdr:twoCellAnchor>
    <xdr:from>
      <xdr:col>6</xdr:col>
      <xdr:colOff>9525</xdr:colOff>
      <xdr:row>25</xdr:row>
      <xdr:rowOff>9525</xdr:rowOff>
    </xdr:from>
    <xdr:to>
      <xdr:col>8</xdr:col>
      <xdr:colOff>9525</xdr:colOff>
      <xdr:row>39</xdr:row>
      <xdr:rowOff>152400</xdr:rowOff>
    </xdr:to>
    <xdr:sp macro="" textlink="">
      <xdr:nvSpPr>
        <xdr:cNvPr id="5" name="Rectangle 4">
          <a:extLst>
            <a:ext uri="{FF2B5EF4-FFF2-40B4-BE49-F238E27FC236}">
              <a16:creationId xmlns="" xmlns:a16="http://schemas.microsoft.com/office/drawing/2014/main" id="{7EDFF072-1798-4631-AFF9-6B51BC9F68C3}"/>
            </a:ext>
          </a:extLst>
        </xdr:cNvPr>
        <xdr:cNvSpPr>
          <a:spLocks noChangeArrowheads="1"/>
        </xdr:cNvSpPr>
      </xdr:nvSpPr>
      <xdr:spPr bwMode="auto">
        <a:xfrm>
          <a:off x="4581525" y="5337175"/>
          <a:ext cx="1282700" cy="2454275"/>
        </a:xfrm>
        <a:prstGeom prst="rect">
          <a:avLst/>
        </a:prstGeom>
        <a:solidFill>
          <a:srgbClr val="FFFFFF"/>
        </a:solidFill>
        <a:ln w="9525">
          <a:solidFill>
            <a:srgbClr val="000000"/>
          </a:solidFill>
          <a:prstDash val="dash"/>
          <a:miter lim="800000"/>
          <a:headEnd/>
          <a:tailEnd/>
        </a:ln>
      </xdr:spPr>
    </xdr:sp>
    <xdr:clientData/>
  </xdr:twoCellAnchor>
  <xdr:twoCellAnchor>
    <xdr:from>
      <xdr:col>6</xdr:col>
      <xdr:colOff>238125</xdr:colOff>
      <xdr:row>25</xdr:row>
      <xdr:rowOff>9525</xdr:rowOff>
    </xdr:from>
    <xdr:to>
      <xdr:col>7</xdr:col>
      <xdr:colOff>361950</xdr:colOff>
      <xdr:row>40</xdr:row>
      <xdr:rowOff>0</xdr:rowOff>
    </xdr:to>
    <xdr:sp macro="" textlink="">
      <xdr:nvSpPr>
        <xdr:cNvPr id="6" name="Rectangle 5">
          <a:extLst>
            <a:ext uri="{FF2B5EF4-FFF2-40B4-BE49-F238E27FC236}">
              <a16:creationId xmlns="" xmlns:a16="http://schemas.microsoft.com/office/drawing/2014/main" id="{57A07C37-8467-4580-84AE-C1A412A8D55F}"/>
            </a:ext>
          </a:extLst>
        </xdr:cNvPr>
        <xdr:cNvSpPr>
          <a:spLocks noChangeArrowheads="1"/>
        </xdr:cNvSpPr>
      </xdr:nvSpPr>
      <xdr:spPr bwMode="auto">
        <a:xfrm>
          <a:off x="4810125" y="5337175"/>
          <a:ext cx="765175" cy="2466975"/>
        </a:xfrm>
        <a:prstGeom prst="rect">
          <a:avLst/>
        </a:prstGeom>
        <a:solidFill>
          <a:srgbClr val="FFFFFF"/>
        </a:solidFill>
        <a:ln w="9525">
          <a:solidFill>
            <a:srgbClr val="000000"/>
          </a:solidFill>
          <a:prstDash val="dash"/>
          <a:miter lim="800000"/>
          <a:headEnd/>
          <a:tailEnd/>
        </a:ln>
      </xdr:spPr>
    </xdr:sp>
    <xdr:clientData/>
  </xdr:twoCellAnchor>
  <xdr:twoCellAnchor>
    <xdr:from>
      <xdr:col>7</xdr:col>
      <xdr:colOff>361950</xdr:colOff>
      <xdr:row>25</xdr:row>
      <xdr:rowOff>0</xdr:rowOff>
    </xdr:from>
    <xdr:to>
      <xdr:col>7</xdr:col>
      <xdr:colOff>361950</xdr:colOff>
      <xdr:row>39</xdr:row>
      <xdr:rowOff>152400</xdr:rowOff>
    </xdr:to>
    <xdr:sp macro="" textlink="">
      <xdr:nvSpPr>
        <xdr:cNvPr id="7" name="Line 6">
          <a:extLst>
            <a:ext uri="{FF2B5EF4-FFF2-40B4-BE49-F238E27FC236}">
              <a16:creationId xmlns="" xmlns:a16="http://schemas.microsoft.com/office/drawing/2014/main" id="{C099EE30-03B8-46C9-8DD9-DC251E1D3EB4}"/>
            </a:ext>
          </a:extLst>
        </xdr:cNvPr>
        <xdr:cNvSpPr>
          <a:spLocks noChangeShapeType="1"/>
        </xdr:cNvSpPr>
      </xdr:nvSpPr>
      <xdr:spPr bwMode="auto">
        <a:xfrm>
          <a:off x="5575300" y="5327650"/>
          <a:ext cx="0" cy="2463800"/>
        </a:xfrm>
        <a:prstGeom prst="line">
          <a:avLst/>
        </a:prstGeom>
        <a:noFill/>
        <a:ln w="28575">
          <a:solidFill>
            <a:srgbClr val="000000"/>
          </a:solidFill>
          <a:round/>
          <a:headEnd/>
          <a:tailEnd/>
        </a:ln>
      </xdr:spPr>
    </xdr:sp>
    <xdr:clientData/>
  </xdr:twoCellAnchor>
  <xdr:twoCellAnchor>
    <xdr:from>
      <xdr:col>7</xdr:col>
      <xdr:colOff>47625</xdr:colOff>
      <xdr:row>25</xdr:row>
      <xdr:rowOff>0</xdr:rowOff>
    </xdr:from>
    <xdr:to>
      <xdr:col>7</xdr:col>
      <xdr:colOff>47625</xdr:colOff>
      <xdr:row>39</xdr:row>
      <xdr:rowOff>152400</xdr:rowOff>
    </xdr:to>
    <xdr:sp macro="" textlink="">
      <xdr:nvSpPr>
        <xdr:cNvPr id="8" name="Line 7">
          <a:extLst>
            <a:ext uri="{FF2B5EF4-FFF2-40B4-BE49-F238E27FC236}">
              <a16:creationId xmlns="" xmlns:a16="http://schemas.microsoft.com/office/drawing/2014/main" id="{FF861C1B-B660-4ECA-A7A0-581A886203EB}"/>
            </a:ext>
          </a:extLst>
        </xdr:cNvPr>
        <xdr:cNvSpPr>
          <a:spLocks noChangeShapeType="1"/>
        </xdr:cNvSpPr>
      </xdr:nvSpPr>
      <xdr:spPr bwMode="auto">
        <a:xfrm>
          <a:off x="5260975" y="5327650"/>
          <a:ext cx="0" cy="2463800"/>
        </a:xfrm>
        <a:prstGeom prst="line">
          <a:avLst/>
        </a:prstGeom>
        <a:noFill/>
        <a:ln w="28575">
          <a:solidFill>
            <a:srgbClr val="000000"/>
          </a:solidFill>
          <a:round/>
          <a:headEnd/>
          <a:tailEnd/>
        </a:ln>
      </xdr:spPr>
    </xdr:sp>
    <xdr:clientData/>
  </xdr:twoCellAnchor>
  <xdr:twoCellAnchor>
    <xdr:from>
      <xdr:col>2</xdr:col>
      <xdr:colOff>234950</xdr:colOff>
      <xdr:row>29</xdr:row>
      <xdr:rowOff>152400</xdr:rowOff>
    </xdr:from>
    <xdr:to>
      <xdr:col>5</xdr:col>
      <xdr:colOff>19050</xdr:colOff>
      <xdr:row>30</xdr:row>
      <xdr:rowOff>0</xdr:rowOff>
    </xdr:to>
    <xdr:sp macro="" textlink="">
      <xdr:nvSpPr>
        <xdr:cNvPr id="9" name="Line 8">
          <a:extLst>
            <a:ext uri="{FF2B5EF4-FFF2-40B4-BE49-F238E27FC236}">
              <a16:creationId xmlns="" xmlns:a16="http://schemas.microsoft.com/office/drawing/2014/main" id="{73584949-217F-4ADB-890D-E994EFDB090E}"/>
            </a:ext>
          </a:extLst>
        </xdr:cNvPr>
        <xdr:cNvSpPr>
          <a:spLocks noChangeShapeType="1"/>
        </xdr:cNvSpPr>
      </xdr:nvSpPr>
      <xdr:spPr bwMode="auto">
        <a:xfrm>
          <a:off x="990600" y="5048250"/>
          <a:ext cx="2432050" cy="12700"/>
        </a:xfrm>
        <a:prstGeom prst="line">
          <a:avLst/>
        </a:prstGeom>
        <a:noFill/>
        <a:ln w="9525">
          <a:solidFill>
            <a:srgbClr val="000000"/>
          </a:solidFill>
          <a:round/>
          <a:headEnd/>
          <a:tailEnd/>
        </a:ln>
      </xdr:spPr>
    </xdr:sp>
    <xdr:clientData/>
  </xdr:twoCellAnchor>
  <xdr:twoCellAnchor>
    <xdr:from>
      <xdr:col>2</xdr:col>
      <xdr:colOff>222250</xdr:colOff>
      <xdr:row>33</xdr:row>
      <xdr:rowOff>152400</xdr:rowOff>
    </xdr:from>
    <xdr:to>
      <xdr:col>5</xdr:col>
      <xdr:colOff>28575</xdr:colOff>
      <xdr:row>34</xdr:row>
      <xdr:rowOff>0</xdr:rowOff>
    </xdr:to>
    <xdr:sp macro="" textlink="">
      <xdr:nvSpPr>
        <xdr:cNvPr id="10" name="Line 9">
          <a:extLst>
            <a:ext uri="{FF2B5EF4-FFF2-40B4-BE49-F238E27FC236}">
              <a16:creationId xmlns="" xmlns:a16="http://schemas.microsoft.com/office/drawing/2014/main" id="{CF26AC32-6253-40A1-8368-BA04383528FF}"/>
            </a:ext>
          </a:extLst>
        </xdr:cNvPr>
        <xdr:cNvSpPr>
          <a:spLocks noChangeShapeType="1"/>
        </xdr:cNvSpPr>
      </xdr:nvSpPr>
      <xdr:spPr bwMode="auto">
        <a:xfrm>
          <a:off x="977900" y="5708650"/>
          <a:ext cx="2454275" cy="12700"/>
        </a:xfrm>
        <a:prstGeom prst="line">
          <a:avLst/>
        </a:prstGeom>
        <a:noFill/>
        <a:ln w="9525">
          <a:solidFill>
            <a:srgbClr val="000000"/>
          </a:solidFill>
          <a:round/>
          <a:headEnd/>
          <a:tailEnd/>
        </a:ln>
      </xdr:spPr>
    </xdr:sp>
    <xdr:clientData/>
  </xdr:twoCellAnchor>
  <xdr:twoCellAnchor>
    <xdr:from>
      <xdr:col>5</xdr:col>
      <xdr:colOff>1</xdr:colOff>
      <xdr:row>30</xdr:row>
      <xdr:rowOff>0</xdr:rowOff>
    </xdr:from>
    <xdr:to>
      <xdr:col>7</xdr:col>
      <xdr:colOff>381001</xdr:colOff>
      <xdr:row>30</xdr:row>
      <xdr:rowOff>0</xdr:rowOff>
    </xdr:to>
    <xdr:sp macro="" textlink="">
      <xdr:nvSpPr>
        <xdr:cNvPr id="11" name="Line 10">
          <a:extLst>
            <a:ext uri="{FF2B5EF4-FFF2-40B4-BE49-F238E27FC236}">
              <a16:creationId xmlns="" xmlns:a16="http://schemas.microsoft.com/office/drawing/2014/main" id="{3135B43A-E299-4D25-89BF-4FF0E5CBE8CF}"/>
            </a:ext>
          </a:extLst>
        </xdr:cNvPr>
        <xdr:cNvSpPr>
          <a:spLocks noChangeShapeType="1"/>
        </xdr:cNvSpPr>
      </xdr:nvSpPr>
      <xdr:spPr bwMode="auto">
        <a:xfrm>
          <a:off x="3403601" y="5060950"/>
          <a:ext cx="2190750" cy="0"/>
        </a:xfrm>
        <a:prstGeom prst="line">
          <a:avLst/>
        </a:prstGeom>
        <a:noFill/>
        <a:ln w="9525">
          <a:solidFill>
            <a:srgbClr val="000000"/>
          </a:solidFill>
          <a:prstDash val="dash"/>
          <a:round/>
          <a:headEnd/>
          <a:tailEnd/>
        </a:ln>
      </xdr:spPr>
    </xdr:sp>
    <xdr:clientData/>
  </xdr:twoCellAnchor>
  <xdr:twoCellAnchor>
    <xdr:from>
      <xdr:col>5</xdr:col>
      <xdr:colOff>1</xdr:colOff>
      <xdr:row>34</xdr:row>
      <xdr:rowOff>0</xdr:rowOff>
    </xdr:from>
    <xdr:to>
      <xdr:col>7</xdr:col>
      <xdr:colOff>368301</xdr:colOff>
      <xdr:row>34</xdr:row>
      <xdr:rowOff>0</xdr:rowOff>
    </xdr:to>
    <xdr:sp macro="" textlink="">
      <xdr:nvSpPr>
        <xdr:cNvPr id="12" name="Line 11">
          <a:extLst>
            <a:ext uri="{FF2B5EF4-FFF2-40B4-BE49-F238E27FC236}">
              <a16:creationId xmlns="" xmlns:a16="http://schemas.microsoft.com/office/drawing/2014/main" id="{B90520CC-D4F6-4BEE-95BF-B6EA9B7EA173}"/>
            </a:ext>
          </a:extLst>
        </xdr:cNvPr>
        <xdr:cNvSpPr>
          <a:spLocks noChangeShapeType="1"/>
        </xdr:cNvSpPr>
      </xdr:nvSpPr>
      <xdr:spPr bwMode="auto">
        <a:xfrm>
          <a:off x="3403601" y="5721350"/>
          <a:ext cx="2178050" cy="0"/>
        </a:xfrm>
        <a:prstGeom prst="line">
          <a:avLst/>
        </a:prstGeom>
        <a:noFill/>
        <a:ln w="9525">
          <a:solidFill>
            <a:srgbClr val="000000"/>
          </a:solidFill>
          <a:prstDash val="dash"/>
          <a:round/>
          <a:headEnd/>
          <a:tailEnd/>
        </a:ln>
      </xdr:spPr>
    </xdr:sp>
    <xdr:clientData/>
  </xdr:twoCellAnchor>
  <xdr:twoCellAnchor>
    <xdr:from>
      <xdr:col>2</xdr:col>
      <xdr:colOff>0</xdr:colOff>
      <xdr:row>16</xdr:row>
      <xdr:rowOff>0</xdr:rowOff>
    </xdr:from>
    <xdr:to>
      <xdr:col>4</xdr:col>
      <xdr:colOff>0</xdr:colOff>
      <xdr:row>17</xdr:row>
      <xdr:rowOff>95250</xdr:rowOff>
    </xdr:to>
    <xdr:sp macro="" textlink="">
      <xdr:nvSpPr>
        <xdr:cNvPr id="13" name="Rectangle 12">
          <a:extLst>
            <a:ext uri="{FF2B5EF4-FFF2-40B4-BE49-F238E27FC236}">
              <a16:creationId xmlns="" xmlns:a16="http://schemas.microsoft.com/office/drawing/2014/main" id="{8633F41F-5439-4EA8-9CEC-F2708A072BFA}"/>
            </a:ext>
          </a:extLst>
        </xdr:cNvPr>
        <xdr:cNvSpPr>
          <a:spLocks noChangeArrowheads="1"/>
        </xdr:cNvSpPr>
      </xdr:nvSpPr>
      <xdr:spPr bwMode="auto">
        <a:xfrm>
          <a:off x="755650" y="3911600"/>
          <a:ext cx="1282700" cy="323850"/>
        </a:xfrm>
        <a:prstGeom prst="rect">
          <a:avLst/>
        </a:prstGeom>
        <a:solidFill>
          <a:srgbClr val="FFFFFF"/>
        </a:solidFill>
        <a:ln w="28575">
          <a:solidFill>
            <a:srgbClr val="000000"/>
          </a:solidFill>
          <a:miter lim="800000"/>
          <a:headEnd/>
          <a:tailEnd/>
        </a:ln>
      </xdr:spPr>
    </xdr:sp>
    <xdr:clientData/>
  </xdr:twoCellAnchor>
  <xdr:twoCellAnchor>
    <xdr:from>
      <xdr:col>6</xdr:col>
      <xdr:colOff>0</xdr:colOff>
      <xdr:row>16</xdr:row>
      <xdr:rowOff>9525</xdr:rowOff>
    </xdr:from>
    <xdr:to>
      <xdr:col>8</xdr:col>
      <xdr:colOff>0</xdr:colOff>
      <xdr:row>17</xdr:row>
      <xdr:rowOff>9525</xdr:rowOff>
    </xdr:to>
    <xdr:sp macro="" textlink="">
      <xdr:nvSpPr>
        <xdr:cNvPr id="14" name="Rectangle 13">
          <a:extLst>
            <a:ext uri="{FF2B5EF4-FFF2-40B4-BE49-F238E27FC236}">
              <a16:creationId xmlns="" xmlns:a16="http://schemas.microsoft.com/office/drawing/2014/main" id="{5B861865-310E-4422-8807-AFD745B9A158}"/>
            </a:ext>
          </a:extLst>
        </xdr:cNvPr>
        <xdr:cNvSpPr>
          <a:spLocks noChangeArrowheads="1"/>
        </xdr:cNvSpPr>
      </xdr:nvSpPr>
      <xdr:spPr bwMode="auto">
        <a:xfrm>
          <a:off x="4572000" y="3921125"/>
          <a:ext cx="1282700" cy="228600"/>
        </a:xfrm>
        <a:prstGeom prst="rect">
          <a:avLst/>
        </a:prstGeom>
        <a:solidFill>
          <a:srgbClr val="FFFFFF"/>
        </a:solidFill>
        <a:ln w="28575">
          <a:solidFill>
            <a:srgbClr val="000000"/>
          </a:solidFill>
          <a:miter lim="800000"/>
          <a:headEnd/>
          <a:tailEnd/>
        </a:ln>
      </xdr:spPr>
    </xdr:sp>
    <xdr:clientData/>
  </xdr:twoCellAnchor>
  <xdr:twoCellAnchor>
    <xdr:from>
      <xdr:col>2</xdr:col>
      <xdr:colOff>266700</xdr:colOff>
      <xdr:row>10</xdr:row>
      <xdr:rowOff>152400</xdr:rowOff>
    </xdr:from>
    <xdr:to>
      <xdr:col>2</xdr:col>
      <xdr:colOff>266700</xdr:colOff>
      <xdr:row>16</xdr:row>
      <xdr:rowOff>0</xdr:rowOff>
    </xdr:to>
    <xdr:sp macro="" textlink="">
      <xdr:nvSpPr>
        <xdr:cNvPr id="15" name="Line 14">
          <a:extLst>
            <a:ext uri="{FF2B5EF4-FFF2-40B4-BE49-F238E27FC236}">
              <a16:creationId xmlns="" xmlns:a16="http://schemas.microsoft.com/office/drawing/2014/main" id="{22262A6A-F788-4E28-92F6-7A72D7BD7F63}"/>
            </a:ext>
          </a:extLst>
        </xdr:cNvPr>
        <xdr:cNvSpPr>
          <a:spLocks noChangeShapeType="1"/>
        </xdr:cNvSpPr>
      </xdr:nvSpPr>
      <xdr:spPr bwMode="auto">
        <a:xfrm flipV="1">
          <a:off x="1022350" y="3041650"/>
          <a:ext cx="0" cy="869950"/>
        </a:xfrm>
        <a:prstGeom prst="line">
          <a:avLst/>
        </a:prstGeom>
        <a:noFill/>
        <a:ln w="28575">
          <a:solidFill>
            <a:srgbClr val="000000"/>
          </a:solidFill>
          <a:round/>
          <a:headEnd/>
          <a:tailEnd/>
        </a:ln>
      </xdr:spPr>
    </xdr:sp>
    <xdr:clientData/>
  </xdr:twoCellAnchor>
  <xdr:twoCellAnchor>
    <xdr:from>
      <xdr:col>7</xdr:col>
      <xdr:colOff>371475</xdr:colOff>
      <xdr:row>9</xdr:row>
      <xdr:rowOff>142875</xdr:rowOff>
    </xdr:from>
    <xdr:to>
      <xdr:col>7</xdr:col>
      <xdr:colOff>371475</xdr:colOff>
      <xdr:row>16</xdr:row>
      <xdr:rowOff>0</xdr:rowOff>
    </xdr:to>
    <xdr:sp macro="" textlink="">
      <xdr:nvSpPr>
        <xdr:cNvPr id="16" name="Line 15">
          <a:extLst>
            <a:ext uri="{FF2B5EF4-FFF2-40B4-BE49-F238E27FC236}">
              <a16:creationId xmlns="" xmlns:a16="http://schemas.microsoft.com/office/drawing/2014/main" id="{0F1E7DCC-599C-4F7C-AD91-17A11B42B04B}"/>
            </a:ext>
          </a:extLst>
        </xdr:cNvPr>
        <xdr:cNvSpPr>
          <a:spLocks noChangeShapeType="1"/>
        </xdr:cNvSpPr>
      </xdr:nvSpPr>
      <xdr:spPr bwMode="auto">
        <a:xfrm flipV="1">
          <a:off x="5584825" y="2803525"/>
          <a:ext cx="0" cy="1108075"/>
        </a:xfrm>
        <a:prstGeom prst="line">
          <a:avLst/>
        </a:prstGeom>
        <a:noFill/>
        <a:ln w="28575">
          <a:solidFill>
            <a:srgbClr val="000000"/>
          </a:solidFill>
          <a:round/>
          <a:headEnd/>
          <a:tailEnd/>
        </a:ln>
      </xdr:spPr>
    </xdr:sp>
    <xdr:clientData/>
  </xdr:twoCellAnchor>
  <xdr:twoCellAnchor>
    <xdr:from>
      <xdr:col>2</xdr:col>
      <xdr:colOff>266700</xdr:colOff>
      <xdr:row>9</xdr:row>
      <xdr:rowOff>142875</xdr:rowOff>
    </xdr:from>
    <xdr:to>
      <xdr:col>2</xdr:col>
      <xdr:colOff>590550</xdr:colOff>
      <xdr:row>10</xdr:row>
      <xdr:rowOff>152400</xdr:rowOff>
    </xdr:to>
    <xdr:sp macro="" textlink="">
      <xdr:nvSpPr>
        <xdr:cNvPr id="17" name="Rectangle 16">
          <a:extLst>
            <a:ext uri="{FF2B5EF4-FFF2-40B4-BE49-F238E27FC236}">
              <a16:creationId xmlns="" xmlns:a16="http://schemas.microsoft.com/office/drawing/2014/main" id="{4853F81D-E312-458A-9BB9-E7A195CE86DC}"/>
            </a:ext>
          </a:extLst>
        </xdr:cNvPr>
        <xdr:cNvSpPr>
          <a:spLocks noChangeArrowheads="1"/>
        </xdr:cNvSpPr>
      </xdr:nvSpPr>
      <xdr:spPr bwMode="auto">
        <a:xfrm>
          <a:off x="1022350" y="2803525"/>
          <a:ext cx="323850" cy="238125"/>
        </a:xfrm>
        <a:prstGeom prst="rect">
          <a:avLst/>
        </a:prstGeom>
        <a:solidFill>
          <a:srgbClr val="FFFFFF"/>
        </a:solidFill>
        <a:ln w="28575">
          <a:solidFill>
            <a:srgbClr val="000000"/>
          </a:solidFill>
          <a:miter lim="800000"/>
          <a:headEnd/>
          <a:tailEnd/>
        </a:ln>
      </xdr:spPr>
    </xdr:sp>
    <xdr:clientData/>
  </xdr:twoCellAnchor>
  <xdr:twoCellAnchor>
    <xdr:from>
      <xdr:col>7</xdr:col>
      <xdr:colOff>47625</xdr:colOff>
      <xdr:row>9</xdr:row>
      <xdr:rowOff>152400</xdr:rowOff>
    </xdr:from>
    <xdr:to>
      <xdr:col>7</xdr:col>
      <xdr:colOff>371475</xdr:colOff>
      <xdr:row>11</xdr:row>
      <xdr:rowOff>0</xdr:rowOff>
    </xdr:to>
    <xdr:sp macro="" textlink="">
      <xdr:nvSpPr>
        <xdr:cNvPr id="18" name="Rectangle 17">
          <a:extLst>
            <a:ext uri="{FF2B5EF4-FFF2-40B4-BE49-F238E27FC236}">
              <a16:creationId xmlns="" xmlns:a16="http://schemas.microsoft.com/office/drawing/2014/main" id="{A4C85F7B-B33E-4F90-813A-D11B8F9BAC6B}"/>
            </a:ext>
          </a:extLst>
        </xdr:cNvPr>
        <xdr:cNvSpPr>
          <a:spLocks noChangeArrowheads="1"/>
        </xdr:cNvSpPr>
      </xdr:nvSpPr>
      <xdr:spPr bwMode="auto">
        <a:xfrm>
          <a:off x="5260975" y="2813050"/>
          <a:ext cx="323850" cy="241300"/>
        </a:xfrm>
        <a:prstGeom prst="rect">
          <a:avLst/>
        </a:prstGeom>
        <a:solidFill>
          <a:srgbClr val="FFFFFF"/>
        </a:solidFill>
        <a:ln w="28575">
          <a:solidFill>
            <a:srgbClr val="000000"/>
          </a:solidFill>
          <a:miter lim="800000"/>
          <a:headEnd/>
          <a:tailEnd/>
        </a:ln>
      </xdr:spPr>
    </xdr:sp>
    <xdr:clientData/>
  </xdr:twoCellAnchor>
  <xdr:twoCellAnchor>
    <xdr:from>
      <xdr:col>6</xdr:col>
      <xdr:colOff>219075</xdr:colOff>
      <xdr:row>11</xdr:row>
      <xdr:rowOff>0</xdr:rowOff>
    </xdr:from>
    <xdr:to>
      <xdr:col>7</xdr:col>
      <xdr:colOff>38100</xdr:colOff>
      <xdr:row>16</xdr:row>
      <xdr:rowOff>9525</xdr:rowOff>
    </xdr:to>
    <xdr:sp macro="" textlink="">
      <xdr:nvSpPr>
        <xdr:cNvPr id="19" name="Line 18">
          <a:extLst>
            <a:ext uri="{FF2B5EF4-FFF2-40B4-BE49-F238E27FC236}">
              <a16:creationId xmlns="" xmlns:a16="http://schemas.microsoft.com/office/drawing/2014/main" id="{DAB9BE5B-54C5-4C4B-9338-488F0809EEAA}"/>
            </a:ext>
          </a:extLst>
        </xdr:cNvPr>
        <xdr:cNvSpPr>
          <a:spLocks noChangeShapeType="1"/>
        </xdr:cNvSpPr>
      </xdr:nvSpPr>
      <xdr:spPr bwMode="auto">
        <a:xfrm flipH="1">
          <a:off x="4791075" y="3054350"/>
          <a:ext cx="460375" cy="866775"/>
        </a:xfrm>
        <a:prstGeom prst="line">
          <a:avLst/>
        </a:prstGeom>
        <a:noFill/>
        <a:ln w="28575">
          <a:solidFill>
            <a:srgbClr val="000000"/>
          </a:solidFill>
          <a:round/>
          <a:headEnd/>
          <a:tailEnd/>
        </a:ln>
      </xdr:spPr>
    </xdr:sp>
    <xdr:clientData/>
  </xdr:twoCellAnchor>
  <xdr:twoCellAnchor>
    <xdr:from>
      <xdr:col>2</xdr:col>
      <xdr:colOff>571500</xdr:colOff>
      <xdr:row>10</xdr:row>
      <xdr:rowOff>123825</xdr:rowOff>
    </xdr:from>
    <xdr:to>
      <xdr:col>3</xdr:col>
      <xdr:colOff>400050</xdr:colOff>
      <xdr:row>16</xdr:row>
      <xdr:rowOff>9525</xdr:rowOff>
    </xdr:to>
    <xdr:sp macro="" textlink="">
      <xdr:nvSpPr>
        <xdr:cNvPr id="20" name="Line 19">
          <a:extLst>
            <a:ext uri="{FF2B5EF4-FFF2-40B4-BE49-F238E27FC236}">
              <a16:creationId xmlns="" xmlns:a16="http://schemas.microsoft.com/office/drawing/2014/main" id="{CD249A64-0A03-4AAF-8493-35525F5E8A20}"/>
            </a:ext>
          </a:extLst>
        </xdr:cNvPr>
        <xdr:cNvSpPr>
          <a:spLocks noChangeShapeType="1"/>
        </xdr:cNvSpPr>
      </xdr:nvSpPr>
      <xdr:spPr bwMode="auto">
        <a:xfrm>
          <a:off x="1327150" y="3013075"/>
          <a:ext cx="469900" cy="908050"/>
        </a:xfrm>
        <a:prstGeom prst="line">
          <a:avLst/>
        </a:prstGeom>
        <a:noFill/>
        <a:ln w="28575">
          <a:solidFill>
            <a:srgbClr val="000000"/>
          </a:solidFill>
          <a:round/>
          <a:headEnd/>
          <a:tailEnd/>
        </a:ln>
      </xdr:spPr>
    </xdr:sp>
    <xdr:clientData/>
  </xdr:twoCellAnchor>
  <xdr:twoCellAnchor>
    <xdr:from>
      <xdr:col>2</xdr:col>
      <xdr:colOff>0</xdr:colOff>
      <xdr:row>17</xdr:row>
      <xdr:rowOff>9525</xdr:rowOff>
    </xdr:from>
    <xdr:to>
      <xdr:col>4</xdr:col>
      <xdr:colOff>0</xdr:colOff>
      <xdr:row>18</xdr:row>
      <xdr:rowOff>9525</xdr:rowOff>
    </xdr:to>
    <xdr:sp macro="" textlink="">
      <xdr:nvSpPr>
        <xdr:cNvPr id="21" name="Rectangle 20">
          <a:extLst>
            <a:ext uri="{FF2B5EF4-FFF2-40B4-BE49-F238E27FC236}">
              <a16:creationId xmlns="" xmlns:a16="http://schemas.microsoft.com/office/drawing/2014/main" id="{E817F391-05CF-4C9B-81B3-8AABF353EA27}"/>
            </a:ext>
          </a:extLst>
        </xdr:cNvPr>
        <xdr:cNvSpPr>
          <a:spLocks noChangeArrowheads="1"/>
        </xdr:cNvSpPr>
      </xdr:nvSpPr>
      <xdr:spPr bwMode="auto">
        <a:xfrm>
          <a:off x="755650" y="4149725"/>
          <a:ext cx="1282700" cy="228600"/>
        </a:xfrm>
        <a:prstGeom prst="rect">
          <a:avLst/>
        </a:prstGeom>
        <a:solidFill>
          <a:srgbClr val="FFFFFF"/>
        </a:solidFill>
        <a:ln w="28575">
          <a:solidFill>
            <a:srgbClr val="000000"/>
          </a:solidFill>
          <a:miter lim="800000"/>
          <a:headEnd/>
          <a:tailEnd/>
        </a:ln>
      </xdr:spPr>
    </xdr:sp>
    <xdr:clientData/>
  </xdr:twoCellAnchor>
  <xdr:twoCellAnchor>
    <xdr:from>
      <xdr:col>6</xdr:col>
      <xdr:colOff>0</xdr:colOff>
      <xdr:row>17</xdr:row>
      <xdr:rowOff>0</xdr:rowOff>
    </xdr:from>
    <xdr:to>
      <xdr:col>8</xdr:col>
      <xdr:colOff>0</xdr:colOff>
      <xdr:row>18</xdr:row>
      <xdr:rowOff>0</xdr:rowOff>
    </xdr:to>
    <xdr:sp macro="" textlink="">
      <xdr:nvSpPr>
        <xdr:cNvPr id="22" name="Rectangle 21">
          <a:extLst>
            <a:ext uri="{FF2B5EF4-FFF2-40B4-BE49-F238E27FC236}">
              <a16:creationId xmlns="" xmlns:a16="http://schemas.microsoft.com/office/drawing/2014/main" id="{13510BBF-9A9B-4625-AA8D-A8797B7A695B}"/>
            </a:ext>
          </a:extLst>
        </xdr:cNvPr>
        <xdr:cNvSpPr>
          <a:spLocks noChangeArrowheads="1"/>
        </xdr:cNvSpPr>
      </xdr:nvSpPr>
      <xdr:spPr bwMode="auto">
        <a:xfrm>
          <a:off x="4572000" y="3213100"/>
          <a:ext cx="1282700" cy="228600"/>
        </a:xfrm>
        <a:prstGeom prst="rect">
          <a:avLst/>
        </a:prstGeom>
        <a:solidFill>
          <a:srgbClr val="FFFFFF"/>
        </a:solidFill>
        <a:ln w="28575">
          <a:solidFill>
            <a:srgbClr val="000000"/>
          </a:solidFill>
          <a:miter lim="800000"/>
          <a:headEnd/>
          <a:tailEnd/>
        </a:ln>
      </xdr:spPr>
    </xdr:sp>
    <xdr:clientData/>
  </xdr:twoCellAnchor>
  <xdr:twoCellAnchor>
    <xdr:from>
      <xdr:col>2</xdr:col>
      <xdr:colOff>266700</xdr:colOff>
      <xdr:row>15</xdr:row>
      <xdr:rowOff>9525</xdr:rowOff>
    </xdr:from>
    <xdr:to>
      <xdr:col>3</xdr:col>
      <xdr:colOff>342900</xdr:colOff>
      <xdr:row>15</xdr:row>
      <xdr:rowOff>9525</xdr:rowOff>
    </xdr:to>
    <xdr:sp macro="" textlink="">
      <xdr:nvSpPr>
        <xdr:cNvPr id="23" name="Line 22">
          <a:extLst>
            <a:ext uri="{FF2B5EF4-FFF2-40B4-BE49-F238E27FC236}">
              <a16:creationId xmlns="" xmlns:a16="http://schemas.microsoft.com/office/drawing/2014/main" id="{71C57190-A50A-4066-A7E1-CB9C8AB18986}"/>
            </a:ext>
          </a:extLst>
        </xdr:cNvPr>
        <xdr:cNvSpPr>
          <a:spLocks noChangeShapeType="1"/>
        </xdr:cNvSpPr>
      </xdr:nvSpPr>
      <xdr:spPr bwMode="auto">
        <a:xfrm>
          <a:off x="1022350" y="3724275"/>
          <a:ext cx="717550" cy="0"/>
        </a:xfrm>
        <a:prstGeom prst="line">
          <a:avLst/>
        </a:prstGeom>
        <a:noFill/>
        <a:ln w="9525">
          <a:solidFill>
            <a:srgbClr val="000000"/>
          </a:solidFill>
          <a:prstDash val="dash"/>
          <a:round/>
          <a:headEnd/>
          <a:tailEnd/>
        </a:ln>
      </xdr:spPr>
    </xdr:sp>
    <xdr:clientData/>
  </xdr:twoCellAnchor>
  <xdr:twoCellAnchor>
    <xdr:from>
      <xdr:col>2</xdr:col>
      <xdr:colOff>276225</xdr:colOff>
      <xdr:row>13</xdr:row>
      <xdr:rowOff>0</xdr:rowOff>
    </xdr:from>
    <xdr:to>
      <xdr:col>3</xdr:col>
      <xdr:colOff>209550</xdr:colOff>
      <xdr:row>13</xdr:row>
      <xdr:rowOff>0</xdr:rowOff>
    </xdr:to>
    <xdr:sp macro="" textlink="">
      <xdr:nvSpPr>
        <xdr:cNvPr id="24" name="Line 23">
          <a:extLst>
            <a:ext uri="{FF2B5EF4-FFF2-40B4-BE49-F238E27FC236}">
              <a16:creationId xmlns="" xmlns:a16="http://schemas.microsoft.com/office/drawing/2014/main" id="{85B32470-5606-4601-BC67-5A47D79E2227}"/>
            </a:ext>
          </a:extLst>
        </xdr:cNvPr>
        <xdr:cNvSpPr>
          <a:spLocks noChangeShapeType="1"/>
        </xdr:cNvSpPr>
      </xdr:nvSpPr>
      <xdr:spPr bwMode="auto">
        <a:xfrm>
          <a:off x="1031875" y="3384550"/>
          <a:ext cx="574675" cy="0"/>
        </a:xfrm>
        <a:prstGeom prst="line">
          <a:avLst/>
        </a:prstGeom>
        <a:noFill/>
        <a:ln w="9525">
          <a:solidFill>
            <a:srgbClr val="000000"/>
          </a:solidFill>
          <a:prstDash val="dash"/>
          <a:round/>
          <a:headEnd/>
          <a:tailEnd/>
        </a:ln>
      </xdr:spPr>
    </xdr:sp>
    <xdr:clientData/>
  </xdr:twoCellAnchor>
  <xdr:twoCellAnchor>
    <xdr:from>
      <xdr:col>3</xdr:col>
      <xdr:colOff>342900</xdr:colOff>
      <xdr:row>15</xdr:row>
      <xdr:rowOff>0</xdr:rowOff>
    </xdr:from>
    <xdr:to>
      <xdr:col>6</xdr:col>
      <xdr:colOff>285750</xdr:colOff>
      <xdr:row>15</xdr:row>
      <xdr:rowOff>0</xdr:rowOff>
    </xdr:to>
    <xdr:sp macro="" textlink="">
      <xdr:nvSpPr>
        <xdr:cNvPr id="25" name="Line 24">
          <a:extLst>
            <a:ext uri="{FF2B5EF4-FFF2-40B4-BE49-F238E27FC236}">
              <a16:creationId xmlns="" xmlns:a16="http://schemas.microsoft.com/office/drawing/2014/main" id="{68382EF8-0B5B-47F7-83D9-0E250FA17FEE}"/>
            </a:ext>
          </a:extLst>
        </xdr:cNvPr>
        <xdr:cNvSpPr>
          <a:spLocks noChangeShapeType="1"/>
        </xdr:cNvSpPr>
      </xdr:nvSpPr>
      <xdr:spPr bwMode="auto">
        <a:xfrm>
          <a:off x="1739900" y="3714750"/>
          <a:ext cx="3117850" cy="0"/>
        </a:xfrm>
        <a:prstGeom prst="line">
          <a:avLst/>
        </a:prstGeom>
        <a:noFill/>
        <a:ln w="9525">
          <a:solidFill>
            <a:srgbClr val="000000"/>
          </a:solidFill>
          <a:round/>
          <a:headEnd/>
          <a:tailEnd/>
        </a:ln>
      </xdr:spPr>
    </xdr:sp>
    <xdr:clientData/>
  </xdr:twoCellAnchor>
  <xdr:twoCellAnchor>
    <xdr:from>
      <xdr:col>3</xdr:col>
      <xdr:colOff>219075</xdr:colOff>
      <xdr:row>13</xdr:row>
      <xdr:rowOff>0</xdr:rowOff>
    </xdr:from>
    <xdr:to>
      <xdr:col>6</xdr:col>
      <xdr:colOff>400050</xdr:colOff>
      <xdr:row>13</xdr:row>
      <xdr:rowOff>0</xdr:rowOff>
    </xdr:to>
    <xdr:sp macro="" textlink="">
      <xdr:nvSpPr>
        <xdr:cNvPr id="26" name="Line 25">
          <a:extLst>
            <a:ext uri="{FF2B5EF4-FFF2-40B4-BE49-F238E27FC236}">
              <a16:creationId xmlns="" xmlns:a16="http://schemas.microsoft.com/office/drawing/2014/main" id="{DFEA73B3-F65D-4E9E-9688-E05CDAB638C4}"/>
            </a:ext>
          </a:extLst>
        </xdr:cNvPr>
        <xdr:cNvSpPr>
          <a:spLocks noChangeShapeType="1"/>
        </xdr:cNvSpPr>
      </xdr:nvSpPr>
      <xdr:spPr bwMode="auto">
        <a:xfrm>
          <a:off x="1616075" y="3384550"/>
          <a:ext cx="3355975" cy="0"/>
        </a:xfrm>
        <a:prstGeom prst="line">
          <a:avLst/>
        </a:prstGeom>
        <a:noFill/>
        <a:ln w="9525">
          <a:solidFill>
            <a:srgbClr val="000000"/>
          </a:solidFill>
          <a:round/>
          <a:headEnd/>
          <a:tailEnd/>
        </a:ln>
      </xdr:spPr>
    </xdr:sp>
    <xdr:clientData/>
  </xdr:twoCellAnchor>
  <xdr:twoCellAnchor>
    <xdr:from>
      <xdr:col>6</xdr:col>
      <xdr:colOff>295275</xdr:colOff>
      <xdr:row>15</xdr:row>
      <xdr:rowOff>0</xdr:rowOff>
    </xdr:from>
    <xdr:to>
      <xdr:col>7</xdr:col>
      <xdr:colOff>371475</xdr:colOff>
      <xdr:row>15</xdr:row>
      <xdr:rowOff>0</xdr:rowOff>
    </xdr:to>
    <xdr:sp macro="" textlink="">
      <xdr:nvSpPr>
        <xdr:cNvPr id="27" name="Line 26">
          <a:extLst>
            <a:ext uri="{FF2B5EF4-FFF2-40B4-BE49-F238E27FC236}">
              <a16:creationId xmlns="" xmlns:a16="http://schemas.microsoft.com/office/drawing/2014/main" id="{8238F408-4962-407C-8BC2-45F465883ADF}"/>
            </a:ext>
          </a:extLst>
        </xdr:cNvPr>
        <xdr:cNvSpPr>
          <a:spLocks noChangeShapeType="1"/>
        </xdr:cNvSpPr>
      </xdr:nvSpPr>
      <xdr:spPr bwMode="auto">
        <a:xfrm>
          <a:off x="4867275" y="3714750"/>
          <a:ext cx="717550" cy="0"/>
        </a:xfrm>
        <a:prstGeom prst="line">
          <a:avLst/>
        </a:prstGeom>
        <a:noFill/>
        <a:ln w="9525">
          <a:solidFill>
            <a:srgbClr val="000000"/>
          </a:solidFill>
          <a:prstDash val="dash"/>
          <a:round/>
          <a:headEnd/>
          <a:tailEnd/>
        </a:ln>
      </xdr:spPr>
    </xdr:sp>
    <xdr:clientData/>
  </xdr:twoCellAnchor>
  <xdr:twoCellAnchor>
    <xdr:from>
      <xdr:col>6</xdr:col>
      <xdr:colOff>419100</xdr:colOff>
      <xdr:row>13</xdr:row>
      <xdr:rowOff>0</xdr:rowOff>
    </xdr:from>
    <xdr:to>
      <xdr:col>7</xdr:col>
      <xdr:colOff>381000</xdr:colOff>
      <xdr:row>13</xdr:row>
      <xdr:rowOff>0</xdr:rowOff>
    </xdr:to>
    <xdr:sp macro="" textlink="">
      <xdr:nvSpPr>
        <xdr:cNvPr id="28" name="Line 27">
          <a:extLst>
            <a:ext uri="{FF2B5EF4-FFF2-40B4-BE49-F238E27FC236}">
              <a16:creationId xmlns="" xmlns:a16="http://schemas.microsoft.com/office/drawing/2014/main" id="{5BFB9E78-E002-4A97-8708-47A5AF0055EE}"/>
            </a:ext>
          </a:extLst>
        </xdr:cNvPr>
        <xdr:cNvSpPr>
          <a:spLocks noChangeShapeType="1"/>
        </xdr:cNvSpPr>
      </xdr:nvSpPr>
      <xdr:spPr bwMode="auto">
        <a:xfrm>
          <a:off x="4991100" y="3384550"/>
          <a:ext cx="603250" cy="0"/>
        </a:xfrm>
        <a:prstGeom prst="line">
          <a:avLst/>
        </a:prstGeom>
        <a:noFill/>
        <a:ln w="9525">
          <a:solidFill>
            <a:srgbClr val="000000"/>
          </a:solidFill>
          <a:prstDash val="dash"/>
          <a:round/>
          <a:headEnd/>
          <a:tailEnd/>
        </a:ln>
      </xdr:spPr>
    </xdr:sp>
    <xdr:clientData/>
  </xdr:twoCellAnchor>
  <xdr:twoCellAnchor>
    <xdr:from>
      <xdr:col>2</xdr:col>
      <xdr:colOff>228600</xdr:colOff>
      <xdr:row>8</xdr:row>
      <xdr:rowOff>0</xdr:rowOff>
    </xdr:from>
    <xdr:to>
      <xdr:col>2</xdr:col>
      <xdr:colOff>228600</xdr:colOff>
      <xdr:row>9</xdr:row>
      <xdr:rowOff>0</xdr:rowOff>
    </xdr:to>
    <xdr:sp macro="" textlink="">
      <xdr:nvSpPr>
        <xdr:cNvPr id="29" name="Line 28">
          <a:extLst>
            <a:ext uri="{FF2B5EF4-FFF2-40B4-BE49-F238E27FC236}">
              <a16:creationId xmlns="" xmlns:a16="http://schemas.microsoft.com/office/drawing/2014/main" id="{277C99A2-F807-4E71-9328-253C3F2E542D}"/>
            </a:ext>
          </a:extLst>
        </xdr:cNvPr>
        <xdr:cNvSpPr>
          <a:spLocks noChangeShapeType="1"/>
        </xdr:cNvSpPr>
      </xdr:nvSpPr>
      <xdr:spPr bwMode="auto">
        <a:xfrm>
          <a:off x="984250" y="2463800"/>
          <a:ext cx="0" cy="196850"/>
        </a:xfrm>
        <a:prstGeom prst="line">
          <a:avLst/>
        </a:prstGeom>
        <a:noFill/>
        <a:ln w="9525">
          <a:solidFill>
            <a:srgbClr val="000000"/>
          </a:solidFill>
          <a:round/>
          <a:headEnd/>
          <a:tailEnd/>
        </a:ln>
      </xdr:spPr>
    </xdr:sp>
    <xdr:clientData/>
  </xdr:twoCellAnchor>
  <xdr:twoCellAnchor>
    <xdr:from>
      <xdr:col>2</xdr:col>
      <xdr:colOff>625475</xdr:colOff>
      <xdr:row>8</xdr:row>
      <xdr:rowOff>19050</xdr:rowOff>
    </xdr:from>
    <xdr:to>
      <xdr:col>2</xdr:col>
      <xdr:colOff>625475</xdr:colOff>
      <xdr:row>9</xdr:row>
      <xdr:rowOff>19050</xdr:rowOff>
    </xdr:to>
    <xdr:sp macro="" textlink="">
      <xdr:nvSpPr>
        <xdr:cNvPr id="30" name="Line 29">
          <a:extLst>
            <a:ext uri="{FF2B5EF4-FFF2-40B4-BE49-F238E27FC236}">
              <a16:creationId xmlns="" xmlns:a16="http://schemas.microsoft.com/office/drawing/2014/main" id="{302D66A8-C299-475C-9241-E95071815108}"/>
            </a:ext>
          </a:extLst>
        </xdr:cNvPr>
        <xdr:cNvSpPr>
          <a:spLocks noChangeShapeType="1"/>
        </xdr:cNvSpPr>
      </xdr:nvSpPr>
      <xdr:spPr bwMode="auto">
        <a:xfrm>
          <a:off x="1381125" y="1555750"/>
          <a:ext cx="0" cy="196850"/>
        </a:xfrm>
        <a:prstGeom prst="line">
          <a:avLst/>
        </a:prstGeom>
        <a:noFill/>
        <a:ln w="9525">
          <a:solidFill>
            <a:srgbClr val="000000"/>
          </a:solidFill>
          <a:round/>
          <a:headEnd/>
          <a:tailEnd/>
        </a:ln>
      </xdr:spPr>
    </xdr:sp>
    <xdr:clientData/>
  </xdr:twoCellAnchor>
  <xdr:twoCellAnchor>
    <xdr:from>
      <xdr:col>1</xdr:col>
      <xdr:colOff>504825</xdr:colOff>
      <xdr:row>8</xdr:row>
      <xdr:rowOff>57150</xdr:rowOff>
    </xdr:from>
    <xdr:to>
      <xdr:col>2</xdr:col>
      <xdr:colOff>228600</xdr:colOff>
      <xdr:row>8</xdr:row>
      <xdr:rowOff>57150</xdr:rowOff>
    </xdr:to>
    <xdr:sp macro="" textlink="">
      <xdr:nvSpPr>
        <xdr:cNvPr id="31" name="Line 30">
          <a:extLst>
            <a:ext uri="{FF2B5EF4-FFF2-40B4-BE49-F238E27FC236}">
              <a16:creationId xmlns="" xmlns:a16="http://schemas.microsoft.com/office/drawing/2014/main" id="{EC5032B4-A059-49AA-8CF9-506A6B679D9E}"/>
            </a:ext>
          </a:extLst>
        </xdr:cNvPr>
        <xdr:cNvSpPr>
          <a:spLocks noChangeShapeType="1"/>
        </xdr:cNvSpPr>
      </xdr:nvSpPr>
      <xdr:spPr bwMode="auto">
        <a:xfrm>
          <a:off x="701675" y="2520950"/>
          <a:ext cx="282575" cy="0"/>
        </a:xfrm>
        <a:prstGeom prst="line">
          <a:avLst/>
        </a:prstGeom>
        <a:noFill/>
        <a:ln w="9525">
          <a:solidFill>
            <a:srgbClr val="000000"/>
          </a:solidFill>
          <a:round/>
          <a:headEnd/>
          <a:tailEnd type="triangle" w="med" len="med"/>
        </a:ln>
      </xdr:spPr>
    </xdr:sp>
    <xdr:clientData/>
  </xdr:twoCellAnchor>
  <xdr:twoCellAnchor>
    <xdr:from>
      <xdr:col>2</xdr:col>
      <xdr:colOff>638174</xdr:colOff>
      <xdr:row>8</xdr:row>
      <xdr:rowOff>76200</xdr:rowOff>
    </xdr:from>
    <xdr:to>
      <xdr:col>3</xdr:col>
      <xdr:colOff>215899</xdr:colOff>
      <xdr:row>8</xdr:row>
      <xdr:rowOff>76200</xdr:rowOff>
    </xdr:to>
    <xdr:sp macro="" textlink="">
      <xdr:nvSpPr>
        <xdr:cNvPr id="32" name="Line 31">
          <a:extLst>
            <a:ext uri="{FF2B5EF4-FFF2-40B4-BE49-F238E27FC236}">
              <a16:creationId xmlns="" xmlns:a16="http://schemas.microsoft.com/office/drawing/2014/main" id="{38352E7F-6E38-4636-8EBD-C3E88D252CB8}"/>
            </a:ext>
          </a:extLst>
        </xdr:cNvPr>
        <xdr:cNvSpPr>
          <a:spLocks noChangeShapeType="1"/>
        </xdr:cNvSpPr>
      </xdr:nvSpPr>
      <xdr:spPr bwMode="auto">
        <a:xfrm flipH="1">
          <a:off x="1393824" y="1612900"/>
          <a:ext cx="219075" cy="0"/>
        </a:xfrm>
        <a:prstGeom prst="line">
          <a:avLst/>
        </a:prstGeom>
        <a:noFill/>
        <a:ln w="9525">
          <a:solidFill>
            <a:srgbClr val="000000"/>
          </a:solidFill>
          <a:round/>
          <a:headEnd/>
          <a:tailEnd type="triangle" w="med" len="med"/>
        </a:ln>
      </xdr:spPr>
    </xdr:sp>
    <xdr:clientData/>
  </xdr:twoCellAnchor>
  <xdr:twoCellAnchor>
    <xdr:from>
      <xdr:col>2</xdr:col>
      <xdr:colOff>247650</xdr:colOff>
      <xdr:row>6</xdr:row>
      <xdr:rowOff>0</xdr:rowOff>
    </xdr:from>
    <xdr:to>
      <xdr:col>2</xdr:col>
      <xdr:colOff>247650</xdr:colOff>
      <xdr:row>7</xdr:row>
      <xdr:rowOff>0</xdr:rowOff>
    </xdr:to>
    <xdr:sp macro="" textlink="">
      <xdr:nvSpPr>
        <xdr:cNvPr id="33" name="Line 32">
          <a:extLst>
            <a:ext uri="{FF2B5EF4-FFF2-40B4-BE49-F238E27FC236}">
              <a16:creationId xmlns="" xmlns:a16="http://schemas.microsoft.com/office/drawing/2014/main" id="{18F0634C-81FC-4F84-AE7B-1753924A903B}"/>
            </a:ext>
          </a:extLst>
        </xdr:cNvPr>
        <xdr:cNvSpPr>
          <a:spLocks noChangeShapeType="1"/>
        </xdr:cNvSpPr>
      </xdr:nvSpPr>
      <xdr:spPr bwMode="auto">
        <a:xfrm>
          <a:off x="1003300" y="2133600"/>
          <a:ext cx="0" cy="165100"/>
        </a:xfrm>
        <a:prstGeom prst="line">
          <a:avLst/>
        </a:prstGeom>
        <a:noFill/>
        <a:ln w="9525">
          <a:solidFill>
            <a:srgbClr val="000000"/>
          </a:solidFill>
          <a:round/>
          <a:headEnd/>
          <a:tailEnd/>
        </a:ln>
      </xdr:spPr>
    </xdr:sp>
    <xdr:clientData/>
  </xdr:twoCellAnchor>
  <xdr:twoCellAnchor>
    <xdr:from>
      <xdr:col>7</xdr:col>
      <xdr:colOff>428625</xdr:colOff>
      <xdr:row>6</xdr:row>
      <xdr:rowOff>0</xdr:rowOff>
    </xdr:from>
    <xdr:to>
      <xdr:col>7</xdr:col>
      <xdr:colOff>428625</xdr:colOff>
      <xdr:row>7</xdr:row>
      <xdr:rowOff>0</xdr:rowOff>
    </xdr:to>
    <xdr:sp macro="" textlink="">
      <xdr:nvSpPr>
        <xdr:cNvPr id="34" name="Line 33">
          <a:extLst>
            <a:ext uri="{FF2B5EF4-FFF2-40B4-BE49-F238E27FC236}">
              <a16:creationId xmlns="" xmlns:a16="http://schemas.microsoft.com/office/drawing/2014/main" id="{8C176F32-106E-4651-A00A-5EF99DB22D6C}"/>
            </a:ext>
          </a:extLst>
        </xdr:cNvPr>
        <xdr:cNvSpPr>
          <a:spLocks noChangeShapeType="1"/>
        </xdr:cNvSpPr>
      </xdr:nvSpPr>
      <xdr:spPr bwMode="auto">
        <a:xfrm>
          <a:off x="5641975" y="2133600"/>
          <a:ext cx="0" cy="165100"/>
        </a:xfrm>
        <a:prstGeom prst="line">
          <a:avLst/>
        </a:prstGeom>
        <a:noFill/>
        <a:ln w="9525">
          <a:solidFill>
            <a:srgbClr val="000000"/>
          </a:solidFill>
          <a:round/>
          <a:headEnd/>
          <a:tailEnd/>
        </a:ln>
      </xdr:spPr>
    </xdr:sp>
    <xdr:clientData/>
  </xdr:twoCellAnchor>
  <xdr:twoCellAnchor>
    <xdr:from>
      <xdr:col>5</xdr:col>
      <xdr:colOff>457200</xdr:colOff>
      <xdr:row>6</xdr:row>
      <xdr:rowOff>85725</xdr:rowOff>
    </xdr:from>
    <xdr:to>
      <xdr:col>7</xdr:col>
      <xdr:colOff>428625</xdr:colOff>
      <xdr:row>6</xdr:row>
      <xdr:rowOff>85725</xdr:rowOff>
    </xdr:to>
    <xdr:sp macro="" textlink="">
      <xdr:nvSpPr>
        <xdr:cNvPr id="35" name="Line 34">
          <a:extLst>
            <a:ext uri="{FF2B5EF4-FFF2-40B4-BE49-F238E27FC236}">
              <a16:creationId xmlns="" xmlns:a16="http://schemas.microsoft.com/office/drawing/2014/main" id="{A412B8AE-BD4C-42B4-BB61-33ED9BAED1D5}"/>
            </a:ext>
          </a:extLst>
        </xdr:cNvPr>
        <xdr:cNvSpPr>
          <a:spLocks noChangeShapeType="1"/>
        </xdr:cNvSpPr>
      </xdr:nvSpPr>
      <xdr:spPr bwMode="auto">
        <a:xfrm>
          <a:off x="3860800" y="2219325"/>
          <a:ext cx="1781175" cy="0"/>
        </a:xfrm>
        <a:prstGeom prst="line">
          <a:avLst/>
        </a:prstGeom>
        <a:noFill/>
        <a:ln w="9525">
          <a:solidFill>
            <a:srgbClr val="000000"/>
          </a:solidFill>
          <a:round/>
          <a:headEnd/>
          <a:tailEnd type="triangle" w="med" len="med"/>
        </a:ln>
      </xdr:spPr>
    </xdr:sp>
    <xdr:clientData/>
  </xdr:twoCellAnchor>
  <xdr:twoCellAnchor>
    <xdr:from>
      <xdr:col>2</xdr:col>
      <xdr:colOff>257175</xdr:colOff>
      <xdr:row>6</xdr:row>
      <xdr:rowOff>85725</xdr:rowOff>
    </xdr:from>
    <xdr:to>
      <xdr:col>4</xdr:col>
      <xdr:colOff>723900</xdr:colOff>
      <xdr:row>6</xdr:row>
      <xdr:rowOff>85725</xdr:rowOff>
    </xdr:to>
    <xdr:sp macro="" textlink="">
      <xdr:nvSpPr>
        <xdr:cNvPr id="36" name="Line 35">
          <a:extLst>
            <a:ext uri="{FF2B5EF4-FFF2-40B4-BE49-F238E27FC236}">
              <a16:creationId xmlns="" xmlns:a16="http://schemas.microsoft.com/office/drawing/2014/main" id="{FA8480F5-251A-4CD4-84B6-CBEA1C412095}"/>
            </a:ext>
          </a:extLst>
        </xdr:cNvPr>
        <xdr:cNvSpPr>
          <a:spLocks noChangeShapeType="1"/>
        </xdr:cNvSpPr>
      </xdr:nvSpPr>
      <xdr:spPr bwMode="auto">
        <a:xfrm flipH="1">
          <a:off x="1012825" y="2219325"/>
          <a:ext cx="1749425" cy="0"/>
        </a:xfrm>
        <a:prstGeom prst="line">
          <a:avLst/>
        </a:prstGeom>
        <a:noFill/>
        <a:ln w="9525">
          <a:solidFill>
            <a:srgbClr val="000000"/>
          </a:solidFill>
          <a:round/>
          <a:headEnd/>
          <a:tailEnd type="triangle" w="med" len="med"/>
        </a:ln>
      </xdr:spPr>
    </xdr:sp>
    <xdr:clientData/>
  </xdr:twoCellAnchor>
  <xdr:twoCellAnchor>
    <xdr:from>
      <xdr:col>1</xdr:col>
      <xdr:colOff>304800</xdr:colOff>
      <xdr:row>10</xdr:row>
      <xdr:rowOff>0</xdr:rowOff>
    </xdr:from>
    <xdr:to>
      <xdr:col>1</xdr:col>
      <xdr:colOff>533400</xdr:colOff>
      <xdr:row>10</xdr:row>
      <xdr:rowOff>0</xdr:rowOff>
    </xdr:to>
    <xdr:sp macro="" textlink="">
      <xdr:nvSpPr>
        <xdr:cNvPr id="37" name="Line 36">
          <a:extLst>
            <a:ext uri="{FF2B5EF4-FFF2-40B4-BE49-F238E27FC236}">
              <a16:creationId xmlns="" xmlns:a16="http://schemas.microsoft.com/office/drawing/2014/main" id="{F6791335-399F-4371-A499-5902D337E738}"/>
            </a:ext>
          </a:extLst>
        </xdr:cNvPr>
        <xdr:cNvSpPr>
          <a:spLocks noChangeShapeType="1"/>
        </xdr:cNvSpPr>
      </xdr:nvSpPr>
      <xdr:spPr bwMode="auto">
        <a:xfrm>
          <a:off x="501650" y="2889250"/>
          <a:ext cx="228600" cy="0"/>
        </a:xfrm>
        <a:prstGeom prst="line">
          <a:avLst/>
        </a:prstGeom>
        <a:noFill/>
        <a:ln w="9525">
          <a:solidFill>
            <a:srgbClr val="000000"/>
          </a:solidFill>
          <a:round/>
          <a:headEnd/>
          <a:tailEnd/>
        </a:ln>
      </xdr:spPr>
    </xdr:sp>
    <xdr:clientData/>
  </xdr:twoCellAnchor>
  <xdr:twoCellAnchor>
    <xdr:from>
      <xdr:col>1</xdr:col>
      <xdr:colOff>219075</xdr:colOff>
      <xdr:row>10</xdr:row>
      <xdr:rowOff>0</xdr:rowOff>
    </xdr:from>
    <xdr:to>
      <xdr:col>1</xdr:col>
      <xdr:colOff>514350</xdr:colOff>
      <xdr:row>10</xdr:row>
      <xdr:rowOff>0</xdr:rowOff>
    </xdr:to>
    <xdr:sp macro="" textlink="">
      <xdr:nvSpPr>
        <xdr:cNvPr id="38" name="Line 37">
          <a:extLst>
            <a:ext uri="{FF2B5EF4-FFF2-40B4-BE49-F238E27FC236}">
              <a16:creationId xmlns="" xmlns:a16="http://schemas.microsoft.com/office/drawing/2014/main" id="{2B47D617-8C5A-470D-9C1B-B2C8D5E828CB}"/>
            </a:ext>
          </a:extLst>
        </xdr:cNvPr>
        <xdr:cNvSpPr>
          <a:spLocks noChangeShapeType="1"/>
        </xdr:cNvSpPr>
      </xdr:nvSpPr>
      <xdr:spPr bwMode="auto">
        <a:xfrm>
          <a:off x="415925" y="2889250"/>
          <a:ext cx="295275" cy="0"/>
        </a:xfrm>
        <a:prstGeom prst="line">
          <a:avLst/>
        </a:prstGeom>
        <a:noFill/>
        <a:ln w="9525">
          <a:solidFill>
            <a:srgbClr val="000000"/>
          </a:solidFill>
          <a:round/>
          <a:headEnd/>
          <a:tailEnd/>
        </a:ln>
      </xdr:spPr>
    </xdr:sp>
    <xdr:clientData/>
  </xdr:twoCellAnchor>
  <xdr:twoCellAnchor>
    <xdr:from>
      <xdr:col>1</xdr:col>
      <xdr:colOff>219075</xdr:colOff>
      <xdr:row>11</xdr:row>
      <xdr:rowOff>0</xdr:rowOff>
    </xdr:from>
    <xdr:to>
      <xdr:col>1</xdr:col>
      <xdr:colOff>514350</xdr:colOff>
      <xdr:row>11</xdr:row>
      <xdr:rowOff>0</xdr:rowOff>
    </xdr:to>
    <xdr:sp macro="" textlink="">
      <xdr:nvSpPr>
        <xdr:cNvPr id="39" name="Line 38">
          <a:extLst>
            <a:ext uri="{FF2B5EF4-FFF2-40B4-BE49-F238E27FC236}">
              <a16:creationId xmlns="" xmlns:a16="http://schemas.microsoft.com/office/drawing/2014/main" id="{313264BA-C15F-4563-8453-2389CC4430CC}"/>
            </a:ext>
          </a:extLst>
        </xdr:cNvPr>
        <xdr:cNvSpPr>
          <a:spLocks noChangeShapeType="1"/>
        </xdr:cNvSpPr>
      </xdr:nvSpPr>
      <xdr:spPr bwMode="auto">
        <a:xfrm>
          <a:off x="415925" y="3054350"/>
          <a:ext cx="295275" cy="0"/>
        </a:xfrm>
        <a:prstGeom prst="line">
          <a:avLst/>
        </a:prstGeom>
        <a:noFill/>
        <a:ln w="9525">
          <a:solidFill>
            <a:srgbClr val="000000"/>
          </a:solidFill>
          <a:round/>
          <a:headEnd/>
          <a:tailEnd/>
        </a:ln>
      </xdr:spPr>
    </xdr:sp>
    <xdr:clientData/>
  </xdr:twoCellAnchor>
  <xdr:twoCellAnchor>
    <xdr:from>
      <xdr:col>1</xdr:col>
      <xdr:colOff>200025</xdr:colOff>
      <xdr:row>16</xdr:row>
      <xdr:rowOff>0</xdr:rowOff>
    </xdr:from>
    <xdr:to>
      <xdr:col>1</xdr:col>
      <xdr:colOff>495300</xdr:colOff>
      <xdr:row>16</xdr:row>
      <xdr:rowOff>0</xdr:rowOff>
    </xdr:to>
    <xdr:sp macro="" textlink="">
      <xdr:nvSpPr>
        <xdr:cNvPr id="40" name="Line 39">
          <a:extLst>
            <a:ext uri="{FF2B5EF4-FFF2-40B4-BE49-F238E27FC236}">
              <a16:creationId xmlns="" xmlns:a16="http://schemas.microsoft.com/office/drawing/2014/main" id="{B350D992-B1E3-46FB-A565-B719917FA889}"/>
            </a:ext>
          </a:extLst>
        </xdr:cNvPr>
        <xdr:cNvSpPr>
          <a:spLocks noChangeShapeType="1"/>
        </xdr:cNvSpPr>
      </xdr:nvSpPr>
      <xdr:spPr bwMode="auto">
        <a:xfrm>
          <a:off x="396875" y="3911600"/>
          <a:ext cx="295275" cy="0"/>
        </a:xfrm>
        <a:prstGeom prst="line">
          <a:avLst/>
        </a:prstGeom>
        <a:noFill/>
        <a:ln w="9525">
          <a:solidFill>
            <a:srgbClr val="000000"/>
          </a:solidFill>
          <a:round/>
          <a:headEnd/>
          <a:tailEnd/>
        </a:ln>
      </xdr:spPr>
    </xdr:sp>
    <xdr:clientData/>
  </xdr:twoCellAnchor>
  <xdr:twoCellAnchor>
    <xdr:from>
      <xdr:col>1</xdr:col>
      <xdr:colOff>171450</xdr:colOff>
      <xdr:row>17</xdr:row>
      <xdr:rowOff>0</xdr:rowOff>
    </xdr:from>
    <xdr:to>
      <xdr:col>1</xdr:col>
      <xdr:colOff>466725</xdr:colOff>
      <xdr:row>17</xdr:row>
      <xdr:rowOff>0</xdr:rowOff>
    </xdr:to>
    <xdr:sp macro="" textlink="">
      <xdr:nvSpPr>
        <xdr:cNvPr id="41" name="Line 40">
          <a:extLst>
            <a:ext uri="{FF2B5EF4-FFF2-40B4-BE49-F238E27FC236}">
              <a16:creationId xmlns="" xmlns:a16="http://schemas.microsoft.com/office/drawing/2014/main" id="{5EBABC69-55B6-4130-9769-A5EBC1BE1B1D}"/>
            </a:ext>
          </a:extLst>
        </xdr:cNvPr>
        <xdr:cNvSpPr>
          <a:spLocks noChangeShapeType="1"/>
        </xdr:cNvSpPr>
      </xdr:nvSpPr>
      <xdr:spPr bwMode="auto">
        <a:xfrm>
          <a:off x="368300" y="4140200"/>
          <a:ext cx="295275" cy="0"/>
        </a:xfrm>
        <a:prstGeom prst="line">
          <a:avLst/>
        </a:prstGeom>
        <a:noFill/>
        <a:ln w="9525">
          <a:solidFill>
            <a:srgbClr val="000000"/>
          </a:solidFill>
          <a:round/>
          <a:headEnd/>
          <a:tailEnd/>
        </a:ln>
      </xdr:spPr>
    </xdr:sp>
    <xdr:clientData/>
  </xdr:twoCellAnchor>
  <xdr:twoCellAnchor>
    <xdr:from>
      <xdr:col>1</xdr:col>
      <xdr:colOff>180975</xdr:colOff>
      <xdr:row>18</xdr:row>
      <xdr:rowOff>0</xdr:rowOff>
    </xdr:from>
    <xdr:to>
      <xdr:col>1</xdr:col>
      <xdr:colOff>476250</xdr:colOff>
      <xdr:row>18</xdr:row>
      <xdr:rowOff>0</xdr:rowOff>
    </xdr:to>
    <xdr:sp macro="" textlink="">
      <xdr:nvSpPr>
        <xdr:cNvPr id="42" name="Line 41">
          <a:extLst>
            <a:ext uri="{FF2B5EF4-FFF2-40B4-BE49-F238E27FC236}">
              <a16:creationId xmlns="" xmlns:a16="http://schemas.microsoft.com/office/drawing/2014/main" id="{FD47C624-0F65-49A5-A63C-A6E0047B17FB}"/>
            </a:ext>
          </a:extLst>
        </xdr:cNvPr>
        <xdr:cNvSpPr>
          <a:spLocks noChangeShapeType="1"/>
        </xdr:cNvSpPr>
      </xdr:nvSpPr>
      <xdr:spPr bwMode="auto">
        <a:xfrm>
          <a:off x="377825" y="4368800"/>
          <a:ext cx="295275" cy="0"/>
        </a:xfrm>
        <a:prstGeom prst="line">
          <a:avLst/>
        </a:prstGeom>
        <a:noFill/>
        <a:ln w="9525">
          <a:solidFill>
            <a:srgbClr val="000000"/>
          </a:solidFill>
          <a:round/>
          <a:headEnd/>
          <a:tailEnd/>
        </a:ln>
      </xdr:spPr>
    </xdr:sp>
    <xdr:clientData/>
  </xdr:twoCellAnchor>
  <xdr:twoCellAnchor>
    <xdr:from>
      <xdr:col>2</xdr:col>
      <xdr:colOff>0</xdr:colOff>
      <xdr:row>18</xdr:row>
      <xdr:rowOff>95250</xdr:rowOff>
    </xdr:from>
    <xdr:to>
      <xdr:col>2</xdr:col>
      <xdr:colOff>381000</xdr:colOff>
      <xdr:row>18</xdr:row>
      <xdr:rowOff>95250</xdr:rowOff>
    </xdr:to>
    <xdr:sp macro="" textlink="">
      <xdr:nvSpPr>
        <xdr:cNvPr id="43" name="Line 42">
          <a:extLst>
            <a:ext uri="{FF2B5EF4-FFF2-40B4-BE49-F238E27FC236}">
              <a16:creationId xmlns="" xmlns:a16="http://schemas.microsoft.com/office/drawing/2014/main" id="{C8EA6C16-DF60-4FFF-BB55-FC3D1CF19C2F}"/>
            </a:ext>
          </a:extLst>
        </xdr:cNvPr>
        <xdr:cNvSpPr>
          <a:spLocks noChangeShapeType="1"/>
        </xdr:cNvSpPr>
      </xdr:nvSpPr>
      <xdr:spPr bwMode="auto">
        <a:xfrm>
          <a:off x="755650" y="4464050"/>
          <a:ext cx="381000" cy="0"/>
        </a:xfrm>
        <a:prstGeom prst="line">
          <a:avLst/>
        </a:prstGeom>
        <a:noFill/>
        <a:ln w="9525">
          <a:solidFill>
            <a:srgbClr val="000000"/>
          </a:solidFill>
          <a:round/>
          <a:headEnd/>
          <a:tailEnd/>
        </a:ln>
      </xdr:spPr>
    </xdr:sp>
    <xdr:clientData/>
  </xdr:twoCellAnchor>
  <xdr:twoCellAnchor>
    <xdr:from>
      <xdr:col>3</xdr:col>
      <xdr:colOff>238125</xdr:colOff>
      <xdr:row>18</xdr:row>
      <xdr:rowOff>76200</xdr:rowOff>
    </xdr:from>
    <xdr:to>
      <xdr:col>4</xdr:col>
      <xdr:colOff>9525</xdr:colOff>
      <xdr:row>18</xdr:row>
      <xdr:rowOff>76200</xdr:rowOff>
    </xdr:to>
    <xdr:sp macro="" textlink="">
      <xdr:nvSpPr>
        <xdr:cNvPr id="44" name="Line 43">
          <a:extLst>
            <a:ext uri="{FF2B5EF4-FFF2-40B4-BE49-F238E27FC236}">
              <a16:creationId xmlns="" xmlns:a16="http://schemas.microsoft.com/office/drawing/2014/main" id="{E64A1CA2-5609-4DDB-B1DD-0D43D4B5FC1B}"/>
            </a:ext>
          </a:extLst>
        </xdr:cNvPr>
        <xdr:cNvSpPr>
          <a:spLocks noChangeShapeType="1"/>
        </xdr:cNvSpPr>
      </xdr:nvSpPr>
      <xdr:spPr bwMode="auto">
        <a:xfrm>
          <a:off x="1635125" y="4445000"/>
          <a:ext cx="412750" cy="0"/>
        </a:xfrm>
        <a:prstGeom prst="line">
          <a:avLst/>
        </a:prstGeom>
        <a:noFill/>
        <a:ln w="9525">
          <a:solidFill>
            <a:srgbClr val="000000"/>
          </a:solidFill>
          <a:round/>
          <a:headEnd/>
          <a:tailEnd/>
        </a:ln>
      </xdr:spPr>
    </xdr:sp>
    <xdr:clientData/>
  </xdr:twoCellAnchor>
  <xdr:twoCellAnchor>
    <xdr:from>
      <xdr:col>3</xdr:col>
      <xdr:colOff>542925</xdr:colOff>
      <xdr:row>18</xdr:row>
      <xdr:rowOff>28575</xdr:rowOff>
    </xdr:from>
    <xdr:to>
      <xdr:col>4</xdr:col>
      <xdr:colOff>47625</xdr:colOff>
      <xdr:row>18</xdr:row>
      <xdr:rowOff>133350</xdr:rowOff>
    </xdr:to>
    <xdr:sp macro="" textlink="">
      <xdr:nvSpPr>
        <xdr:cNvPr id="45" name="Line 44">
          <a:extLst>
            <a:ext uri="{FF2B5EF4-FFF2-40B4-BE49-F238E27FC236}">
              <a16:creationId xmlns="" xmlns:a16="http://schemas.microsoft.com/office/drawing/2014/main" id="{48CAC7D1-D367-49DC-9E9F-1ADA9DBE4BE0}"/>
            </a:ext>
          </a:extLst>
        </xdr:cNvPr>
        <xdr:cNvSpPr>
          <a:spLocks noChangeShapeType="1"/>
        </xdr:cNvSpPr>
      </xdr:nvSpPr>
      <xdr:spPr bwMode="auto">
        <a:xfrm flipH="1">
          <a:off x="1939925" y="4397375"/>
          <a:ext cx="146050" cy="104775"/>
        </a:xfrm>
        <a:prstGeom prst="line">
          <a:avLst/>
        </a:prstGeom>
        <a:noFill/>
        <a:ln w="9525">
          <a:solidFill>
            <a:srgbClr val="000000"/>
          </a:solidFill>
          <a:round/>
          <a:headEnd/>
          <a:tailEnd/>
        </a:ln>
      </xdr:spPr>
    </xdr:sp>
    <xdr:clientData/>
  </xdr:twoCellAnchor>
  <xdr:twoCellAnchor>
    <xdr:from>
      <xdr:col>1</xdr:col>
      <xdr:colOff>146050</xdr:colOff>
      <xdr:row>25</xdr:row>
      <xdr:rowOff>12700</xdr:rowOff>
    </xdr:from>
    <xdr:to>
      <xdr:col>1</xdr:col>
      <xdr:colOff>479425</xdr:colOff>
      <xdr:row>25</xdr:row>
      <xdr:rowOff>12700</xdr:rowOff>
    </xdr:to>
    <xdr:sp macro="" textlink="">
      <xdr:nvSpPr>
        <xdr:cNvPr id="46" name="Line 45">
          <a:extLst>
            <a:ext uri="{FF2B5EF4-FFF2-40B4-BE49-F238E27FC236}">
              <a16:creationId xmlns="" xmlns:a16="http://schemas.microsoft.com/office/drawing/2014/main" id="{9FA5FBD1-7B64-4116-B1A7-596AAD5F67D9}"/>
            </a:ext>
          </a:extLst>
        </xdr:cNvPr>
        <xdr:cNvSpPr>
          <a:spLocks noChangeShapeType="1"/>
        </xdr:cNvSpPr>
      </xdr:nvSpPr>
      <xdr:spPr bwMode="auto">
        <a:xfrm>
          <a:off x="342900" y="4248150"/>
          <a:ext cx="333375" cy="0"/>
        </a:xfrm>
        <a:prstGeom prst="line">
          <a:avLst/>
        </a:prstGeom>
        <a:noFill/>
        <a:ln w="9525">
          <a:solidFill>
            <a:srgbClr val="000000"/>
          </a:solidFill>
          <a:round/>
          <a:headEnd/>
          <a:tailEnd/>
        </a:ln>
      </xdr:spPr>
    </xdr:sp>
    <xdr:clientData/>
  </xdr:twoCellAnchor>
  <xdr:twoCellAnchor>
    <xdr:from>
      <xdr:col>1</xdr:col>
      <xdr:colOff>158750</xdr:colOff>
      <xdr:row>39</xdr:row>
      <xdr:rowOff>155575</xdr:rowOff>
    </xdr:from>
    <xdr:to>
      <xdr:col>1</xdr:col>
      <xdr:colOff>492125</xdr:colOff>
      <xdr:row>39</xdr:row>
      <xdr:rowOff>155575</xdr:rowOff>
    </xdr:to>
    <xdr:sp macro="" textlink="">
      <xdr:nvSpPr>
        <xdr:cNvPr id="47" name="Line 46">
          <a:extLst>
            <a:ext uri="{FF2B5EF4-FFF2-40B4-BE49-F238E27FC236}">
              <a16:creationId xmlns="" xmlns:a16="http://schemas.microsoft.com/office/drawing/2014/main" id="{7D3D9CFF-D0DB-48DB-A4F5-478D27FBE464}"/>
            </a:ext>
          </a:extLst>
        </xdr:cNvPr>
        <xdr:cNvSpPr>
          <a:spLocks noChangeShapeType="1"/>
        </xdr:cNvSpPr>
      </xdr:nvSpPr>
      <xdr:spPr bwMode="auto">
        <a:xfrm>
          <a:off x="355600" y="6702425"/>
          <a:ext cx="333375" cy="0"/>
        </a:xfrm>
        <a:prstGeom prst="line">
          <a:avLst/>
        </a:prstGeom>
        <a:noFill/>
        <a:ln w="9525">
          <a:solidFill>
            <a:srgbClr val="000000"/>
          </a:solidFill>
          <a:round/>
          <a:headEnd/>
          <a:tailEnd/>
        </a:ln>
      </xdr:spPr>
    </xdr:sp>
    <xdr:clientData/>
  </xdr:twoCellAnchor>
  <xdr:twoCellAnchor>
    <xdr:from>
      <xdr:col>1</xdr:col>
      <xdr:colOff>301624</xdr:colOff>
      <xdr:row>25</xdr:row>
      <xdr:rowOff>12699</xdr:rowOff>
    </xdr:from>
    <xdr:to>
      <xdr:col>1</xdr:col>
      <xdr:colOff>304799</xdr:colOff>
      <xdr:row>31</xdr:row>
      <xdr:rowOff>85724</xdr:rowOff>
    </xdr:to>
    <xdr:sp macro="" textlink="">
      <xdr:nvSpPr>
        <xdr:cNvPr id="48" name="Line 47">
          <a:extLst>
            <a:ext uri="{FF2B5EF4-FFF2-40B4-BE49-F238E27FC236}">
              <a16:creationId xmlns="" xmlns:a16="http://schemas.microsoft.com/office/drawing/2014/main" id="{D891FE5A-D1C9-42E8-BDE0-CD15D24DE679}"/>
            </a:ext>
          </a:extLst>
        </xdr:cNvPr>
        <xdr:cNvSpPr>
          <a:spLocks noChangeShapeType="1"/>
        </xdr:cNvSpPr>
      </xdr:nvSpPr>
      <xdr:spPr bwMode="auto">
        <a:xfrm flipV="1">
          <a:off x="498474" y="4248149"/>
          <a:ext cx="3175" cy="1063625"/>
        </a:xfrm>
        <a:prstGeom prst="line">
          <a:avLst/>
        </a:prstGeom>
        <a:noFill/>
        <a:ln w="9525">
          <a:solidFill>
            <a:srgbClr val="000000"/>
          </a:solidFill>
          <a:round/>
          <a:headEnd/>
          <a:tailEnd type="triangle" w="med" len="med"/>
        </a:ln>
      </xdr:spPr>
    </xdr:sp>
    <xdr:clientData/>
  </xdr:twoCellAnchor>
  <xdr:twoCellAnchor>
    <xdr:from>
      <xdr:col>1</xdr:col>
      <xdr:colOff>295274</xdr:colOff>
      <xdr:row>33</xdr:row>
      <xdr:rowOff>66674</xdr:rowOff>
    </xdr:from>
    <xdr:to>
      <xdr:col>1</xdr:col>
      <xdr:colOff>298449</xdr:colOff>
      <xdr:row>39</xdr:row>
      <xdr:rowOff>158749</xdr:rowOff>
    </xdr:to>
    <xdr:sp macro="" textlink="">
      <xdr:nvSpPr>
        <xdr:cNvPr id="49" name="Line 48">
          <a:extLst>
            <a:ext uri="{FF2B5EF4-FFF2-40B4-BE49-F238E27FC236}">
              <a16:creationId xmlns="" xmlns:a16="http://schemas.microsoft.com/office/drawing/2014/main" id="{7E79BFD3-E151-4105-99ED-6EE12A6201BE}"/>
            </a:ext>
          </a:extLst>
        </xdr:cNvPr>
        <xdr:cNvSpPr>
          <a:spLocks noChangeShapeType="1"/>
        </xdr:cNvSpPr>
      </xdr:nvSpPr>
      <xdr:spPr bwMode="auto">
        <a:xfrm>
          <a:off x="492124" y="5622924"/>
          <a:ext cx="3175" cy="1082675"/>
        </a:xfrm>
        <a:prstGeom prst="line">
          <a:avLst/>
        </a:prstGeom>
        <a:noFill/>
        <a:ln w="9525">
          <a:solidFill>
            <a:srgbClr val="000000"/>
          </a:solidFill>
          <a:round/>
          <a:headEnd/>
          <a:tailEnd type="triangle" w="med" len="med"/>
        </a:ln>
      </xdr:spPr>
    </xdr:sp>
    <xdr:clientData/>
  </xdr:twoCellAnchor>
  <xdr:twoCellAnchor>
    <xdr:from>
      <xdr:col>1</xdr:col>
      <xdr:colOff>542925</xdr:colOff>
      <xdr:row>18</xdr:row>
      <xdr:rowOff>57150</xdr:rowOff>
    </xdr:from>
    <xdr:to>
      <xdr:col>2</xdr:col>
      <xdr:colOff>57150</xdr:colOff>
      <xdr:row>18</xdr:row>
      <xdr:rowOff>123825</xdr:rowOff>
    </xdr:to>
    <xdr:sp macro="" textlink="">
      <xdr:nvSpPr>
        <xdr:cNvPr id="50" name="Line 49">
          <a:extLst>
            <a:ext uri="{FF2B5EF4-FFF2-40B4-BE49-F238E27FC236}">
              <a16:creationId xmlns="" xmlns:a16="http://schemas.microsoft.com/office/drawing/2014/main" id="{BABDA8BD-BFE3-43FE-8E18-694040644363}"/>
            </a:ext>
          </a:extLst>
        </xdr:cNvPr>
        <xdr:cNvSpPr>
          <a:spLocks noChangeShapeType="1"/>
        </xdr:cNvSpPr>
      </xdr:nvSpPr>
      <xdr:spPr bwMode="auto">
        <a:xfrm flipH="1">
          <a:off x="739775" y="4425950"/>
          <a:ext cx="73025" cy="66675"/>
        </a:xfrm>
        <a:prstGeom prst="line">
          <a:avLst/>
        </a:prstGeom>
        <a:noFill/>
        <a:ln w="9525">
          <a:solidFill>
            <a:srgbClr val="000000"/>
          </a:solidFill>
          <a:round/>
          <a:headEnd/>
          <a:tailEnd/>
        </a:ln>
      </xdr:spPr>
    </xdr:sp>
    <xdr:clientData/>
  </xdr:twoCellAnchor>
  <xdr:twoCellAnchor>
    <xdr:from>
      <xdr:col>1</xdr:col>
      <xdr:colOff>333375</xdr:colOff>
      <xdr:row>14</xdr:row>
      <xdr:rowOff>57150</xdr:rowOff>
    </xdr:from>
    <xdr:to>
      <xdr:col>1</xdr:col>
      <xdr:colOff>333375</xdr:colOff>
      <xdr:row>16</xdr:row>
      <xdr:rowOff>0</xdr:rowOff>
    </xdr:to>
    <xdr:sp macro="" textlink="">
      <xdr:nvSpPr>
        <xdr:cNvPr id="51" name="Line 50">
          <a:extLst>
            <a:ext uri="{FF2B5EF4-FFF2-40B4-BE49-F238E27FC236}">
              <a16:creationId xmlns="" xmlns:a16="http://schemas.microsoft.com/office/drawing/2014/main" id="{831636B9-4153-48B6-B4FC-FA79C55A1864}"/>
            </a:ext>
          </a:extLst>
        </xdr:cNvPr>
        <xdr:cNvSpPr>
          <a:spLocks noChangeShapeType="1"/>
        </xdr:cNvSpPr>
      </xdr:nvSpPr>
      <xdr:spPr bwMode="auto">
        <a:xfrm>
          <a:off x="530225" y="3606800"/>
          <a:ext cx="0" cy="304800"/>
        </a:xfrm>
        <a:prstGeom prst="line">
          <a:avLst/>
        </a:prstGeom>
        <a:noFill/>
        <a:ln w="9525">
          <a:solidFill>
            <a:srgbClr val="000000"/>
          </a:solidFill>
          <a:round/>
          <a:headEnd/>
          <a:tailEnd type="triangle" w="med" len="med"/>
        </a:ln>
      </xdr:spPr>
    </xdr:sp>
    <xdr:clientData/>
  </xdr:twoCellAnchor>
  <xdr:twoCellAnchor>
    <xdr:from>
      <xdr:col>1</xdr:col>
      <xdr:colOff>342900</xdr:colOff>
      <xdr:row>10</xdr:row>
      <xdr:rowOff>152400</xdr:rowOff>
    </xdr:from>
    <xdr:to>
      <xdr:col>1</xdr:col>
      <xdr:colOff>342900</xdr:colOff>
      <xdr:row>12</xdr:row>
      <xdr:rowOff>133350</xdr:rowOff>
    </xdr:to>
    <xdr:sp macro="" textlink="">
      <xdr:nvSpPr>
        <xdr:cNvPr id="52" name="Line 51">
          <a:extLst>
            <a:ext uri="{FF2B5EF4-FFF2-40B4-BE49-F238E27FC236}">
              <a16:creationId xmlns="" xmlns:a16="http://schemas.microsoft.com/office/drawing/2014/main" id="{2056D407-A808-430F-8525-E07FD2B766C1}"/>
            </a:ext>
          </a:extLst>
        </xdr:cNvPr>
        <xdr:cNvSpPr>
          <a:spLocks noChangeShapeType="1"/>
        </xdr:cNvSpPr>
      </xdr:nvSpPr>
      <xdr:spPr bwMode="auto">
        <a:xfrm flipV="1">
          <a:off x="539750" y="3041650"/>
          <a:ext cx="0" cy="311150"/>
        </a:xfrm>
        <a:prstGeom prst="line">
          <a:avLst/>
        </a:prstGeom>
        <a:noFill/>
        <a:ln w="9525">
          <a:solidFill>
            <a:srgbClr val="000000"/>
          </a:solidFill>
          <a:round/>
          <a:headEnd/>
          <a:tailEnd type="triangle" w="med" len="med"/>
        </a:ln>
      </xdr:spPr>
    </xdr:sp>
    <xdr:clientData/>
  </xdr:twoCellAnchor>
  <xdr:twoCellAnchor>
    <xdr:from>
      <xdr:col>1</xdr:col>
      <xdr:colOff>342900</xdr:colOff>
      <xdr:row>8</xdr:row>
      <xdr:rowOff>76200</xdr:rowOff>
    </xdr:from>
    <xdr:to>
      <xdr:col>1</xdr:col>
      <xdr:colOff>342900</xdr:colOff>
      <xdr:row>10</xdr:row>
      <xdr:rowOff>0</xdr:rowOff>
    </xdr:to>
    <xdr:sp macro="" textlink="">
      <xdr:nvSpPr>
        <xdr:cNvPr id="53" name="Line 52">
          <a:extLst>
            <a:ext uri="{FF2B5EF4-FFF2-40B4-BE49-F238E27FC236}">
              <a16:creationId xmlns="" xmlns:a16="http://schemas.microsoft.com/office/drawing/2014/main" id="{0C434237-E9E5-4FE5-81B1-086CCCB20B36}"/>
            </a:ext>
          </a:extLst>
        </xdr:cNvPr>
        <xdr:cNvSpPr>
          <a:spLocks noChangeShapeType="1"/>
        </xdr:cNvSpPr>
      </xdr:nvSpPr>
      <xdr:spPr bwMode="auto">
        <a:xfrm>
          <a:off x="539750" y="2540000"/>
          <a:ext cx="0" cy="349250"/>
        </a:xfrm>
        <a:prstGeom prst="line">
          <a:avLst/>
        </a:prstGeom>
        <a:noFill/>
        <a:ln w="9525">
          <a:solidFill>
            <a:srgbClr val="000000"/>
          </a:solidFill>
          <a:round/>
          <a:headEnd/>
          <a:tailEnd type="triangle" w="med" len="med"/>
        </a:ln>
      </xdr:spPr>
    </xdr:sp>
    <xdr:clientData/>
  </xdr:twoCellAnchor>
  <xdr:twoCellAnchor>
    <xdr:from>
      <xdr:col>6</xdr:col>
      <xdr:colOff>470535</xdr:colOff>
      <xdr:row>17</xdr:row>
      <xdr:rowOff>11430</xdr:rowOff>
    </xdr:from>
    <xdr:to>
      <xdr:col>7</xdr:col>
      <xdr:colOff>520107</xdr:colOff>
      <xdr:row>17</xdr:row>
      <xdr:rowOff>152624</xdr:rowOff>
    </xdr:to>
    <xdr:sp macro="" textlink="">
      <xdr:nvSpPr>
        <xdr:cNvPr id="54" name="Text Box 53">
          <a:extLst>
            <a:ext uri="{FF2B5EF4-FFF2-40B4-BE49-F238E27FC236}">
              <a16:creationId xmlns="" xmlns:a16="http://schemas.microsoft.com/office/drawing/2014/main" id="{DC656B4E-ED6A-4429-A6D1-1C7AE59CC918}"/>
            </a:ext>
          </a:extLst>
        </xdr:cNvPr>
        <xdr:cNvSpPr txBox="1">
          <a:spLocks noChangeArrowheads="1"/>
        </xdr:cNvSpPr>
      </xdr:nvSpPr>
      <xdr:spPr bwMode="auto">
        <a:xfrm>
          <a:off x="5042535" y="4151630"/>
          <a:ext cx="690922" cy="141194"/>
        </a:xfrm>
        <a:prstGeom prst="rect">
          <a:avLst/>
        </a:prstGeom>
        <a:solidFill>
          <a:srgbClr val="FFFFFF"/>
        </a:solidFill>
        <a:ln w="9525">
          <a:noFill/>
          <a:miter lim="800000"/>
          <a:headEnd/>
          <a:tailEnd/>
        </a:ln>
      </xdr:spPr>
      <xdr:txBody>
        <a:bodyPr vertOverflow="clip" wrap="square" lIns="27432" tIns="22860" rIns="0" bIns="0" anchor="t" upright="1"/>
        <a:lstStyle/>
        <a:p>
          <a:pPr algn="l" rtl="1">
            <a:defRPr sz="1000"/>
          </a:pPr>
          <a:r>
            <a:rPr lang="en-IN" sz="800" b="0" i="0" strike="noStrike">
              <a:solidFill>
                <a:srgbClr val="000000"/>
              </a:solidFill>
              <a:latin typeface="Arial"/>
              <a:cs typeface="Arial"/>
            </a:rPr>
            <a:t>Sand</a:t>
          </a:r>
        </a:p>
      </xdr:txBody>
    </xdr:sp>
    <xdr:clientData/>
  </xdr:twoCellAnchor>
  <xdr:twoCellAnchor>
    <xdr:from>
      <xdr:col>6</xdr:col>
      <xdr:colOff>329565</xdr:colOff>
      <xdr:row>16</xdr:row>
      <xdr:rowOff>47625</xdr:rowOff>
    </xdr:from>
    <xdr:to>
      <xdr:col>7</xdr:col>
      <xdr:colOff>526155</xdr:colOff>
      <xdr:row>16</xdr:row>
      <xdr:rowOff>171450</xdr:rowOff>
    </xdr:to>
    <xdr:sp macro="" textlink="">
      <xdr:nvSpPr>
        <xdr:cNvPr id="55" name="Text Box 54">
          <a:extLst>
            <a:ext uri="{FF2B5EF4-FFF2-40B4-BE49-F238E27FC236}">
              <a16:creationId xmlns="" xmlns:a16="http://schemas.microsoft.com/office/drawing/2014/main" id="{382DBD94-5C8F-4CDF-8125-17C2256C5DF8}"/>
            </a:ext>
          </a:extLst>
        </xdr:cNvPr>
        <xdr:cNvSpPr txBox="1">
          <a:spLocks noChangeArrowheads="1"/>
        </xdr:cNvSpPr>
      </xdr:nvSpPr>
      <xdr:spPr bwMode="auto">
        <a:xfrm>
          <a:off x="4901565" y="3959225"/>
          <a:ext cx="837940" cy="123825"/>
        </a:xfrm>
        <a:prstGeom prst="rect">
          <a:avLst/>
        </a:prstGeom>
        <a:solidFill>
          <a:srgbClr val="FFFFFF"/>
        </a:solidFill>
        <a:ln w="9525">
          <a:noFill/>
          <a:miter lim="800000"/>
          <a:headEnd/>
          <a:tailEnd/>
        </a:ln>
      </xdr:spPr>
      <xdr:txBody>
        <a:bodyPr vertOverflow="clip" wrap="square" lIns="27432" tIns="22860" rIns="0" bIns="0" anchor="t" upright="1"/>
        <a:lstStyle/>
        <a:p>
          <a:pPr algn="l" rtl="1">
            <a:defRPr sz="1000"/>
          </a:pPr>
          <a:r>
            <a:rPr lang="en-IN" sz="800" b="0" i="0" strike="noStrike">
              <a:solidFill>
                <a:srgbClr val="000000"/>
              </a:solidFill>
              <a:latin typeface="Arial"/>
              <a:cs typeface="Arial"/>
            </a:rPr>
            <a:t>VCC M15</a:t>
          </a:r>
        </a:p>
      </xdr:txBody>
    </xdr:sp>
    <xdr:clientData/>
  </xdr:twoCellAnchor>
  <xdr:twoCellAnchor>
    <xdr:from>
      <xdr:col>3</xdr:col>
      <xdr:colOff>273050</xdr:colOff>
      <xdr:row>41</xdr:row>
      <xdr:rowOff>88900</xdr:rowOff>
    </xdr:from>
    <xdr:to>
      <xdr:col>4</xdr:col>
      <xdr:colOff>6350</xdr:colOff>
      <xdr:row>41</xdr:row>
      <xdr:rowOff>95249</xdr:rowOff>
    </xdr:to>
    <xdr:sp macro="" textlink="">
      <xdr:nvSpPr>
        <xdr:cNvPr id="66" name="Line 47">
          <a:extLst>
            <a:ext uri="{FF2B5EF4-FFF2-40B4-BE49-F238E27FC236}">
              <a16:creationId xmlns="" xmlns:a16="http://schemas.microsoft.com/office/drawing/2014/main" id="{D6576EA0-BEF0-4095-8500-0BC14B80F5A5}"/>
            </a:ext>
          </a:extLst>
        </xdr:cNvPr>
        <xdr:cNvSpPr>
          <a:spLocks noChangeShapeType="1"/>
        </xdr:cNvSpPr>
      </xdr:nvSpPr>
      <xdr:spPr bwMode="auto">
        <a:xfrm>
          <a:off x="1670050" y="6965950"/>
          <a:ext cx="374650" cy="6349"/>
        </a:xfrm>
        <a:prstGeom prst="line">
          <a:avLst/>
        </a:prstGeom>
        <a:noFill/>
        <a:ln w="9525">
          <a:solidFill>
            <a:srgbClr val="000000"/>
          </a:solidFill>
          <a:round/>
          <a:headEnd/>
          <a:tailEnd type="triangle" w="med" len="med"/>
        </a:ln>
      </xdr:spPr>
    </xdr:sp>
    <xdr:clientData/>
  </xdr:twoCellAnchor>
  <xdr:twoCellAnchor>
    <xdr:from>
      <xdr:col>2</xdr:col>
      <xdr:colOff>0</xdr:colOff>
      <xdr:row>41</xdr:row>
      <xdr:rowOff>88901</xdr:rowOff>
    </xdr:from>
    <xdr:to>
      <xdr:col>2</xdr:col>
      <xdr:colOff>381000</xdr:colOff>
      <xdr:row>41</xdr:row>
      <xdr:rowOff>95251</xdr:rowOff>
    </xdr:to>
    <xdr:sp macro="" textlink="">
      <xdr:nvSpPr>
        <xdr:cNvPr id="67" name="Line 47">
          <a:extLst>
            <a:ext uri="{FF2B5EF4-FFF2-40B4-BE49-F238E27FC236}">
              <a16:creationId xmlns="" xmlns:a16="http://schemas.microsoft.com/office/drawing/2014/main" id="{84559FBA-4B95-4764-8415-FF9C2AC3DB9C}"/>
            </a:ext>
          </a:extLst>
        </xdr:cNvPr>
        <xdr:cNvSpPr>
          <a:spLocks noChangeShapeType="1"/>
        </xdr:cNvSpPr>
      </xdr:nvSpPr>
      <xdr:spPr bwMode="auto">
        <a:xfrm flipH="1" flipV="1">
          <a:off x="755650" y="6965951"/>
          <a:ext cx="381000" cy="6350"/>
        </a:xfrm>
        <a:prstGeom prst="line">
          <a:avLst/>
        </a:prstGeom>
        <a:noFill/>
        <a:ln w="9525">
          <a:solidFill>
            <a:srgbClr val="000000"/>
          </a:solidFill>
          <a:round/>
          <a:headEnd/>
          <a:tailEnd type="triangle" w="med" len="med"/>
        </a:ln>
      </xdr:spPr>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8</xdr:col>
      <xdr:colOff>342900</xdr:colOff>
      <xdr:row>0</xdr:row>
      <xdr:rowOff>0</xdr:rowOff>
    </xdr:from>
    <xdr:to>
      <xdr:col>8</xdr:col>
      <xdr:colOff>419100</xdr:colOff>
      <xdr:row>1</xdr:row>
      <xdr:rowOff>0</xdr:rowOff>
    </xdr:to>
    <xdr:sp macro="" textlink="">
      <xdr:nvSpPr>
        <xdr:cNvPr id="2" name="Text Box 1">
          <a:extLst>
            <a:ext uri="{FF2B5EF4-FFF2-40B4-BE49-F238E27FC236}">
              <a16:creationId xmlns="" xmlns:a16="http://schemas.microsoft.com/office/drawing/2014/main" id="{00000000-0008-0000-1300-000002000000}"/>
            </a:ext>
          </a:extLst>
        </xdr:cNvPr>
        <xdr:cNvSpPr txBox="1">
          <a:spLocks noChangeArrowheads="1"/>
        </xdr:cNvSpPr>
      </xdr:nvSpPr>
      <xdr:spPr bwMode="auto">
        <a:xfrm>
          <a:off x="4095750" y="0"/>
          <a:ext cx="76200" cy="200025"/>
        </a:xfrm>
        <a:prstGeom prst="rect">
          <a:avLst/>
        </a:prstGeom>
        <a:noFill/>
        <a:ln w="9525">
          <a:noFill/>
          <a:miter lim="800000"/>
          <a:headEnd/>
          <a:tailEnd/>
        </a:ln>
      </xdr:spPr>
    </xdr:sp>
    <xdr:clientData/>
  </xdr:twoCellAnchor>
  <xdr:twoCellAnchor editAs="oneCell">
    <xdr:from>
      <xdr:col>7</xdr:col>
      <xdr:colOff>0</xdr:colOff>
      <xdr:row>97</xdr:row>
      <xdr:rowOff>0</xdr:rowOff>
    </xdr:from>
    <xdr:to>
      <xdr:col>7</xdr:col>
      <xdr:colOff>76200</xdr:colOff>
      <xdr:row>98</xdr:row>
      <xdr:rowOff>9525</xdr:rowOff>
    </xdr:to>
    <xdr:sp macro="" textlink="">
      <xdr:nvSpPr>
        <xdr:cNvPr id="3" name="Text Box 2">
          <a:extLst>
            <a:ext uri="{FF2B5EF4-FFF2-40B4-BE49-F238E27FC236}">
              <a16:creationId xmlns="" xmlns:a16="http://schemas.microsoft.com/office/drawing/2014/main" id="{00000000-0008-0000-1300-000003000000}"/>
            </a:ext>
          </a:extLst>
        </xdr:cNvPr>
        <xdr:cNvSpPr txBox="1">
          <a:spLocks noChangeArrowheads="1"/>
        </xdr:cNvSpPr>
      </xdr:nvSpPr>
      <xdr:spPr bwMode="auto">
        <a:xfrm>
          <a:off x="3209925" y="64389000"/>
          <a:ext cx="76200" cy="200025"/>
        </a:xfrm>
        <a:prstGeom prst="rect">
          <a:avLst/>
        </a:prstGeom>
        <a:noFill/>
        <a:ln w="9525">
          <a:noFill/>
          <a:miter lim="800000"/>
          <a:headEnd/>
          <a:tailEnd/>
        </a:ln>
      </xdr:spPr>
    </xdr:sp>
    <xdr:clientData/>
  </xdr:twoCellAnchor>
  <xdr:twoCellAnchor editAs="oneCell">
    <xdr:from>
      <xdr:col>7</xdr:col>
      <xdr:colOff>0</xdr:colOff>
      <xdr:row>97</xdr:row>
      <xdr:rowOff>0</xdr:rowOff>
    </xdr:from>
    <xdr:to>
      <xdr:col>7</xdr:col>
      <xdr:colOff>76200</xdr:colOff>
      <xdr:row>98</xdr:row>
      <xdr:rowOff>9525</xdr:rowOff>
    </xdr:to>
    <xdr:sp macro="" textlink="">
      <xdr:nvSpPr>
        <xdr:cNvPr id="4" name="Text Box 3">
          <a:extLst>
            <a:ext uri="{FF2B5EF4-FFF2-40B4-BE49-F238E27FC236}">
              <a16:creationId xmlns="" xmlns:a16="http://schemas.microsoft.com/office/drawing/2014/main" id="{00000000-0008-0000-1300-000004000000}"/>
            </a:ext>
          </a:extLst>
        </xdr:cNvPr>
        <xdr:cNvSpPr txBox="1">
          <a:spLocks noChangeArrowheads="1"/>
        </xdr:cNvSpPr>
      </xdr:nvSpPr>
      <xdr:spPr bwMode="auto">
        <a:xfrm>
          <a:off x="3209925" y="64389000"/>
          <a:ext cx="76200" cy="200025"/>
        </a:xfrm>
        <a:prstGeom prst="rect">
          <a:avLst/>
        </a:prstGeom>
        <a:noFill/>
        <a:ln w="9525">
          <a:noFill/>
          <a:miter lim="800000"/>
          <a:headEnd/>
          <a:tailEnd/>
        </a:ln>
      </xdr:spPr>
    </xdr:sp>
    <xdr:clientData/>
  </xdr:twoCellAnchor>
  <xdr:twoCellAnchor editAs="oneCell">
    <xdr:from>
      <xdr:col>7</xdr:col>
      <xdr:colOff>0</xdr:colOff>
      <xdr:row>97</xdr:row>
      <xdr:rowOff>0</xdr:rowOff>
    </xdr:from>
    <xdr:to>
      <xdr:col>7</xdr:col>
      <xdr:colOff>76200</xdr:colOff>
      <xdr:row>98</xdr:row>
      <xdr:rowOff>9525</xdr:rowOff>
    </xdr:to>
    <xdr:sp macro="" textlink="">
      <xdr:nvSpPr>
        <xdr:cNvPr id="5" name="Text Box 4">
          <a:extLst>
            <a:ext uri="{FF2B5EF4-FFF2-40B4-BE49-F238E27FC236}">
              <a16:creationId xmlns="" xmlns:a16="http://schemas.microsoft.com/office/drawing/2014/main" id="{00000000-0008-0000-1300-000005000000}"/>
            </a:ext>
          </a:extLst>
        </xdr:cNvPr>
        <xdr:cNvSpPr txBox="1">
          <a:spLocks noChangeArrowheads="1"/>
        </xdr:cNvSpPr>
      </xdr:nvSpPr>
      <xdr:spPr bwMode="auto">
        <a:xfrm>
          <a:off x="3209925" y="64389000"/>
          <a:ext cx="76200" cy="200025"/>
        </a:xfrm>
        <a:prstGeom prst="rect">
          <a:avLst/>
        </a:prstGeom>
        <a:noFill/>
        <a:ln w="9525">
          <a:noFill/>
          <a:miter lim="800000"/>
          <a:headEnd/>
          <a:tailEnd/>
        </a:ln>
      </xdr:spPr>
    </xdr:sp>
    <xdr:clientData/>
  </xdr:twoCellAnchor>
  <xdr:twoCellAnchor editAs="oneCell">
    <xdr:from>
      <xdr:col>7</xdr:col>
      <xdr:colOff>0</xdr:colOff>
      <xdr:row>97</xdr:row>
      <xdr:rowOff>0</xdr:rowOff>
    </xdr:from>
    <xdr:to>
      <xdr:col>7</xdr:col>
      <xdr:colOff>76200</xdr:colOff>
      <xdr:row>98</xdr:row>
      <xdr:rowOff>9525</xdr:rowOff>
    </xdr:to>
    <xdr:sp macro="" textlink="">
      <xdr:nvSpPr>
        <xdr:cNvPr id="6" name="Text Box 5">
          <a:extLst>
            <a:ext uri="{FF2B5EF4-FFF2-40B4-BE49-F238E27FC236}">
              <a16:creationId xmlns="" xmlns:a16="http://schemas.microsoft.com/office/drawing/2014/main" id="{00000000-0008-0000-1300-000006000000}"/>
            </a:ext>
          </a:extLst>
        </xdr:cNvPr>
        <xdr:cNvSpPr txBox="1">
          <a:spLocks noChangeArrowheads="1"/>
        </xdr:cNvSpPr>
      </xdr:nvSpPr>
      <xdr:spPr bwMode="auto">
        <a:xfrm>
          <a:off x="3209925" y="64389000"/>
          <a:ext cx="76200" cy="200025"/>
        </a:xfrm>
        <a:prstGeom prst="rect">
          <a:avLst/>
        </a:prstGeom>
        <a:noFill/>
        <a:ln w="9525">
          <a:noFill/>
          <a:miter lim="800000"/>
          <a:headEnd/>
          <a:tailEnd/>
        </a:ln>
      </xdr:spPr>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371476</xdr:colOff>
      <xdr:row>11</xdr:row>
      <xdr:rowOff>142875</xdr:rowOff>
    </xdr:from>
    <xdr:to>
      <xdr:col>2</xdr:col>
      <xdr:colOff>390525</xdr:colOff>
      <xdr:row>24</xdr:row>
      <xdr:rowOff>152404</xdr:rowOff>
    </xdr:to>
    <xdr:cxnSp macro="">
      <xdr:nvCxnSpPr>
        <xdr:cNvPr id="2" name="Straight Connector 1">
          <a:extLst>
            <a:ext uri="{FF2B5EF4-FFF2-40B4-BE49-F238E27FC236}">
              <a16:creationId xmlns="" xmlns:a16="http://schemas.microsoft.com/office/drawing/2014/main" id="{00000000-0008-0000-1400-000002000000}"/>
            </a:ext>
          </a:extLst>
        </xdr:cNvPr>
        <xdr:cNvCxnSpPr/>
      </xdr:nvCxnSpPr>
      <xdr:spPr>
        <a:xfrm flipH="1">
          <a:off x="1609726" y="2105025"/>
          <a:ext cx="19049" cy="1876429"/>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198966</xdr:colOff>
      <xdr:row>24</xdr:row>
      <xdr:rowOff>161924</xdr:rowOff>
    </xdr:from>
    <xdr:to>
      <xdr:col>4</xdr:col>
      <xdr:colOff>266700</xdr:colOff>
      <xdr:row>25</xdr:row>
      <xdr:rowOff>209550</xdr:rowOff>
    </xdr:to>
    <xdr:sp macro="" textlink="">
      <xdr:nvSpPr>
        <xdr:cNvPr id="3" name="Rectangle 2">
          <a:extLst>
            <a:ext uri="{FF2B5EF4-FFF2-40B4-BE49-F238E27FC236}">
              <a16:creationId xmlns="" xmlns:a16="http://schemas.microsoft.com/office/drawing/2014/main" id="{00000000-0008-0000-1400-000003000000}"/>
            </a:ext>
          </a:extLst>
        </xdr:cNvPr>
        <xdr:cNvSpPr/>
      </xdr:nvSpPr>
      <xdr:spPr>
        <a:xfrm>
          <a:off x="1437216" y="3990974"/>
          <a:ext cx="1296459" cy="209551"/>
        </a:xfrm>
        <a:prstGeom prst="rect">
          <a:avLst/>
        </a:prstGeom>
      </xdr:spPr>
      <xdr:style>
        <a:lnRef idx="2">
          <a:schemeClr val="dk1"/>
        </a:lnRef>
        <a:fillRef idx="1">
          <a:schemeClr val="lt1"/>
        </a:fillRef>
        <a:effectRef idx="0">
          <a:schemeClr val="dk1"/>
        </a:effectRef>
        <a:fontRef idx="minor">
          <a:schemeClr val="dk1"/>
        </a:fontRef>
      </xdr:style>
      <xdr:txBody>
        <a:bodyPr rtlCol="0" anchor="ctr"/>
        <a:lstStyle/>
        <a:p>
          <a:pPr algn="ctr"/>
          <a:r>
            <a:rPr lang="en-US" sz="1100"/>
            <a:t>VCC </a:t>
          </a:r>
          <a:r>
            <a:rPr lang="en-US" sz="900"/>
            <a:t>M15</a:t>
          </a:r>
        </a:p>
      </xdr:txBody>
    </xdr:sp>
    <xdr:clientData/>
  </xdr:twoCellAnchor>
  <xdr:twoCellAnchor>
    <xdr:from>
      <xdr:col>2</xdr:col>
      <xdr:colOff>390525</xdr:colOff>
      <xdr:row>11</xdr:row>
      <xdr:rowOff>152400</xdr:rowOff>
    </xdr:from>
    <xdr:to>
      <xdr:col>3</xdr:col>
      <xdr:colOff>104775</xdr:colOff>
      <xdr:row>12</xdr:row>
      <xdr:rowOff>9525</xdr:rowOff>
    </xdr:to>
    <xdr:cxnSp macro="">
      <xdr:nvCxnSpPr>
        <xdr:cNvPr id="4" name="Straight Connector 3">
          <a:extLst>
            <a:ext uri="{FF2B5EF4-FFF2-40B4-BE49-F238E27FC236}">
              <a16:creationId xmlns="" xmlns:a16="http://schemas.microsoft.com/office/drawing/2014/main" id="{00000000-0008-0000-1400-000004000000}"/>
            </a:ext>
          </a:extLst>
        </xdr:cNvPr>
        <xdr:cNvCxnSpPr/>
      </xdr:nvCxnSpPr>
      <xdr:spPr>
        <a:xfrm>
          <a:off x="1628775" y="2114550"/>
          <a:ext cx="323850" cy="190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304800</xdr:colOff>
      <xdr:row>11</xdr:row>
      <xdr:rowOff>19051</xdr:rowOff>
    </xdr:from>
    <xdr:to>
      <xdr:col>9</xdr:col>
      <xdr:colOff>0</xdr:colOff>
      <xdr:row>11</xdr:row>
      <xdr:rowOff>28575</xdr:rowOff>
    </xdr:to>
    <xdr:cxnSp macro="">
      <xdr:nvCxnSpPr>
        <xdr:cNvPr id="5" name="Straight Arrow Connector 4">
          <a:extLst>
            <a:ext uri="{FF2B5EF4-FFF2-40B4-BE49-F238E27FC236}">
              <a16:creationId xmlns="" xmlns:a16="http://schemas.microsoft.com/office/drawing/2014/main" id="{00000000-0008-0000-1400-000005000000}"/>
            </a:ext>
          </a:extLst>
        </xdr:cNvPr>
        <xdr:cNvCxnSpPr/>
      </xdr:nvCxnSpPr>
      <xdr:spPr>
        <a:xfrm>
          <a:off x="3086100" y="2105026"/>
          <a:ext cx="2000250" cy="9524"/>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95253</xdr:colOff>
      <xdr:row>9</xdr:row>
      <xdr:rowOff>133353</xdr:rowOff>
    </xdr:from>
    <xdr:to>
      <xdr:col>2</xdr:col>
      <xdr:colOff>542925</xdr:colOff>
      <xdr:row>13</xdr:row>
      <xdr:rowOff>95251</xdr:rowOff>
    </xdr:to>
    <xdr:cxnSp macro="">
      <xdr:nvCxnSpPr>
        <xdr:cNvPr id="6" name="Straight Arrow Connector 5">
          <a:extLst>
            <a:ext uri="{FF2B5EF4-FFF2-40B4-BE49-F238E27FC236}">
              <a16:creationId xmlns="" xmlns:a16="http://schemas.microsoft.com/office/drawing/2014/main" id="{00000000-0008-0000-1400-000006000000}"/>
            </a:ext>
          </a:extLst>
        </xdr:cNvPr>
        <xdr:cNvCxnSpPr/>
      </xdr:nvCxnSpPr>
      <xdr:spPr>
        <a:xfrm rot="16200000" flipH="1">
          <a:off x="1252540" y="1852616"/>
          <a:ext cx="609598" cy="44767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14</xdr:row>
      <xdr:rowOff>38101</xdr:rowOff>
    </xdr:from>
    <xdr:to>
      <xdr:col>5</xdr:col>
      <xdr:colOff>295275</xdr:colOff>
      <xdr:row>22</xdr:row>
      <xdr:rowOff>103188</xdr:rowOff>
    </xdr:to>
    <xdr:sp macro="" textlink="">
      <xdr:nvSpPr>
        <xdr:cNvPr id="7" name="Freeform 6">
          <a:extLst>
            <a:ext uri="{FF2B5EF4-FFF2-40B4-BE49-F238E27FC236}">
              <a16:creationId xmlns="" xmlns:a16="http://schemas.microsoft.com/office/drawing/2014/main" id="{00000000-0008-0000-1400-000007000000}"/>
            </a:ext>
          </a:extLst>
        </xdr:cNvPr>
        <xdr:cNvSpPr/>
      </xdr:nvSpPr>
      <xdr:spPr>
        <a:xfrm>
          <a:off x="0" y="2486026"/>
          <a:ext cx="3076575" cy="1122362"/>
        </a:xfrm>
        <a:custGeom>
          <a:avLst/>
          <a:gdLst>
            <a:gd name="connsiteX0" fmla="*/ 2198687 w 2198687"/>
            <a:gd name="connsiteY0" fmla="*/ 0 h 998537"/>
            <a:gd name="connsiteX1" fmla="*/ 1417637 w 2198687"/>
            <a:gd name="connsiteY1" fmla="*/ 847725 h 998537"/>
            <a:gd name="connsiteX2" fmla="*/ 198437 w 2198687"/>
            <a:gd name="connsiteY2" fmla="*/ 904875 h 998537"/>
            <a:gd name="connsiteX3" fmla="*/ 227012 w 2198687"/>
            <a:gd name="connsiteY3" fmla="*/ 895350 h 998537"/>
            <a:gd name="connsiteX4" fmla="*/ 227012 w 2198687"/>
            <a:gd name="connsiteY4" fmla="*/ 895350 h 998537"/>
            <a:gd name="connsiteX5" fmla="*/ 207962 w 2198687"/>
            <a:gd name="connsiteY5" fmla="*/ 895350 h 99853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2198687" h="998537">
              <a:moveTo>
                <a:pt x="2198687" y="0"/>
              </a:moveTo>
              <a:cubicBezTo>
                <a:pt x="1974849" y="348456"/>
                <a:pt x="1751012" y="696913"/>
                <a:pt x="1417637" y="847725"/>
              </a:cubicBezTo>
              <a:cubicBezTo>
                <a:pt x="1084262" y="998537"/>
                <a:pt x="396874" y="896938"/>
                <a:pt x="198437" y="904875"/>
              </a:cubicBezTo>
              <a:cubicBezTo>
                <a:pt x="0" y="912812"/>
                <a:pt x="227012" y="895350"/>
                <a:pt x="227012" y="895350"/>
              </a:cubicBezTo>
              <a:lnTo>
                <a:pt x="227012" y="895350"/>
              </a:lnTo>
              <a:lnTo>
                <a:pt x="207962" y="895350"/>
              </a:lnTo>
            </a:path>
          </a:pathLst>
        </a:custGeom>
      </xdr:spPr>
      <xdr:style>
        <a:lnRef idx="1">
          <a:schemeClr val="dk1"/>
        </a:lnRef>
        <a:fillRef idx="0">
          <a:schemeClr val="dk1"/>
        </a:fillRef>
        <a:effectRef idx="0">
          <a:schemeClr val="dk1"/>
        </a:effectRef>
        <a:fontRef idx="minor">
          <a:schemeClr val="tx1"/>
        </a:fontRef>
      </xdr:style>
      <xdr:txBody>
        <a:bodyPr rtlCol="0" anchor="ctr"/>
        <a:lstStyle/>
        <a:p>
          <a:pPr algn="ctr"/>
          <a:endParaRPr lang="en-US" sz="1100"/>
        </a:p>
      </xdr:txBody>
    </xdr:sp>
    <xdr:clientData/>
  </xdr:twoCellAnchor>
  <xdr:twoCellAnchor>
    <xdr:from>
      <xdr:col>2</xdr:col>
      <xdr:colOff>145382</xdr:colOff>
      <xdr:row>26</xdr:row>
      <xdr:rowOff>95250</xdr:rowOff>
    </xdr:from>
    <xdr:to>
      <xdr:col>5</xdr:col>
      <xdr:colOff>9525</xdr:colOff>
      <xdr:row>27</xdr:row>
      <xdr:rowOff>115303</xdr:rowOff>
    </xdr:to>
    <xdr:sp macro="" textlink="">
      <xdr:nvSpPr>
        <xdr:cNvPr id="8" name="Rectangle 7">
          <a:extLst>
            <a:ext uri="{FF2B5EF4-FFF2-40B4-BE49-F238E27FC236}">
              <a16:creationId xmlns="" xmlns:a16="http://schemas.microsoft.com/office/drawing/2014/main" id="{00000000-0008-0000-1400-000008000000}"/>
            </a:ext>
          </a:extLst>
        </xdr:cNvPr>
        <xdr:cNvSpPr/>
      </xdr:nvSpPr>
      <xdr:spPr>
        <a:xfrm>
          <a:off x="1383632" y="4416592"/>
          <a:ext cx="1413209" cy="180474"/>
        </a:xfrm>
        <a:prstGeom prst="rec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3</xdr:col>
      <xdr:colOff>390527</xdr:colOff>
      <xdr:row>19</xdr:row>
      <xdr:rowOff>57153</xdr:rowOff>
    </xdr:from>
    <xdr:to>
      <xdr:col>4</xdr:col>
      <xdr:colOff>114299</xdr:colOff>
      <xdr:row>24</xdr:row>
      <xdr:rowOff>142873</xdr:rowOff>
    </xdr:to>
    <xdr:cxnSp macro="">
      <xdr:nvCxnSpPr>
        <xdr:cNvPr id="9" name="Straight Connector 8">
          <a:extLst>
            <a:ext uri="{FF2B5EF4-FFF2-40B4-BE49-F238E27FC236}">
              <a16:creationId xmlns="" xmlns:a16="http://schemas.microsoft.com/office/drawing/2014/main" id="{00000000-0008-0000-1400-000009000000}"/>
            </a:ext>
          </a:extLst>
        </xdr:cNvPr>
        <xdr:cNvCxnSpPr/>
      </xdr:nvCxnSpPr>
      <xdr:spPr>
        <a:xfrm rot="16200000" flipH="1">
          <a:off x="2090741" y="3481389"/>
          <a:ext cx="638170" cy="34289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190499</xdr:colOff>
      <xdr:row>11</xdr:row>
      <xdr:rowOff>123825</xdr:rowOff>
    </xdr:from>
    <xdr:to>
      <xdr:col>2</xdr:col>
      <xdr:colOff>200024</xdr:colOff>
      <xdr:row>21</xdr:row>
      <xdr:rowOff>38100</xdr:rowOff>
    </xdr:to>
    <xdr:cxnSp macro="">
      <xdr:nvCxnSpPr>
        <xdr:cNvPr id="10" name="Straight Arrow Connector 9">
          <a:extLst>
            <a:ext uri="{FF2B5EF4-FFF2-40B4-BE49-F238E27FC236}">
              <a16:creationId xmlns="" xmlns:a16="http://schemas.microsoft.com/office/drawing/2014/main" id="{00000000-0008-0000-1400-00000A000000}"/>
            </a:ext>
          </a:extLst>
        </xdr:cNvPr>
        <xdr:cNvCxnSpPr/>
      </xdr:nvCxnSpPr>
      <xdr:spPr>
        <a:xfrm rot="16200000" flipH="1">
          <a:off x="785812" y="2728912"/>
          <a:ext cx="1295400" cy="9525"/>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189706</xdr:colOff>
      <xdr:row>21</xdr:row>
      <xdr:rowOff>48419</xdr:rowOff>
    </xdr:from>
    <xdr:to>
      <xdr:col>2</xdr:col>
      <xdr:colOff>191294</xdr:colOff>
      <xdr:row>25</xdr:row>
      <xdr:rowOff>19844</xdr:rowOff>
    </xdr:to>
    <xdr:cxnSp macro="">
      <xdr:nvCxnSpPr>
        <xdr:cNvPr id="11" name="Straight Arrow Connector 10">
          <a:extLst>
            <a:ext uri="{FF2B5EF4-FFF2-40B4-BE49-F238E27FC236}">
              <a16:creationId xmlns="" xmlns:a16="http://schemas.microsoft.com/office/drawing/2014/main" id="{00000000-0008-0000-1400-00000B000000}"/>
            </a:ext>
          </a:extLst>
        </xdr:cNvPr>
        <xdr:cNvCxnSpPr/>
      </xdr:nvCxnSpPr>
      <xdr:spPr>
        <a:xfrm rot="5400000">
          <a:off x="1119187" y="3700463"/>
          <a:ext cx="619125" cy="1588"/>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381002</xdr:colOff>
      <xdr:row>14</xdr:row>
      <xdr:rowOff>85724</xdr:rowOff>
    </xdr:from>
    <xdr:to>
      <xdr:col>3</xdr:col>
      <xdr:colOff>114300</xdr:colOff>
      <xdr:row>15</xdr:row>
      <xdr:rowOff>38098</xdr:rowOff>
    </xdr:to>
    <xdr:cxnSp macro="">
      <xdr:nvCxnSpPr>
        <xdr:cNvPr id="12" name="Straight Connector 11">
          <a:extLst>
            <a:ext uri="{FF2B5EF4-FFF2-40B4-BE49-F238E27FC236}">
              <a16:creationId xmlns="" xmlns:a16="http://schemas.microsoft.com/office/drawing/2014/main" id="{00000000-0008-0000-1400-00000C000000}"/>
            </a:ext>
          </a:extLst>
        </xdr:cNvPr>
        <xdr:cNvCxnSpPr/>
      </xdr:nvCxnSpPr>
      <xdr:spPr>
        <a:xfrm rot="10800000" flipV="1">
          <a:off x="1619252" y="2533649"/>
          <a:ext cx="342898" cy="114299"/>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390527</xdr:colOff>
      <xdr:row>14</xdr:row>
      <xdr:rowOff>123825</xdr:rowOff>
    </xdr:from>
    <xdr:to>
      <xdr:col>3</xdr:col>
      <xdr:colOff>142875</xdr:colOff>
      <xdr:row>15</xdr:row>
      <xdr:rowOff>85724</xdr:rowOff>
    </xdr:to>
    <xdr:cxnSp macro="">
      <xdr:nvCxnSpPr>
        <xdr:cNvPr id="13" name="Straight Connector 12">
          <a:extLst>
            <a:ext uri="{FF2B5EF4-FFF2-40B4-BE49-F238E27FC236}">
              <a16:creationId xmlns="" xmlns:a16="http://schemas.microsoft.com/office/drawing/2014/main" id="{00000000-0008-0000-1400-00000D000000}"/>
            </a:ext>
          </a:extLst>
        </xdr:cNvPr>
        <xdr:cNvCxnSpPr/>
      </xdr:nvCxnSpPr>
      <xdr:spPr>
        <a:xfrm rot="10800000" flipV="1">
          <a:off x="1628777" y="2571750"/>
          <a:ext cx="361948" cy="12382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371475</xdr:colOff>
      <xdr:row>17</xdr:row>
      <xdr:rowOff>0</xdr:rowOff>
    </xdr:from>
    <xdr:to>
      <xdr:col>3</xdr:col>
      <xdr:colOff>276225</xdr:colOff>
      <xdr:row>18</xdr:row>
      <xdr:rowOff>9525</xdr:rowOff>
    </xdr:to>
    <xdr:cxnSp macro="">
      <xdr:nvCxnSpPr>
        <xdr:cNvPr id="14" name="Straight Connector 13">
          <a:extLst>
            <a:ext uri="{FF2B5EF4-FFF2-40B4-BE49-F238E27FC236}">
              <a16:creationId xmlns="" xmlns:a16="http://schemas.microsoft.com/office/drawing/2014/main" id="{00000000-0008-0000-1400-00000E000000}"/>
            </a:ext>
          </a:extLst>
        </xdr:cNvPr>
        <xdr:cNvCxnSpPr/>
      </xdr:nvCxnSpPr>
      <xdr:spPr>
        <a:xfrm rot="10800000" flipV="1">
          <a:off x="1609725" y="2952750"/>
          <a:ext cx="514350" cy="1714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371478</xdr:colOff>
      <xdr:row>17</xdr:row>
      <xdr:rowOff>38100</xdr:rowOff>
    </xdr:from>
    <xdr:to>
      <xdr:col>3</xdr:col>
      <xdr:colOff>285751</xdr:colOff>
      <xdr:row>18</xdr:row>
      <xdr:rowOff>57149</xdr:rowOff>
    </xdr:to>
    <xdr:cxnSp macro="">
      <xdr:nvCxnSpPr>
        <xdr:cNvPr id="15" name="Straight Connector 14">
          <a:extLst>
            <a:ext uri="{FF2B5EF4-FFF2-40B4-BE49-F238E27FC236}">
              <a16:creationId xmlns="" xmlns:a16="http://schemas.microsoft.com/office/drawing/2014/main" id="{00000000-0008-0000-1400-00000F000000}"/>
            </a:ext>
          </a:extLst>
        </xdr:cNvPr>
        <xdr:cNvCxnSpPr/>
      </xdr:nvCxnSpPr>
      <xdr:spPr>
        <a:xfrm rot="10800000" flipV="1">
          <a:off x="1609728" y="2990850"/>
          <a:ext cx="523873" cy="18097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304800</xdr:colOff>
      <xdr:row>11</xdr:row>
      <xdr:rowOff>161924</xdr:rowOff>
    </xdr:from>
    <xdr:to>
      <xdr:col>4</xdr:col>
      <xdr:colOff>57150</xdr:colOff>
      <xdr:row>19</xdr:row>
      <xdr:rowOff>47628</xdr:rowOff>
    </xdr:to>
    <xdr:cxnSp macro="">
      <xdr:nvCxnSpPr>
        <xdr:cNvPr id="16" name="Straight Connector 15">
          <a:extLst>
            <a:ext uri="{FF2B5EF4-FFF2-40B4-BE49-F238E27FC236}">
              <a16:creationId xmlns="" xmlns:a16="http://schemas.microsoft.com/office/drawing/2014/main" id="{00000000-0008-0000-1400-000010000000}"/>
            </a:ext>
          </a:extLst>
        </xdr:cNvPr>
        <xdr:cNvCxnSpPr/>
      </xdr:nvCxnSpPr>
      <xdr:spPr>
        <a:xfrm rot="16200000" flipH="1">
          <a:off x="1738311" y="2538413"/>
          <a:ext cx="1200154" cy="3714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76200</xdr:colOff>
      <xdr:row>12</xdr:row>
      <xdr:rowOff>9525</xdr:rowOff>
    </xdr:from>
    <xdr:to>
      <xdr:col>3</xdr:col>
      <xdr:colOff>295275</xdr:colOff>
      <xdr:row>12</xdr:row>
      <xdr:rowOff>19050</xdr:rowOff>
    </xdr:to>
    <xdr:cxnSp macro="">
      <xdr:nvCxnSpPr>
        <xdr:cNvPr id="17" name="Straight Connector 16">
          <a:extLst>
            <a:ext uri="{FF2B5EF4-FFF2-40B4-BE49-F238E27FC236}">
              <a16:creationId xmlns="" xmlns:a16="http://schemas.microsoft.com/office/drawing/2014/main" id="{00000000-0008-0000-1400-000011000000}"/>
            </a:ext>
          </a:extLst>
        </xdr:cNvPr>
        <xdr:cNvCxnSpPr/>
      </xdr:nvCxnSpPr>
      <xdr:spPr>
        <a:xfrm>
          <a:off x="1924050" y="2133600"/>
          <a:ext cx="219075" cy="95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390525</xdr:colOff>
      <xdr:row>19</xdr:row>
      <xdr:rowOff>38100</xdr:rowOff>
    </xdr:from>
    <xdr:to>
      <xdr:col>4</xdr:col>
      <xdr:colOff>66675</xdr:colOff>
      <xdr:row>19</xdr:row>
      <xdr:rowOff>39688</xdr:rowOff>
    </xdr:to>
    <xdr:cxnSp macro="">
      <xdr:nvCxnSpPr>
        <xdr:cNvPr id="18" name="Straight Connector 17">
          <a:extLst>
            <a:ext uri="{FF2B5EF4-FFF2-40B4-BE49-F238E27FC236}">
              <a16:creationId xmlns="" xmlns:a16="http://schemas.microsoft.com/office/drawing/2014/main" id="{00000000-0008-0000-1400-000012000000}"/>
            </a:ext>
          </a:extLst>
        </xdr:cNvPr>
        <xdr:cNvCxnSpPr/>
      </xdr:nvCxnSpPr>
      <xdr:spPr>
        <a:xfrm>
          <a:off x="2238375" y="3314700"/>
          <a:ext cx="295275"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285752</xdr:colOff>
      <xdr:row>9</xdr:row>
      <xdr:rowOff>9528</xdr:rowOff>
    </xdr:from>
    <xdr:to>
      <xdr:col>3</xdr:col>
      <xdr:colOff>304801</xdr:colOff>
      <xdr:row>13</xdr:row>
      <xdr:rowOff>57151</xdr:rowOff>
    </xdr:to>
    <xdr:cxnSp macro="">
      <xdr:nvCxnSpPr>
        <xdr:cNvPr id="19" name="Straight Arrow Connector 18">
          <a:extLst>
            <a:ext uri="{FF2B5EF4-FFF2-40B4-BE49-F238E27FC236}">
              <a16:creationId xmlns="" xmlns:a16="http://schemas.microsoft.com/office/drawing/2014/main" id="{00000000-0008-0000-1400-000013000000}"/>
            </a:ext>
          </a:extLst>
        </xdr:cNvPr>
        <xdr:cNvCxnSpPr/>
      </xdr:nvCxnSpPr>
      <xdr:spPr>
        <a:xfrm rot="5400000">
          <a:off x="1795465" y="1985965"/>
          <a:ext cx="695323" cy="19049"/>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314325</xdr:colOff>
      <xdr:row>11</xdr:row>
      <xdr:rowOff>133350</xdr:rowOff>
    </xdr:from>
    <xdr:to>
      <xdr:col>11</xdr:col>
      <xdr:colOff>276225</xdr:colOff>
      <xdr:row>21</xdr:row>
      <xdr:rowOff>95250</xdr:rowOff>
    </xdr:to>
    <xdr:sp macro="" textlink="">
      <xdr:nvSpPr>
        <xdr:cNvPr id="20" name="Line 6">
          <a:extLst>
            <a:ext uri="{FF2B5EF4-FFF2-40B4-BE49-F238E27FC236}">
              <a16:creationId xmlns="" xmlns:a16="http://schemas.microsoft.com/office/drawing/2014/main" id="{00000000-0008-0000-1400-000014000000}"/>
            </a:ext>
          </a:extLst>
        </xdr:cNvPr>
        <xdr:cNvSpPr>
          <a:spLocks noChangeShapeType="1"/>
        </xdr:cNvSpPr>
      </xdr:nvSpPr>
      <xdr:spPr bwMode="auto">
        <a:xfrm>
          <a:off x="5829300" y="2095500"/>
          <a:ext cx="571500" cy="1343025"/>
        </a:xfrm>
        <a:prstGeom prst="line">
          <a:avLst/>
        </a:prstGeom>
        <a:noFill/>
        <a:ln w="9525">
          <a:solidFill>
            <a:srgbClr val="000000"/>
          </a:solidFill>
          <a:round/>
          <a:headEnd/>
          <a:tailEnd/>
        </a:ln>
      </xdr:spPr>
    </xdr:sp>
    <xdr:clientData/>
  </xdr:twoCellAnchor>
  <xdr:twoCellAnchor>
    <xdr:from>
      <xdr:col>5</xdr:col>
      <xdr:colOff>295275</xdr:colOff>
      <xdr:row>13</xdr:row>
      <xdr:rowOff>28575</xdr:rowOff>
    </xdr:from>
    <xdr:to>
      <xdr:col>9</xdr:col>
      <xdr:colOff>0</xdr:colOff>
      <xdr:row>14</xdr:row>
      <xdr:rowOff>0</xdr:rowOff>
    </xdr:to>
    <xdr:sp macro="" textlink="">
      <xdr:nvSpPr>
        <xdr:cNvPr id="21" name="Rectangle 9">
          <a:extLst>
            <a:ext uri="{FF2B5EF4-FFF2-40B4-BE49-F238E27FC236}">
              <a16:creationId xmlns="" xmlns:a16="http://schemas.microsoft.com/office/drawing/2014/main" id="{00000000-0008-0000-1400-000015000000}"/>
            </a:ext>
          </a:extLst>
        </xdr:cNvPr>
        <xdr:cNvSpPr>
          <a:spLocks noChangeArrowheads="1"/>
        </xdr:cNvSpPr>
      </xdr:nvSpPr>
      <xdr:spPr bwMode="auto">
        <a:xfrm>
          <a:off x="3076575" y="2314575"/>
          <a:ext cx="2009775" cy="133350"/>
        </a:xfrm>
        <a:prstGeom prst="rect">
          <a:avLst/>
        </a:prstGeom>
        <a:solidFill>
          <a:srgbClr val="FFFFFF"/>
        </a:solidFill>
        <a:ln w="9525">
          <a:solidFill>
            <a:srgbClr val="000000"/>
          </a:solidFill>
          <a:miter lim="800000"/>
          <a:headEnd/>
          <a:tailEnd/>
        </a:ln>
      </xdr:spPr>
    </xdr:sp>
    <xdr:clientData/>
  </xdr:twoCellAnchor>
  <xdr:twoCellAnchor>
    <xdr:from>
      <xdr:col>4</xdr:col>
      <xdr:colOff>180975</xdr:colOff>
      <xdr:row>11</xdr:row>
      <xdr:rowOff>133351</xdr:rowOff>
    </xdr:from>
    <xdr:to>
      <xdr:col>5</xdr:col>
      <xdr:colOff>295275</xdr:colOff>
      <xdr:row>12</xdr:row>
      <xdr:rowOff>66676</xdr:rowOff>
    </xdr:to>
    <xdr:sp macro="" textlink="">
      <xdr:nvSpPr>
        <xdr:cNvPr id="22" name="Rectangle 15">
          <a:extLst>
            <a:ext uri="{FF2B5EF4-FFF2-40B4-BE49-F238E27FC236}">
              <a16:creationId xmlns="" xmlns:a16="http://schemas.microsoft.com/office/drawing/2014/main" id="{00000000-0008-0000-1400-000016000000}"/>
            </a:ext>
          </a:extLst>
        </xdr:cNvPr>
        <xdr:cNvSpPr>
          <a:spLocks noChangeArrowheads="1"/>
        </xdr:cNvSpPr>
      </xdr:nvSpPr>
      <xdr:spPr bwMode="auto">
        <a:xfrm>
          <a:off x="2647950" y="2095501"/>
          <a:ext cx="428625" cy="95250"/>
        </a:xfrm>
        <a:prstGeom prst="rect">
          <a:avLst/>
        </a:prstGeom>
        <a:solidFill>
          <a:srgbClr val="FFFFFF"/>
        </a:solidFill>
        <a:ln w="9525">
          <a:solidFill>
            <a:srgbClr val="000000"/>
          </a:solidFill>
          <a:miter lim="800000"/>
          <a:headEnd/>
          <a:tailEnd/>
        </a:ln>
      </xdr:spPr>
    </xdr:sp>
    <xdr:clientData/>
  </xdr:twoCellAnchor>
  <xdr:twoCellAnchor>
    <xdr:from>
      <xdr:col>9</xdr:col>
      <xdr:colOff>0</xdr:colOff>
      <xdr:row>11</xdr:row>
      <xdr:rowOff>142875</xdr:rowOff>
    </xdr:from>
    <xdr:to>
      <xdr:col>10</xdr:col>
      <xdr:colOff>47625</xdr:colOff>
      <xdr:row>12</xdr:row>
      <xdr:rowOff>85725</xdr:rowOff>
    </xdr:to>
    <xdr:sp macro="" textlink="">
      <xdr:nvSpPr>
        <xdr:cNvPr id="23" name="Rectangle 16">
          <a:extLst>
            <a:ext uri="{FF2B5EF4-FFF2-40B4-BE49-F238E27FC236}">
              <a16:creationId xmlns="" xmlns:a16="http://schemas.microsoft.com/office/drawing/2014/main" id="{00000000-0008-0000-1400-000017000000}"/>
            </a:ext>
          </a:extLst>
        </xdr:cNvPr>
        <xdr:cNvSpPr>
          <a:spLocks noChangeArrowheads="1"/>
        </xdr:cNvSpPr>
      </xdr:nvSpPr>
      <xdr:spPr bwMode="auto">
        <a:xfrm>
          <a:off x="5086350" y="2105025"/>
          <a:ext cx="476250" cy="104775"/>
        </a:xfrm>
        <a:prstGeom prst="rect">
          <a:avLst/>
        </a:prstGeom>
        <a:solidFill>
          <a:srgbClr val="FFFFFF"/>
        </a:solidFill>
        <a:ln w="9525">
          <a:solidFill>
            <a:srgbClr val="000000"/>
          </a:solidFill>
          <a:miter lim="800000"/>
          <a:headEnd/>
          <a:tailEnd/>
        </a:ln>
      </xdr:spPr>
    </xdr:sp>
    <xdr:clientData/>
  </xdr:twoCellAnchor>
  <xdr:twoCellAnchor>
    <xdr:from>
      <xdr:col>9</xdr:col>
      <xdr:colOff>438150</xdr:colOff>
      <xdr:row>10</xdr:row>
      <xdr:rowOff>104775</xdr:rowOff>
    </xdr:from>
    <xdr:to>
      <xdr:col>10</xdr:col>
      <xdr:colOff>57150</xdr:colOff>
      <xdr:row>12</xdr:row>
      <xdr:rowOff>28575</xdr:rowOff>
    </xdr:to>
    <xdr:sp macro="" textlink="">
      <xdr:nvSpPr>
        <xdr:cNvPr id="24" name="Line 36">
          <a:extLst>
            <a:ext uri="{FF2B5EF4-FFF2-40B4-BE49-F238E27FC236}">
              <a16:creationId xmlns="" xmlns:a16="http://schemas.microsoft.com/office/drawing/2014/main" id="{00000000-0008-0000-1400-000018000000}"/>
            </a:ext>
          </a:extLst>
        </xdr:cNvPr>
        <xdr:cNvSpPr>
          <a:spLocks noChangeShapeType="1"/>
        </xdr:cNvSpPr>
      </xdr:nvSpPr>
      <xdr:spPr bwMode="auto">
        <a:xfrm flipV="1">
          <a:off x="5514975" y="1905000"/>
          <a:ext cx="57150" cy="247650"/>
        </a:xfrm>
        <a:prstGeom prst="line">
          <a:avLst/>
        </a:prstGeom>
        <a:noFill/>
        <a:ln w="9525">
          <a:solidFill>
            <a:srgbClr val="000000"/>
          </a:solidFill>
          <a:round/>
          <a:headEnd type="triangle" w="med" len="med"/>
          <a:tailEnd/>
        </a:ln>
      </xdr:spPr>
    </xdr:sp>
    <xdr:clientData/>
  </xdr:twoCellAnchor>
  <xdr:twoCellAnchor>
    <xdr:from>
      <xdr:col>6</xdr:col>
      <xdr:colOff>257175</xdr:colOff>
      <xdr:row>14</xdr:row>
      <xdr:rowOff>95250</xdr:rowOff>
    </xdr:from>
    <xdr:to>
      <xdr:col>6</xdr:col>
      <xdr:colOff>400050</xdr:colOff>
      <xdr:row>16</xdr:row>
      <xdr:rowOff>104775</xdr:rowOff>
    </xdr:to>
    <xdr:sp macro="" textlink="">
      <xdr:nvSpPr>
        <xdr:cNvPr id="25" name="Line 43">
          <a:extLst>
            <a:ext uri="{FF2B5EF4-FFF2-40B4-BE49-F238E27FC236}">
              <a16:creationId xmlns="" xmlns:a16="http://schemas.microsoft.com/office/drawing/2014/main" id="{00000000-0008-0000-1400-000019000000}"/>
            </a:ext>
          </a:extLst>
        </xdr:cNvPr>
        <xdr:cNvSpPr>
          <a:spLocks noChangeShapeType="1"/>
        </xdr:cNvSpPr>
      </xdr:nvSpPr>
      <xdr:spPr bwMode="auto">
        <a:xfrm>
          <a:off x="3838575" y="2543175"/>
          <a:ext cx="142875" cy="333375"/>
        </a:xfrm>
        <a:prstGeom prst="line">
          <a:avLst/>
        </a:prstGeom>
        <a:noFill/>
        <a:ln w="9525">
          <a:solidFill>
            <a:srgbClr val="000000"/>
          </a:solidFill>
          <a:round/>
          <a:headEnd type="triangle" w="med" len="med"/>
          <a:tailEnd/>
        </a:ln>
      </xdr:spPr>
    </xdr:sp>
    <xdr:clientData/>
  </xdr:twoCellAnchor>
  <xdr:twoCellAnchor>
    <xdr:from>
      <xdr:col>6</xdr:col>
      <xdr:colOff>409575</xdr:colOff>
      <xdr:row>16</xdr:row>
      <xdr:rowOff>95250</xdr:rowOff>
    </xdr:from>
    <xdr:to>
      <xdr:col>6</xdr:col>
      <xdr:colOff>428625</xdr:colOff>
      <xdr:row>16</xdr:row>
      <xdr:rowOff>95250</xdr:rowOff>
    </xdr:to>
    <xdr:sp macro="" textlink="">
      <xdr:nvSpPr>
        <xdr:cNvPr id="26" name="Line 44">
          <a:extLst>
            <a:ext uri="{FF2B5EF4-FFF2-40B4-BE49-F238E27FC236}">
              <a16:creationId xmlns="" xmlns:a16="http://schemas.microsoft.com/office/drawing/2014/main" id="{00000000-0008-0000-1400-00001A000000}"/>
            </a:ext>
          </a:extLst>
        </xdr:cNvPr>
        <xdr:cNvSpPr>
          <a:spLocks noChangeShapeType="1"/>
        </xdr:cNvSpPr>
      </xdr:nvSpPr>
      <xdr:spPr bwMode="auto">
        <a:xfrm>
          <a:off x="3990975" y="2867025"/>
          <a:ext cx="19050" cy="0"/>
        </a:xfrm>
        <a:prstGeom prst="line">
          <a:avLst/>
        </a:prstGeom>
        <a:noFill/>
        <a:ln w="9525">
          <a:solidFill>
            <a:srgbClr val="000000"/>
          </a:solidFill>
          <a:round/>
          <a:headEnd/>
          <a:tailEnd/>
        </a:ln>
      </xdr:spPr>
    </xdr:sp>
    <xdr:clientData/>
  </xdr:twoCellAnchor>
  <xdr:twoCellAnchor>
    <xdr:from>
      <xdr:col>5</xdr:col>
      <xdr:colOff>304800</xdr:colOff>
      <xdr:row>12</xdr:row>
      <xdr:rowOff>95250</xdr:rowOff>
    </xdr:from>
    <xdr:to>
      <xdr:col>9</xdr:col>
      <xdr:colOff>0</xdr:colOff>
      <xdr:row>13</xdr:row>
      <xdr:rowOff>36194</xdr:rowOff>
    </xdr:to>
    <xdr:sp macro="" textlink="">
      <xdr:nvSpPr>
        <xdr:cNvPr id="27" name="Rectangle 26">
          <a:extLst>
            <a:ext uri="{FF2B5EF4-FFF2-40B4-BE49-F238E27FC236}">
              <a16:creationId xmlns="" xmlns:a16="http://schemas.microsoft.com/office/drawing/2014/main" id="{00000000-0008-0000-1400-00001B000000}"/>
            </a:ext>
          </a:extLst>
        </xdr:cNvPr>
        <xdr:cNvSpPr/>
      </xdr:nvSpPr>
      <xdr:spPr>
        <a:xfrm>
          <a:off x="3086100" y="2219325"/>
          <a:ext cx="2000250" cy="102869"/>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304800</xdr:colOff>
      <xdr:row>11</xdr:row>
      <xdr:rowOff>142875</xdr:rowOff>
    </xdr:from>
    <xdr:to>
      <xdr:col>9</xdr:col>
      <xdr:colOff>0</xdr:colOff>
      <xdr:row>12</xdr:row>
      <xdr:rowOff>102869</xdr:rowOff>
    </xdr:to>
    <xdr:sp macro="" textlink="">
      <xdr:nvSpPr>
        <xdr:cNvPr id="28" name="Rectangle 27">
          <a:extLst>
            <a:ext uri="{FF2B5EF4-FFF2-40B4-BE49-F238E27FC236}">
              <a16:creationId xmlns="" xmlns:a16="http://schemas.microsoft.com/office/drawing/2014/main" id="{00000000-0008-0000-1400-00001C000000}"/>
            </a:ext>
          </a:extLst>
        </xdr:cNvPr>
        <xdr:cNvSpPr/>
      </xdr:nvSpPr>
      <xdr:spPr>
        <a:xfrm>
          <a:off x="3086100" y="2105025"/>
          <a:ext cx="2000250" cy="121919"/>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8</xdr:col>
      <xdr:colOff>95251</xdr:colOff>
      <xdr:row>13</xdr:row>
      <xdr:rowOff>57943</xdr:rowOff>
    </xdr:from>
    <xdr:to>
      <xdr:col>8</xdr:col>
      <xdr:colOff>96046</xdr:colOff>
      <xdr:row>16</xdr:row>
      <xdr:rowOff>9525</xdr:rowOff>
    </xdr:to>
    <xdr:cxnSp macro="">
      <xdr:nvCxnSpPr>
        <xdr:cNvPr id="29" name="Straight Connector 28">
          <a:extLst>
            <a:ext uri="{FF2B5EF4-FFF2-40B4-BE49-F238E27FC236}">
              <a16:creationId xmlns="" xmlns:a16="http://schemas.microsoft.com/office/drawing/2014/main" id="{00000000-0008-0000-1400-00001D000000}"/>
            </a:ext>
          </a:extLst>
        </xdr:cNvPr>
        <xdr:cNvCxnSpPr/>
      </xdr:nvCxnSpPr>
      <xdr:spPr>
        <a:xfrm rot="5400000">
          <a:off x="4353720" y="2562224"/>
          <a:ext cx="437357" cy="79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9525</xdr:colOff>
      <xdr:row>13</xdr:row>
      <xdr:rowOff>28575</xdr:rowOff>
    </xdr:from>
    <xdr:to>
      <xdr:col>6</xdr:col>
      <xdr:colOff>11113</xdr:colOff>
      <xdr:row>16</xdr:row>
      <xdr:rowOff>19050</xdr:rowOff>
    </xdr:to>
    <xdr:cxnSp macro="">
      <xdr:nvCxnSpPr>
        <xdr:cNvPr id="30" name="Straight Connector 29">
          <a:extLst>
            <a:ext uri="{FF2B5EF4-FFF2-40B4-BE49-F238E27FC236}">
              <a16:creationId xmlns="" xmlns:a16="http://schemas.microsoft.com/office/drawing/2014/main" id="{00000000-0008-0000-1400-00001E000000}"/>
            </a:ext>
          </a:extLst>
        </xdr:cNvPr>
        <xdr:cNvCxnSpPr/>
      </xdr:nvCxnSpPr>
      <xdr:spPr>
        <a:xfrm rot="5400000">
          <a:off x="3353594" y="2551906"/>
          <a:ext cx="476250" cy="15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285750</xdr:colOff>
      <xdr:row>14</xdr:row>
      <xdr:rowOff>161926</xdr:rowOff>
    </xdr:from>
    <xdr:to>
      <xdr:col>6</xdr:col>
      <xdr:colOff>19050</xdr:colOff>
      <xdr:row>14</xdr:row>
      <xdr:rowOff>171451</xdr:rowOff>
    </xdr:to>
    <xdr:cxnSp macro="">
      <xdr:nvCxnSpPr>
        <xdr:cNvPr id="32" name="Straight Connector 31">
          <a:extLst>
            <a:ext uri="{FF2B5EF4-FFF2-40B4-BE49-F238E27FC236}">
              <a16:creationId xmlns="" xmlns:a16="http://schemas.microsoft.com/office/drawing/2014/main" id="{00000000-0008-0000-1400-000020000000}"/>
            </a:ext>
          </a:extLst>
        </xdr:cNvPr>
        <xdr:cNvCxnSpPr/>
      </xdr:nvCxnSpPr>
      <xdr:spPr>
        <a:xfrm rot="10800000" flipH="1">
          <a:off x="3067050" y="2609851"/>
          <a:ext cx="5334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104775</xdr:colOff>
      <xdr:row>14</xdr:row>
      <xdr:rowOff>152402</xdr:rowOff>
    </xdr:from>
    <xdr:to>
      <xdr:col>9</xdr:col>
      <xdr:colOff>0</xdr:colOff>
      <xdr:row>15</xdr:row>
      <xdr:rowOff>0</xdr:rowOff>
    </xdr:to>
    <xdr:cxnSp macro="">
      <xdr:nvCxnSpPr>
        <xdr:cNvPr id="33" name="Straight Connector 32">
          <a:extLst>
            <a:ext uri="{FF2B5EF4-FFF2-40B4-BE49-F238E27FC236}">
              <a16:creationId xmlns="" xmlns:a16="http://schemas.microsoft.com/office/drawing/2014/main" id="{00000000-0008-0000-1400-000021000000}"/>
            </a:ext>
          </a:extLst>
        </xdr:cNvPr>
        <xdr:cNvCxnSpPr/>
      </xdr:nvCxnSpPr>
      <xdr:spPr>
        <a:xfrm flipV="1">
          <a:off x="4581525" y="2724152"/>
          <a:ext cx="504825" cy="952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266700</xdr:colOff>
      <xdr:row>11</xdr:row>
      <xdr:rowOff>152400</xdr:rowOff>
    </xdr:from>
    <xdr:to>
      <xdr:col>4</xdr:col>
      <xdr:colOff>190500</xdr:colOff>
      <xdr:row>12</xdr:row>
      <xdr:rowOff>9525</xdr:rowOff>
    </xdr:to>
    <xdr:cxnSp macro="">
      <xdr:nvCxnSpPr>
        <xdr:cNvPr id="35" name="Straight Connector 34">
          <a:extLst>
            <a:ext uri="{FF2B5EF4-FFF2-40B4-BE49-F238E27FC236}">
              <a16:creationId xmlns="" xmlns:a16="http://schemas.microsoft.com/office/drawing/2014/main" id="{00000000-0008-0000-1400-000023000000}"/>
            </a:ext>
          </a:extLst>
        </xdr:cNvPr>
        <xdr:cNvCxnSpPr/>
      </xdr:nvCxnSpPr>
      <xdr:spPr>
        <a:xfrm flipV="1">
          <a:off x="2114550" y="2114550"/>
          <a:ext cx="542925" cy="190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295276</xdr:colOff>
      <xdr:row>12</xdr:row>
      <xdr:rowOff>146685</xdr:rowOff>
    </xdr:from>
    <xdr:to>
      <xdr:col>5</xdr:col>
      <xdr:colOff>304801</xdr:colOff>
      <xdr:row>15</xdr:row>
      <xdr:rowOff>152400</xdr:rowOff>
    </xdr:to>
    <xdr:cxnSp macro="">
      <xdr:nvCxnSpPr>
        <xdr:cNvPr id="36" name="Straight Connector 35">
          <a:extLst>
            <a:ext uri="{FF2B5EF4-FFF2-40B4-BE49-F238E27FC236}">
              <a16:creationId xmlns="" xmlns:a16="http://schemas.microsoft.com/office/drawing/2014/main" id="{00000000-0008-0000-1400-000024000000}"/>
            </a:ext>
          </a:extLst>
        </xdr:cNvPr>
        <xdr:cNvCxnSpPr>
          <a:stCxn id="27" idx="1"/>
        </xdr:cNvCxnSpPr>
      </xdr:nvCxnSpPr>
      <xdr:spPr>
        <a:xfrm rot="10800000" flipV="1">
          <a:off x="3076576" y="2270760"/>
          <a:ext cx="9525" cy="49149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295275</xdr:colOff>
      <xdr:row>16</xdr:row>
      <xdr:rowOff>0</xdr:rowOff>
    </xdr:from>
    <xdr:to>
      <xdr:col>6</xdr:col>
      <xdr:colOff>19050</xdr:colOff>
      <xdr:row>16</xdr:row>
      <xdr:rowOff>11114</xdr:rowOff>
    </xdr:to>
    <xdr:cxnSp macro="">
      <xdr:nvCxnSpPr>
        <xdr:cNvPr id="37" name="Straight Connector 36">
          <a:extLst>
            <a:ext uri="{FF2B5EF4-FFF2-40B4-BE49-F238E27FC236}">
              <a16:creationId xmlns="" xmlns:a16="http://schemas.microsoft.com/office/drawing/2014/main" id="{00000000-0008-0000-1400-000025000000}"/>
            </a:ext>
          </a:extLst>
        </xdr:cNvPr>
        <xdr:cNvCxnSpPr/>
      </xdr:nvCxnSpPr>
      <xdr:spPr>
        <a:xfrm>
          <a:off x="3076575" y="2895600"/>
          <a:ext cx="523875" cy="1111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0</xdr:colOff>
      <xdr:row>12</xdr:row>
      <xdr:rowOff>146685</xdr:rowOff>
    </xdr:from>
    <xdr:to>
      <xdr:col>9</xdr:col>
      <xdr:colOff>9525</xdr:colOff>
      <xdr:row>15</xdr:row>
      <xdr:rowOff>142875</xdr:rowOff>
    </xdr:to>
    <xdr:cxnSp macro="">
      <xdr:nvCxnSpPr>
        <xdr:cNvPr id="38" name="Straight Connector 37">
          <a:extLst>
            <a:ext uri="{FF2B5EF4-FFF2-40B4-BE49-F238E27FC236}">
              <a16:creationId xmlns="" xmlns:a16="http://schemas.microsoft.com/office/drawing/2014/main" id="{00000000-0008-0000-1400-000026000000}"/>
            </a:ext>
          </a:extLst>
        </xdr:cNvPr>
        <xdr:cNvCxnSpPr>
          <a:stCxn id="27" idx="3"/>
        </xdr:cNvCxnSpPr>
      </xdr:nvCxnSpPr>
      <xdr:spPr>
        <a:xfrm>
          <a:off x="5086350" y="2270760"/>
          <a:ext cx="9525" cy="48196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95250</xdr:colOff>
      <xdr:row>15</xdr:row>
      <xdr:rowOff>152400</xdr:rowOff>
    </xdr:from>
    <xdr:to>
      <xdr:col>9</xdr:col>
      <xdr:colOff>9525</xdr:colOff>
      <xdr:row>16</xdr:row>
      <xdr:rowOff>9526</xdr:rowOff>
    </xdr:to>
    <xdr:cxnSp macro="">
      <xdr:nvCxnSpPr>
        <xdr:cNvPr id="39" name="Straight Connector 38">
          <a:extLst>
            <a:ext uri="{FF2B5EF4-FFF2-40B4-BE49-F238E27FC236}">
              <a16:creationId xmlns="" xmlns:a16="http://schemas.microsoft.com/office/drawing/2014/main" id="{00000000-0008-0000-1400-000027000000}"/>
            </a:ext>
          </a:extLst>
        </xdr:cNvPr>
        <xdr:cNvCxnSpPr/>
      </xdr:nvCxnSpPr>
      <xdr:spPr>
        <a:xfrm flipV="1">
          <a:off x="4572000" y="2886075"/>
          <a:ext cx="523875" cy="1905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0</xdr:colOff>
      <xdr:row>11</xdr:row>
      <xdr:rowOff>133351</xdr:rowOff>
    </xdr:from>
    <xdr:to>
      <xdr:col>10</xdr:col>
      <xdr:colOff>314324</xdr:colOff>
      <xdr:row>11</xdr:row>
      <xdr:rowOff>152401</xdr:rowOff>
    </xdr:to>
    <xdr:cxnSp macro="">
      <xdr:nvCxnSpPr>
        <xdr:cNvPr id="40" name="Straight Connector 39">
          <a:extLst>
            <a:ext uri="{FF2B5EF4-FFF2-40B4-BE49-F238E27FC236}">
              <a16:creationId xmlns="" xmlns:a16="http://schemas.microsoft.com/office/drawing/2014/main" id="{00000000-0008-0000-1400-000028000000}"/>
            </a:ext>
          </a:extLst>
        </xdr:cNvPr>
        <xdr:cNvCxnSpPr>
          <a:endCxn id="20" idx="0"/>
        </xdr:cNvCxnSpPr>
      </xdr:nvCxnSpPr>
      <xdr:spPr>
        <a:xfrm flipV="1">
          <a:off x="5514975" y="2095501"/>
          <a:ext cx="314324" cy="190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428625</xdr:colOff>
      <xdr:row>21</xdr:row>
      <xdr:rowOff>76200</xdr:rowOff>
    </xdr:from>
    <xdr:to>
      <xdr:col>11</xdr:col>
      <xdr:colOff>314325</xdr:colOff>
      <xdr:row>21</xdr:row>
      <xdr:rowOff>85726</xdr:rowOff>
    </xdr:to>
    <xdr:cxnSp macro="">
      <xdr:nvCxnSpPr>
        <xdr:cNvPr id="41" name="Straight Connector 40">
          <a:extLst>
            <a:ext uri="{FF2B5EF4-FFF2-40B4-BE49-F238E27FC236}">
              <a16:creationId xmlns="" xmlns:a16="http://schemas.microsoft.com/office/drawing/2014/main" id="{00000000-0008-0000-1400-000029000000}"/>
            </a:ext>
          </a:extLst>
        </xdr:cNvPr>
        <xdr:cNvCxnSpPr/>
      </xdr:nvCxnSpPr>
      <xdr:spPr>
        <a:xfrm>
          <a:off x="2276475" y="3419475"/>
          <a:ext cx="4162425" cy="952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952500</xdr:colOff>
      <xdr:row>21</xdr:row>
      <xdr:rowOff>38100</xdr:rowOff>
    </xdr:from>
    <xdr:to>
      <xdr:col>2</xdr:col>
      <xdr:colOff>361950</xdr:colOff>
      <xdr:row>21</xdr:row>
      <xdr:rowOff>38101</xdr:rowOff>
    </xdr:to>
    <xdr:cxnSp macro="">
      <xdr:nvCxnSpPr>
        <xdr:cNvPr id="42" name="Straight Connector 41">
          <a:extLst>
            <a:ext uri="{FF2B5EF4-FFF2-40B4-BE49-F238E27FC236}">
              <a16:creationId xmlns="" xmlns:a16="http://schemas.microsoft.com/office/drawing/2014/main" id="{00000000-0008-0000-1400-00002A000000}"/>
            </a:ext>
          </a:extLst>
        </xdr:cNvPr>
        <xdr:cNvCxnSpPr/>
      </xdr:nvCxnSpPr>
      <xdr:spPr>
        <a:xfrm flipV="1">
          <a:off x="1143000" y="3381375"/>
          <a:ext cx="45720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152400</xdr:colOff>
      <xdr:row>25</xdr:row>
      <xdr:rowOff>190501</xdr:rowOff>
    </xdr:from>
    <xdr:to>
      <xdr:col>5</xdr:col>
      <xdr:colOff>9525</xdr:colOff>
      <xdr:row>26</xdr:row>
      <xdr:rowOff>95251</xdr:rowOff>
    </xdr:to>
    <xdr:sp macro="" textlink="">
      <xdr:nvSpPr>
        <xdr:cNvPr id="43" name="Rectangle 42">
          <a:extLst>
            <a:ext uri="{FF2B5EF4-FFF2-40B4-BE49-F238E27FC236}">
              <a16:creationId xmlns="" xmlns:a16="http://schemas.microsoft.com/office/drawing/2014/main" id="{00000000-0008-0000-1400-00002B000000}"/>
            </a:ext>
          </a:extLst>
        </xdr:cNvPr>
        <xdr:cNvSpPr/>
      </xdr:nvSpPr>
      <xdr:spPr>
        <a:xfrm>
          <a:off x="1390650" y="4305301"/>
          <a:ext cx="1400175" cy="133350"/>
        </a:xfrm>
        <a:prstGeom prst="rec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1</xdr:col>
      <xdr:colOff>752475</xdr:colOff>
      <xdr:row>26</xdr:row>
      <xdr:rowOff>28576</xdr:rowOff>
    </xdr:from>
    <xdr:to>
      <xdr:col>2</xdr:col>
      <xdr:colOff>152400</xdr:colOff>
      <xdr:row>26</xdr:row>
      <xdr:rowOff>57152</xdr:rowOff>
    </xdr:to>
    <xdr:cxnSp macro="">
      <xdr:nvCxnSpPr>
        <xdr:cNvPr id="44" name="Straight Arrow Connector 43">
          <a:extLst>
            <a:ext uri="{FF2B5EF4-FFF2-40B4-BE49-F238E27FC236}">
              <a16:creationId xmlns="" xmlns:a16="http://schemas.microsoft.com/office/drawing/2014/main" id="{00000000-0008-0000-1400-00002C000000}"/>
            </a:ext>
          </a:extLst>
        </xdr:cNvPr>
        <xdr:cNvCxnSpPr>
          <a:endCxn id="43" idx="1"/>
        </xdr:cNvCxnSpPr>
      </xdr:nvCxnSpPr>
      <xdr:spPr>
        <a:xfrm flipV="1">
          <a:off x="942975" y="4371976"/>
          <a:ext cx="447675" cy="28576"/>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733425</xdr:colOff>
      <xdr:row>27</xdr:row>
      <xdr:rowOff>25066</xdr:rowOff>
    </xdr:from>
    <xdr:to>
      <xdr:col>2</xdr:col>
      <xdr:colOff>145382</xdr:colOff>
      <xdr:row>27</xdr:row>
      <xdr:rowOff>85728</xdr:rowOff>
    </xdr:to>
    <xdr:cxnSp macro="">
      <xdr:nvCxnSpPr>
        <xdr:cNvPr id="45" name="Straight Arrow Connector 44">
          <a:extLst>
            <a:ext uri="{FF2B5EF4-FFF2-40B4-BE49-F238E27FC236}">
              <a16:creationId xmlns="" xmlns:a16="http://schemas.microsoft.com/office/drawing/2014/main" id="{00000000-0008-0000-1400-00002D000000}"/>
            </a:ext>
          </a:extLst>
        </xdr:cNvPr>
        <xdr:cNvCxnSpPr>
          <a:endCxn id="8" idx="1"/>
        </xdr:cNvCxnSpPr>
      </xdr:nvCxnSpPr>
      <xdr:spPr>
        <a:xfrm flipV="1">
          <a:off x="923925" y="4506829"/>
          <a:ext cx="459707" cy="6066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9525</xdr:colOff>
      <xdr:row>12</xdr:row>
      <xdr:rowOff>9524</xdr:rowOff>
    </xdr:from>
    <xdr:to>
      <xdr:col>3</xdr:col>
      <xdr:colOff>390526</xdr:colOff>
      <xdr:row>21</xdr:row>
      <xdr:rowOff>19045</xdr:rowOff>
    </xdr:to>
    <xdr:cxnSp macro="">
      <xdr:nvCxnSpPr>
        <xdr:cNvPr id="46" name="Straight Connector 45">
          <a:extLst>
            <a:ext uri="{FF2B5EF4-FFF2-40B4-BE49-F238E27FC236}">
              <a16:creationId xmlns="" xmlns:a16="http://schemas.microsoft.com/office/drawing/2014/main" id="{00000000-0008-0000-1400-00002E000000}"/>
            </a:ext>
          </a:extLst>
        </xdr:cNvPr>
        <xdr:cNvCxnSpPr/>
      </xdr:nvCxnSpPr>
      <xdr:spPr>
        <a:xfrm rot="16200000" flipH="1">
          <a:off x="1433515" y="2557459"/>
          <a:ext cx="1228721" cy="38100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238125</xdr:colOff>
      <xdr:row>28</xdr:row>
      <xdr:rowOff>38100</xdr:rowOff>
    </xdr:from>
    <xdr:to>
      <xdr:col>4</xdr:col>
      <xdr:colOff>247650</xdr:colOff>
      <xdr:row>28</xdr:row>
      <xdr:rowOff>39688</xdr:rowOff>
    </xdr:to>
    <xdr:cxnSp macro="">
      <xdr:nvCxnSpPr>
        <xdr:cNvPr id="47" name="Straight Arrow Connector 46">
          <a:extLst>
            <a:ext uri="{FF2B5EF4-FFF2-40B4-BE49-F238E27FC236}">
              <a16:creationId xmlns="" xmlns:a16="http://schemas.microsoft.com/office/drawing/2014/main" id="{00000000-0008-0000-1400-00002F000000}"/>
            </a:ext>
          </a:extLst>
        </xdr:cNvPr>
        <xdr:cNvCxnSpPr/>
      </xdr:nvCxnSpPr>
      <xdr:spPr>
        <a:xfrm>
          <a:off x="1476375" y="4581525"/>
          <a:ext cx="1238250" cy="1588"/>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30C00DD4\seigniorag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esktop%20data%2010-07-2015/NEW%20CRF%20WORKS-TANUKU/CRF-%20SIDDANTAM%20-JUTTIGA%20ROAD/from%20april%201/works%20files/Works%20plan/BNroad/Bhimvaram-Narsapuram%20%20increase%20in%20CC%20depth%20-%20Copy/seigniorag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from%20april%201\works%20files\Works%20plan\BNroad\Bhimvaram-Narsapuram%20%20increase%20in%20CC%20depth%20-%20Copy\seigniorag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572DD975\seigniorag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from%20april%201\works%20files\Works%20plan\BNroad\Bhimvaram-Narsapuram%20%20increase%20in%20CC%20depth%20-%20Copy\seigniorag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Users\R%20B%205\Downloads\Users\sys\Downloads\Users\chandu\Desktop\Users\ravindrababu\Downloads\NEW%20OFFICE%20DESK%20TOP%20FILES\E%20-%20Drive%20Files\Venkats_Master_DATA%20Modifie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R&amp;B\Documents%20and%20Settings\Administrator\Desktop\NABARD\Copy%20of%20Datas-2007-08-color%20%20C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esktop%20data%2010-07-2015\MAINTANENCE,%20UR%20WORKS%20-%20WE\R&amp;B\Documents%20and%20Settings\Administrator\Desktop\NABARD\Copy%20of%20Datas-2007-08-color%20%20CD.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Users\R%20B%205\Downloads\Users\sys\Downloads\Users\chandu\Desktop\AE%20KANDUKUR%20No.2%20Files%20from%20%2001-04-2015\No%202%20Kandukur%2015-16%20Files\modified%20kpnm%2025-07-15\Master%20Data%20AP.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Tnk-pc\d\from%20april%201\works%20files\Works%20plan\BNroad\Bhimvaram-Narsapuram%20%20increase%20in%20CC%20depth%20-%20Copy\seigniorag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RAVI-1\Community%20Hostel%20Building%20Estimates%20-%2027.09.2011\Documents%20and%20Settings\Administrator\Desktop\NABARD\Copy%20of%20Datas-2007-08-color%20%20CD.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esktop%20data%2010-07-2015\MAINTANENCE,%20UR%20WORKS%20-%20WE\Documents%20and%20Settings\Administrator\Desktop\NABARD\Copy%20of%20Datas-2007-08-color%20%20CD.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Users\L%20T%20KUMAR\Desktop\DATAS\Master%20Data%20AP.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Documents%20and%20Settings\Administrator\Desktop\NABARD\Copy%20of%20Datas-2007-08-color%20%20CD.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bpreddy\R&amp;B\Sadasivpet%20Section\SR\Doulthabad%20Chitkul%20road%202008_09.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Users\user\Desktop\HLB%20Uppugedda%20modify-%2020.4.12\NABARD\Copy%20of%20Datas-2007-08-color%20%20CD.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esktop%20data%2010-07-2015\MAINTANENCE,%20UR%20WORKS%20-%20WE\Users\user\Desktop\HLB%20Uppugedda%20modify-%2020.4.12\NABARD\Copy%20of%20Datas-2007-08-color%20%20CD.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bpreddy\R&amp;B\Sadasivpet%20Section\SR\Doulthabad%20Chitkul%20road%202008_09.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D/Old%20AEE/Desptop%20upto%20July%202019/Tanuku%20se/Documents%20and%20Settings/AEE%20(R&amp;B)/Desktop/TS%20-%20dkd%20road%20-%2014.4.2013%20-%20as%20per%20MD%20inspection/My%20Documents/docu/docu/R&amp;B%20Dept.%20Estimates/East-Section.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Documents%20and%20Settings/AEE%20(R&amp;B)/Desktop/TS%20-%20dkd%20road%20-%2014.4.2013%20-%20as%20per%20MD%20inspection/My%20Documents/docu/docu/R&amp;B%20Dept.%20Estimates/East-Section.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D/Old%20AEE/Desptop%20upto%20July%202019/Tanuku%20se/latest_files/sgry_5-6/BACKUP/madhav/nabard/LATEST_NABARD/Beerole%20est.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latest_files/sgry_5-6/BACKUP/madhav/nabard/LATEST_NABARD/Beerole%20est.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978A3DD\Venkats_Master_DATA%20Modified.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F:\1Gollapalem\Desktop%20dt.20.06.2017\Dy%20Road%20CC%20road%2014.03.2017\data0\West%20Black%20spots\KANF%20road%20%20culvert%206.200.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F:\Users\praveena\Desktop\MMD-4%20IMP%20TO%20S_R%20RD%200.0%20TO%204.250%20%20(SSR_16-17)%20CRF-23.09.2016.XLS.NPAV.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H:\desktop%20data%2010-07-2015\MAINTANENCE,%20UR%20WORKS%20-%20WE\Documents%20and%20Settings\AEE%20(R&amp;B)\Desktop\TS%20-%20dkd%20road%20-%2014.4.2013%20-%20as%20per%20MD%20inspection\My%20Documents\docu\docu\R&amp;B%20Dept.%20Estimates\East-Section.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H:\desktop%20data%2010-07-2015\MAINTANENCE,%20UR%20WORKS%20-%20WE\latest_files\sgry_5-6\BACKUP\madhav\nabard\LATEST_NABARD\Beerole%20est.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EGK%20road\C%20DRIVE,personel\TDR\Extra\SSR07-08_toJakeru-estdpr.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Tnk-pc\d\EGK%20road\C%20DRIVE,personel\TDR\Extra\SSR07-08_toJakeru-estdpr.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E:\C%20DRIVE,personel\TDR\Extra\SSR07-08_toJakeru-estdpr.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H:\Users\R%20B%205\Downloads\Users\sys\Downloads\Users\chandu\Desktop\NARASARAOPET%20FILES\SCST%20CC%20Pavements\Gogulapadu%20Village%20SC%20Colony.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F:\W&amp;S%20C_P%20Road%200.0%20to%2014.0%20(World%20Bank)\Users\prasad\Downloads\Medak-Siddipet%20road%2062.3-63.7-Final-total%20length.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F:\1Gollapalem\Desktop%20dt.20.06.2017\Dy%20Road%20CC%20road%2014.03.2017\data0\West%20Black%20spots\My%20Documents\docu\docu\R&amp;B%20Dept.%20Estimates\East-Section.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E:\penugonda%20Dt%2025.7.22\works%20penugonda\FINAL%20-%20PD%20ROAD%20D%2018.12.22\CRF%20PD%20Road(rough)\CRF%20Penugonda%20(rough)\VM%20ROAD%20-CRF\bpreddy\R&amp;B\Sadasivpet%20Section\SR\Doulthabad%20Chitkul%20road%202008_09.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7203D3FC\SSR07-08_toJakeru-estdpr.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Tnk-pc\d\KLK%20Rd%20est%2028.890%20to%2032.400%20final\KLK%20Rd%20Est%20from%2028.890%20to%2032.400\DOCUME~1\sri\LOCALS~1\Temp\Rar$DI12.6625\C%20DRIVE,personel\TDR\Extra\SSR07-08_toJakeru-estdpr.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H:\DOCUME~1\sri\LOCALS~1\Temp\Rar$DI12.6625\C%20DRIVE,personel\TDR\Extra\SSR07-08_toJakeru-estdpr.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H:\DOCUME~1\sri\LOCALS~1\Temp\Rar$DI12.6625\New%20RIDF-XVIII-TSn-VZM-MBNR-%20home-\NBD-MBNR--TS\Nabard%20%20K%20R%20to%20Konalathalap-fiekd\Annaram%20Nabard%20work%20detailed%20estimate%2012.09.2012.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Tnk-pc\d\Users\NandaKishore\Downloads\DOCUME~1\sri\LOCALS~1\Temp\Rar$DI12.6625\New%20RIDF-XVIII-TSn-VZM-MBNR-%20home-\NBD-MBNR--TS\Nabard%20%20K%20R%20to%20Konalathalap-fiekd\Annaram%20Nabard%20work%20detailed%20estimate%2012.09.2012.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H:\Documents%20and%20Settings\AEE%20(R&amp;B)\Desktop\TS%20-%20dkd%20road%20-%2014.4.2013%20-%20as%20per%20MD%20inspection\My%20Documents\docu\docu\R&amp;B%20Dept.%20Estimates\East-Section.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F:\R%20S%20RAO%20(I)\Build%20AMP\Buil%20Est%20AMP\JUDGE%20QUARTER\Judge%20Quarter%2012-13%20(latest)\Co.%20to%20Judge%20quarter%20@%20AMP%20(Est.%20SSR2012-13).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F:\HLB%20LWE2%20des%20&amp;%20estimate\estimate\Bonkal%20design%20data.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H:\Users\prasad\Downloads\OLD_FILES\NABARD\Nabard.2\Bridges\Bridge.R\KK.road.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esktop%20data%2010-07-2015\MAINTANENCE,%20UR%20WORKS%20-%20WE\Users\prasad\Downloads\OLD_FILES\NABARD\Nabard.2\Bridges\Bridge.R\KK.road.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Venkat\e\SOR%20Narmada%202004-05\final3.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H:\Users\R%20B%205\Downloads\Users\sys\Downloads\Users\chandu\Desktop\Users\ravindrababu\Downloads\sarath\Indore-Ujjian(BSCPL)\Final_BOQ_020708\Details%20of%20Quantity\BOQ\BOQ_Indore-ujjain.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H:\latest_files\sgry_5-6\BACKUP\madhav\nabard\LATEST_NABARD\Beerole%20est.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esktop%20data%2010-07-2015\MAINTANENCE,%20UR%20WORKS%20-%20WE\latest_files\sgry_5-6\BACKUP\madhav\nabard\LATEST_NABARD\Beerole%20est.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Indiramma\e\Estimates\pmgsy-phaseII\Nalgonda\Graded-27.Dacharam.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729447B6\MODEL1(chandrashekar).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H:\Documents%20and%20Settings\sivasathvik\My%20Documents\WINDOWS\Profiles\OBULARAJU1\Desktop\vizag%20RIDF_X1\mahesh\t-s_models\MODEL1(chandrashekar).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A:\Documents\Buildings\Data\data99.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H:\Users\prasad\Downloads\E-I%20drive\ESTIMATES\PROPOSALS\N%20A%20B%20A%20R%20D%20%20P%20R%20O%20P%20O%20S%20L\My%20Documents%20020807\Parkal_SD\Parkal_280707\TS%20RN%20road.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F777C0E2\Vallampatla%20-Tharigoppula.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H:\Users\prasad\Downloads\New%20Folder\Ravi%20A.E.E\My%20Documents%20250806\New%20P-B%20Rd.16-25.2\Vallampatla%20-Tharigoppula.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325841C3\NEW%20NH16%20TO%20BOMMENA%201.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H:\Users\prasad\Downloads\E-I%20drive\ESTIMATES\PROPOSALS\N%20A%20B%20A%20R%20D%20%20P%20R%20O%20P%20O%20S%20L\AEEK\NABARD%20BOMMENA\NEW%20NH16%20TO%20BOMMENA%201.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KLK%20Rd%20est%2028.890%20to%2032.400%20final\KLK%20Rd%20Est%20from%2028.890%20to%2032.400\Documents%20and%20Settings\sivasathvik\My%20Documents\Namalapadu-%20Kanchanapally.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Tnk-pc\d\KLK%20Rd%20est%2028.890%20to%2032.400%20final\KLK%20Rd%20Est%20from%2028.890%20to%2032.400\Documents%20and%20Settings\sivasathvik\My%20Documents\Namalapadu-%20Kanchanapally.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H:\Documents%20and%20Settings\sivasathvik\My%20Documents\Namalapadu-%20Kanchanapally.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H:\desktop%20data%2010-07-2015\MLA%20Tanuku%20CMP%20ESTIMATES\from%20april%201\works%20files\Works%20plan\BNroad\Bhimvaram-Narsapuram%20%20increase%20in%20CC%20depth%20-%20Copy\seigniorage.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A:\Estimates\Buildings\Mpp_newplan\Miryalaguda\MPP_Rajapet.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KLK%20Rd%20est%2028.890%20to%2032.400%20final\KLK%20Rd%20Est%20from%2028.890%20to%2032.400\Documents%20and%20Settings\Acer%20OEM%20User\Desktop\APril_XI\April_Mahesh_0404.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Tnk-pc\d\KLK%20Rd%20est%2028.890%20to%2032.400%20final\KLK%20Rd%20Est%20from%2028.890%20to%2032.400\Documents%20and%20Settings\Acer%20OEM%20User\Desktop\APril_XI\April_Mahesh_0404.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H:\Documents%20and%20Settings\Acer%20OEM%20User\Desktop\APril_XI\April_Mahesh_0404.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H:\Users\prasad\Downloads\New%20Folder\Ravi%20A.E.E\My%20Documents%20250806\New%20P-B%20Rd.16-25.2\Estimates\RIDF-XI\WARANGAL\RN%20road-05-06.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Indiramma\e\Estimates\Buildings\Mpp_newplan\Miryalaguda\MPP_Rajapet.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Tnk-pc\d\KLK%20Rd%20est%2028.890%20to%2032.400%20final\KLK%20Rd%20Est%20from%2028.890%20to%2032.400\Documents%20and%20Settings\sivasathvik\My%20Documents\WINDOWS\Profiles\OBULARAJU1\Desktop\mahesh\t-s_models\LATEST\WG\Madhavaram_Kamsalipalem.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H:\Documents%20and%20Settings\sivasathvik\My%20Documents\WINDOWS\Profiles\OBULARAJU1\Desktop\mahesh\t-s_models\LATEST\WG\Madhavaram_Kamsalipalem.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F:\WE%20of%20Bridge%20in%20Km.%2024.8%20of%20R_P%20Road%20(Biccavolu)\My%20Documents\docu\docu\R&amp;B%20Dept.%20Estimates\East-Section.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H:\Documents%20and%20Settings\sivasathvik\My%20Documents\Rachagompalli-Laxmipuram.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KLK%20Rd%20est%2028.890%20to%2032.400%20final\KLK%20Rd%20Est%20from%2028.890%20to%2032.400\Documents%20and%20Settings\sivasathvik\My%20Documents\Rachagompalli-Laxmipuram.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Tnk-pc\d\KLK%20Rd%20est%2028.890%20to%2032.400%20final\KLK%20Rd%20Est%20from%2028.890%20to%2032.400\Documents%20and%20Settings\sivasathvik\My%20Documents\Rachagompalli-Laxmipuram.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BD66C55A\CR%20Road%20to%20CE%20Road.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Tnk-pc\d\KLK%20Rd%20est%2028.890%20to%2032.400%20final\KLK%20Rd%20Est%20from%2028.890%20to%2032.400\RDF\2011-12\TS\Kadapa\Chitvel-Rapur%20road%20to%20Chitvel-Edigapalli\From%20roads%20wing\CR%20Road%20to%20CE%20Road.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H:\RDF\2011-12\TS\Kadapa\Chitvel-Rapur%20road%20to%20Chitvel-Edigapalli\From%20roads%20wing\CR%20Road%20to%20CE%20Road.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Tnk-pc\d\KLK%20Rd%20est%2028.890%20to%2032.400%20final\KLK%20Rd%20Est%20from%2028.890%20to%2032.400\Documents%20and%20Settings\Ratnaraj\My%20Documents\RIDF-XII-TS-24.3.2007OGPC-WMM\tDR-ndd-Data\TDR_data-Mast1.9.06.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H:\Documents%20and%20Settings\Ratnaraj\My%20Documents\RIDF-XII-TS-24.3.2007OGPC-WMM\tDR-ndd-Data\TDR_data-Mast1.9.06.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Indiramma\e\Estimates\Buildings\MPP_Buildings\mpp%20estimate%20NADIGUDEM.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F:\Plan%20works\CP%20Road%20(final)\C-P%20Road%20Plan%20work%20%20km%201.00%20to%2017.800\My%20Documents\docu\docu\R&amp;B%20Dept.%20Estimates\East-Section.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H:\My%20Documents\docu\docu\R&amp;B%20Dept.%20Estimates\East-Section.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esktop%20data%2010-07-2015\MAINTANENCE,%20UR%20WORKS%20-%20WE\My%20Documents\docu\docu\R&amp;B%20Dept.%20Estimates\East-Section.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H:\My%20documents\Darsi%20section\ccdrains%20-%20botlapalem.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esktop%20data%2010-07-2015\MAINTANENCE,%20UR%20WORKS%20-%20WE\My%20documents\Darsi%20section\ccdrains%20-%20botlapalem.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521DA6FC\Copy%20of%20Datas-2007-08-color%20%20CD"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RAVI-1\Community%20Hostel%20Building%20Estimates%20-%2027.09.2011\Documents%20and%20Settings\Administrator\Desktop\NABARD\Copy%20of%20Datas-2007-08-color%20%20CD.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H:\BVRM%20%20Section\RDF%20%20EST%202015-16\DN%20Rd%2009.11.15\Users\R&amp;B%20SUB-II\Desktop\My%20Documents\docu\docu\R&amp;B%20Dept.%20Estimates\East-Section.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F:\RP%20Road%206.889%20to%2016.00\Mattapally%20Bridge\05-Rate%20Analysis\Draft%20DFR%20Rate%20analysis.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H:\Users\prasad\Downloads\New%20Folder\Ravi%20A.E.E\mahesh\t-s_models\model_final.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esktop%20data%2010-07-2015\MAINTANENCE,%20UR%20WORKS%20-%20WE\Users\prasad\Downloads\New%20Folder\Ravi%20A.E.E\mahesh\t-s_models\model_final.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H:\dp-1\RIDF-13-for%20T.S\W.G\VZM-NIT-ECV\RSVY\RSVY%20Recast.Est\k.k.road\New_Itika_Turakanaiduvalasa.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7A0246D1\New_Itika_Turakanaiduvalasa.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Tnk-pc\d\KLK%20Rd%20est%2028.890%20to%2032.400%20final\KLK%20Rd%20Est%20from%2028.890%20to%2032.400\dp-1\RIDF-13-for%20T.S\W.G\VZM-NIT-ECV\RSVY\RSVY%20Recast.Est\k.k.road\New_Itika_Turakanaiduvalasa.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H:\DOCUME~1\R&amp;B\LOCALS~1\Temp\Temporary%20Directory%202%20for%20NABARD_PALAKONDA2.zip\18.04.06\Copy%20of%20Final_Master_11_%20tallavaram.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EEA5AD0B\Copy%20of%20Final_Master_11_%20tallavaram.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76964AF8\New_Itika_Turakanaiduvalasa.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H:\Documents%20and%20Settings\DEE%209\Desktop\CRF%20-2008\RSVY\RSVY%20Recast.Est\k.k.road\New_Itika_Turakanaiduvalasa.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H:\Documents%20and%20Settings\sivasathvik\My%20Documents\TS%20Namalapadu-%20Kachanpally-N.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KLK%20Rd%20est%2028.890%20to%2032.400%20final\KLK%20Rd%20Est%20from%2028.890%20to%2032.400\Documents%20and%20Settings\sivasathvik\My%20Documents\TS%20Namalapadu-%20Kachanpally-N.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Tnk-pc\d\KLK%20Rd%20est%2028.890%20to%2032.400%20final\KLK%20Rd%20Est%20from%2028.890%20to%2032.400\Documents%20and%20Settings\sivasathvik\My%20Documents\TS%20Namalapadu-%20Kachanpally-N.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H:\Users\R%20B%205\Downloads\Users\sys\Downloads\Users\chandu\Desktop\Users\ravindrababu\Downloads\Sarath%20(HYD)\Pre-Bid\Ahmedabad%20-%20Vadodara\Sheladia\BOQ_NH8\Structures\Flyovers\Summary_FlyOvers.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H:\R&amp;B\My%20Office%20Files%20as%20on%2031-03-2010\Folder%20Files\RIAD%20Works\SD%20road%20to%20Gadagujji\S-D%20Road%20to%20Gadagujji%20-Rs.85.00%20Lak%20-%20Prudiv%20Construt\S-D%20Road%20to%20Gadagujji%20%20(Rs%2080%20Lakhs).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H:\Users\R%20B%205\Downloads\Users\sys\Downloads\Users\chandu\Desktop\Users\ravindrababu\Downloads\sarath\Ranchi\Ranchi(Final)\Package-%20IV\Cost%20Estimate\BOQ%20567%20Bridge%20-%20R2.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H:\Users\R%20B%205\Downloads\Users\sys\Downloads\Users\chandu\Desktop\Users\ravindrababu\Downloads\sarath\IJM%20(Prebid)\BOQ%20(MH-%2006))\BOQ(MH06_Roads).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Indira\SharedDocs\Documents%20and%20Settings\HIGHWAY6\Desktop\BOQ_Bhopal%20Bypass1.xls" TargetMode="External"/></Relationships>
</file>

<file path=xl/externalLinks/_rels/externalLink106.xml.rels><?xml version="1.0" encoding="UTF-8" standalone="yes"?>
<Relationships xmlns="http://schemas.openxmlformats.org/package/2006/relationships"><Relationship Id="rId1" Type="http://schemas.microsoft.com/office/2006/relationships/xlExternalLinkPath/xlPathMissing" Target="RecoveredExternalLink1"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Omi\d\Jharkhand(draft%20dpr)\Package%20III\Bridges\Br.19.285(rev).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A:\OLD_FILES\NABARD\Nabard.2\Bridges\Bridge.R\KK.road.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H:\DOCUME~1\sri\LOCALS~1\Temp\Rar$DI12.6625\DOCUME~1\DURGAP~1\LOCALS~1\Temp\Rar$DI00.906\ESTIMATE...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5E84F67D\ESTIMATE...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Tnk-pc\d\KLK%20Rd%20est%2028.890%20to%2032.400%20final\KLK%20Rd%20Est%20from%2028.890%20to%2032.400\DOCUME~1\sri\LOCALS~1\Temp\Rar$DI12.6625\DOCUME~1\DURGAP~1\LOCALS~1\Temp\Rar$DI00.906\ESTIMATE...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E:\penugonda%20Dt%2025.7.22\works%20penugonda\FINAL%20-%20PD%20ROAD%20D%2018.12.22\CRF%20PD%20Road(rough)\CRF%20Penugonda%20(rough)\VM%20ROAD%20-CRF\My%20Documents\docu\docu\R&amp;B%20Dept.%20Estimates\East-Section.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My%20Documents\docu\docu\R&amp;B%20Dept.%20Estimates\East-Section.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E:\Documents%20and%20Settings\Administrator\Desktop\BHIMADOLE\7F%20minor%20works\My%20Documents\docu\docu\R&amp;B%20Dept.%20Estimates\East-Section.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ocuments%20and%20Settings\NAGALALITHA\Desktop\VARM\Attachments_2011_07_30\7F%20minor%20works\My%20Documents\docu\docu\R&amp;B%20Dept.%20Estimates\East-Section.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H:\desktop%20data%2010-07-2015\MLA%20Tanuku%20CMP%20ESTIMATES\Documents%20and%20Settings\NAGALALITHA\Desktop\VARM\Attachments_2011_07_30\7F%20minor%20works\My%20Documents\docu\docu\R&amp;B%20Dept.%20Estimates\East-Section.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DA6639E9\New_Itika_Turakanaiduvalasa.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H:\15-1-09\New%20Estimates\SKL%20Package\NABARD\RSVY\RSVY%20Recast.Est\k.k.road\New_Itika_Turakanaiduvalasa.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E:\Documents%20and%20Settings\Administrator\Desktop\BHIMADOLE\7F%20minor%20works\R_W\My%20Documents\docu\docu\R&amp;B%20Dept.%20Estimates\East-Section.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ocuments%20and%20Settings\NAGALALITHA\Desktop\VARM\Attachments_2011_07_30\7F%20minor%20works\R_W\My%20Documents\docu\docu\R&amp;B%20Dept.%20Estimates\East-Section.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H:\desktop%20data%2010-07-2015\MLA%20Tanuku%20CMP%20ESTIMATES\Documents%20and%20Settings\NAGALALITHA\Desktop\VARM\Attachments_2011_07_30\7F%20minor%20works\R_W\My%20Documents\docu\docu\R&amp;B%20Dept.%20Estimates\East-Section.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F:\Documents%20and%20Settings\NAGALALITHA\Desktop\VARM\Attachments_2011_07_30\7F%20minor%20works\My%20Documents\docu\docu\R&amp;B%20Dept.%20Estimates\East-Section.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6D66C144\Chintalapudi%20-%20Kamalapuram%20road%20(via)%20Kantampalem%20from%20Km.10.0%20to%2023.6.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H:\desktop%20data%2010-07-2015\MLA%20Tanuku%20CMP%20ESTIMATES\MP%20Road%205.0%20to%2015.0%20Rtg%20wall%20est\DESKTOP%20FILES%20%20%20%20%20%20%20%20NEW\NEW%20ROADS%20ESTIMATES\RDF%20Estimates\Chintalapudi%20-%20Kamalapuram%20road%20(via)%20Kantampalem%20from%20Km.10.0%20to%2023.6.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H:\Working%20Estimates\CM%20Rachapalli%20(Naveen%20Kumar)\Naveen%20Kumar(%20Working%20estimate).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H:\Users\R%20B%205\Downloads\Users\sys\Downloads\Users\chandu\Desktop\Users\sys\Downloads\SC%20Colonies\Sunil\R&amp;B\Estimates\MUNAGALA\kalakovaTender.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D/1.%20Yaswanth/2.%20Proformas%20and%20Proposals/Estmates/Tanuku/UR/MDR/6.%20Vijayawada%20-%20Visakhapatnam%20Road/Estimate/Estimates/Users/KOTESWAR%20RAO/Downloads/1.1.2016/B%20L%20K%20Rao/SSR%202015-16/Telangana%20Data/masterdata.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D2B22512\Impts.by%20wid.&amp;%20Strength.VAA%2051.8%20to%2052.8%20inc.CD%20works..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H:\desktop%20data%2010-07-2015\MLA%20Tanuku%20CMP%20ESTIMATES\MP%20Road%205.0%20to%2015.0%20Rtg%20wall%20est\DESKTOP%20FILES%20%20%20%20%20%20%20%20NEW\NEW%20ROADS%20ESTIMATES\Estimates%20CE%20HUDCO\Impts.by%20wid.&amp;%20Strength.VAA%2051.8%20to%2052.8%20inc.CD%20works..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Users/rvpya/Downloads/Estimate/Estimates/Users/KOTESWAR%20RAO/Downloads/1.1.2016/B%20L%20K%20Rao/SSR%202015-16/Telangana%20Data/masterdata.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Indiramma\e\Estimates\pmgsy-phase4\Thungathurthy\Thirumalagiri-Thatipamula-sri%20ram%20tanda\CD%20works.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Indiramma\e\Documents\Buildings\Data\data99.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Dee1\C\PMGSY%20ESTIMATES\PMGSY%2004-05\R-F%20Dacharam%20to%20Kandikatkoor%20(Sir-22).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F:\RP%20Road%206.889%20to%2016.00\My%20Documents\docu\docu\R&amp;B%20Dept.%20Estimates\East-Section.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Server\f\My%20Documents\ESTIMATES\Estimate%20copy.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esktop%20data%2010-07-2015\MAINTANENCE,%20UR%20WORKS%20-%20WE\Documents%20and%20Settings\Acer%20OEM%20User\Desktop\Dornakal-Seetharam.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H:\Documents%20and%20Settings\Acer%20OEM%20User\Desktop\Dornakal-Seetharam.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H:\Users\ram\AppData\Local\Temp\Rar$DIa0.282\Download\PMGSY-I%20BAL-04-05\Road%20from%206-0%20km%20of%20T01%20to%20Balwanthapur%20(Mal-5).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CF33BCA3\Road%20from%206-0%20km%20of%20T01%20to%20Balwanthapur%20(Mal-5).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Sys1\d-sys1\Store_Box\NABARD_Estimates\cd%20namnoor%20gullakota11.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H:\Users\R%20B%205\Downloads\Users\sys\Downloads\Users\chandu\Desktop\Users\ravindrababu\Downloads\latest_files\sgry_5-6\BACKUP\madhav\nabard\LATEST_NABARD\Beerole%20est.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H:\T.P.Gudem%202013-14\Plan%20works%20(CM)%20%208-1-2014\TA%20Raod\Documents%20and%20Settings\Administrator\Desktop\My%20Documents\docu\docu\R&amp;B%20Dept.%20Estimates\East-Section.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ocuments%20and%20Settings\Administrator\Desktop\My%20Documents\docu\docu\R&amp;B%20Dept.%20Estimates\East-Section.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H:\Documents%20and%20Settings\Administrator\Desktop\My%20Documents\docu\docu\R&amp;B%20Dept.%20Estimates\East-Section.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H:\Users\R%20B%205\Downloads\Users\sys\Downloads\Users\chandu\Desktop\Users\ravindrababu\Downloads\nabard%20kgt%20road%20-%20second%20modification\WINDOWS\Desktop\PMGSY%20PH-V\ARRR-ver-1104.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esktop%20data%2010-07-2015\MAINTANENCE,%20UR%20WORKS%20-%20WE\R&amp;B\NABARD\RSVY\RSVY%20Recast.Est\k.k.road\New_Itika_Turakanaiduvalasa.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H:\R&amp;B\NABARD\RSVY\RSVY%20Recast.Est\k.k.road\New_Itika_Turakanaiduvalasa.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MP%20Road%205.0%20to%2015.0%20Rtg%20wall%20est\DESKTOP%20FILES%20%20%20%20%20%20%20%20NEW\NEW%20ROADS%20ESTIMATES\Users\R%20&amp;%20B\Desktop\DATA-0809.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H:\desktop%20data%2010-07-2015\MLA%20Tanuku%20CMP%20ESTIMATES\MP%20Road%205.0%20to%2015.0%20Rtg%20wall%20est\DESKTOP%20FILES%20%20%20%20%20%20%20%20NEW\NEW%20ROADS%20ESTIMATES\Users\R%20&amp;%20B\Desktop\DATA-0809.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G:\Users\EEELUR~1\AppData\Local\Temp\Rar$DI96.931\Users\R%20&amp;%20B\Desktop\DATA-0809.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A:\singh\db1\BIJNEPALLY\VATTEM_PALEM_BT_ROAD_15KM'S.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50803A00\TS%20Tadwai-Bayyaram-N.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ocuments%20and%20Settings\INDIA\Desktop\25.01.2015\New%20Folder\New%20folder%20(2)\TS%20Tadwai-Bayyaram-N.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EGK%20road\d-p%20road%20culvert\d-p%20road%20culvert\N%20H%20File%20from%20VJA\Bhimavaram\Mtc\214-A%20Mtc..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Tnk-pc\d\EGK%20road\d-p%20road%20culvert\d-p%20road%20culvert\N%20H%20File%20from%20VJA\Bhimavaram\Mtc\214-A%20Mtc..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H:\EGK%20road\d-p%20road%20culvert\d-p%20road%20culvert\N%20H%20File%20from%20VJA\Bhimavaram\Mtc\214-A%20Mtc..XLS"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F032A22C\April_Mahesh_0404.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H:\15-1-09\New%20Estimates\SKL%20Package\Documents%20and%20Settings\Acer%20OEM%20User\Desktop\APril_XI\April_Mahesh_0404.xls"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F:\as%20on%2015.7.11\My%20Documents\docu\docu\R&amp;B%20Dept.%20Estimates\East-Section.xls"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as%20on%2015.7.11\My%20Documents\docu\docu\R&amp;B%20Dept.%20Estimates\East-Section.xls" TargetMode="External"/></Relationships>
</file>

<file path=xl/externalLinks/_rels/externalLink161.xml.rels><?xml version="1.0" encoding="UTF-8" standalone="yes"?>
<Relationships xmlns="http://schemas.openxmlformats.org/package/2006/relationships"><Relationship Id="rId1" Type="http://schemas.openxmlformats.org/officeDocument/2006/relationships/externalLinkPath" Target="file:///H:\desktop%20data%2010-07-2015\MLA%20Tanuku%20CMP%20ESTIMATES\as%20on%2015.7.11\My%20Documents\docu\docu\R&amp;B%20Dept.%20Estimates\East-Section.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KLK%20Rd%20est%2028.890%20to%2032.400%20final\KLK%20Rd%20Est%20from%2028.890%20to%2032.400\dp-1\RIDF-13-for%20T.S\W.G\VZM-NIT-ECV\NABARD%20RIDF.XI%20DATAS.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file:///\\Tnk-pc\d\KLK%20Rd%20est%2028.890%20to%2032.400%20final\KLK%20Rd%20Est%20from%2028.890%20to%2032.400\dp-1\RIDF-13-for%20T.S\W.G\VZM-NIT-ECV\NABARD%20RIDF.XI%20DATAS.xls" TargetMode="External"/></Relationships>
</file>

<file path=xl/externalLinks/_rels/externalLink164.xml.rels><?xml version="1.0" encoding="UTF-8" standalone="yes"?>
<Relationships xmlns="http://schemas.openxmlformats.org/package/2006/relationships"><Relationship Id="rId1" Type="http://schemas.openxmlformats.org/officeDocument/2006/relationships/externalLinkPath" Target="file:///H:\dp-1\RIDF-13-for%20T.S\W.G\VZM-NIT-ECV\NABARD%20RIDF.XI%20DATAS.xls"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file:///H:\15-1-09\New%20Estimates\SKL%20Package\Documents%20and%20Settings\Acer%20OEM%20User\Desktop\TS%20Tadwai-Bayyaram-N.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externalLinkPath" Target="file:///\\EB1AED66\TS%20Tadwai-Bayyaram-N.xls"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externalLinkPath" Target="file:///\\Tnk-pc\d\7F%20minor%20works\My%20Documents\docu\docu\R&amp;B%20Dept.%20Estimates\East-Section.xls" TargetMode="External"/></Relationships>
</file>

<file path=xl/externalLinks/_rels/externalLink168.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7F%20minor%20works\My%20Documents\docu\docu\R&amp;B%20Dept.%20Estimates\East-Section.xls" TargetMode="External"/></Relationships>
</file>

<file path=xl/externalLinks/_rels/externalLink169.xml.rels><?xml version="1.0" encoding="UTF-8" standalone="yes"?>
<Relationships xmlns="http://schemas.openxmlformats.org/package/2006/relationships"><Relationship Id="rId1" Type="http://schemas.openxmlformats.org/officeDocument/2006/relationships/externalLinkPath" Target="file:///H:\Users\prasad\Downloads\R%20S%20RAO%20(I)\Price%20adjustments%202012\WE%20&amp;%20PA%20of%20IMP%20to%20RB%20Road%200.5%20-%203.690%20&amp;%206.0%20-%206.5,%207.0%20-%2010.5%20(North%20@%20RJY)\My%20Documents\docu\docu\R&amp;B%20Dept.%20Estimates\East-Section.xls"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esktop%20data%2010-07-2015\MAINTANENCE,%20UR%20WORKS%20-%20WE\RDFNEW2013-14\Estimates%20CE%20HUDCO\Impts.by%20wid.&amp;%20Strength.VAA%2051.8%20to%2052.8%20inc.CD%20works..xls" TargetMode="External"/></Relationships>
</file>

<file path=xl/externalLinks/_rels/externalLink171.xml.rels><?xml version="1.0" encoding="UTF-8" standalone="yes"?>
<Relationships xmlns="http://schemas.openxmlformats.org/package/2006/relationships"><Relationship Id="rId1" Type="http://schemas.openxmlformats.org/officeDocument/2006/relationships/externalLinkPath" Target="file:///H:\RDFNEW2013-14\Estimates%20CE%20HUDCO\Impts.by%20wid.&amp;%20Strength.VAA%2051.8%20to%2052.8%20inc.CD%20works..xls" TargetMode="External"/></Relationships>
</file>

<file path=xl/externalLinks/_rels/externalLink172.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KLK%20Rd%20est%2028.890%20to%2032.400%20final\KLK%20Rd%20Est%20from%2028.890%20to%2032.400\Working%20Estimates\CM%20Rachapalli%20(Naveen%20Kumar)\Naveen%20Kumar(%20Working%20estimate).xls" TargetMode="External"/></Relationships>
</file>

<file path=xl/externalLinks/_rels/externalLink173.xml.rels><?xml version="1.0" encoding="UTF-8" standalone="yes"?>
<Relationships xmlns="http://schemas.openxmlformats.org/package/2006/relationships"><Relationship Id="rId1" Type="http://schemas.openxmlformats.org/officeDocument/2006/relationships/externalLinkPath" Target="file:///\\Tnk-pc\d\KLK%20Rd%20est%2028.890%20to%2032.400%20final\KLK%20Rd%20Est%20from%2028.890%20to%2032.400\Working%20Estimates\CM%20Rachapalli%20(Naveen%20Kumar)\Naveen%20Kumar(%20Working%20estimate).xls" TargetMode="External"/></Relationships>
</file>

<file path=xl/externalLinks/_rels/externalLink174.xml.rels><?xml version="1.0" encoding="UTF-8" standalone="yes"?>
<Relationships xmlns="http://schemas.openxmlformats.org/package/2006/relationships"><Relationship Id="rId1" Type="http://schemas.openxmlformats.org/officeDocument/2006/relationships/externalLinkPath" Target="file:///H:\My%20Documents\Account_section_files\A2\A2_31.7.2001(monthly).xls" TargetMode="External"/></Relationships>
</file>

<file path=xl/externalLinks/_rels/externalLink175.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esktop%20data%2010-07-2015\MAINTANENCE,%20UR%20WORKS%20-%20WE\My%20Documents\Account_section_files\A2\A2_31.7.2001(monthly).xls" TargetMode="External"/></Relationships>
</file>

<file path=xl/externalLinks/_rels/externalLink176.xml.rels><?xml version="1.0" encoding="UTF-8" standalone="yes"?>
<Relationships xmlns="http://schemas.openxmlformats.org/package/2006/relationships"><Relationship Id="rId1" Type="http://schemas.openxmlformats.org/officeDocument/2006/relationships/externalLinkPath" Target="file:///\\D089C5FD\Re.con.of%20Minor%20Bridge%20in%20Km.39.6%20of%20V.A.A.Road.xls" TargetMode="External"/></Relationships>
</file>

<file path=xl/externalLinks/_rels/externalLink177.xml.rels><?xml version="1.0" encoding="UTF-8" standalone="yes"?>
<Relationships xmlns="http://schemas.openxmlformats.org/package/2006/relationships"><Relationship Id="rId1" Type="http://schemas.openxmlformats.org/officeDocument/2006/relationships/externalLinkPath" Target="file:///H:\DOCUME~1\sri\LOCALS~1\Temp\Rar$DI12.6625\C%20DRIVE,personel\TDR\Extra\Reconstn.%20of%20Bridge%20@%2039.6%20of%20V.A.A.Road\Re.con.of%20Minor%20Bridge%20in%20Km.39.6%20of%20V.A.A.Road.xls" TargetMode="External"/></Relationships>
</file>

<file path=xl/externalLinks/_rels/externalLink178.xml.rels><?xml version="1.0" encoding="UTF-8" standalone="yes"?>
<Relationships xmlns="http://schemas.openxmlformats.org/package/2006/relationships"><Relationship Id="rId1" Type="http://schemas.openxmlformats.org/officeDocument/2006/relationships/externalLinkPath" Target="file:///H:\R&amp;B\My%20Documents\docu\docu\R&amp;B%20Dept.%20Estimates\East-Section.xls" TargetMode="External"/></Relationships>
</file>

<file path=xl/externalLinks/_rels/externalLink179.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esktop%20data%2010-07-2015\MAINTANENCE,%20UR%20WORKS%20-%20WE\R&amp;B\My%20Documents\docu\docu\R&amp;B%20Dept.%20Estimates\East-Section.xls" TargetMode="External"/></Relationships>
</file>

<file path=xl/externalLinks/_rels/externalLink180.xml.rels><?xml version="1.0" encoding="UTF-8" standalone="yes"?>
<Relationships xmlns="http://schemas.openxmlformats.org/package/2006/relationships"><Relationship Id="rId1" Type="http://schemas.openxmlformats.org/officeDocument/2006/relationships/externalLinkPath" Target="file:///H:\LVN%20Puram%20R%20wall%20Sep%202016\My%20Documents\docu\docu\R&amp;B%20Dept.%20Estimates\East-Section.xls" TargetMode="External"/></Relationships>
</file>

<file path=xl/externalLinks/_rels/externalLink181.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esktop%20data%2010-07-2015\MAINTANENCE,%20UR%20WORKS%20-%20WE\LVN%20Puram%20R%20wall%20Sep%202016\My%20Documents\docu\docu\R&amp;B%20Dept.%20Estimates\East-Section.xls" TargetMode="External"/></Relationships>
</file>

<file path=xl/externalLinks/_rels/externalLink182.xml.rels><?xml version="1.0" encoding="UTF-8" standalone="yes"?>
<Relationships xmlns="http://schemas.openxmlformats.org/package/2006/relationships"><Relationship Id="rId1" Type="http://schemas.openxmlformats.org/officeDocument/2006/relationships/externalLinkPath" Target="file:///F:\1Gollapalem\Desktop%20dt.20.06.2017\Dy%20Road%20CC%20road%2014.03.2017\My%20Documents\docu\docu\R&amp;B%20Dept.%20Estimates\East-Section.xls" TargetMode="External"/></Relationships>
</file>

<file path=xl/externalLinks/_rels/externalLink183.xml.rels><?xml version="1.0" encoding="UTF-8" standalone="yes"?>
<Relationships xmlns="http://schemas.openxmlformats.org/package/2006/relationships"><Relationship Id="rId1" Type="http://schemas.openxmlformats.org/officeDocument/2006/relationships/externalLinkPath" Target="file:///\\91631F45\ARRR-ver-1104.xls" TargetMode="External"/></Relationships>
</file>

<file path=xl/externalLinks/_rels/externalLink184.xml.rels><?xml version="1.0" encoding="UTF-8" standalone="yes"?>
<Relationships xmlns="http://schemas.openxmlformats.org/package/2006/relationships"><Relationship Id="rId1" Type="http://schemas.openxmlformats.org/officeDocument/2006/relationships/externalLinkPath" Target="file:///H:\Users\ram\AppData\Local\Temp\Rar$DIa0.282\Download\Documents%20and%20Settings\hcl\Desktop\ARRR-ver-1104.xls" TargetMode="External"/></Relationships>
</file>

<file path=xl/externalLinks/_rels/externalLink185.xml.rels><?xml version="1.0" encoding="UTF-8" standalone="yes"?>
<Relationships xmlns="http://schemas.openxmlformats.org/package/2006/relationships"><Relationship Id="rId1" Type="http://schemas.openxmlformats.org/officeDocument/2006/relationships/externalLinkPath" Target="file:///\\Dee3\c\Phase-V\ARRR-ver-1104-Chandegaon.xls" TargetMode="External"/></Relationships>
</file>

<file path=xl/externalLinks/_rels/externalLink186.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esktop%20data%2010-07-2015\MAINTANENCE,%20UR%20WORKS%20-%20WE\Users\ram\AppData\Local\Temp\Rar$DIa0.282\Download\ARRR-ver-1105.xls" TargetMode="External"/></Relationships>
</file>

<file path=xl/externalLinks/_rels/externalLink187.xml.rels><?xml version="1.0" encoding="UTF-8" standalone="yes"?>
<Relationships xmlns="http://schemas.openxmlformats.org/package/2006/relationships"><Relationship Id="rId1" Type="http://schemas.openxmlformats.org/officeDocument/2006/relationships/externalLinkPath" Target="file:///H:\Users\ram\AppData\Local\Temp\Rar$DIa0.282\Download\ARRR-ver-1105.xls" TargetMode="External"/></Relationships>
</file>

<file path=xl/externalLinks/_rels/externalLink188.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Estimates\PLAN%20Work\P.R%20Road%20Estimate\P.R%20road%20Estimate%20(56.00%20Crores)\CRF%20KKS%20ROAD%202009-2010.xls" TargetMode="External"/></Relationships>
</file>

<file path=xl/externalLinks/_rels/externalLink189.xml.rels><?xml version="1.0" encoding="UTF-8" standalone="yes"?>
<Relationships xmlns="http://schemas.openxmlformats.org/package/2006/relationships"><Relationship Id="rId1" Type="http://schemas.openxmlformats.org/officeDocument/2006/relationships/externalLinkPath" Target="file:///H:\Estimates\PLAN%20Work\P.R%20Road%20Estimate\P.R%20road%20Estimate%20(56.00%20Crores)\CRF%20KKS%20ROAD%202009-2010.xls" TargetMode="External"/></Relationships>
</file>

<file path=xl/externalLinks/_rels/externalLink190.xml.rels><?xml version="1.0" encoding="UTF-8" standalone="yes"?>
<Relationships xmlns="http://schemas.openxmlformats.org/package/2006/relationships"><Relationship Id="rId1" Type="http://schemas.openxmlformats.org/officeDocument/2006/relationships/externalLinkPath" Target="file:///\\227A1EE1\EVK.xls" TargetMode="External"/></Relationships>
</file>

<file path=xl/externalLinks/_rels/externalLink191.xml.rels><?xml version="1.0" encoding="UTF-8" standalone="yes"?>
<Relationships xmlns="http://schemas.openxmlformats.org/package/2006/relationships"><Relationship Id="rId1" Type="http://schemas.openxmlformats.org/officeDocument/2006/relationships/externalLinkPath" Target="file:///H:\Users\R%20B%205\Downloads\Users\sys\Downloads\Users\chandu\Desktop\Users\sys\Downloads\UR\SSR%202008-09\EVK.xls" TargetMode="External"/></Relationships>
</file>

<file path=xl/externalLinks/_rels/externalLink192.xml.rels><?xml version="1.0" encoding="UTF-8" standalone="yes"?>
<Relationships xmlns="http://schemas.openxmlformats.org/package/2006/relationships"><Relationship Id="rId1" Type="http://schemas.openxmlformats.org/officeDocument/2006/relationships/externalLinkPath" Target="file:///G:\My%20Documents\docu\docu\R&amp;B%20Dept.%20Estimates\East-Section.xls" TargetMode="External"/></Relationships>
</file>

<file path=xl/externalLinks/_rels/externalLink193.xml.rels><?xml version="1.0" encoding="UTF-8" standalone="yes"?>
<Relationships xmlns="http://schemas.openxmlformats.org/package/2006/relationships"><Relationship Id="rId1" Type="http://schemas.openxmlformats.org/officeDocument/2006/relationships/externalLinkPath" Target="file:///\\Indiramma\e\Estimates\Nabard\Deverakonda\Koppole_bollaram\Est_KB.xls" TargetMode="External"/></Relationships>
</file>

<file path=xl/externalLinks/_rels/externalLink194.xml.rels><?xml version="1.0" encoding="UTF-8" standalone="yes"?>
<Relationships xmlns="http://schemas.openxmlformats.org/package/2006/relationships"><Relationship Id="rId1" Type="http://schemas.openxmlformats.org/officeDocument/2006/relationships/externalLinkPath" Target="file:///H:\NC%20%20Road%20%20%2010-07-2013\My%20Documents\docu\docu\R&amp;B%20Dept.%20Estimates\East-Section.xls" TargetMode="External"/></Relationships>
</file>

<file path=xl/externalLinks/_rels/externalLink195.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KLK%20Rd%20est%2028.890%20to%2032.400%20final\KLK%20Rd%20Est%20from%2028.890%20to%2032.400\NC%20%20Road%20%20%2010-07-2013\My%20Documents\docu\docu\R&amp;B%20Dept.%20Estimates\East-Section.xls" TargetMode="External"/></Relationships>
</file>

<file path=xl/externalLinks/_rels/externalLink196.xml.rels><?xml version="1.0" encoding="UTF-8" standalone="yes"?>
<Relationships xmlns="http://schemas.openxmlformats.org/package/2006/relationships"><Relationship Id="rId1" Type="http://schemas.openxmlformats.org/officeDocument/2006/relationships/externalLinkPath" Target="file:///\\Tnk-pc\d\KLK%20Rd%20est%2028.890%20to%2032.400%20final\KLK%20Rd%20Est%20from%2028.890%20to%2032.400\NC%20%20Road%20%20%2010-07-2013\My%20Documents\docu\docu\R&amp;B%20Dept.%20Estimates\East-Section.xls" TargetMode="External"/></Relationships>
</file>

<file path=xl/externalLinks/_rels/externalLink197.xml.rels><?xml version="1.0" encoding="UTF-8" standalone="yes"?>
<Relationships xmlns="http://schemas.openxmlformats.org/package/2006/relationships"><Relationship Id="rId1" Type="http://schemas.openxmlformats.org/officeDocument/2006/relationships/externalLinkPath" Target="file:///H:\RDFNEW2013-14\My%20Documents\docu\docu\R&amp;B%20Dept.%20Estimates\East-Section.xls" TargetMode="External"/></Relationships>
</file>

<file path=xl/externalLinks/_rels/externalLink198.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esktop%20data%2010-07-2015\MAINTANENCE,%20UR%20WORKS%20-%20WE\RDFNEW2013-14\My%20Documents\docu\docu\R&amp;B%20Dept.%20Estimates\East-Section.xls" TargetMode="External"/></Relationships>
</file>

<file path=xl/externalLinks/_rels/externalLink199.xml.rels><?xml version="1.0" encoding="UTF-8" standalone="yes"?>
<Relationships xmlns="http://schemas.openxmlformats.org/package/2006/relationships"><Relationship Id="rId1" Type="http://schemas.openxmlformats.org/officeDocument/2006/relationships/externalLinkPath" Target="file:///H:\Documents%20and%20Settings\Acer%20OEM%20User\Desktop\TS%20Tadwai-Bayyaram-N.xls" TargetMode="External"/></Relationships>
</file>

<file path=xl/externalLinks/_rels/externalLink200.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KLK%20Rd%20est%2028.890%20to%2032.400%20final\KLK%20Rd%20Est%20from%2028.890%20to%2032.400\Documents%20and%20Settings\Acer%20OEM%20User\Desktop\TS%20Tadwai-Bayyaram-N.xls" TargetMode="External"/></Relationships>
</file>

<file path=xl/externalLinks/_rels/externalLink201.xml.rels><?xml version="1.0" encoding="UTF-8" standalone="yes"?>
<Relationships xmlns="http://schemas.openxmlformats.org/package/2006/relationships"><Relationship Id="rId1" Type="http://schemas.openxmlformats.org/officeDocument/2006/relationships/externalLinkPath" Target="file:///\\Tnk-pc\d\KLK%20Rd%20est%2028.890%20to%2032.400%20final\KLK%20Rd%20Est%20from%2028.890%20to%2032.400\Documents%20and%20Settings\Acer%20OEM%20User\Desktop\TS%20Tadwai-Bayyaram-N.xls" TargetMode="External"/></Relationships>
</file>

<file path=xl/externalLinks/_rels/externalLink202.xml.rels><?xml version="1.0" encoding="UTF-8" standalone="yes"?>
<Relationships xmlns="http://schemas.openxmlformats.org/package/2006/relationships"><Relationship Id="rId1" Type="http://schemas.openxmlformats.org/officeDocument/2006/relationships/externalLinkPath" Target="file:///\\Sai4\d\muncipality\old%20muncipality\qpur%20%20total%20stuff\Qpur1\TRASH\DATAs\cgnagar%20data3.xls" TargetMode="External"/></Relationships>
</file>

<file path=xl/externalLinks/_rels/externalLink203.xml.rels><?xml version="1.0" encoding="UTF-8" standalone="yes"?>
<Relationships xmlns="http://schemas.openxmlformats.org/package/2006/relationships"><Relationship Id="rId1" Type="http://schemas.openxmlformats.org/officeDocument/2006/relationships/externalLinkPath" Target="file:///\\Eepr1\c\puttur\DATA%20PRINTS.,\-WORK%20UNDER%20PROGRESS-\PMGSY%20Training\Special%20FocusPMGSY%20Training%20programme\Rate%20analysis\ARRR-ver-1104.xls" TargetMode="External"/></Relationships>
</file>

<file path=xl/externalLinks/_rels/externalLink204.xml.rels><?xml version="1.0" encoding="UTF-8" standalone="yes"?>
<Relationships xmlns="http://schemas.openxmlformats.org/package/2006/relationships"><Relationship Id="rId1" Type="http://schemas.openxmlformats.org/officeDocument/2006/relationships/externalLinkPath" Target="file:///\\F156CED3\ARRR-ver-1105-vsr.xls" TargetMode="External"/></Relationships>
</file>

<file path=xl/externalLinks/_rels/externalLink205.xml.rels><?xml version="1.0" encoding="UTF-8" standalone="yes"?>
<Relationships xmlns="http://schemas.openxmlformats.org/package/2006/relationships"><Relationship Id="rId1" Type="http://schemas.openxmlformats.org/officeDocument/2006/relationships/externalLinkPath" Target="file:///H:\Users\ram\AppData\Local\Temp\Rar$DIa0.282\Download\Documents%20and%20Settings\RAMU\Desktop\ARRR-ver-1105-vsr.xls" TargetMode="External"/></Relationships>
</file>

<file path=xl/externalLinks/_rels/externalLink206.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KLK%20Rd%20est%2028.890%20to%2032.400%20final\KLK%20Rd%20Est%20from%2028.890%20to%2032.400\DOCUME~1\sri\LOCALS~1\Temp\Rar$DI12.6625\Dept_NGKL_SubDvn\CHECK_DATA2006_07F.xls" TargetMode="External"/></Relationships>
</file>

<file path=xl/externalLinks/_rels/externalLink207.xml.rels><?xml version="1.0" encoding="UTF-8" standalone="yes"?>
<Relationships xmlns="http://schemas.openxmlformats.org/package/2006/relationships"><Relationship Id="rId1" Type="http://schemas.openxmlformats.org/officeDocument/2006/relationships/externalLinkPath" Target="file:///\\Tnk-pc\d\KLK%20Rd%20est%2028.890%20to%2032.400%20final\KLK%20Rd%20Est%20from%2028.890%20to%2032.400\DOCUME~1\sri\LOCALS~1\Temp\Rar$DI12.6625\Dept_NGKL_SubDvn\CHECK_DATA2006_07F.xls" TargetMode="External"/></Relationships>
</file>

<file path=xl/externalLinks/_rels/externalLink208.xml.rels><?xml version="1.0" encoding="UTF-8" standalone="yes"?>
<Relationships xmlns="http://schemas.openxmlformats.org/package/2006/relationships"><Relationship Id="rId1" Type="http://schemas.openxmlformats.org/officeDocument/2006/relationships/externalLinkPath" Target="file:///H:\DOCUME~1\sri\LOCALS~1\Temp\Rar$DI12.6625\Dept_NGKL_SubDvn\CHECK_DATA2006_07F.xls" TargetMode="External"/></Relationships>
</file>

<file path=xl/externalLinks/_rels/externalLink209.xml.rels><?xml version="1.0" encoding="UTF-8" standalone="yes"?>
<Relationships xmlns="http://schemas.openxmlformats.org/package/2006/relationships"><Relationship Id="rId1" Type="http://schemas.openxmlformats.org/officeDocument/2006/relationships/externalLinkPath" Target="file:///F:\Documents%20and%20Settings\sri\Desktop\DESKTOP%20FILES%20%20%20%20%20%20%20%20NEW\NEW%20ROADS%20ESTIMATES\Estimates%20CE%20HUDCO\Impts.by%20wid.&amp;%20Strength.VAA%2051.8%20to%2052.8%20inc.CD%20works..xls" TargetMode="External"/></Relationships>
</file>

<file path=xl/externalLinks/_rels/externalLink210.xml.rels><?xml version="1.0" encoding="UTF-8" standalone="yes"?>
<Relationships xmlns="http://schemas.openxmlformats.org/package/2006/relationships"><Relationship Id="rId1" Type="http://schemas.openxmlformats.org/officeDocument/2006/relationships/externalLinkPath" Target="file:///H:\Users\R%20B%205\Downloads\Users\sys\Downloads\Users\chandu\Desktop\Users\sys\Downloads\Office%20file(New)\SMS%20NAIDU\SMS\Sr%20to%20CS%20Road\DINDI1.XLS" TargetMode="External"/></Relationships>
</file>

<file path=xl/externalLinks/_rels/externalLink211.xml.rels><?xml version="1.0" encoding="UTF-8" standalone="yes"?>
<Relationships xmlns="http://schemas.openxmlformats.org/package/2006/relationships"><Relationship Id="rId1" Type="http://schemas.openxmlformats.org/officeDocument/2006/relationships/externalLinkPath" Target="file:///H:\Users\R%20B%205\Downloads\Users\sys\Downloads\Users\chandu\Desktop\Users\sys\Downloads\Office%20file(New)\SMS%20NAIDU\SMS\Sr%20to%20CS%20Road\PROTAP~1.XLS" TargetMode="External"/></Relationships>
</file>

<file path=xl/externalLinks/_rels/externalLink212.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Users\KOTESWAR%20RAO\Downloads\1.1.2016\B%20L%20K%20Rao\SSR%202015-16\Telangana%20Data\masterdata.xls" TargetMode="External"/></Relationships>
</file>

<file path=xl/externalLinks/_rels/externalLink213.xml.rels><?xml version="1.0" encoding="UTF-8" standalone="yes"?>
<Relationships xmlns="http://schemas.openxmlformats.org/package/2006/relationships"><Relationship Id="rId1" Type="http://schemas.openxmlformats.org/officeDocument/2006/relationships/externalLinkPath" Target="file:///\\Tnk-pc\d\Users\KOTESWAR%20RAO\Downloads\1.1.2016\B%20L%20K%20Rao\SSR%202015-16\Telangana%20Data\masterdata.xls" TargetMode="External"/></Relationships>
</file>

<file path=xl/externalLinks/_rels/externalLink214.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KLK%20Rd%20est%2028.890%20to%2032.400%20final\KLK%20Rd%20Est%20from%2028.890%20to%2032.400\DOCUME~1\sri\LOCALS~1\Temp\Rar$DI12.6625\Nabard\GJ%20puram%20road\GJ%20puram%20road.xls" TargetMode="External"/></Relationships>
</file>

<file path=xl/externalLinks/_rels/externalLink215.xml.rels><?xml version="1.0" encoding="UTF-8" standalone="yes"?>
<Relationships xmlns="http://schemas.openxmlformats.org/package/2006/relationships"><Relationship Id="rId1" Type="http://schemas.openxmlformats.org/officeDocument/2006/relationships/externalLinkPath" Target="file:///\\Tnk-pc\d\KLK%20Rd%20est%2028.890%20to%2032.400%20final\KLK%20Rd%20Est%20from%2028.890%20to%2032.400\DOCUME~1\sri\LOCALS~1\Temp\Rar$DI12.6625\Nabard\GJ%20puram%20road\GJ%20puram%20road.xls" TargetMode="External"/></Relationships>
</file>

<file path=xl/externalLinks/_rels/externalLink216.xml.rels><?xml version="1.0" encoding="UTF-8" standalone="yes"?>
<Relationships xmlns="http://schemas.openxmlformats.org/package/2006/relationships"><Relationship Id="rId1" Type="http://schemas.openxmlformats.org/officeDocument/2006/relationships/externalLinkPath" Target="file:///H:\DOCUME~1\sri\LOCALS~1\Temp\Rar$DI12.6625\Nabard\GJ%20puram%20road\GJ%20puram%20road.xls" TargetMode="External"/></Relationships>
</file>

<file path=xl/externalLinks/_rels/externalLink217.xml.rels><?xml version="1.0" encoding="UTF-8" standalone="yes"?>
<Relationships xmlns="http://schemas.openxmlformats.org/package/2006/relationships"><Relationship Id="rId1" Type="http://schemas.openxmlformats.org/officeDocument/2006/relationships/externalLinkPath" Target="file:///\\55C530F3\Sukumar%20Reddy%20Data%202008-09.xls" TargetMode="External"/></Relationships>
</file>

<file path=xl/externalLinks/_rels/externalLink218.xml.rels><?xml version="1.0" encoding="UTF-8" standalone="yes"?>
<Relationships xmlns="http://schemas.openxmlformats.org/package/2006/relationships"><Relationship Id="rId1" Type="http://schemas.openxmlformats.org/officeDocument/2006/relationships/externalLinkPath" Target="file:///H:\My%20Office%20Files%20as%20on%2023-06-2009\Folder%20Files\Road%20Data%20for%202008-09%20(%20Kamesh)\Sukumar%20Reddy%20Data%202008-09.xls" TargetMode="External"/></Relationships>
</file>

<file path=xl/externalLinks/_rels/externalLink219.xml.rels><?xml version="1.0" encoding="UTF-8" standalone="yes"?>
<Relationships xmlns="http://schemas.openxmlformats.org/package/2006/relationships"><Relationship Id="rId1" Type="http://schemas.openxmlformats.org/officeDocument/2006/relationships/externalLinkPath" Target="file:///E:\Key%20backup%202013.10.23\My%20Documents\docu\docu\R&amp;B%20Dept.%20Estimates\East-Section.xls" TargetMode="External"/></Relationships>
</file>

<file path=xl/externalLinks/_rels/externalLink220.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Key%20backup%202013.10.23\My%20Documents\docu\docu\R&amp;B%20Dept.%20Estimates\East-Section.xls" TargetMode="External"/></Relationships>
</file>

<file path=xl/externalLinks/_rels/externalLink221.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RIVE-F\CRF%20New%20Estimates%2001.09.2008\TS%20estimates\PHASE%20ii\TIRUPATI%20CHALLAVARI%20PALLI\TIRUPATI%20CHALLAVARI%20PALLI%20ROAD.xls" TargetMode="External"/></Relationships>
</file>

<file path=xl/externalLinks/_rels/externalLink222.xml.rels><?xml version="1.0" encoding="UTF-8" standalone="yes"?>
<Relationships xmlns="http://schemas.openxmlformats.org/package/2006/relationships"><Relationship Id="rId1" Type="http://schemas.openxmlformats.org/officeDocument/2006/relationships/externalLinkPath" Target="file:///H:\DRIVE-F\CRF%20New%20Estimates%2001.09.2008\TS%20estimates\PHASE%20ii\TIRUPATI%20CHALLAVARI%20PALLI\TIRUPATI%20CHALLAVARI%20PALLI%20ROAD.xls" TargetMode="External"/></Relationships>
</file>

<file path=xl/externalLinks/_rels/externalLink223.xml.rels><?xml version="1.0" encoding="UTF-8" standalone="yes"?>
<Relationships xmlns="http://schemas.openxmlformats.org/package/2006/relationships"><Relationship Id="rId1" Type="http://schemas.openxmlformats.org/officeDocument/2006/relationships/externalLinkPath" Target="file:///\\Indiramma\e\Levels\Kodad\Adloor\Dondapadu-2.xls" TargetMode="External"/></Relationships>
</file>

<file path=xl/externalLinks/_rels/externalLink224.xml.rels><?xml version="1.0" encoding="UTF-8" standalone="yes"?>
<Relationships xmlns="http://schemas.openxmlformats.org/package/2006/relationships"><Relationship Id="rId1" Type="http://schemas.openxmlformats.org/officeDocument/2006/relationships/externalLinkPath" Target="file:///H:\My%20Documents\Account_section_files\A1\My%20Documents\Account_section_files\A1\A1(%20A%20to%20E%20)%20%2031-7-2001.xls" TargetMode="External"/></Relationships>
</file>

<file path=xl/externalLinks/_rels/externalLink225.xml.rels><?xml version="1.0" encoding="UTF-8" standalone="yes"?>
<Relationships xmlns="http://schemas.openxmlformats.org/package/2006/relationships"><Relationship Id="rId1" Type="http://schemas.openxmlformats.org/officeDocument/2006/relationships/externalLinkPath" Target="file:///\\76DE445F\A1(%20A%20to%20E%20)%20%2031-7-2001.xls" TargetMode="External"/></Relationships>
</file>

<file path=xl/externalLinks/_rels/externalLink226.xml.rels><?xml version="1.0" encoding="UTF-8" standalone="yes"?>
<Relationships xmlns="http://schemas.openxmlformats.org/package/2006/relationships"><Relationship Id="rId1" Type="http://schemas.openxmlformats.org/officeDocument/2006/relationships/externalLinkPath" Target="file:///H:\R&amp;B\My%20Office%20Files%20as%20on%2031-03-2010\Folder%20Files\RIAD%20Works\SD%20road%20to%20Gadagujji\S-D%20Road%20to%20Gadagujji%20-Rs.85.00%20Lak%20-%20Prudiv%20Construt\RSVY\RSVY%20Recast.Est\k.k.road\New_Itika_Turakanaiduvalasa.xls" TargetMode="External"/></Relationships>
</file>

<file path=xl/externalLinks/_rels/externalLink227.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esktop%20data%2010-07-2015\MAINTANENCE,%20UR%20WORKS%20-%20WE\R&amp;B\Documents%20and%20Settings\R&amp;B\Desktop\backup\RDF%20works\IIIT-2.xls" TargetMode="External"/></Relationships>
</file>

<file path=xl/externalLinks/_rels/externalLink228.xml.rels><?xml version="1.0" encoding="UTF-8" standalone="yes"?>
<Relationships xmlns="http://schemas.openxmlformats.org/package/2006/relationships"><Relationship Id="rId1" Type="http://schemas.openxmlformats.org/officeDocument/2006/relationships/externalLinkPath" Target="file:///H:\R&amp;B\Documents%20and%20Settings\R&amp;B\Desktop\backup\RDF%20works\IIIT-2.xls" TargetMode="External"/></Relationships>
</file>

<file path=xl/externalLinks/_rels/externalLink229.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esktop%20data%2010-07-2015\MAINTANENCE,%20UR%20WORKS%20-%20WE\Users\prasad\Downloads\Users\aprdc3\Downloads\H-N'Sagar%20road\Byepass.Srisailam%20-%20Venu-final.xls" TargetMode="External"/></Relationships>
</file>

<file path=xl/externalLinks/_rels/externalLink230.xml.rels><?xml version="1.0" encoding="UTF-8" standalone="yes"?>
<Relationships xmlns="http://schemas.openxmlformats.org/package/2006/relationships"><Relationship Id="rId1" Type="http://schemas.openxmlformats.org/officeDocument/2006/relationships/externalLinkPath" Target="file:///H:\Users\prasad\Downloads\Users\aprdc3\Downloads\H-N'Sagar%20road\Byepass.Srisailam%20-%20Venu-final.xls" TargetMode="External"/></Relationships>
</file>

<file path=xl/externalLinks/_rels/externalLink231.xml.rels><?xml version="1.0" encoding="UTF-8" standalone="yes"?>
<Relationships xmlns="http://schemas.openxmlformats.org/package/2006/relationships"><Relationship Id="rId1" Type="http://schemas.openxmlformats.org/officeDocument/2006/relationships/externalLinkPath" Target="file:///\\Eepr1\c\puttur\WINDOWS\Desktop\PMGSY%20PH-V\ARRR-ver-1104.xls" TargetMode="External"/></Relationships>
</file>

<file path=xl/externalLinks/_rels/externalLink232.xml.rels><?xml version="1.0" encoding="UTF-8" standalone="yes"?>
<Relationships xmlns="http://schemas.openxmlformats.org/package/2006/relationships"><Relationship Id="rId1" Type="http://schemas.openxmlformats.org/officeDocument/2006/relationships/externalLinkPath" Target="file:///H:\Users\prasad\Downloads\TALLARAM_DUDDAGU_scheduled_caste_plan_estimate.xls" TargetMode="External"/></Relationships>
</file>

<file path=xl/externalLinks/_rels/externalLink233.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esktop%20data%2010-07-2015\MAINTANENCE,%20UR%20WORKS%20-%20WE\Users\prasad\Downloads\TALLARAM_DUDDAGU_scheduled_caste_plan_estimate.xls" TargetMode="External"/></Relationships>
</file>

<file path=xl/externalLinks/_rels/externalLink234.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KLK%20Rd%20est%2028.890%20to%2032.400%20final\KLK%20Rd%20Est%20from%2028.890%20to%2032.400\Documents%20and%20Settings\Acer%20OEM%20User\Desktop\10_04_2006_datas0404.xls" TargetMode="External"/></Relationships>
</file>

<file path=xl/externalLinks/_rels/externalLink235.xml.rels><?xml version="1.0" encoding="UTF-8" standalone="yes"?>
<Relationships xmlns="http://schemas.openxmlformats.org/package/2006/relationships"><Relationship Id="rId1" Type="http://schemas.openxmlformats.org/officeDocument/2006/relationships/externalLinkPath" Target="file:///\\Tnk-pc\d\KLK%20Rd%20est%2028.890%20to%2032.400%20final\KLK%20Rd%20Est%20from%2028.890%20to%2032.400\Documents%20and%20Settings\Acer%20OEM%20User\Desktop\10_04_2006_datas0404.xls" TargetMode="External"/></Relationships>
</file>

<file path=xl/externalLinks/_rels/externalLink236.xml.rels><?xml version="1.0" encoding="UTF-8" standalone="yes"?>
<Relationships xmlns="http://schemas.openxmlformats.org/package/2006/relationships"><Relationship Id="rId1" Type="http://schemas.openxmlformats.org/officeDocument/2006/relationships/externalLinkPath" Target="file:///H:\Documents%20and%20Settings\Acer%20OEM%20User\Desktop\10_04_2006_datas0404.xls" TargetMode="External"/></Relationships>
</file>

<file path=xl/externalLinks/_rels/externalLink237.xml.rels><?xml version="1.0" encoding="UTF-8" standalone="yes"?>
<Relationships xmlns="http://schemas.openxmlformats.org/package/2006/relationships"><Relationship Id="rId1" Type="http://schemas.openxmlformats.org/officeDocument/2006/relationships/externalLinkPath" Target="file:///H:\Users\user\Desktop\HLB%20Uppugedda%20modify-%2020.4.12\DOCUME~1\R&amp;B\LOCALS~1\Temp\Temporary%20Directory%202%20for%20NABARD_PALAKONDA2.zip\18.04.06\Copy%20of%20Final_Master_11_%20tallavaram.xls" TargetMode="External"/></Relationships>
</file>

<file path=xl/externalLinks/_rels/externalLink238.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KLK%20Rd%20est%2028.890%20to%2032.400%20final\KLK%20Rd%20Est%20from%2028.890%20to%2032.400\Documents%20and%20Settings\Acer%20OEM%20User\Desktop\Dornakal-Seetharam.xls" TargetMode="External"/></Relationships>
</file>

<file path=xl/externalLinks/_rels/externalLink239.xml.rels><?xml version="1.0" encoding="UTF-8" standalone="yes"?>
<Relationships xmlns="http://schemas.openxmlformats.org/package/2006/relationships"><Relationship Id="rId1" Type="http://schemas.openxmlformats.org/officeDocument/2006/relationships/externalLinkPath" Target="file:///\\Tnk-pc\d\KLK%20Rd%20est%2028.890%20to%2032.400%20final\KLK%20Rd%20Est%20from%2028.890%20to%2032.400\Documents%20and%20Settings\Acer%20OEM%20User\Desktop\Dornakal-Seetharam.xls" TargetMode="External"/></Relationships>
</file>

<file path=xl/externalLinks/_rels/externalLink240.xml.rels><?xml version="1.0" encoding="UTF-8" standalone="yes"?>
<Relationships xmlns="http://schemas.openxmlformats.org/package/2006/relationships"><Relationship Id="rId1" Type="http://schemas.openxmlformats.org/officeDocument/2006/relationships/externalLinkPath" Target="file:///H:\BVRM%20%20Section\RDF%20%20EST%202015-16\DN%20Rd%2009.11.15\Users\USER\Desktop\My%20Documents\docu\docu\R&amp;B%20Dept.%20Estimates\East-Section.xls" TargetMode="External"/></Relationships>
</file>

<file path=xl/externalLinks/_rels/externalLink241.xml.rels><?xml version="1.0" encoding="UTF-8" standalone="yes"?>
<Relationships xmlns="http://schemas.openxmlformats.org/package/2006/relationships"><Relationship Id="rId1" Type="http://schemas.openxmlformats.org/officeDocument/2006/relationships/externalLinkPath" Target="file:///E:\My%20Documents\docu\docu\R&amp;B%20Dept.%20Estimates\East-Section.xls" TargetMode="External"/></Relationships>
</file>

<file path=xl/externalLinks/_rels/externalLink242.xml.rels><?xml version="1.0" encoding="UTF-8" standalone="yes"?>
<Relationships xmlns="http://schemas.openxmlformats.org/package/2006/relationships"><Relationship Id="rId1" Type="http://schemas.openxmlformats.org/officeDocument/2006/relationships/externalLinkPath" Target="file:///\\Tnk-pc\d\My%20Documents\docu\docu\R&amp;B%20Dept.%20Estimates\East-Section.xls" TargetMode="External"/></Relationships>
</file>

<file path=xl/externalLinks/_rels/externalLink243.xml.rels><?xml version="1.0" encoding="UTF-8" standalone="yes"?>
<Relationships xmlns="http://schemas.openxmlformats.org/package/2006/relationships"><Relationship Id="rId1" Type="http://schemas.openxmlformats.org/officeDocument/2006/relationships/externalLinkPath" Target="file:///\\Dee1\C\chatu\PMGSY%20PH_IV%20estimates\PMGSY\Yamanapalli%20to%20Mahamutharam%20(Maha%204%20kms).xls" TargetMode="External"/></Relationships>
</file>

<file path=xl/externalLinks/_rels/externalLink244.xml.rels><?xml version="1.0" encoding="UTF-8" standalone="yes"?>
<Relationships xmlns="http://schemas.openxmlformats.org/package/2006/relationships"><Relationship Id="rId1" Type="http://schemas.openxmlformats.org/officeDocument/2006/relationships/externalLinkPath" Target="file:///\\Indiramma\e\Estimates\Buildings\Mpp_newplan\Nalgonda\MPP_Vemulapally.xls" TargetMode="External"/></Relationships>
</file>

<file path=xl/externalLinks/_rels/externalLink245.xml.rels><?xml version="1.0" encoding="UTF-8" standalone="yes"?>
<Relationships xmlns="http://schemas.openxmlformats.org/package/2006/relationships"><Relationship Id="rId1" Type="http://schemas.openxmlformats.org/officeDocument/2006/relationships/externalLinkPath" Target="file:///H:\BACKUP\Sub-Division%20Estimates\AMC-AMC%20Estimates\Amadalavalasa\Documents%20and%20Settings\Acer%20OEM%20User\Desktop\APril_XI\April_Mahesh_0404.xls" TargetMode="External"/></Relationships>
</file>

<file path=xl/externalLinks/_rels/externalLink246.xml.rels><?xml version="1.0" encoding="UTF-8" standalone="yes"?>
<Relationships xmlns="http://schemas.openxmlformats.org/package/2006/relationships"><Relationship Id="rId1" Type="http://schemas.openxmlformats.org/officeDocument/2006/relationships/externalLinkPath" Target="file:///\\557AB475\East-Section.xls" TargetMode="External"/></Relationships>
</file>

<file path=xl/externalLinks/_rels/externalLink247.xml.rels><?xml version="1.0" encoding="UTF-8" standalone="yes"?>
<Relationships xmlns="http://schemas.openxmlformats.org/package/2006/relationships"><Relationship Id="rId1" Type="http://schemas.openxmlformats.org/officeDocument/2006/relationships/externalLinkPath" Target="file:///H:\BVRM%20%20Section\PLAN%20%20EST%20%202016-17\BN%20Rd%207.20%20to%2013.40\My%20Documents\docu\docu\R&amp;B%20Dept.%20Estimates\East-Section.xls" TargetMode="External"/></Relationships>
</file>

<file path=xl/externalLinks/_rels/externalLink248.xml.rels><?xml version="1.0" encoding="UTF-8" standalone="yes"?>
<Relationships xmlns="http://schemas.openxmlformats.org/package/2006/relationships"><Relationship Id="rId1" Type="http://schemas.openxmlformats.org/officeDocument/2006/relationships/externalLinkPath" Target="file:///\\EB1AED66\10_04_2006_datas0404.xls" TargetMode="External"/></Relationships>
</file>

<file path=xl/externalLinks/_rels/externalLink249.xml.rels><?xml version="1.0" encoding="UTF-8" standalone="yes"?>
<Relationships xmlns="http://schemas.openxmlformats.org/package/2006/relationships"><Relationship Id="rId1" Type="http://schemas.openxmlformats.org/officeDocument/2006/relationships/externalLinkPath" Target="file:///H:\BVRM%20%20Section\PLAN%20%20EST%20%202016-17\BN%20Rd%207.20%20to%2013.40\Users\USER\AppData\Roaming\Microsoft\Excel\R_W\My%20Documents\docu\docu\R&amp;B%20Dept.%20Estimates\East-Section.xls" TargetMode="External"/></Relationships>
</file>

<file path=xl/externalLinks/_rels/externalLink250.xml.rels><?xml version="1.0" encoding="UTF-8" standalone="yes"?>
<Relationships xmlns="http://schemas.openxmlformats.org/package/2006/relationships"><Relationship Id="rId1" Type="http://schemas.openxmlformats.org/officeDocument/2006/relationships/externalLinkPath" Target="file:///\\A6684E12\East-Section.xls" TargetMode="External"/></Relationships>
</file>

<file path=xl/externalLinks/_rels/externalLink251.xml.rels><?xml version="1.0" encoding="UTF-8" standalone="yes"?>
<Relationships xmlns="http://schemas.openxmlformats.org/package/2006/relationships"><Relationship Id="rId1" Type="http://schemas.openxmlformats.org/officeDocument/2006/relationships/externalLinkPath" Target="file:///H:\15-1-09\New%20Estimates\SKL%20Package\Documents%20and%20Settings\Acer%20OEM%20User\Desktop\10_04_2006_datas0404.xls" TargetMode="External"/></Relationships>
</file>

<file path=xl/externalLinks/_rels/externalLink252.xml.rels><?xml version="1.0" encoding="UTF-8" standalone="yes"?>
<Relationships xmlns="http://schemas.openxmlformats.org/package/2006/relationships"><Relationship Id="rId1" Type="http://schemas.openxmlformats.org/officeDocument/2006/relationships/externalLinkPath" Target="file:///H:\LVN%20Puram%20R%20wall%20Sep%202016\data\as%20on%2015.7.11\7F%20minor%20works\My%20Documents\docu\docu\R&amp;B%20Dept.%20Estimates\East-Section.xls" TargetMode="External"/></Relationships>
</file>

<file path=xl/externalLinks/_rels/externalLink253.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esktop%20data%2010-07-2015\MAINTANENCE,%20UR%20WORKS%20-%20WE\LVN%20Puram%20R%20wall%20Sep%202016\Kalla%20(R&amp;B)\My%20Documents\docu\docu\R&amp;B%20Dept.%20Estimates\East-Section.xls" TargetMode="External"/></Relationships>
</file>

<file path=xl/externalLinks/_rels/externalLink254.xml.rels><?xml version="1.0" encoding="UTF-8" standalone="yes"?>
<Relationships xmlns="http://schemas.openxmlformats.org/package/2006/relationships"><Relationship Id="rId1" Type="http://schemas.openxmlformats.org/officeDocument/2006/relationships/externalLinkPath" Target="file:///H:\LVN%20Puram%20R%20wall%20Sep%202016\Kalla%20(R&amp;B)\My%20Documents\docu\docu\R&amp;B%20Dept.%20Estimates\East-Section.xls" TargetMode="External"/></Relationships>
</file>

<file path=xl/externalLinks/_rels/externalLink255.xml.rels><?xml version="1.0" encoding="UTF-8" standalone="yes"?>
<Relationships xmlns="http://schemas.openxmlformats.org/package/2006/relationships"><Relationship Id="rId1" Type="http://schemas.openxmlformats.org/officeDocument/2006/relationships/externalLinkPath" Target="file:///\\7775B3EA\Venkats_Master_DATA2008_09.xls" TargetMode="External"/></Relationships>
</file>

<file path=xl/externalLinks/_rels/externalLink256.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RIVE-F\ISC%20WORKS\ISC%20CHITTOOR\ISC%20TNN%20ROAD\ISC%20TNN%20ROAD2008-09\ISC-%20TNN%20-T.A-EST.xls" TargetMode="External"/></Relationships>
</file>

<file path=xl/externalLinks/_rels/externalLink257.xml.rels><?xml version="1.0" encoding="UTF-8" standalone="yes"?>
<Relationships xmlns="http://schemas.openxmlformats.org/package/2006/relationships"><Relationship Id="rId1" Type="http://schemas.openxmlformats.org/officeDocument/2006/relationships/externalLinkPath" Target="file:///\\Tnk-pc\d\KLK%20Rd%20est%2028.890%20to%2032.400%20final\KLK%20Rd%20Est%20from%2028.890%20to%2032.400\DOCUME~1\sri\LOCALS~1\Temp\Rar$DI12.6625\SSR%202008-09\SSR%202008-09\Venkats_Master_DATA2008_09.xls" TargetMode="External"/></Relationships>
</file>

<file path=xl/externalLinks/_rels/externalLink258.xml.rels><?xml version="1.0" encoding="UTF-8" standalone="yes"?>
<Relationships xmlns="http://schemas.openxmlformats.org/package/2006/relationships"><Relationship Id="rId1" Type="http://schemas.openxmlformats.org/officeDocument/2006/relationships/externalLinkPath" Target="file:///H:\DOCUME~1\sri\LOCALS~1\Temp\Rar$DI12.6625\SSR%202008-09\SSR%202008-09\Venkats_Master_DATA2008_09.xls" TargetMode="External"/></Relationships>
</file>

<file path=xl/externalLinks/_rels/externalLink259.xml.rels><?xml version="1.0" encoding="UTF-8" standalone="yes"?>
<Relationships xmlns="http://schemas.openxmlformats.org/package/2006/relationships"><Relationship Id="rId1" Type="http://schemas.openxmlformats.org/officeDocument/2006/relationships/externalLinkPath" Target="file:///\\AAD024A6\AE%20%20Road%20-%20.xls" TargetMode="External"/></Relationships>
</file>

<file path=xl/externalLinks/_rels/externalLink260.xml.rels><?xml version="1.0" encoding="UTF-8" standalone="yes"?>
<Relationships xmlns="http://schemas.openxmlformats.org/package/2006/relationships"><Relationship Id="rId1" Type="http://schemas.openxmlformats.org/officeDocument/2006/relationships/externalLinkPath" Target="file:///H:\DRIVE-F\ISC%20WORKS\ISC%20CHITTOOR\ISC%20TNN%20ROAD\ISC%20TNN%20ROAD2008-09\ISC-%20TNN%20-T.A-EST.xls" TargetMode="External"/></Relationships>
</file>

<file path=xl/externalLinks/_rels/externalLink261.xml.rels><?xml version="1.0" encoding="UTF-8" standalone="yes"?>
<Relationships xmlns="http://schemas.openxmlformats.org/package/2006/relationships"><Relationship Id="rId1" Type="http://schemas.openxmlformats.org/officeDocument/2006/relationships/externalLinkPath" Target="file:///H:\Users\R%20B%205\Downloads\Users\sys\Downloads\Users\chandu\Desktop\Users\sys\Downloads\Office%20file(New)\SMS%20NAIDU\SMS\Sr%20to%20CS%20Road\R&amp;B\Culvert%20Estimates%202013\Sunil\R&amp;B\Estimates\SOUTH%20SUDIVISION\PALWAI.XLS" TargetMode="External"/></Relationships>
</file>

<file path=xl/externalLinks/_rels/externalLink262.xml.rels><?xml version="1.0" encoding="UTF-8" standalone="yes"?>
<Relationships xmlns="http://schemas.openxmlformats.org/package/2006/relationships"><Relationship Id="rId1" Type="http://schemas.openxmlformats.org/officeDocument/2006/relationships/externalLinkPath" Target="file:///\\45DE29ED\8%20KADAP" TargetMode="External"/></Relationships>
</file>

<file path=xl/externalLinks/_rels/externalLink263.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esktop%20data%2010-07-2015\MAINTANENCE,%20UR%20WORKS%20-%20WE\N%20S%20ROAD%20%20CRF%20EST%200.000%20TO%2020.386%20final%20Printed.xls" TargetMode="External"/></Relationships>
</file>

<file path=xl/externalLinks/_rels/externalLink264.xml.rels><?xml version="1.0" encoding="UTF-8" standalone="yes"?>
<Relationships xmlns="http://schemas.openxmlformats.org/package/2006/relationships"><Relationship Id="rId1" Type="http://schemas.openxmlformats.org/officeDocument/2006/relationships/externalLinkPath" Target="file:///H:\DOCUME~1\sri\LOCALS~1\Temp\Rar$DI12.6625\Documents%20and%20Settings\Administrator\My%20Documents\Downloads\RDF%20RTS%20%20final\Chilakamamidi\Kalimera%20-%20Shapally%20new.xls" TargetMode="External"/></Relationships>
</file>

<file path=xl/externalLinks/_rels/externalLink265.xml.rels><?xml version="1.0" encoding="UTF-8" standalone="yes"?>
<Relationships xmlns="http://schemas.openxmlformats.org/package/2006/relationships"><Relationship Id="rId1" Type="http://schemas.openxmlformats.org/officeDocument/2006/relationships/externalLinkPath" Target="file:///\\9C0683C6\Kalimera%20-%20Shapally%20new.xls" TargetMode="External"/></Relationships>
</file>

<file path=xl/externalLinks/_rels/externalLink266.xml.rels><?xml version="1.0" encoding="UTF-8" standalone="yes"?>
<Relationships xmlns="http://schemas.openxmlformats.org/package/2006/relationships"><Relationship Id="rId1" Type="http://schemas.openxmlformats.org/officeDocument/2006/relationships/externalLinkPath" Target="file:///H:\N%20S%20ROAD%20%20CRF%20EST%200.000%20TO%2020.386%20final%20Printed.xls" TargetMode="External"/></Relationships>
</file>

<file path=xl/externalLinks/_rels/externalLink267.xml.rels><?xml version="1.0" encoding="UTF-8" standalone="yes"?>
<Relationships xmlns="http://schemas.openxmlformats.org/package/2006/relationships"><Relationship Id="rId1" Type="http://schemas.openxmlformats.org/officeDocument/2006/relationships/externalLinkPath" Target="file:///\\Newcomputer\my%20documents\Documents%20and%20Settings\sys\Desktop\SPECS.xls" TargetMode="External"/></Relationships>
</file>

<file path=xl/externalLinks/_rels/externalLink268.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esktop%20data%2010-07-2015\MAINTANENCE,%20UR%20WORKS%20-%20WE\Users\prasad\Downloads\My%20Documents\docu\docu\R&amp;B%20Dept.%20Estimates\East-Section.xls" TargetMode="External"/></Relationships>
</file>

<file path=xl/externalLinks/_rels/externalLink269.xml.rels><?xml version="1.0" encoding="UTF-8" standalone="yes"?>
<Relationships xmlns="http://schemas.openxmlformats.org/package/2006/relationships"><Relationship Id="rId1" Type="http://schemas.openxmlformats.org/officeDocument/2006/relationships/externalLinkPath" Target="file:///H:\Users\prasad\Downloads\My%20Documents\docu\docu\R&amp;B%20Dept.%20Estimates\East-Section.xls" TargetMode="External"/></Relationships>
</file>

<file path=xl/externalLinks/_rels/externalLink270.xml.rels><?xml version="1.0" encoding="UTF-8" standalone="yes"?>
<Relationships xmlns="http://schemas.openxmlformats.org/package/2006/relationships"><Relationship Id="rId1" Type="http://schemas.openxmlformats.org/officeDocument/2006/relationships/externalLinkPath" Target="file:///\\Indiramma\e\Estimates\Buildings\Mpp_newplan\Miryalaguda\MPP_Gundlapally1.xls" TargetMode="External"/></Relationships>
</file>

<file path=xl/externalLinks/_rels/externalLink271.xml.rels><?xml version="1.0" encoding="UTF-8" standalone="yes"?>
<Relationships xmlns="http://schemas.openxmlformats.org/package/2006/relationships"><Relationship Id="rId1" Type="http://schemas.openxmlformats.org/officeDocument/2006/relationships/externalLinkPath" Target="file:///F:\RP%20Road%206.889%20to%2016.00\Documents%20and%20Settings\RAMA%20RAO\Desktop\FLY%20OVER%20UMA.xls" TargetMode="External"/></Relationships>
</file>

<file path=xl/externalLinks/_rels/externalLink272.xml.rels><?xml version="1.0" encoding="UTF-8" standalone="yes"?>
<Relationships xmlns="http://schemas.openxmlformats.org/package/2006/relationships"><Relationship Id="rId1" Type="http://schemas.openxmlformats.org/officeDocument/2006/relationships/externalLinkPath" Target="file:///E:\penugonda%20Dt%2025.7.22\works%20penugonda\CRF%20-VM%20Road\VM%20ROAD%20-CRF\Documents%20and%20Settings\NAGALALITHA\Desktop\C.G.ROAD%20ESTIMATE%208.11.2011\7F%20minor%20works\My%20Documents\docu\docu\R&amp;B%20Dept.%20Estimates\East-Section.xls" TargetMode="External"/></Relationships>
</file>

<file path=xl/externalLinks/_rels/externalLink273.xml.rels><?xml version="1.0" encoding="UTF-8" standalone="yes"?>
<Relationships xmlns="http://schemas.openxmlformats.org/package/2006/relationships"><Relationship Id="rId1" Type="http://schemas.openxmlformats.org/officeDocument/2006/relationships/externalLinkPath" Target="file:///H:\desktop%20data%2010-07-2015\MLA%20Tanuku%20CMP%20ESTIMATES\Documents%20and%20Settings\NAGALALITHA\Desktop\C.G.ROAD%20ESTIMATE%208.11.2011\7F%20minor%20works\My%20Documents\docu\docu\R&amp;B%20Dept.%20Estimates\East-Section.xls" TargetMode="External"/></Relationships>
</file>

<file path=xl/externalLinks/_rels/externalLink274.xml.rels><?xml version="1.0" encoding="UTF-8" standalone="yes"?>
<Relationships xmlns="http://schemas.openxmlformats.org/package/2006/relationships"><Relationship Id="rId1" Type="http://schemas.openxmlformats.org/officeDocument/2006/relationships/externalLinkPath" Target="file:///H:\Documents%20and%20Settings\Prasanth\Desktop\CRF.WORKFILE\crf.working.est.revised\CRF%202009\RSVY\RSVY%20Recast.Est\k.k.road\New_Itika_Turakanaiduvalasa.xls" TargetMode="External"/></Relationships>
</file>

<file path=xl/externalLinks/_rels/externalLink275.xml.rels><?xml version="1.0" encoding="UTF-8" standalone="yes"?>
<Relationships xmlns="http://schemas.openxmlformats.org/package/2006/relationships"><Relationship Id="rId1" Type="http://schemas.openxmlformats.org/officeDocument/2006/relationships/externalLinkPath" Target="file:///H:\Users\R%20B%205\Downloads\Users\sys\Downloads\Users\chandu\Desktop\Users\sys\Downloads\N.M%20Road%20K.M%201-600%20to%2015-000DATA%2025-02-2014.xls" TargetMode="External"/></Relationships>
</file>

<file path=xl/externalLinks/_rels/externalLink276.xml.rels><?xml version="1.0" encoding="UTF-8" standalone="yes"?>
<Relationships xmlns="http://schemas.openxmlformats.org/package/2006/relationships"><Relationship Id="rId1" Type="http://schemas.openxmlformats.org/officeDocument/2006/relationships/externalLinkPath" Target="file:///\\C24C3ADE\East-Section.xls" TargetMode="External"/></Relationships>
</file>

<file path=xl/externalLinks/_rels/externalLink277.xml.rels><?xml version="1.0" encoding="UTF-8" standalone="yes"?>
<Relationships xmlns="http://schemas.openxmlformats.org/package/2006/relationships"><Relationship Id="rId1" Type="http://schemas.openxmlformats.org/officeDocument/2006/relationships/externalLinkPath" Target="/D/1.%20Yaswanth/2.%20Proformas%20and%20Proposals/Estmates/Final%20SR%20&amp;%20PM%20&amp;%20Strip%20Plans/CMO%20Proposals/4.%2013.06.2023/1.%20PM%20SJ%20Road%20SSR%202023-24%2012.06.2023.xlsx" TargetMode="External"/></Relationships>
</file>

<file path=xl/externalLinks/_rels/externalLink278.xml.rels><?xml version="1.0" encoding="UTF-8" standalone="yes"?>
<Relationships xmlns="http://schemas.openxmlformats.org/package/2006/relationships"><Relationship Id="rId1" Type="http://schemas.openxmlformats.org/officeDocument/2006/relationships/externalLinkPath" Target="/Users/HP/Downloads/Standard%20Data%20Book%20(Road%20&amp;%20Bridge).xls" TargetMode="External"/></Relationships>
</file>

<file path=xl/externalLinks/_rels/externalLink279.xml.rels><?xml version="1.0" encoding="UTF-8" standalone="yes"?>
<Relationships xmlns="http://schemas.openxmlformats.org/package/2006/relationships"><Relationship Id="rId1" Type="http://schemas.openxmlformats.org/officeDocument/2006/relationships/externalLinkPath" Target="/D/1.%20Yaswanth/2.%20Proformas%20and%20Proposals/Estmates/MDR%20Plan%20GO%20Works/4.%20SRP%20IK%20Road%20SSR%202022-23%2005.04.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Cover"/>
      <sheetName val="G Abs"/>
      <sheetName val="Est"/>
      <sheetName val="Est (cul-1 No"/>
      <sheetName val="Est (culverts 4 nos)"/>
      <sheetName val="Est  pipe 1000mm dia"/>
      <sheetName val="Est (pipe 800mm dia"/>
      <sheetName val="Est -pipe 600mmdia"/>
      <sheetName val="Est reating wall"/>
      <sheetName val="Est RSI"/>
      <sheetName val="Seignarages"/>
      <sheetName val="DetEst"/>
      <sheetName val="Lead"/>
      <sheetName val="WorkSlip"/>
      <sheetName val="BTLeads"/>
      <sheetName val="RMR"/>
      <sheetName val="MRoad data"/>
      <sheetName val="Certificates"/>
      <sheetName val="MRATES"/>
      <sheetName val="TS"/>
      <sheetName val="ew data"/>
      <sheetName val="Sheet1"/>
      <sheetName val="Technical Note"/>
      <sheetName val="No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6">
          <cell r="G6">
            <v>103</v>
          </cell>
          <cell r="J6">
            <v>532</v>
          </cell>
        </row>
        <row r="7">
          <cell r="J7">
            <v>692</v>
          </cell>
          <cell r="M7">
            <v>504</v>
          </cell>
        </row>
        <row r="8">
          <cell r="J8">
            <v>822</v>
          </cell>
          <cell r="M8">
            <v>656</v>
          </cell>
        </row>
        <row r="9">
          <cell r="J9">
            <v>1036</v>
          </cell>
          <cell r="M9">
            <v>780</v>
          </cell>
        </row>
        <row r="10">
          <cell r="J10">
            <v>994</v>
          </cell>
          <cell r="M10">
            <v>984</v>
          </cell>
        </row>
        <row r="11">
          <cell r="J11">
            <v>620</v>
          </cell>
          <cell r="M11">
            <v>944</v>
          </cell>
        </row>
        <row r="12">
          <cell r="M12">
            <v>588</v>
          </cell>
        </row>
        <row r="13">
          <cell r="G13">
            <v>95</v>
          </cell>
          <cell r="M13">
            <v>456</v>
          </cell>
        </row>
        <row r="14">
          <cell r="G14">
            <v>144</v>
          </cell>
          <cell r="M14">
            <v>419</v>
          </cell>
        </row>
        <row r="15">
          <cell r="G15">
            <v>164</v>
          </cell>
        </row>
        <row r="16">
          <cell r="G16">
            <v>46</v>
          </cell>
        </row>
        <row r="17">
          <cell r="G17">
            <v>53</v>
          </cell>
        </row>
        <row r="35">
          <cell r="C35">
            <v>4.6150000000000002</v>
          </cell>
        </row>
        <row r="50">
          <cell r="P50">
            <v>34000</v>
          </cell>
        </row>
      </sheetData>
      <sheetData sheetId="22"/>
      <sheetData sheetId="23"/>
      <sheetData sheetId="24"/>
      <sheetData sheetId="25"/>
      <sheetData sheetId="2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Cover"/>
      <sheetName val="G Abs"/>
      <sheetName val="Est"/>
      <sheetName val="Est (cul-1 No"/>
      <sheetName val="Est (culverts 4 nos)"/>
      <sheetName val="Est  pipe 1000mm dia"/>
      <sheetName val="Est (pipe 800mm dia"/>
      <sheetName val="Est -pipe 600mmdia"/>
      <sheetName val="Est reating wall"/>
      <sheetName val="Est RSI"/>
      <sheetName val="Seignarages"/>
      <sheetName val="DetEst"/>
      <sheetName val="Lead"/>
      <sheetName val="WorkSlip"/>
      <sheetName val="BTLeads"/>
      <sheetName val="RMR"/>
      <sheetName val="MRoad data"/>
      <sheetName val="Certificates"/>
      <sheetName val="MRATES"/>
      <sheetName val="TS"/>
      <sheetName val="ew data"/>
      <sheetName val="Sheet1"/>
      <sheetName val="Technical Note"/>
      <sheetName val="No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6">
          <cell r="G6">
            <v>103</v>
          </cell>
          <cell r="J6">
            <v>532</v>
          </cell>
        </row>
        <row r="7">
          <cell r="J7">
            <v>692</v>
          </cell>
          <cell r="M7">
            <v>504</v>
          </cell>
        </row>
        <row r="8">
          <cell r="J8">
            <v>822</v>
          </cell>
          <cell r="M8">
            <v>656</v>
          </cell>
        </row>
        <row r="9">
          <cell r="J9">
            <v>1036</v>
          </cell>
          <cell r="M9">
            <v>780</v>
          </cell>
        </row>
        <row r="10">
          <cell r="J10">
            <v>994</v>
          </cell>
          <cell r="M10">
            <v>984</v>
          </cell>
        </row>
        <row r="11">
          <cell r="J11">
            <v>620</v>
          </cell>
          <cell r="M11">
            <v>944</v>
          </cell>
        </row>
        <row r="12">
          <cell r="M12">
            <v>588</v>
          </cell>
        </row>
        <row r="13">
          <cell r="G13">
            <v>95</v>
          </cell>
          <cell r="M13">
            <v>456</v>
          </cell>
        </row>
        <row r="14">
          <cell r="G14">
            <v>144</v>
          </cell>
          <cell r="M14">
            <v>419</v>
          </cell>
        </row>
        <row r="15">
          <cell r="G15">
            <v>164</v>
          </cell>
        </row>
        <row r="16">
          <cell r="G16">
            <v>46</v>
          </cell>
        </row>
        <row r="17">
          <cell r="G17">
            <v>53</v>
          </cell>
        </row>
        <row r="35">
          <cell r="C35">
            <v>4.6150000000000002</v>
          </cell>
        </row>
        <row r="50">
          <cell r="P50">
            <v>34000</v>
          </cell>
        </row>
      </sheetData>
      <sheetData sheetId="22"/>
      <sheetData sheetId="23"/>
      <sheetData sheetId="24"/>
      <sheetData sheetId="25"/>
      <sheetData sheetId="2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Cover"/>
      <sheetName val="G Abs"/>
      <sheetName val="Est"/>
      <sheetName val="Est (cul-1 No"/>
      <sheetName val="Est (culverts 4 nos)"/>
      <sheetName val="Est  pipe 1000mm dia"/>
      <sheetName val="Est (pipe 800mm dia"/>
      <sheetName val="Est -pipe 600mmdia"/>
      <sheetName val="Est reating wall"/>
      <sheetName val="Est RSI"/>
      <sheetName val="Seignarages"/>
      <sheetName val="DetEst"/>
      <sheetName val="Lead"/>
      <sheetName val="WorkSlip"/>
      <sheetName val="BTLeads"/>
      <sheetName val="RMR"/>
      <sheetName val="MRoad data"/>
      <sheetName val="Certificates"/>
      <sheetName val="MRATES"/>
      <sheetName val="TS"/>
      <sheetName val="ew data"/>
      <sheetName val="Sheet1"/>
      <sheetName val="Technical Note"/>
      <sheetName val="No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6">
          <cell r="G6">
            <v>103</v>
          </cell>
          <cell r="J6">
            <v>532</v>
          </cell>
        </row>
        <row r="7">
          <cell r="J7">
            <v>692</v>
          </cell>
          <cell r="M7">
            <v>504</v>
          </cell>
        </row>
        <row r="8">
          <cell r="J8">
            <v>822</v>
          </cell>
          <cell r="M8">
            <v>656</v>
          </cell>
        </row>
        <row r="9">
          <cell r="J9">
            <v>1036</v>
          </cell>
          <cell r="M9">
            <v>780</v>
          </cell>
        </row>
        <row r="10">
          <cell r="J10">
            <v>994</v>
          </cell>
          <cell r="M10">
            <v>984</v>
          </cell>
        </row>
        <row r="11">
          <cell r="J11">
            <v>620</v>
          </cell>
          <cell r="M11">
            <v>944</v>
          </cell>
        </row>
        <row r="12">
          <cell r="M12">
            <v>588</v>
          </cell>
        </row>
        <row r="13">
          <cell r="G13">
            <v>95</v>
          </cell>
          <cell r="M13">
            <v>456</v>
          </cell>
        </row>
        <row r="14">
          <cell r="G14">
            <v>144</v>
          </cell>
          <cell r="M14">
            <v>419</v>
          </cell>
        </row>
        <row r="15">
          <cell r="G15">
            <v>164</v>
          </cell>
        </row>
        <row r="16">
          <cell r="G16">
            <v>46</v>
          </cell>
        </row>
        <row r="17">
          <cell r="G17">
            <v>53</v>
          </cell>
        </row>
        <row r="35">
          <cell r="C35">
            <v>4.6150000000000002</v>
          </cell>
        </row>
        <row r="50">
          <cell r="P50">
            <v>34000</v>
          </cell>
        </row>
      </sheetData>
      <sheetData sheetId="22"/>
      <sheetData sheetId="23"/>
      <sheetData sheetId="24"/>
      <sheetData sheetId="25"/>
      <sheetData sheetId="2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Cover"/>
      <sheetName val="G Abs"/>
      <sheetName val="Est"/>
      <sheetName val="Est (cul-1 No"/>
      <sheetName val="Est (culverts 4 nos)"/>
      <sheetName val="Est  pipe 1000mm dia"/>
      <sheetName val="Est (pipe 800mm dia"/>
      <sheetName val="Est -pipe 600mmdia"/>
      <sheetName val="Est reating wall"/>
      <sheetName val="Est RSI"/>
      <sheetName val="Seignarages"/>
      <sheetName val="DetEst"/>
      <sheetName val="Lead"/>
      <sheetName val="WorkSlip"/>
      <sheetName val="BTLeads"/>
      <sheetName val="RMR"/>
      <sheetName val="MRoad data"/>
      <sheetName val="Certificates"/>
      <sheetName val="MRATES"/>
      <sheetName val="TS"/>
      <sheetName val="ew data"/>
      <sheetName val="Sheet1"/>
      <sheetName val="Technical Note"/>
      <sheetName val="No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6">
          <cell r="G6">
            <v>103</v>
          </cell>
          <cell r="J6">
            <v>532</v>
          </cell>
        </row>
        <row r="7">
          <cell r="J7">
            <v>692</v>
          </cell>
          <cell r="M7">
            <v>504</v>
          </cell>
        </row>
        <row r="8">
          <cell r="J8">
            <v>822</v>
          </cell>
          <cell r="M8">
            <v>656</v>
          </cell>
        </row>
        <row r="9">
          <cell r="J9">
            <v>1036</v>
          </cell>
          <cell r="M9">
            <v>780</v>
          </cell>
        </row>
        <row r="10">
          <cell r="J10">
            <v>994</v>
          </cell>
          <cell r="M10">
            <v>984</v>
          </cell>
        </row>
        <row r="11">
          <cell r="J11">
            <v>620</v>
          </cell>
          <cell r="M11">
            <v>944</v>
          </cell>
        </row>
        <row r="12">
          <cell r="M12">
            <v>588</v>
          </cell>
        </row>
      </sheetData>
      <sheetData sheetId="22"/>
      <sheetData sheetId="23"/>
      <sheetData sheetId="24"/>
      <sheetData sheetId="25"/>
      <sheetData sheetId="2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Cover"/>
      <sheetName val="G Abs"/>
      <sheetName val="Est"/>
      <sheetName val="Est (cul-1 No"/>
      <sheetName val="Est (culverts 4 nos)"/>
      <sheetName val="Est  pipe 1000mm dia"/>
      <sheetName val="Est (pipe 800mm dia"/>
      <sheetName val="Est -pipe 600mmdia"/>
      <sheetName val="Est reating wall"/>
      <sheetName val="Est RSI"/>
      <sheetName val="Seignarages"/>
      <sheetName val="DetEst"/>
      <sheetName val="Lead"/>
      <sheetName val="WorkSlip"/>
      <sheetName val="BTLeads"/>
      <sheetName val="RMR"/>
      <sheetName val="MRoad data"/>
      <sheetName val="Certificates"/>
      <sheetName val="MRATES"/>
      <sheetName val="TS"/>
      <sheetName val="ew data"/>
      <sheetName val="Sheet1"/>
      <sheetName val="Technical Note"/>
      <sheetName val="No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6">
          <cell r="G6">
            <v>103</v>
          </cell>
          <cell r="J6">
            <v>532</v>
          </cell>
        </row>
        <row r="7">
          <cell r="J7">
            <v>692</v>
          </cell>
          <cell r="M7">
            <v>504</v>
          </cell>
        </row>
        <row r="8">
          <cell r="G8">
            <v>610</v>
          </cell>
          <cell r="J8">
            <v>822</v>
          </cell>
          <cell r="M8">
            <v>656</v>
          </cell>
        </row>
        <row r="9">
          <cell r="J9">
            <v>1036</v>
          </cell>
          <cell r="M9">
            <v>780</v>
          </cell>
        </row>
        <row r="10">
          <cell r="G10">
            <v>288</v>
          </cell>
          <cell r="J10">
            <v>994</v>
          </cell>
          <cell r="M10">
            <v>984</v>
          </cell>
          <cell r="X10">
            <v>102.8</v>
          </cell>
          <cell r="AD10">
            <v>51.4</v>
          </cell>
        </row>
        <row r="11">
          <cell r="G11">
            <v>252</v>
          </cell>
          <cell r="J11">
            <v>620</v>
          </cell>
          <cell r="M11">
            <v>944</v>
          </cell>
          <cell r="X11">
            <v>15.7</v>
          </cell>
          <cell r="AD11">
            <v>15.7</v>
          </cell>
        </row>
        <row r="12">
          <cell r="G12">
            <v>50</v>
          </cell>
          <cell r="M12">
            <v>588</v>
          </cell>
        </row>
        <row r="13">
          <cell r="G13">
            <v>95</v>
          </cell>
          <cell r="M13">
            <v>456</v>
          </cell>
        </row>
        <row r="14">
          <cell r="G14">
            <v>144</v>
          </cell>
          <cell r="M14">
            <v>419</v>
          </cell>
        </row>
        <row r="15">
          <cell r="G15">
            <v>164</v>
          </cell>
        </row>
        <row r="16">
          <cell r="G16">
            <v>46</v>
          </cell>
        </row>
        <row r="17">
          <cell r="G17">
            <v>53</v>
          </cell>
          <cell r="J17">
            <v>82</v>
          </cell>
        </row>
        <row r="18">
          <cell r="J18">
            <v>70</v>
          </cell>
        </row>
        <row r="32">
          <cell r="K32">
            <v>0</v>
          </cell>
        </row>
        <row r="33">
          <cell r="K33">
            <v>0</v>
          </cell>
        </row>
        <row r="34">
          <cell r="K34">
            <v>0</v>
          </cell>
        </row>
        <row r="35">
          <cell r="C35">
            <v>4.6150000000000002</v>
          </cell>
        </row>
        <row r="50">
          <cell r="P50">
            <v>34000</v>
          </cell>
        </row>
        <row r="51">
          <cell r="P51">
            <v>37000</v>
          </cell>
        </row>
        <row r="52">
          <cell r="P52">
            <v>70</v>
          </cell>
        </row>
      </sheetData>
      <sheetData sheetId="22"/>
      <sheetData sheetId="23"/>
      <sheetData sheetId="24"/>
      <sheetData sheetId="25"/>
      <sheetData sheetId="2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Letter"/>
      <sheetName val="Report"/>
      <sheetName val="Cover"/>
      <sheetName val="GenAbs"/>
      <sheetName val="DetAbsAbs"/>
      <sheetName val="Seignarages"/>
      <sheetName val="DetEst"/>
      <sheetName val="Lead"/>
      <sheetName val="WorkSlip"/>
      <sheetName val="BTLeads"/>
      <sheetName val="RMR"/>
      <sheetName val="MRoad data"/>
      <sheetName val="Certificates"/>
      <sheetName val="M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2">
          <cell r="M12">
            <v>588</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GENERAL ABTRACT"/>
      <sheetName val="MRoad data"/>
      <sheetName val="bridge data"/>
      <sheetName val="MRATES"/>
      <sheetName val="MBTLead"/>
      <sheetName val="MRMR"/>
      <sheetName val="MRoadMap"/>
    </sheetNames>
    <sheetDataSet>
      <sheetData sheetId="0"/>
      <sheetData sheetId="1"/>
      <sheetData sheetId="2"/>
      <sheetData sheetId="3"/>
      <sheetData sheetId="4"/>
      <sheetData sheetId="5"/>
      <sheetData sheetId="6">
        <row r="8">
          <cell r="C8">
            <v>330</v>
          </cell>
        </row>
        <row r="9">
          <cell r="C9">
            <v>430</v>
          </cell>
          <cell r="F9">
            <v>330</v>
          </cell>
        </row>
        <row r="10">
          <cell r="C10">
            <v>530</v>
          </cell>
          <cell r="F10">
            <v>430</v>
          </cell>
        </row>
        <row r="11">
          <cell r="C11">
            <v>650</v>
          </cell>
          <cell r="F11">
            <v>530</v>
          </cell>
        </row>
        <row r="12">
          <cell r="C12">
            <v>640</v>
          </cell>
          <cell r="F12">
            <v>650</v>
          </cell>
        </row>
        <row r="13">
          <cell r="C13">
            <v>385</v>
          </cell>
          <cell r="F13">
            <v>640</v>
          </cell>
        </row>
        <row r="14">
          <cell r="F14">
            <v>385</v>
          </cell>
        </row>
        <row r="19">
          <cell r="I19">
            <v>62</v>
          </cell>
        </row>
      </sheetData>
      <sheetData sheetId="7"/>
      <sheetData sheetId="8"/>
      <sheetData sheetId="9"/>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GENERAL ABTRACT"/>
      <sheetName val="MRoad data"/>
      <sheetName val="bridge data"/>
      <sheetName val="MRATES"/>
      <sheetName val="MBTLead"/>
      <sheetName val="MRMR"/>
      <sheetName val="MRoadMap"/>
    </sheetNames>
    <sheetDataSet>
      <sheetData sheetId="0"/>
      <sheetData sheetId="1"/>
      <sheetData sheetId="2"/>
      <sheetData sheetId="3"/>
      <sheetData sheetId="4"/>
      <sheetData sheetId="5"/>
      <sheetData sheetId="6">
        <row r="8">
          <cell r="C8">
            <v>330</v>
          </cell>
        </row>
        <row r="9">
          <cell r="C9">
            <v>430</v>
          </cell>
          <cell r="F9">
            <v>330</v>
          </cell>
        </row>
        <row r="10">
          <cell r="C10">
            <v>530</v>
          </cell>
          <cell r="F10">
            <v>430</v>
          </cell>
        </row>
        <row r="11">
          <cell r="C11">
            <v>650</v>
          </cell>
          <cell r="F11">
            <v>530</v>
          </cell>
        </row>
        <row r="12">
          <cell r="C12">
            <v>640</v>
          </cell>
          <cell r="F12">
            <v>650</v>
          </cell>
        </row>
        <row r="13">
          <cell r="C13">
            <v>385</v>
          </cell>
          <cell r="F13">
            <v>640</v>
          </cell>
        </row>
        <row r="14">
          <cell r="F14">
            <v>385</v>
          </cell>
        </row>
        <row r="19">
          <cell r="I19">
            <v>62</v>
          </cell>
        </row>
      </sheetData>
      <sheetData sheetId="7"/>
      <sheetData sheetId="8"/>
      <sheetData sheetId="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Letter"/>
      <sheetName val="Report"/>
      <sheetName val="Cover"/>
      <sheetName val="GenAbs"/>
      <sheetName val="DetAbsAbs"/>
      <sheetName val="Seignarages"/>
      <sheetName val="DetEst"/>
      <sheetName val="Lead"/>
      <sheetName val="WorkSlip"/>
      <sheetName val="BTLeads"/>
      <sheetName val="RMR"/>
      <sheetName val="MRoad data"/>
      <sheetName val="Certificates"/>
      <sheetName val="MRATES"/>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ow r="6">
          <cell r="J6">
            <v>532</v>
          </cell>
        </row>
        <row r="13">
          <cell r="M13">
            <v>456</v>
          </cell>
        </row>
        <row r="16">
          <cell r="G16">
            <v>42</v>
          </cell>
        </row>
        <row r="17">
          <cell r="G17">
            <v>48</v>
          </cell>
        </row>
        <row r="35">
          <cell r="C35">
            <v>15</v>
          </cell>
        </row>
        <row r="50">
          <cell r="P50">
            <v>43000</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Cover"/>
      <sheetName val="G Abs"/>
      <sheetName val="Est"/>
      <sheetName val="Est (cul-1 No"/>
      <sheetName val="Est (culverts 4 nos)"/>
      <sheetName val="Est  pipe 1000mm dia"/>
      <sheetName val="Est (pipe 800mm dia"/>
      <sheetName val="Est -pipe 600mmdia"/>
      <sheetName val="Est reating wall"/>
      <sheetName val="Est RSI"/>
      <sheetName val="Seignarages"/>
      <sheetName val="DetEst"/>
      <sheetName val="Lead"/>
      <sheetName val="WorkSlip"/>
      <sheetName val="BTLeads"/>
      <sheetName val="RMR"/>
      <sheetName val="MRoad data"/>
      <sheetName val="Certificates"/>
      <sheetName val="MRATES"/>
      <sheetName val="TS"/>
      <sheetName val="ew data"/>
      <sheetName val="Sheet1"/>
      <sheetName val="Technical Note"/>
      <sheetName val="No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6">
          <cell r="G6">
            <v>103</v>
          </cell>
          <cell r="J6">
            <v>532</v>
          </cell>
        </row>
        <row r="7">
          <cell r="J7">
            <v>692</v>
          </cell>
          <cell r="M7">
            <v>504</v>
          </cell>
        </row>
        <row r="8">
          <cell r="G8">
            <v>610</v>
          </cell>
          <cell r="J8">
            <v>822</v>
          </cell>
          <cell r="M8">
            <v>656</v>
          </cell>
        </row>
        <row r="9">
          <cell r="J9">
            <v>1036</v>
          </cell>
          <cell r="M9">
            <v>780</v>
          </cell>
        </row>
        <row r="10">
          <cell r="G10">
            <v>288</v>
          </cell>
          <cell r="J10">
            <v>994</v>
          </cell>
          <cell r="M10">
            <v>984</v>
          </cell>
          <cell r="X10">
            <v>102.8</v>
          </cell>
          <cell r="AD10">
            <v>51.4</v>
          </cell>
        </row>
        <row r="11">
          <cell r="G11">
            <v>252</v>
          </cell>
          <cell r="J11">
            <v>620</v>
          </cell>
          <cell r="M11">
            <v>944</v>
          </cell>
          <cell r="X11">
            <v>15.7</v>
          </cell>
          <cell r="AD11">
            <v>15.7</v>
          </cell>
        </row>
        <row r="12">
          <cell r="G12">
            <v>50</v>
          </cell>
          <cell r="M12">
            <v>588</v>
          </cell>
        </row>
        <row r="13">
          <cell r="G13">
            <v>95</v>
          </cell>
          <cell r="M13">
            <v>456</v>
          </cell>
        </row>
        <row r="14">
          <cell r="G14">
            <v>144</v>
          </cell>
          <cell r="M14">
            <v>419</v>
          </cell>
        </row>
        <row r="15">
          <cell r="G15">
            <v>164</v>
          </cell>
        </row>
        <row r="16">
          <cell r="G16">
            <v>46</v>
          </cell>
        </row>
        <row r="17">
          <cell r="G17">
            <v>53</v>
          </cell>
          <cell r="J17">
            <v>82</v>
          </cell>
        </row>
        <row r="18">
          <cell r="J18">
            <v>70</v>
          </cell>
        </row>
        <row r="32">
          <cell r="K32">
            <v>0</v>
          </cell>
        </row>
        <row r="33">
          <cell r="K33">
            <v>0</v>
          </cell>
        </row>
        <row r="34">
          <cell r="K34">
            <v>0</v>
          </cell>
        </row>
        <row r="35">
          <cell r="C35">
            <v>4.6150000000000002</v>
          </cell>
        </row>
        <row r="50">
          <cell r="P50">
            <v>34000</v>
          </cell>
        </row>
        <row r="51">
          <cell r="P51">
            <v>37000</v>
          </cell>
        </row>
        <row r="52">
          <cell r="P52">
            <v>70</v>
          </cell>
        </row>
      </sheetData>
      <sheetData sheetId="22"/>
      <sheetData sheetId="23"/>
      <sheetData sheetId="24"/>
      <sheetData sheetId="25"/>
      <sheetData sheetId="2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GENERAL ABTRACT"/>
      <sheetName val="MRoad data"/>
      <sheetName val="bridge data"/>
      <sheetName val="MRATES"/>
      <sheetName val="MBTLead"/>
      <sheetName val="MRMR"/>
      <sheetName val="MRoadMap"/>
    </sheetNames>
    <sheetDataSet>
      <sheetData sheetId="0"/>
      <sheetData sheetId="1"/>
      <sheetData sheetId="2"/>
      <sheetData sheetId="3"/>
      <sheetData sheetId="4"/>
      <sheetData sheetId="5"/>
      <sheetData sheetId="6">
        <row r="8">
          <cell r="C8">
            <v>330</v>
          </cell>
        </row>
        <row r="19">
          <cell r="I19">
            <v>62</v>
          </cell>
        </row>
      </sheetData>
      <sheetData sheetId="7"/>
      <sheetData sheetId="8"/>
      <sheetData sheetId="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GENERAL ABTRACT"/>
      <sheetName val="MRoad data"/>
      <sheetName val="bridge data"/>
      <sheetName val="MRATES"/>
      <sheetName val="MBTLead"/>
      <sheetName val="MRMR"/>
      <sheetName val="MRoadMap"/>
    </sheetNames>
    <sheetDataSet>
      <sheetData sheetId="0"/>
      <sheetData sheetId="1"/>
      <sheetData sheetId="2"/>
      <sheetData sheetId="3"/>
      <sheetData sheetId="4"/>
      <sheetData sheetId="5"/>
      <sheetData sheetId="6" refreshError="1">
        <row r="8">
          <cell r="C8">
            <v>330</v>
          </cell>
        </row>
        <row r="9">
          <cell r="C9">
            <v>430</v>
          </cell>
          <cell r="F9">
            <v>330</v>
          </cell>
        </row>
        <row r="10">
          <cell r="C10">
            <v>530</v>
          </cell>
          <cell r="F10">
            <v>430</v>
          </cell>
        </row>
        <row r="11">
          <cell r="C11">
            <v>650</v>
          </cell>
          <cell r="F11">
            <v>530</v>
          </cell>
        </row>
        <row r="12">
          <cell r="C12">
            <v>640</v>
          </cell>
          <cell r="F12">
            <v>650</v>
          </cell>
        </row>
        <row r="13">
          <cell r="C13">
            <v>385</v>
          </cell>
          <cell r="F13">
            <v>640</v>
          </cell>
        </row>
        <row r="14">
          <cell r="F14">
            <v>385</v>
          </cell>
        </row>
        <row r="19">
          <cell r="I19">
            <v>62</v>
          </cell>
        </row>
      </sheetData>
      <sheetData sheetId="7"/>
      <sheetData sheetId="8"/>
      <sheetData sheetId="9"/>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Letter"/>
      <sheetName val="Report"/>
      <sheetName val="Cover"/>
      <sheetName val="GenAbs"/>
      <sheetName val="DetAbsAbs"/>
      <sheetName val="Seignarages"/>
      <sheetName val="DetEst"/>
      <sheetName val="Lead"/>
      <sheetName val="WorkSlip"/>
      <sheetName val="BTLeads"/>
      <sheetName val="RMR"/>
      <sheetName val="MRoad data"/>
      <sheetName val="Certificates"/>
      <sheetName val="MRATES"/>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row r="6">
          <cell r="J6">
            <v>532</v>
          </cell>
        </row>
        <row r="13">
          <cell r="G13">
            <v>95</v>
          </cell>
          <cell r="M13">
            <v>456</v>
          </cell>
        </row>
        <row r="14">
          <cell r="M14">
            <v>419</v>
          </cell>
        </row>
        <row r="15">
          <cell r="G15">
            <v>164</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GENERAL ABTRACT"/>
      <sheetName val="MRoad data"/>
      <sheetName val="bridge data"/>
      <sheetName val="MRATES"/>
      <sheetName val="MBTLead"/>
      <sheetName val="MRMR"/>
      <sheetName val="MRoadMap"/>
    </sheetNames>
    <sheetDataSet>
      <sheetData sheetId="0"/>
      <sheetData sheetId="1"/>
      <sheetData sheetId="2"/>
      <sheetData sheetId="3"/>
      <sheetData sheetId="4"/>
      <sheetData sheetId="5"/>
      <sheetData sheetId="6" refreshError="1"/>
      <sheetData sheetId="7"/>
      <sheetData sheetId="8"/>
      <sheetData sheetId="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Report"/>
      <sheetName val="DetEst"/>
      <sheetName val="DetAbsAbs"/>
      <sheetName val="WorkSlip"/>
      <sheetName val="BTLeads"/>
      <sheetName val="RMR"/>
      <sheetName val="MRMECADAMoad data"/>
      <sheetName val="Certificates"/>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GENERAL ABTRACT"/>
      <sheetName val="MRoad data"/>
      <sheetName val="bridge data"/>
      <sheetName val="MRATES"/>
      <sheetName val="MBTLead"/>
      <sheetName val="MRMR"/>
      <sheetName val="MRoadMap"/>
    </sheetNames>
    <sheetDataSet>
      <sheetData sheetId="0"/>
      <sheetData sheetId="1"/>
      <sheetData sheetId="2"/>
      <sheetData sheetId="3"/>
      <sheetData sheetId="4"/>
      <sheetData sheetId="5"/>
      <sheetData sheetId="6">
        <row r="8">
          <cell r="C8">
            <v>330</v>
          </cell>
        </row>
      </sheetData>
      <sheetData sheetId="7"/>
      <sheetData sheetId="8"/>
      <sheetData sheetId="9"/>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GENERAL ABTRACT"/>
      <sheetName val="MRoad data"/>
      <sheetName val="bridge data"/>
      <sheetName val="MRATES"/>
      <sheetName val="MBTLead"/>
      <sheetName val="MRMR"/>
      <sheetName val="MRoadMap"/>
    </sheetNames>
    <sheetDataSet>
      <sheetData sheetId="0"/>
      <sheetData sheetId="1"/>
      <sheetData sheetId="2"/>
      <sheetData sheetId="3"/>
      <sheetData sheetId="4"/>
      <sheetData sheetId="5"/>
      <sheetData sheetId="6">
        <row r="8">
          <cell r="C8">
            <v>330</v>
          </cell>
        </row>
        <row r="9">
          <cell r="C9">
            <v>430</v>
          </cell>
          <cell r="F9">
            <v>330</v>
          </cell>
        </row>
        <row r="10">
          <cell r="C10">
            <v>530</v>
          </cell>
          <cell r="F10">
            <v>430</v>
          </cell>
        </row>
        <row r="11">
          <cell r="C11">
            <v>650</v>
          </cell>
        </row>
        <row r="12">
          <cell r="C12">
            <v>640</v>
          </cell>
          <cell r="F12">
            <v>650</v>
          </cell>
        </row>
        <row r="13">
          <cell r="C13">
            <v>385</v>
          </cell>
          <cell r="F13">
            <v>640</v>
          </cell>
        </row>
        <row r="14">
          <cell r="F14">
            <v>385</v>
          </cell>
        </row>
        <row r="19">
          <cell r="I19">
            <v>62</v>
          </cell>
        </row>
      </sheetData>
      <sheetData sheetId="7"/>
      <sheetData sheetId="8"/>
      <sheetData sheetId="9"/>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Report"/>
      <sheetName val="DetEst"/>
      <sheetName val="DetAbsAbs"/>
      <sheetName val="WorkSlip"/>
      <sheetName val="BTLeads"/>
      <sheetName val="RMR"/>
      <sheetName val="MRMECADAMoad data"/>
      <sheetName val="Certificates"/>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MRATES"/>
      <sheetName val="FINAL DATA"/>
      <sheetName val="Data"/>
      <sheetName val="MRoad data(BRDG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n-b"/>
      <sheetName val="abst(cd-works)"/>
      <sheetName val="Abstrct "/>
      <sheetName val="Lead"/>
      <sheetName val="Data"/>
      <sheetName val="2vent culvert (2)"/>
      <sheetName val="2vent culvert"/>
      <sheetName val="1vent culvert (2)"/>
      <sheetName val="1vent culvert"/>
      <sheetName val="road dam (2)"/>
      <sheetName val="road dam"/>
      <sheetName val="berole est"/>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n-b"/>
      <sheetName val="abst(cd-works)"/>
      <sheetName val="Abstrct "/>
      <sheetName val="Lead"/>
      <sheetName val="Data"/>
      <sheetName val="2vent culvert (2)"/>
      <sheetName val="2vent culvert"/>
      <sheetName val="1vent culvert (2)"/>
      <sheetName val="1vent culvert"/>
      <sheetName val="road dam (2)"/>
      <sheetName val="road dam"/>
      <sheetName val="berole est"/>
      <sheetName val="MRATES"/>
      <sheetName val="01"/>
      <sheetName val="02"/>
      <sheetName val="03"/>
      <sheetName val="04"/>
      <sheetName val="Cover"/>
      <sheetName val="MRoad data"/>
      <sheetName val="r"/>
      <sheetName val="civ data"/>
      <sheetName val="Bill-12"/>
      <sheetName val="Road data"/>
      <sheetName val="First"/>
      <sheetName val="maya"/>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Letter"/>
      <sheetName val="Report"/>
      <sheetName val="Cover"/>
      <sheetName val="GenAbs"/>
      <sheetName val="DetAbsAbs"/>
      <sheetName val="Seignarages"/>
      <sheetName val="DetEst"/>
      <sheetName val="Lead"/>
      <sheetName val="WorkSlip"/>
      <sheetName val="BTLeads"/>
      <sheetName val="RMR"/>
      <sheetName val="MRoad data"/>
      <sheetName val="Certificates"/>
      <sheetName val="M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row r="35">
          <cell r="C35">
            <v>15</v>
          </cell>
        </row>
      </sheetData>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Info"/>
      <sheetName val="DATA_ENTRY"/>
      <sheetName val="Cover"/>
      <sheetName val="G Abs"/>
      <sheetName val="Rep"/>
      <sheetName val="Est"/>
      <sheetName val="DetEst"/>
      <sheetName val="Seignarages"/>
      <sheetName val="Leads"/>
      <sheetName val="Lead"/>
      <sheetName val="WorkSlip"/>
      <sheetName val="BTLeads"/>
      <sheetName val="RMR"/>
      <sheetName val="MRoad data"/>
      <sheetName val="Data( Guard Stone)"/>
      <sheetName val="EW Rate changed Roadata"/>
      <sheetName val="certificate"/>
      <sheetName val="certificate (3)"/>
      <sheetName val="Certificates"/>
      <sheetName val="MRATES"/>
      <sheetName val="AS"/>
      <sheetName val="TS"/>
      <sheetName val="No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6">
          <cell r="J6">
            <v>532</v>
          </cell>
        </row>
        <row r="16">
          <cell r="G16">
            <v>46</v>
          </cell>
        </row>
        <row r="17">
          <cell r="G17">
            <v>53</v>
          </cell>
        </row>
      </sheetData>
      <sheetData sheetId="22"/>
      <sheetData sheetId="23"/>
      <sheetData sheetId="24"/>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Info"/>
      <sheetName val="DATA_ENTRY"/>
      <sheetName val="Cov"/>
      <sheetName val="sp"/>
      <sheetName val="Letter"/>
      <sheetName val="Report"/>
      <sheetName val="Cover"/>
      <sheetName val="G Abs"/>
      <sheetName val="CC CS"/>
      <sheetName val="CC CS (1)"/>
      <sheetName val="CC CS (2)"/>
      <sheetName val="BT CS"/>
      <sheetName val="BT CS (1)"/>
      <sheetName val="CD Works"/>
      <sheetName val="CS Long (2)"/>
      <sheetName val="Pictorial"/>
      <sheetName val="SC 1Vx1.00M"/>
      <sheetName val="SC 1Vx2.00M"/>
      <sheetName val="SC 1Vx3.00M"/>
      <sheetName val="SC 1Vx3.00M "/>
      <sheetName val="SC 1Vx6.00M"/>
      <sheetName val="RT Wall"/>
      <sheetName val="CS Drain"/>
      <sheetName val="CS Long"/>
      <sheetName val="Seignarages"/>
      <sheetName val="DetEst"/>
      <sheetName val="WorkSlip"/>
      <sheetName val="CBR"/>
      <sheetName val="RC"/>
      <sheetName val="R.C Statement"/>
      <sheetName val="Leads"/>
      <sheetName val="Quarry Map"/>
      <sheetName val="BTR"/>
      <sheetName val="RMR"/>
      <sheetName val="Road data"/>
      <sheetName val="RSF"/>
      <sheetName val="Certificates"/>
      <sheetName val="TS"/>
      <sheetName val="Splitting"/>
      <sheetName val="note2"/>
      <sheetName val="MRATES"/>
      <sheetName val="Sheet3"/>
      <sheetName val="Total Seignarages (2)"/>
      <sheetName val="DAE(Road)"/>
      <sheetName val="DAE (RSI)"/>
      <sheetName val="Rt.wall"/>
      <sheetName val="drain-Lolla"/>
      <sheetName val="1m span"/>
      <sheetName val="2m span"/>
      <sheetName val="3mspan"/>
      <sheetName val="6m span"/>
      <sheetName val="Sheet2"/>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refreshError="1"/>
      <sheetData sheetId="47"/>
      <sheetData sheetId="48"/>
      <sheetData sheetId="49"/>
      <sheetData sheetId="50"/>
      <sheetData sheetId="51"/>
      <sheetData sheetId="52"/>
      <sheetData sheetId="53"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n-b"/>
      <sheetName val="abst(cd-works)"/>
      <sheetName val="Abstrct "/>
      <sheetName val="Lead"/>
      <sheetName val="Data"/>
      <sheetName val="2vent culvert (2)"/>
      <sheetName val="2vent culvert"/>
      <sheetName val="1vent culvert (2)"/>
      <sheetName val="1vent culvert"/>
      <sheetName val="road dam (2)"/>
      <sheetName val="road dam"/>
      <sheetName val="berole est"/>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GEN. ABS."/>
      <sheetName val="MRATES"/>
      <sheetName val="MBTLead"/>
      <sheetName val="MRMR"/>
      <sheetName val="MRoadMap"/>
      <sheetName val="Lead Chart"/>
      <sheetName val="cert."/>
      <sheetName val="Road D.Est."/>
      <sheetName val="Road A.Est."/>
      <sheetName val="MRoad data"/>
      <sheetName val="0.6 P.C.D.Est."/>
      <sheetName val="1.0 P.C.D.Est."/>
      <sheetName val="P.Cul.Abs."/>
      <sheetName val="Det.6 mt.Slab"/>
      <sheetName val="Abs Slab"/>
      <sheetName val="CC Pave Det."/>
      <sheetName val="CC Pave abs."/>
      <sheetName val="Drain Abs."/>
      <sheetName val="Drain Det."/>
      <sheetName val="Det.5mt Slab"/>
      <sheetName val="String Emb."/>
      <sheetName val="String Cart."/>
      <sheetName val="cover Sheet"/>
      <sheetName val="p.c.1.0M Draw."/>
      <sheetName val="P.C.0.6m Draw"/>
      <sheetName val="DrainSection"/>
      <sheetName val="Prof 1"/>
      <sheetName val="Annex 1"/>
      <sheetName val="Annex 4"/>
      <sheetName val="Annex 5"/>
      <sheetName val="Annex 6"/>
      <sheetName val="Annex.2"/>
      <sheetName val="Sheet1"/>
    </sheetNames>
    <sheetDataSet>
      <sheetData sheetId="0"/>
      <sheetData sheetId="1"/>
      <sheetData sheetId="2"/>
      <sheetData sheetId="3"/>
      <sheetData sheetId="4">
        <row r="8">
          <cell r="C8">
            <v>330</v>
          </cell>
        </row>
        <row r="9">
          <cell r="C9">
            <v>430</v>
          </cell>
          <cell r="F9">
            <v>330</v>
          </cell>
        </row>
        <row r="10">
          <cell r="C10">
            <v>530</v>
          </cell>
          <cell r="F10">
            <v>430</v>
          </cell>
        </row>
        <row r="11">
          <cell r="C11">
            <v>650</v>
          </cell>
          <cell r="F11">
            <v>530</v>
          </cell>
        </row>
        <row r="12">
          <cell r="C12">
            <v>640</v>
          </cell>
          <cell r="F12">
            <v>650</v>
          </cell>
        </row>
        <row r="13">
          <cell r="C13">
            <v>385</v>
          </cell>
          <cell r="F13">
            <v>640</v>
          </cell>
        </row>
        <row r="14">
          <cell r="F14">
            <v>385</v>
          </cell>
        </row>
        <row r="15">
          <cell r="F15">
            <v>300</v>
          </cell>
        </row>
        <row r="16">
          <cell r="F16">
            <v>275</v>
          </cell>
        </row>
        <row r="18">
          <cell r="I18">
            <v>65.5</v>
          </cell>
        </row>
        <row r="20">
          <cell r="I20">
            <v>82.5</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GEN. ABS."/>
      <sheetName val="MRATES"/>
      <sheetName val="MBTLead"/>
      <sheetName val="MRMR"/>
      <sheetName val="MRoadMap"/>
      <sheetName val="Lead Chart"/>
      <sheetName val="cert."/>
      <sheetName val="Road D.Est."/>
      <sheetName val="Road A.Est."/>
      <sheetName val="MRoad data"/>
      <sheetName val="0.6 P.C.D.Est."/>
      <sheetName val="1.0 P.C.D.Est."/>
      <sheetName val="P.Cul.Abs."/>
      <sheetName val="Det.6 mt.Slab"/>
      <sheetName val="Abs Slab"/>
      <sheetName val="CC Pave Det."/>
      <sheetName val="CC Pave abs."/>
      <sheetName val="Drain Abs."/>
      <sheetName val="Drain Det."/>
      <sheetName val="Det.5mt Slab"/>
      <sheetName val="String Emb."/>
      <sheetName val="String Cart."/>
      <sheetName val="cover Sheet"/>
      <sheetName val="p.c.1.0M Draw."/>
      <sheetName val="P.C.0.6m Draw"/>
      <sheetName val="DrainSection"/>
      <sheetName val="Prof 1"/>
      <sheetName val="Annex 1"/>
      <sheetName val="Annex 4"/>
      <sheetName val="Annex 5"/>
      <sheetName val="Annex 6"/>
      <sheetName val="Annex.2"/>
      <sheetName val="Sheet1"/>
    </sheetNames>
    <sheetDataSet>
      <sheetData sheetId="0"/>
      <sheetData sheetId="1"/>
      <sheetData sheetId="2"/>
      <sheetData sheetId="3"/>
      <sheetData sheetId="4">
        <row r="8">
          <cell r="C8">
            <v>330</v>
          </cell>
        </row>
        <row r="9">
          <cell r="C9">
            <v>430</v>
          </cell>
          <cell r="F9">
            <v>330</v>
          </cell>
        </row>
        <row r="10">
          <cell r="C10">
            <v>530</v>
          </cell>
          <cell r="F10">
            <v>430</v>
          </cell>
        </row>
        <row r="11">
          <cell r="C11">
            <v>650</v>
          </cell>
          <cell r="F11">
            <v>530</v>
          </cell>
        </row>
        <row r="12">
          <cell r="C12">
            <v>640</v>
          </cell>
          <cell r="F12">
            <v>650</v>
          </cell>
        </row>
        <row r="13">
          <cell r="C13">
            <v>385</v>
          </cell>
          <cell r="F13">
            <v>640</v>
          </cell>
        </row>
        <row r="14">
          <cell r="F14">
            <v>385</v>
          </cell>
        </row>
        <row r="15">
          <cell r="F15">
            <v>300</v>
          </cell>
        </row>
        <row r="16">
          <cell r="F16">
            <v>275</v>
          </cell>
        </row>
        <row r="18">
          <cell r="I18">
            <v>65.5</v>
          </cell>
        </row>
        <row r="20">
          <cell r="I20">
            <v>82.5</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GEN. ABS."/>
      <sheetName val="MRATES"/>
      <sheetName val="MBTLead"/>
      <sheetName val="MRMR"/>
      <sheetName val="MRoadMap"/>
      <sheetName val="Lead Chart"/>
      <sheetName val="cert."/>
      <sheetName val="Road D.Est."/>
      <sheetName val="Road A.Est."/>
      <sheetName val="MRoad data"/>
      <sheetName val="0.6 P.C.D.Est."/>
      <sheetName val="1.0 P.C.D.Est."/>
      <sheetName val="P.Cul.Abs."/>
      <sheetName val="Det.6 mt.Slab"/>
      <sheetName val="Abs Slab"/>
      <sheetName val="CC Pave Det."/>
      <sheetName val="CC Pave abs."/>
      <sheetName val="Drain Abs."/>
      <sheetName val="Drain Det."/>
      <sheetName val="Det.5mt Slab"/>
      <sheetName val="String Emb."/>
      <sheetName val="String Cart."/>
      <sheetName val="cover Sheet"/>
      <sheetName val="p.c.1.0M Draw."/>
      <sheetName val="P.C.0.6m Draw"/>
      <sheetName val="DrainSection"/>
      <sheetName val="Prof 1"/>
      <sheetName val="Annex 1"/>
      <sheetName val="Annex 4"/>
      <sheetName val="Annex 5"/>
      <sheetName val="Annex 6"/>
      <sheetName val="Annex.2"/>
      <sheetName val="Sheet1"/>
      <sheetName val="Road data-TDR"/>
      <sheetName val="RMR"/>
      <sheetName val="Road Detail Est."/>
      <sheetName val="Road data"/>
    </sheetNames>
    <sheetDataSet>
      <sheetData sheetId="0"/>
      <sheetData sheetId="1"/>
      <sheetData sheetId="2"/>
      <sheetData sheetId="3"/>
      <sheetData sheetId="4">
        <row r="8">
          <cell r="C8">
            <v>330</v>
          </cell>
        </row>
        <row r="9">
          <cell r="C9">
            <v>430</v>
          </cell>
          <cell r="F9">
            <v>330</v>
          </cell>
        </row>
        <row r="10">
          <cell r="C10">
            <v>530</v>
          </cell>
          <cell r="F10">
            <v>430</v>
          </cell>
        </row>
        <row r="11">
          <cell r="C11">
            <v>650</v>
          </cell>
          <cell r="F11">
            <v>530</v>
          </cell>
        </row>
        <row r="12">
          <cell r="C12">
            <v>640</v>
          </cell>
          <cell r="F12">
            <v>650</v>
          </cell>
        </row>
        <row r="13">
          <cell r="C13">
            <v>385</v>
          </cell>
          <cell r="F13">
            <v>640</v>
          </cell>
        </row>
        <row r="14">
          <cell r="F14">
            <v>385</v>
          </cell>
        </row>
        <row r="15">
          <cell r="F15">
            <v>300</v>
          </cell>
        </row>
        <row r="16">
          <cell r="F16">
            <v>275</v>
          </cell>
        </row>
        <row r="18">
          <cell r="I18">
            <v>65.5</v>
          </cell>
        </row>
        <row r="20">
          <cell r="I20">
            <v>82.5</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
      <sheetName val="Report"/>
      <sheetName val="GA"/>
      <sheetName val="Det"/>
      <sheetName val="Est"/>
      <sheetName val="Seignarages"/>
      <sheetName val="DetEst"/>
      <sheetName val="Lead"/>
      <sheetName val="WorkSlip"/>
      <sheetName val="BTLeads"/>
      <sheetName val="MRoad data"/>
      <sheetName val="RMR RB"/>
      <sheetName val="LEAD (2)"/>
      <sheetName val="cert"/>
      <sheetName val="Certificates"/>
      <sheetName val="C.S (N)"/>
      <sheetName val="MRATES"/>
      <sheetName val="Sheet1"/>
      <sheetName val="RMR"/>
      <sheetName val="MAP - LEGAL"/>
      <sheetName val="DATA_ENTRY"/>
      <sheetName val="SKETCH Gogulapadu"/>
      <sheetName val="RATES 2015 - 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6">
          <cell r="J6">
            <v>532</v>
          </cell>
        </row>
      </sheetData>
      <sheetData sheetId="19"/>
      <sheetData sheetId="20"/>
      <sheetData sheetId="21"/>
      <sheetData sheetId="22"/>
      <sheetData sheetId="23"/>
      <sheetData sheetId="24"/>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leads s "/>
      <sheetName val="Report  (2)"/>
      <sheetName val="NOTE"/>
      <sheetName val="Cover"/>
      <sheetName val="Cross section"/>
      <sheetName val="Divider Drawing"/>
      <sheetName val="Spe. report"/>
      <sheetName val="Gen. Abs."/>
      <sheetName val="Abs est-Road"/>
      <sheetName val="FINAL DATA"/>
      <sheetName val="Det est Road"/>
      <sheetName val="CD Estimate  new"/>
      <sheetName val="Culvert Drawing"/>
      <sheetName val="Road-Saftey- Abs"/>
      <sheetName val="BTLeads"/>
      <sheetName val="RMR"/>
      <sheetName val="Strip "/>
      <sheetName val="Seigniorage"/>
      <sheetName val="Certificate"/>
      <sheetName val="drw"/>
      <sheetName val="cul.drw"/>
      <sheetName val="cul.drw2"/>
      <sheetName val="DATA_ENTRY"/>
      <sheetName val="CD-ABS 23.8(6V of 6M)"/>
      <sheetName val="DetAbsAbs-CD"/>
      <sheetName val="1000-1R-Dra"/>
      <sheetName val="1000-2R-Dra "/>
      <sheetName val="1000-4R-Dra"/>
      <sheetName val="1V of 5.0M span"/>
      <sheetName val="6V of 6m span Sectiom"/>
      <sheetName val="Ty.sec(1)"/>
      <sheetName val="Ty.sec (2)"/>
      <sheetName val="Ty.sec (3)"/>
      <sheetName val="Strip Plan"/>
      <sheetName val="Lead"/>
      <sheetName val="Letter"/>
      <sheetName val="DetEst"/>
      <sheetName val="WorkSlip"/>
      <sheetName val="Certificates"/>
      <sheetName val="MRATES"/>
      <sheetName val="Compatibility Report"/>
      <sheetName val="Sheet1"/>
      <sheetName val="DATA"/>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refreshError="1"/>
      <sheetData sheetId="43" refreshError="1"/>
      <sheetData sheetId="44" refreshError="1"/>
      <sheetData sheetId="45"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Report"/>
      <sheetName val="DetEst"/>
      <sheetName val="DetAbsAbs"/>
      <sheetName val="WorkSlip"/>
      <sheetName val="BTLeads"/>
      <sheetName val="RMR"/>
      <sheetName val="MRMECADAMoad data"/>
      <sheetName val="Certificates"/>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GEN. ABS."/>
      <sheetName val="MRATES"/>
      <sheetName val="MBTLead"/>
      <sheetName val="MRMR"/>
      <sheetName val="MRoadMap"/>
      <sheetName val="Lead Chart"/>
      <sheetName val="cert."/>
      <sheetName val="Road D.Est."/>
      <sheetName val="Road A.Est."/>
      <sheetName val="MRoad data"/>
      <sheetName val="0.6 P.C.D.Est."/>
      <sheetName val="1.0 P.C.D.Est."/>
      <sheetName val="P.Cul.Abs."/>
      <sheetName val="Det.6 mt.Slab"/>
      <sheetName val="Abs Slab"/>
      <sheetName val="CC Pave Det."/>
      <sheetName val="CC Pave abs."/>
      <sheetName val="Drain Abs."/>
      <sheetName val="Drain Det."/>
      <sheetName val="Det.5mt Slab"/>
      <sheetName val="String Emb."/>
      <sheetName val="String Cart."/>
      <sheetName val="cover Sheet"/>
      <sheetName val="p.c.1.0M Draw."/>
      <sheetName val="P.C.0.6m Draw"/>
      <sheetName val="DrainSection"/>
      <sheetName val="Prof 1"/>
      <sheetName val="Annex 1"/>
      <sheetName val="Annex 4"/>
      <sheetName val="Annex 5"/>
      <sheetName val="Annex 6"/>
      <sheetName val="Annex.2"/>
      <sheetName val="Sheet1"/>
    </sheetNames>
    <sheetDataSet>
      <sheetData sheetId="0"/>
      <sheetData sheetId="1"/>
      <sheetData sheetId="2"/>
      <sheetData sheetId="3"/>
      <sheetData sheetId="4" refreshError="1">
        <row r="8">
          <cell r="C8">
            <v>330</v>
          </cell>
          <cell r="F8">
            <v>180</v>
          </cell>
          <cell r="I8">
            <v>48</v>
          </cell>
        </row>
        <row r="9">
          <cell r="C9">
            <v>430</v>
          </cell>
          <cell r="F9">
            <v>330</v>
          </cell>
          <cell r="I9">
            <v>89</v>
          </cell>
        </row>
        <row r="10">
          <cell r="C10">
            <v>530</v>
          </cell>
          <cell r="F10">
            <v>430</v>
          </cell>
          <cell r="I10">
            <v>39</v>
          </cell>
        </row>
        <row r="11">
          <cell r="C11">
            <v>650</v>
          </cell>
          <cell r="F11">
            <v>530</v>
          </cell>
        </row>
        <row r="12">
          <cell r="C12">
            <v>640</v>
          </cell>
          <cell r="F12">
            <v>650</v>
          </cell>
        </row>
        <row r="13">
          <cell r="C13">
            <v>385</v>
          </cell>
          <cell r="F13">
            <v>640</v>
          </cell>
        </row>
        <row r="14">
          <cell r="F14">
            <v>385</v>
          </cell>
        </row>
        <row r="15">
          <cell r="F15">
            <v>300</v>
          </cell>
        </row>
        <row r="16">
          <cell r="F16">
            <v>275</v>
          </cell>
        </row>
        <row r="18">
          <cell r="C18">
            <v>60</v>
          </cell>
          <cell r="I18">
            <v>65.5</v>
          </cell>
        </row>
        <row r="20">
          <cell r="I20">
            <v>82.5</v>
          </cell>
        </row>
        <row r="35">
          <cell r="C35">
            <v>45</v>
          </cell>
        </row>
        <row r="37">
          <cell r="C37">
            <v>36</v>
          </cell>
        </row>
        <row r="39">
          <cell r="C39">
            <v>20</v>
          </cell>
        </row>
        <row r="55">
          <cell r="H55">
            <v>0</v>
          </cell>
        </row>
        <row r="62">
          <cell r="K62">
            <v>38.5</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GEN. ABS."/>
      <sheetName val="MRATES"/>
      <sheetName val="MBTLead"/>
      <sheetName val="MRMR"/>
      <sheetName val="MRoadMap"/>
      <sheetName val="Lead Chart"/>
      <sheetName val="cert."/>
      <sheetName val="Road D.Est."/>
      <sheetName val="Road A.Est."/>
      <sheetName val="MRoad data"/>
      <sheetName val="0.6 P.C.D.Est."/>
      <sheetName val="1.0 P.C.D.Est."/>
      <sheetName val="P.Cul.Abs."/>
      <sheetName val="Det.6 mt.Slab"/>
      <sheetName val="Abs Slab"/>
      <sheetName val="CC Pave Det."/>
      <sheetName val="CC Pave abs."/>
      <sheetName val="Drain Abs."/>
      <sheetName val="Drain Det."/>
      <sheetName val="Det.5mt Slab"/>
      <sheetName val="String Emb."/>
      <sheetName val="String Cart."/>
      <sheetName val="cover Sheet"/>
      <sheetName val="p.c.1.0M Draw."/>
      <sheetName val="P.C.0.6m Draw"/>
      <sheetName val="DrainSection"/>
      <sheetName val="Prof 1"/>
      <sheetName val="Annex 1"/>
      <sheetName val="Annex 4"/>
      <sheetName val="Annex 5"/>
      <sheetName val="Annex 6"/>
      <sheetName val="Annex.2"/>
      <sheetName val="Sheet1"/>
    </sheetNames>
    <sheetDataSet>
      <sheetData sheetId="0"/>
      <sheetData sheetId="1"/>
      <sheetData sheetId="2"/>
      <sheetData sheetId="3"/>
      <sheetData sheetId="4" refreshError="1">
        <row r="8">
          <cell r="C8">
            <v>330</v>
          </cell>
          <cell r="F8">
            <v>180</v>
          </cell>
          <cell r="I8">
            <v>48</v>
          </cell>
        </row>
        <row r="9">
          <cell r="C9">
            <v>430</v>
          </cell>
          <cell r="F9">
            <v>330</v>
          </cell>
          <cell r="I9">
            <v>89</v>
          </cell>
        </row>
        <row r="10">
          <cell r="C10">
            <v>530</v>
          </cell>
          <cell r="F10">
            <v>430</v>
          </cell>
          <cell r="I10">
            <v>39</v>
          </cell>
        </row>
        <row r="11">
          <cell r="C11">
            <v>650</v>
          </cell>
          <cell r="F11">
            <v>530</v>
          </cell>
        </row>
        <row r="12">
          <cell r="C12">
            <v>640</v>
          </cell>
          <cell r="F12">
            <v>650</v>
          </cell>
        </row>
        <row r="13">
          <cell r="C13">
            <v>385</v>
          </cell>
          <cell r="F13">
            <v>640</v>
          </cell>
        </row>
        <row r="14">
          <cell r="F14">
            <v>385</v>
          </cell>
        </row>
        <row r="15">
          <cell r="F15">
            <v>300</v>
          </cell>
        </row>
        <row r="16">
          <cell r="F16">
            <v>275</v>
          </cell>
        </row>
        <row r="18">
          <cell r="C18">
            <v>60</v>
          </cell>
          <cell r="I18">
            <v>65.5</v>
          </cell>
        </row>
        <row r="20">
          <cell r="I20">
            <v>82.5</v>
          </cell>
        </row>
        <row r="35">
          <cell r="C35">
            <v>45</v>
          </cell>
        </row>
        <row r="37">
          <cell r="C37">
            <v>36</v>
          </cell>
        </row>
        <row r="39">
          <cell r="C39">
            <v>20</v>
          </cell>
        </row>
        <row r="55">
          <cell r="H55">
            <v>0</v>
          </cell>
        </row>
        <row r="62">
          <cell r="K62">
            <v>38.5</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GEN. ABS."/>
      <sheetName val="MRATES"/>
      <sheetName val="MBTLead"/>
      <sheetName val="MRMR"/>
      <sheetName val="MRoadMap"/>
      <sheetName val="Lead Chart"/>
      <sheetName val="cert."/>
      <sheetName val="Road D.Est."/>
      <sheetName val="Road A.Est."/>
      <sheetName val="MRoad data"/>
      <sheetName val="0.6 P.C.D.Est."/>
      <sheetName val="1.0 P.C.D.Est."/>
      <sheetName val="P.Cul.Abs."/>
      <sheetName val="Det.6 mt.Slab"/>
      <sheetName val="Abs Slab"/>
      <sheetName val="CC Pave Det."/>
      <sheetName val="CC Pave abs."/>
      <sheetName val="Drain Abs."/>
      <sheetName val="Drain Det."/>
      <sheetName val="Det.5mt Slab"/>
      <sheetName val="String Emb."/>
      <sheetName val="String Cart."/>
      <sheetName val="cover Sheet"/>
      <sheetName val="p.c.1.0M Draw."/>
      <sheetName val="P.C.0.6m Draw"/>
      <sheetName val="DrainSection"/>
      <sheetName val="Prof 1"/>
      <sheetName val="Annex 1"/>
      <sheetName val="Annex 4"/>
      <sheetName val="Annex 5"/>
      <sheetName val="Annex 6"/>
      <sheetName val="Annex.2"/>
      <sheetName val="Sheet1"/>
    </sheetNames>
    <sheetDataSet>
      <sheetData sheetId="0"/>
      <sheetData sheetId="1"/>
      <sheetData sheetId="2"/>
      <sheetData sheetId="3"/>
      <sheetData sheetId="4" refreshError="1">
        <row r="8">
          <cell r="C8">
            <v>330</v>
          </cell>
          <cell r="F8">
            <v>180</v>
          </cell>
          <cell r="I8">
            <v>48</v>
          </cell>
        </row>
        <row r="9">
          <cell r="C9">
            <v>430</v>
          </cell>
          <cell r="F9">
            <v>330</v>
          </cell>
          <cell r="I9">
            <v>89</v>
          </cell>
        </row>
        <row r="10">
          <cell r="C10">
            <v>530</v>
          </cell>
          <cell r="F10">
            <v>430</v>
          </cell>
          <cell r="I10">
            <v>39</v>
          </cell>
        </row>
        <row r="11">
          <cell r="C11">
            <v>650</v>
          </cell>
          <cell r="F11">
            <v>530</v>
          </cell>
        </row>
        <row r="12">
          <cell r="C12">
            <v>640</v>
          </cell>
          <cell r="F12">
            <v>650</v>
          </cell>
        </row>
        <row r="13">
          <cell r="C13">
            <v>385</v>
          </cell>
          <cell r="F13">
            <v>640</v>
          </cell>
        </row>
        <row r="14">
          <cell r="F14">
            <v>385</v>
          </cell>
        </row>
        <row r="15">
          <cell r="F15">
            <v>300</v>
          </cell>
        </row>
        <row r="16">
          <cell r="F16">
            <v>275</v>
          </cell>
        </row>
        <row r="18">
          <cell r="C18">
            <v>60</v>
          </cell>
          <cell r="I18">
            <v>65.5</v>
          </cell>
        </row>
        <row r="20">
          <cell r="I20">
            <v>82.5</v>
          </cell>
        </row>
        <row r="35">
          <cell r="C35">
            <v>45</v>
          </cell>
        </row>
        <row r="36">
          <cell r="F36">
            <v>160</v>
          </cell>
        </row>
        <row r="37">
          <cell r="C37">
            <v>36</v>
          </cell>
        </row>
        <row r="39">
          <cell r="C39">
            <v>20</v>
          </cell>
        </row>
        <row r="55">
          <cell r="H55">
            <v>0</v>
          </cell>
        </row>
        <row r="62">
          <cell r="K62">
            <v>38.5</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ROAD WORK ESTI (2)"/>
      <sheetName val="DATA_ENTRY"/>
      <sheetName val="Report"/>
      <sheetName val="DetEst"/>
      <sheetName val="GEN ABST"/>
      <sheetName val="CD WORK ESTI"/>
      <sheetName val="ROAD WORK ESTI"/>
      <sheetName val="Lead"/>
      <sheetName val="WorkSlip"/>
      <sheetName val="BTLeads"/>
      <sheetName val="RMR"/>
      <sheetName val="MRoad data"/>
      <sheetName val="Certificates"/>
      <sheetName val="MRATES"/>
      <sheetName val="Earth work"/>
      <sheetName val="cov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ROAD WORK ESTI (2)"/>
      <sheetName val="DATA_ENTRY"/>
      <sheetName val="Report"/>
      <sheetName val="DetEst"/>
      <sheetName val="GEN ABST"/>
      <sheetName val="CD WORK ESTI"/>
      <sheetName val="ROAD WORK ESTI"/>
      <sheetName val="Lead"/>
      <sheetName val="WorkSlip"/>
      <sheetName val="BTLeads"/>
      <sheetName val="RMR"/>
      <sheetName val="MRoad data"/>
      <sheetName val="Certificates"/>
      <sheetName val="MRATES"/>
      <sheetName val="Earth work"/>
      <sheetName val="cov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COV"/>
      <sheetName val="REP  "/>
      <sheetName val="GA"/>
      <sheetName val="B A"/>
      <sheetName val="B D"/>
      <sheetName val="AE Water Supply"/>
      <sheetName val="DE Water Supply"/>
      <sheetName val="C W A  "/>
      <sheetName val="C W D "/>
      <sheetName val="DAE W S &amp; S "/>
      <sheetName val="DISM A  "/>
      <sheetName val="DISM D "/>
      <sheetName val="ELECTRICAL "/>
      <sheetName val="Seigniorage Statement "/>
      <sheetName val="LEADS DATA"/>
      <sheetName val="Lead Statement"/>
      <sheetName val="Leads"/>
      <sheetName val="M.R"/>
      <sheetName val="Sanatory Data"/>
      <sheetName val="CIVIL WORK DATA"/>
      <sheetName val="SA &amp; WA  DATA"/>
      <sheetName val="Scafolding &amp; Centering"/>
      <sheetName val="PLAN"/>
    </sheetNames>
    <sheetDataSet>
      <sheetData sheetId="0"/>
      <sheetData sheetId="1" refreshError="1"/>
      <sheetData sheetId="2"/>
      <sheetData sheetId="3" refreshError="1"/>
      <sheetData sheetId="4"/>
      <sheetData sheetId="5" refreshError="1"/>
      <sheetData sheetId="6"/>
      <sheetData sheetId="7" refreshError="1"/>
      <sheetData sheetId="8"/>
      <sheetData sheetId="9" refreshError="1"/>
      <sheetData sheetId="10"/>
      <sheetData sheetId="11"/>
      <sheetData sheetId="12" refreshError="1"/>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NW"/>
      <sheetName val="Report"/>
      <sheetName val="foundations"/>
      <sheetName val="grouping of piers"/>
      <sheetName val="Sheet1"/>
      <sheetName val="Sheet2"/>
      <sheetName val="piergroups"/>
      <sheetName val="stresses"/>
      <sheetName val="r.walls"/>
      <sheetName val="Tjunction"/>
      <sheetName val="DetEst"/>
      <sheetName val="Certificates"/>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30">
          <cell r="F30">
            <v>180</v>
          </cell>
        </row>
      </sheetData>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bs"/>
      <sheetName val="Det.Est"/>
      <sheetName val="Data"/>
      <sheetName val="BT rate"/>
      <sheetName val="Sheet1"/>
      <sheetName val="T.memo"/>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bs"/>
      <sheetName val="Det.Est"/>
      <sheetName val="Data"/>
      <sheetName val="BT rate"/>
      <sheetName val="Sheet1"/>
      <sheetName val="T.memo"/>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Rate"/>
      <sheetName val="SOR"/>
      <sheetName val="EW"/>
      <sheetName val="STR1"/>
      <sheetName val="STR2"/>
      <sheetName val="STR3"/>
      <sheetName val="LIN1"/>
      <sheetName val="LIN2"/>
      <sheetName val="typical subminor"/>
      <sheetName val="Road"/>
      <sheetName val="S&amp;I"/>
      <sheetName val="machi"/>
      <sheetName val="TRANS1"/>
      <sheetName val="trans"/>
      <sheetName val="mes-fb"/>
      <sheetName val="mes-pl"/>
      <sheetName val="XL4Test5"/>
      <sheetName val="Abs"/>
      <sheetName val="Expenditure Plan"/>
      <sheetName val="Meas-Bill No-2-PREL"/>
      <sheetName val="inWords"/>
      <sheetName val="Mat_Cost"/>
      <sheetName val="MASTER_RATE ANALYSIS"/>
      <sheetName val="SPT vs PHI"/>
      <sheetName val="typical_subminor"/>
      <sheetName val="MASTER_RATE_ANALYSIS"/>
      <sheetName val="Expenditure_Plan"/>
      <sheetName val="SPT_vs_PHI"/>
      <sheetName val="typical_subminor1"/>
      <sheetName val="MASTER_RATE_ANALYSIS1"/>
      <sheetName val="Expenditure_Plan1"/>
      <sheetName val="SPT_vs_PHI1"/>
      <sheetName val="Fee Rate Summary"/>
      <sheetName val="doq 1"/>
      <sheetName val="doq 9"/>
      <sheetName val="doq4 "/>
      <sheetName val="DATA-2005-06"/>
      <sheetName val="wh_data"/>
      <sheetName val="wh_data_R"/>
      <sheetName val="CPHEEO"/>
      <sheetName val="input"/>
      <sheetName val="ABST SANITARY"/>
      <sheetName val="ABST CIVIL"/>
      <sheetName val="02"/>
      <sheetName val="03"/>
      <sheetName val="04"/>
      <sheetName val="01"/>
      <sheetName val="Material "/>
      <sheetName val="Labour &amp; Plant"/>
      <sheetName val="factors"/>
      <sheetName val="Material"/>
      <sheetName val="Works"/>
      <sheetName val="General"/>
      <sheetName val="Common "/>
      <sheetName val="final abstract"/>
      <sheetName val="mlead"/>
      <sheetName val="RMR"/>
      <sheetName val="PRELIM5"/>
      <sheetName val="P-Ins &amp; Bonds"/>
      <sheetName val="Headings"/>
      <sheetName val="FitOutConfCentre"/>
      <sheetName val="A"/>
      <sheetName val="DATA-DEP.(13-17)"/>
      <sheetName val="DATA-KBPL(17-25)"/>
      <sheetName val="DATA-GCC(25-34.7)"/>
      <sheetName val="St.-Con(0-17)"/>
      <sheetName val="St.-Con.(17-34)"/>
      <sheetName val="Evaluate"/>
      <sheetName val="BoQ1"/>
      <sheetName val="Pav Blocks"/>
      <sheetName val="Cover sheet"/>
      <sheetName val="MG"/>
      <sheetName val="Shivaji"/>
      <sheetName val="girder"/>
      <sheetName val="Rocker"/>
      <sheetName val="Costing"/>
      <sheetName val="산근"/>
      <sheetName val="final3"/>
      <sheetName val="LOCAL RATES"/>
      <sheetName val="1St certified RA bill"/>
      <sheetName val="Elect."/>
      <sheetName val="대비표"/>
      <sheetName val="집계표(OPTION)"/>
      <sheetName val="beam-reinft-machine rm"/>
      <sheetName val="Boq"/>
      <sheetName val="upa"/>
      <sheetName val="STEEL STRUCTURE"/>
      <sheetName val="RateAnalysis"/>
      <sheetName val="Road data"/>
      <sheetName val="MRATES"/>
      <sheetName val="MRoad data(BRDGE)"/>
      <sheetName val="First"/>
      <sheetName val="v"/>
      <sheetName val="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AOC"/>
      <sheetName val="01"/>
      <sheetName val="02"/>
      <sheetName val="03"/>
      <sheetName val="04"/>
      <sheetName val="05"/>
      <sheetName val="06"/>
      <sheetName val="07"/>
      <sheetName val="08"/>
      <sheetName val="0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n-b"/>
      <sheetName val="abst(cd-works)"/>
      <sheetName val="Abstrct "/>
      <sheetName val="Lead"/>
      <sheetName val="Data"/>
      <sheetName val="2vent culvert (2)"/>
      <sheetName val="2vent culvert"/>
      <sheetName val="1vent culvert (2)"/>
      <sheetName val="1vent culvert"/>
      <sheetName val="road dam (2)"/>
      <sheetName val="road dam"/>
      <sheetName val="berole est"/>
      <sheetName val="r"/>
      <sheetName val="civ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n-b"/>
      <sheetName val="abst(cd-works)"/>
      <sheetName val="Abstrct "/>
      <sheetName val="Lead"/>
      <sheetName val="Data"/>
      <sheetName val="2vent culvert (2)"/>
      <sheetName val="2vent culvert"/>
      <sheetName val="1vent culvert (2)"/>
      <sheetName val="1vent culvert"/>
      <sheetName val="road dam (2)"/>
      <sheetName val="road dam"/>
      <sheetName val="berole est"/>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abstract"/>
      <sheetName val="detailed"/>
      <sheetName val="btrates"/>
      <sheetName val="cost"/>
      <sheetName val="thick"/>
      <sheetName val="Leadcost"/>
      <sheetName val="leads"/>
      <sheetName val="data"/>
      <sheetName val="hp900"/>
      <sheetName val="CDdata (2)"/>
      <sheetName val="1v900"/>
      <sheetName val="2v900"/>
      <sheetName val="3v900"/>
      <sheetName val="impRdam"/>
      <sheetName val="lchart"/>
      <sheetName val="lchart1"/>
      <sheetName val="rdamdata"/>
      <sheetName val="lead-st"/>
      <sheetName val="Material"/>
      <sheetName val="Works"/>
      <sheetName val="RMR"/>
      <sheetName val="General"/>
      <sheetName val="CDdata_(2)"/>
      <sheetName val="Sheet1"/>
      <sheetName val="Lead"/>
      <sheetName val="Materials"/>
      <sheetName val="Data "/>
      <sheetName val="Retaing"/>
      <sheetName val="Abstract(F6)"/>
      <sheetName val="detls"/>
      <sheetName val="r"/>
      <sheetName val="CDdata_(2)1"/>
      <sheetName val="bom"/>
      <sheetName val="Labour"/>
      <sheetName val="CDdata_(2)5"/>
      <sheetName val="Data_2"/>
      <sheetName val="CDdata_(2)3"/>
      <sheetName val="CDdata_(2)2"/>
      <sheetName val="Data_"/>
      <sheetName val="CDdata_(2)4"/>
      <sheetName val="Data_1"/>
      <sheetName val="Plant &amp;  Machinery"/>
      <sheetName val="Bridge Data 2005-06"/>
      <sheetName val="final abstract"/>
      <sheetName val="t_prsr"/>
      <sheetName val="id"/>
      <sheetName val="data.f8.btr"/>
      <sheetName val="Estimate"/>
      <sheetName val="Rates"/>
      <sheetName val="BTR"/>
      <sheetName val="Line"/>
      <sheetName val="Road data"/>
      <sheetName val="MRATES"/>
      <sheetName val="MRoad data"/>
      <sheetName val="Abs"/>
      <sheetName val="mlead"/>
      <sheetName val="abs road"/>
      <sheetName val="R_Det"/>
      <sheetName val="Specification report"/>
      <sheetName val="EDWise"/>
      <sheetName val="Design"/>
      <sheetName val="HDPE"/>
      <sheetName val="pvc"/>
      <sheetName val="pvc_basic"/>
      <sheetName val="Fee Rate Summary"/>
      <sheetName val="Rate Analysis"/>
      <sheetName val="GN_ST_10"/>
      <sheetName val="PRECAST lightconc_II"/>
      <sheetName val="wh"/>
      <sheetName val="Specification"/>
      <sheetName val="DI"/>
      <sheetName val="DATA-BASE"/>
      <sheetName val="DATA-ABSTRACT"/>
      <sheetName val="SPT vs PHI"/>
      <sheetName val="road detail est."/>
      <sheetName val="DATA_PRG"/>
      <sheetName val="Newabstract"/>
      <sheetName val="wh_data"/>
      <sheetName val="wh_data_R"/>
      <sheetName val="CPHEEO"/>
      <sheetName val="input"/>
      <sheetName val="C-data"/>
      <sheetName val="Common "/>
      <sheetName val="Usage"/>
      <sheetName val="BALAN1"/>
      <sheetName val="Voucher"/>
      <sheetName val="civ data"/>
      <sheetName val="maya"/>
      <sheetName val="Main sheet"/>
      <sheetName val="ci"/>
      <sheetName val="civil-works"/>
      <sheetName val="TOP SLAB-beams"/>
      <sheetName val="CDdata_(2)6"/>
      <sheetName val="Data_3"/>
      <sheetName val="Plant_&amp;__Machinery"/>
      <sheetName val="Bridge_Data_2005-06"/>
      <sheetName val="final_abstract"/>
      <sheetName val="Specification_report"/>
      <sheetName val="Fee_Rate_Summary"/>
      <sheetName val="Rate_Analysis"/>
      <sheetName val="Cem Date"/>
      <sheetName val="c.d.abs.est."/>
      <sheetName val="hdpe_basic"/>
      <sheetName val="not req 3"/>
      <sheetName val="0000000000000"/>
      <sheetName val="HDPE-pipe-rates"/>
      <sheetName val="pvc-pipe-rates"/>
      <sheetName val="Iocount"/>
      <sheetName val="mas_hab"/>
      <sheetName val="Sheet2"/>
      <sheetName val="BLK3"/>
      <sheetName val="BLK2"/>
      <sheetName val="E &amp; R"/>
      <sheetName val="radar"/>
      <sheetName val="UG"/>
      <sheetName val="v"/>
      <sheetName val="capacity-ohsrs"/>
      <sheetName val="sg-clay(d)"/>
      <sheetName val="Sanction dump"/>
      <sheetName val="Background"/>
      <sheetName val="Datas"/>
      <sheetName val=" Brickwork Manhole "/>
      <sheetName val=" Estimate"/>
      <sheetName val="Levels"/>
      <sheetName val="Material "/>
      <sheetName val="ANALYSIS"/>
      <sheetName val="m"/>
      <sheetName val="data existing_do not delete"/>
      <sheetName val="CLEAR OVER FALL DROP"/>
      <sheetName val="Municipal.Office "/>
      <sheetName val="clvrt_data"/>
      <sheetName val="Lead (Final)"/>
      <sheetName val="Steel"/>
      <sheetName val="Elec data"/>
      <sheetName val="Comp"/>
      <sheetName val="DATA 2021-22"/>
      <sheetName val="Staff Civil o&amp;m draft policy"/>
      <sheetName val="ABS.C.D."/>
      <sheetName val="Summary"/>
      <sheetName val="coverpage"/>
      <sheetName val="PVC_dia"/>
      <sheetName val="basdat-f"/>
      <sheetName val="Lead2021-22"/>
      <sheetName val="Sub -  Analysis"/>
      <sheetName val="Labour rates"/>
      <sheetName val="road est"/>
      <sheetName val="Abs_CD_2"/>
      <sheetName val="ECV"/>
      <sheetName val="Boq"/>
      <sheetName val="GF SB Ok "/>
      <sheetName val="p&amp;m"/>
      <sheetName val="ANN I"/>
      <sheetName val="CDdata_(2)7"/>
      <sheetName val="Data_4"/>
      <sheetName val="Plant_&amp;__Machinery1"/>
      <sheetName val="Bridge_Data_2005-061"/>
      <sheetName val="PRECAST_lightconc_II"/>
      <sheetName val="Fee_Rate_Summary1"/>
      <sheetName val="final_abstract1"/>
      <sheetName val="Specification_report1"/>
      <sheetName val="SPT_vs_PHI"/>
      <sheetName val="Rate_Analysis1"/>
      <sheetName val="road_detail_est_"/>
      <sheetName val="road_data"/>
      <sheetName val="MRoad_data"/>
      <sheetName val="abs_road"/>
      <sheetName val="Common_"/>
      <sheetName val="data_f8_btr"/>
      <sheetName val="Cem_Date"/>
      <sheetName val="civ_data"/>
      <sheetName val="Main_sheet"/>
      <sheetName val="TOP_SLAB-beams"/>
      <sheetName val="not_req_3"/>
      <sheetName val="c_d_abs_est_"/>
      <sheetName val="CDdata_(2)8"/>
      <sheetName val="Data_5"/>
      <sheetName val="Plant_&amp;__Machinery2"/>
      <sheetName val="Bridge_Data_2005-062"/>
      <sheetName val="PRECAST_lightconc_II1"/>
      <sheetName val="Fee_Rate_Summary2"/>
      <sheetName val="final_abstract2"/>
      <sheetName val="Specification_report2"/>
      <sheetName val="SPT_vs_PHI1"/>
      <sheetName val="Rate_Analysis2"/>
      <sheetName val="road_detail_est_1"/>
      <sheetName val="road_data1"/>
      <sheetName val="MRoad_data1"/>
      <sheetName val="abs_road1"/>
      <sheetName val="Common_1"/>
      <sheetName val="data_f8_btr1"/>
      <sheetName val="Cem_Date1"/>
      <sheetName val="civ_data1"/>
      <sheetName val="Main_sheet1"/>
      <sheetName val="TOP_SLAB-beams1"/>
      <sheetName val="not_req_31"/>
      <sheetName val="c_d_abs_est_1"/>
      <sheetName val="Labour &amp; Plant"/>
      <sheetName val="Prjt"/>
      <sheetName val="other rates"/>
      <sheetName val="WS SSR"/>
      <sheetName val="W.ESTIMATE"/>
      <sheetName val="Road FURNITURE"/>
      <sheetName val="Gen Abst"/>
      <sheetName val="quarry"/>
      <sheetName val="MTC-estimate"/>
      <sheetName val="Gen Abs"/>
      <sheetName val="#REF"/>
      <sheetName val="Det Est"/>
      <sheetName val="estt"/>
      <sheetName val="lead chart"/>
      <sheetName val="3Shops_Abstract"/>
      <sheetName val="CivilSSR"/>
      <sheetName val="Det esti (2)"/>
      <sheetName val="white swan"/>
      <sheetName val="Black swan"/>
      <sheetName val="1"/>
      <sheetName val="windows"/>
      <sheetName val=" Doors flush &amp; Window"/>
      <sheetName val="Ele data "/>
      <sheetName val="Sanitary&amp;water supply DATA "/>
      <sheetName val="seing"/>
      <sheetName val="0000"/>
      <sheetName val="Start"/>
      <sheetName val="1. Add"/>
      <sheetName val="2. Fill"/>
      <sheetName val="3. Split"/>
      <sheetName val="4. Transpose"/>
      <sheetName val="5. Sort &amp; filter"/>
      <sheetName val="6. Tables"/>
      <sheetName val="7. Drop-downs"/>
      <sheetName val="8. Analyze"/>
      <sheetName val="9. Charts"/>
      <sheetName val="10. PivotTables"/>
      <sheetName val="Learn more"/>
      <sheetName val="Cover Page"/>
      <sheetName val="Sp. Rep."/>
      <sheetName val="Sp.Rep.2"/>
      <sheetName val="CC est 3.00 lakhs"/>
      <sheetName val="Drain est"/>
      <sheetName val="Input Sheet 3.00 L"/>
      <sheetName val="Sp. Rep. (wrk dne)"/>
      <sheetName val="CC est 80+20 (work done)"/>
      <sheetName val="CC est 80+20"/>
      <sheetName val="Input Sheet 80+20"/>
      <sheetName val="comp report"/>
      <sheetName val="CC Road data"/>
      <sheetName val="Drain DATA"/>
      <sheetName val="Sheet11"/>
      <sheetName val="Conveyance"/>
      <sheetName val="Sp. Rep. (2)"/>
      <sheetName val="Work done"/>
      <sheetName val="Completion"/>
      <sheetName val="Conv"/>
      <sheetName val="New lead2"/>
      <sheetName val="CD-DAta"/>
      <sheetName val="Base Course "/>
      <sheetName val="Sheet3"/>
      <sheetName val="Sheet5"/>
      <sheetName val="Sheet18"/>
      <sheetName val="Sheet19"/>
      <sheetName val="Input Data"/>
      <sheetName val="Miscellaneous"/>
      <sheetName val="Road_All"/>
      <sheetName val="data-WC"/>
      <sheetName val="SSR-rates"/>
      <sheetName val="hdpe-rates"/>
      <sheetName val="hdpe weights"/>
      <sheetName val="pvc-rates"/>
      <sheetName val="PVC weights"/>
      <sheetName val="Annex- 6 - Delinator"/>
      <sheetName val="boredetails"/>
      <sheetName val="l"/>
      <sheetName val="Lead statement"/>
      <sheetName val="Masonry"/>
      <sheetName val="Fill this out first..."/>
      <sheetName val="Boppudi data sheet "/>
      <sheetName val="Intro"/>
      <sheetName val="banilad"/>
      <sheetName val="Mactan"/>
      <sheetName val="Mandaue"/>
      <sheetName val="Valves"/>
      <sheetName val="MS Rates"/>
      <sheetName val="2"/>
      <sheetName val="3"/>
      <sheetName val="4"/>
      <sheetName val="DATA-2005-06"/>
      <sheetName val="ewst"/>
      <sheetName val="Speci"/>
      <sheetName val="02"/>
      <sheetName val="03"/>
      <sheetName val="04"/>
      <sheetName val="05"/>
      <sheetName val="index"/>
      <sheetName val="PRELIM5"/>
      <sheetName val="Nspt-smp-final-ORIGINAL"/>
      <sheetName val="m1"/>
      <sheetName val="AV-HDPE"/>
      <sheetName val="Di_gate-HDPE"/>
      <sheetName val="DES"/>
      <sheetName val="detail'02"/>
      <sheetName val="11.Habitations"/>
      <sheetName val="Data_Bit_I"/>
      <sheetName val="_Brickwork_Manhole_"/>
      <sheetName val="_Estimate"/>
      <sheetName val="Material_"/>
      <sheetName val="Sanction_dump"/>
      <sheetName val="data_existing_do_not_delete"/>
      <sheetName val="CLEAR_OVER_FALL_DROP"/>
      <sheetName val="ABS_C_D_"/>
      <sheetName val="E_&amp;_R"/>
      <sheetName val="aug,02"/>
      <sheetName val="pvc &amp; hdpe 3"/>
      <sheetName val="ew OG manual "/>
      <sheetName val="Graded-27.Dacharam"/>
      <sheetName val="Hire"/>
      <sheetName val="CW_DATA"/>
      <sheetName val="Met"/>
      <sheetName val="Revised ANN2"/>
      <sheetName val="(Road-Projec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3">
          <cell r="A3" t="str">
            <v>Sno</v>
          </cell>
          <cell r="B3" t="str">
            <v>Lead</v>
          </cell>
          <cell r="C3">
            <v>0</v>
          </cell>
          <cell r="D3" t="str">
            <v>Earth</v>
          </cell>
          <cell r="E3" t="str">
            <v>Metal</v>
          </cell>
        </row>
        <row r="4">
          <cell r="A4">
            <v>0.1</v>
          </cell>
          <cell r="B4">
            <v>100</v>
          </cell>
          <cell r="C4" t="str">
            <v>m</v>
          </cell>
          <cell r="D4">
            <v>63</v>
          </cell>
          <cell r="E4">
            <v>72</v>
          </cell>
        </row>
        <row r="5">
          <cell r="A5">
            <v>0.2</v>
          </cell>
          <cell r="B5">
            <v>200</v>
          </cell>
          <cell r="C5" t="str">
            <v>m</v>
          </cell>
          <cell r="D5">
            <v>63</v>
          </cell>
          <cell r="E5">
            <v>72</v>
          </cell>
        </row>
        <row r="6">
          <cell r="A6">
            <v>0.3</v>
          </cell>
          <cell r="B6">
            <v>300</v>
          </cell>
          <cell r="C6" t="str">
            <v>m</v>
          </cell>
          <cell r="D6">
            <v>63</v>
          </cell>
          <cell r="E6">
            <v>72</v>
          </cell>
        </row>
        <row r="7">
          <cell r="A7">
            <v>0.4</v>
          </cell>
          <cell r="B7">
            <v>400</v>
          </cell>
          <cell r="C7" t="str">
            <v>m</v>
          </cell>
          <cell r="D7">
            <v>63</v>
          </cell>
          <cell r="E7">
            <v>72</v>
          </cell>
          <cell r="H7">
            <v>48</v>
          </cell>
        </row>
        <row r="8">
          <cell r="A8">
            <v>0.5</v>
          </cell>
          <cell r="B8">
            <v>500</v>
          </cell>
          <cell r="C8" t="str">
            <v>m</v>
          </cell>
          <cell r="D8">
            <v>63</v>
          </cell>
          <cell r="E8">
            <v>72</v>
          </cell>
        </row>
        <row r="9">
          <cell r="A9">
            <v>1</v>
          </cell>
          <cell r="B9">
            <v>1</v>
          </cell>
          <cell r="C9" t="str">
            <v>KM</v>
          </cell>
          <cell r="D9">
            <v>65</v>
          </cell>
          <cell r="E9">
            <v>75</v>
          </cell>
        </row>
        <row r="10">
          <cell r="A10">
            <v>2</v>
          </cell>
          <cell r="B10">
            <v>2</v>
          </cell>
          <cell r="C10" t="str">
            <v>KM</v>
          </cell>
          <cell r="D10">
            <v>68</v>
          </cell>
          <cell r="E10">
            <v>77</v>
          </cell>
        </row>
        <row r="11">
          <cell r="A11">
            <v>3</v>
          </cell>
          <cell r="B11">
            <v>3</v>
          </cell>
          <cell r="C11" t="str">
            <v>KM</v>
          </cell>
          <cell r="D11">
            <v>72</v>
          </cell>
          <cell r="E11">
            <v>81</v>
          </cell>
        </row>
        <row r="12">
          <cell r="A12">
            <v>4</v>
          </cell>
          <cell r="B12">
            <v>4</v>
          </cell>
          <cell r="C12" t="str">
            <v>KM</v>
          </cell>
          <cell r="D12">
            <v>75</v>
          </cell>
          <cell r="E12">
            <v>84</v>
          </cell>
        </row>
        <row r="13">
          <cell r="A13">
            <v>5</v>
          </cell>
          <cell r="B13">
            <v>5</v>
          </cell>
          <cell r="C13" t="str">
            <v>KM</v>
          </cell>
          <cell r="D13">
            <v>78</v>
          </cell>
          <cell r="E13">
            <v>87</v>
          </cell>
        </row>
        <row r="14">
          <cell r="A14">
            <v>6</v>
          </cell>
          <cell r="B14">
            <v>6</v>
          </cell>
          <cell r="C14" t="str">
            <v>KM</v>
          </cell>
          <cell r="D14">
            <v>81</v>
          </cell>
          <cell r="E14">
            <v>92</v>
          </cell>
        </row>
        <row r="15">
          <cell r="A15">
            <v>7</v>
          </cell>
          <cell r="B15">
            <v>7</v>
          </cell>
          <cell r="C15" t="str">
            <v>KM</v>
          </cell>
          <cell r="D15">
            <v>85</v>
          </cell>
          <cell r="E15">
            <v>94</v>
          </cell>
        </row>
        <row r="16">
          <cell r="A16">
            <v>8</v>
          </cell>
          <cell r="B16">
            <v>8</v>
          </cell>
          <cell r="C16" t="str">
            <v>KM</v>
          </cell>
          <cell r="D16">
            <v>88</v>
          </cell>
          <cell r="E16">
            <v>96</v>
          </cell>
        </row>
        <row r="17">
          <cell r="A17">
            <v>9</v>
          </cell>
          <cell r="B17">
            <v>9</v>
          </cell>
          <cell r="C17" t="str">
            <v>KM</v>
          </cell>
          <cell r="D17">
            <v>92</v>
          </cell>
          <cell r="E17">
            <v>101</v>
          </cell>
        </row>
        <row r="18">
          <cell r="A18">
            <v>10</v>
          </cell>
          <cell r="B18">
            <v>10</v>
          </cell>
          <cell r="C18" t="str">
            <v>KM</v>
          </cell>
          <cell r="D18">
            <v>95</v>
          </cell>
          <cell r="E18">
            <v>103</v>
          </cell>
        </row>
        <row r="19">
          <cell r="A19">
            <v>11</v>
          </cell>
          <cell r="B19">
            <v>11</v>
          </cell>
          <cell r="C19" t="str">
            <v>KM</v>
          </cell>
          <cell r="D19">
            <v>100</v>
          </cell>
          <cell r="E19">
            <v>106</v>
          </cell>
        </row>
        <row r="20">
          <cell r="A20">
            <v>12</v>
          </cell>
          <cell r="B20">
            <v>12</v>
          </cell>
          <cell r="C20" t="str">
            <v>KM</v>
          </cell>
          <cell r="D20">
            <v>102</v>
          </cell>
          <cell r="E20">
            <v>111</v>
          </cell>
        </row>
        <row r="21">
          <cell r="A21">
            <v>13</v>
          </cell>
          <cell r="B21">
            <v>13</v>
          </cell>
          <cell r="C21" t="str">
            <v>KM</v>
          </cell>
          <cell r="D21">
            <v>105</v>
          </cell>
          <cell r="E21">
            <v>114</v>
          </cell>
        </row>
        <row r="22">
          <cell r="A22">
            <v>14</v>
          </cell>
          <cell r="B22">
            <v>14</v>
          </cell>
          <cell r="C22" t="str">
            <v>KM</v>
          </cell>
          <cell r="D22">
            <v>109</v>
          </cell>
          <cell r="E22">
            <v>118</v>
          </cell>
        </row>
        <row r="23">
          <cell r="A23">
            <v>15</v>
          </cell>
          <cell r="B23">
            <v>15</v>
          </cell>
          <cell r="C23" t="str">
            <v>KM</v>
          </cell>
          <cell r="D23">
            <v>112</v>
          </cell>
          <cell r="E23">
            <v>120</v>
          </cell>
        </row>
        <row r="24">
          <cell r="A24">
            <v>16</v>
          </cell>
          <cell r="B24">
            <v>16</v>
          </cell>
          <cell r="C24" t="str">
            <v>KM</v>
          </cell>
          <cell r="D24">
            <v>114</v>
          </cell>
          <cell r="E24">
            <v>123</v>
          </cell>
        </row>
        <row r="25">
          <cell r="A25">
            <v>18</v>
          </cell>
          <cell r="B25">
            <v>18</v>
          </cell>
          <cell r="C25" t="str">
            <v>KM</v>
          </cell>
          <cell r="D25">
            <v>122</v>
          </cell>
          <cell r="E25">
            <v>130</v>
          </cell>
        </row>
        <row r="26">
          <cell r="A26">
            <v>19</v>
          </cell>
          <cell r="B26">
            <v>19</v>
          </cell>
          <cell r="C26" t="str">
            <v>KM</v>
          </cell>
          <cell r="D26">
            <v>125</v>
          </cell>
          <cell r="E26">
            <v>132</v>
          </cell>
        </row>
        <row r="27">
          <cell r="A27">
            <v>20</v>
          </cell>
          <cell r="B27">
            <v>20</v>
          </cell>
          <cell r="C27" t="str">
            <v>KM</v>
          </cell>
          <cell r="D27">
            <v>129</v>
          </cell>
          <cell r="E27">
            <v>137</v>
          </cell>
        </row>
        <row r="28">
          <cell r="A28">
            <v>21</v>
          </cell>
          <cell r="B28">
            <v>21</v>
          </cell>
          <cell r="C28" t="str">
            <v>KM</v>
          </cell>
          <cell r="D28">
            <v>131.80000000000001</v>
          </cell>
          <cell r="E28">
            <v>140.4</v>
          </cell>
        </row>
        <row r="29">
          <cell r="A29">
            <v>22</v>
          </cell>
          <cell r="B29">
            <v>22</v>
          </cell>
          <cell r="C29" t="str">
            <v>KM</v>
          </cell>
          <cell r="D29">
            <v>134.6</v>
          </cell>
          <cell r="E29">
            <v>143.80000000000001</v>
          </cell>
        </row>
        <row r="30">
          <cell r="A30">
            <v>23</v>
          </cell>
          <cell r="B30">
            <v>23</v>
          </cell>
          <cell r="C30" t="str">
            <v>KM</v>
          </cell>
          <cell r="D30">
            <v>137.4</v>
          </cell>
          <cell r="E30">
            <v>147.19999999999999</v>
          </cell>
        </row>
        <row r="31">
          <cell r="A31">
            <v>24</v>
          </cell>
          <cell r="B31">
            <v>24</v>
          </cell>
          <cell r="C31" t="str">
            <v>KM</v>
          </cell>
          <cell r="D31">
            <v>140.19999999999999</v>
          </cell>
          <cell r="E31">
            <v>150.6</v>
          </cell>
        </row>
        <row r="32">
          <cell r="A32">
            <v>25</v>
          </cell>
          <cell r="B32">
            <v>25</v>
          </cell>
          <cell r="C32" t="str">
            <v>KM</v>
          </cell>
          <cell r="D32">
            <v>143</v>
          </cell>
          <cell r="E32">
            <v>154</v>
          </cell>
        </row>
        <row r="33">
          <cell r="A33">
            <v>26</v>
          </cell>
          <cell r="B33">
            <v>26</v>
          </cell>
          <cell r="C33" t="str">
            <v>KM</v>
          </cell>
          <cell r="D33">
            <v>145.80000000000001</v>
          </cell>
          <cell r="E33">
            <v>157.4</v>
          </cell>
        </row>
        <row r="34">
          <cell r="A34">
            <v>27</v>
          </cell>
          <cell r="B34">
            <v>27</v>
          </cell>
          <cell r="C34" t="str">
            <v>KM</v>
          </cell>
          <cell r="D34">
            <v>148.6</v>
          </cell>
          <cell r="E34">
            <v>160.80000000000001</v>
          </cell>
        </row>
        <row r="35">
          <cell r="A35">
            <v>28</v>
          </cell>
          <cell r="B35">
            <v>28</v>
          </cell>
          <cell r="C35" t="str">
            <v>KM</v>
          </cell>
          <cell r="D35">
            <v>151.4</v>
          </cell>
          <cell r="E35">
            <v>164.2</v>
          </cell>
        </row>
        <row r="36">
          <cell r="A36">
            <v>29</v>
          </cell>
          <cell r="B36">
            <v>29</v>
          </cell>
          <cell r="C36" t="str">
            <v>KM</v>
          </cell>
          <cell r="D36">
            <v>154.19999999999999</v>
          </cell>
          <cell r="E36">
            <v>167.6</v>
          </cell>
        </row>
        <row r="37">
          <cell r="A37">
            <v>30</v>
          </cell>
          <cell r="B37">
            <v>30</v>
          </cell>
          <cell r="C37" t="str">
            <v>KM</v>
          </cell>
          <cell r="D37">
            <v>157</v>
          </cell>
          <cell r="E37">
            <v>171</v>
          </cell>
        </row>
        <row r="38">
          <cell r="A38">
            <v>31</v>
          </cell>
          <cell r="B38">
            <v>31</v>
          </cell>
          <cell r="C38" t="str">
            <v>KM</v>
          </cell>
          <cell r="D38">
            <v>159.80000000000001</v>
          </cell>
          <cell r="E38">
            <v>174.4</v>
          </cell>
        </row>
        <row r="39">
          <cell r="A39">
            <v>32</v>
          </cell>
          <cell r="B39">
            <v>32</v>
          </cell>
          <cell r="C39" t="str">
            <v>KM</v>
          </cell>
          <cell r="D39">
            <v>162.6</v>
          </cell>
          <cell r="E39">
            <v>177.8</v>
          </cell>
        </row>
        <row r="40">
          <cell r="A40">
            <v>33</v>
          </cell>
          <cell r="B40">
            <v>33</v>
          </cell>
          <cell r="C40" t="str">
            <v>KM</v>
          </cell>
          <cell r="D40">
            <v>165.4</v>
          </cell>
          <cell r="E40">
            <v>181.2</v>
          </cell>
        </row>
        <row r="41">
          <cell r="A41">
            <v>34</v>
          </cell>
          <cell r="B41">
            <v>34</v>
          </cell>
          <cell r="C41" t="str">
            <v>KM</v>
          </cell>
          <cell r="D41">
            <v>168.2</v>
          </cell>
          <cell r="E41">
            <v>184.6</v>
          </cell>
        </row>
        <row r="42">
          <cell r="A42">
            <v>35</v>
          </cell>
          <cell r="B42">
            <v>35</v>
          </cell>
          <cell r="C42" t="str">
            <v>KM</v>
          </cell>
          <cell r="D42">
            <v>171</v>
          </cell>
          <cell r="E42">
            <v>188</v>
          </cell>
        </row>
        <row r="43">
          <cell r="A43">
            <v>36</v>
          </cell>
          <cell r="B43">
            <v>36</v>
          </cell>
          <cell r="C43" t="str">
            <v>KM</v>
          </cell>
          <cell r="D43">
            <v>173.8</v>
          </cell>
          <cell r="E43">
            <v>191.4</v>
          </cell>
        </row>
        <row r="44">
          <cell r="A44">
            <v>37</v>
          </cell>
          <cell r="B44">
            <v>37</v>
          </cell>
          <cell r="C44" t="str">
            <v>KM</v>
          </cell>
          <cell r="D44">
            <v>176.6</v>
          </cell>
          <cell r="E44">
            <v>194.8</v>
          </cell>
        </row>
        <row r="45">
          <cell r="A45">
            <v>38</v>
          </cell>
          <cell r="B45">
            <v>38</v>
          </cell>
          <cell r="C45" t="str">
            <v>KM</v>
          </cell>
          <cell r="D45">
            <v>179.4</v>
          </cell>
          <cell r="E45">
            <v>198.2</v>
          </cell>
        </row>
        <row r="46">
          <cell r="A46">
            <v>39</v>
          </cell>
          <cell r="B46">
            <v>39</v>
          </cell>
          <cell r="C46" t="str">
            <v>KM</v>
          </cell>
          <cell r="D46">
            <v>182.2</v>
          </cell>
          <cell r="E46">
            <v>201.6</v>
          </cell>
        </row>
        <row r="47">
          <cell r="A47">
            <v>40</v>
          </cell>
          <cell r="B47">
            <v>40</v>
          </cell>
          <cell r="C47" t="str">
            <v>KM</v>
          </cell>
          <cell r="D47">
            <v>185</v>
          </cell>
          <cell r="E47">
            <v>205</v>
          </cell>
        </row>
        <row r="48">
          <cell r="A48">
            <v>41</v>
          </cell>
          <cell r="B48">
            <v>41</v>
          </cell>
          <cell r="C48" t="str">
            <v>KM</v>
          </cell>
          <cell r="D48">
            <v>187.8</v>
          </cell>
          <cell r="E48">
            <v>208.4</v>
          </cell>
        </row>
        <row r="49">
          <cell r="A49">
            <v>42</v>
          </cell>
          <cell r="B49">
            <v>42</v>
          </cell>
          <cell r="C49" t="str">
            <v>KM</v>
          </cell>
          <cell r="D49">
            <v>190.6</v>
          </cell>
          <cell r="E49">
            <v>211.8</v>
          </cell>
        </row>
        <row r="50">
          <cell r="A50">
            <v>43</v>
          </cell>
          <cell r="B50">
            <v>43</v>
          </cell>
          <cell r="C50" t="str">
            <v>KM</v>
          </cell>
          <cell r="D50">
            <v>193.4</v>
          </cell>
          <cell r="E50">
            <v>215.2</v>
          </cell>
        </row>
        <row r="51">
          <cell r="A51">
            <v>44</v>
          </cell>
          <cell r="B51">
            <v>44</v>
          </cell>
          <cell r="C51" t="str">
            <v>KM</v>
          </cell>
          <cell r="D51">
            <v>196.2</v>
          </cell>
          <cell r="E51">
            <v>218.6</v>
          </cell>
        </row>
        <row r="52">
          <cell r="A52">
            <v>45</v>
          </cell>
          <cell r="B52">
            <v>45</v>
          </cell>
          <cell r="C52" t="str">
            <v>KM</v>
          </cell>
          <cell r="D52">
            <v>199</v>
          </cell>
          <cell r="E52">
            <v>222</v>
          </cell>
        </row>
        <row r="53">
          <cell r="A53">
            <v>46</v>
          </cell>
          <cell r="B53">
            <v>46</v>
          </cell>
          <cell r="C53" t="str">
            <v>KM</v>
          </cell>
          <cell r="D53">
            <v>201.8</v>
          </cell>
          <cell r="E53">
            <v>225.4</v>
          </cell>
        </row>
        <row r="54">
          <cell r="A54">
            <v>47</v>
          </cell>
          <cell r="B54">
            <v>47</v>
          </cell>
          <cell r="C54" t="str">
            <v>KM</v>
          </cell>
          <cell r="D54">
            <v>204.6</v>
          </cell>
          <cell r="E54">
            <v>228.8</v>
          </cell>
        </row>
        <row r="55">
          <cell r="A55">
            <v>48</v>
          </cell>
          <cell r="B55">
            <v>48</v>
          </cell>
          <cell r="C55" t="str">
            <v>KM</v>
          </cell>
          <cell r="D55">
            <v>207.4</v>
          </cell>
          <cell r="E55">
            <v>232.2</v>
          </cell>
        </row>
        <row r="56">
          <cell r="A56">
            <v>49</v>
          </cell>
          <cell r="B56">
            <v>49</v>
          </cell>
          <cell r="C56" t="str">
            <v>KM</v>
          </cell>
          <cell r="D56">
            <v>210.2</v>
          </cell>
          <cell r="E56">
            <v>235.6</v>
          </cell>
        </row>
        <row r="57">
          <cell r="A57">
            <v>50</v>
          </cell>
          <cell r="B57">
            <v>50</v>
          </cell>
          <cell r="C57" t="str">
            <v>KM</v>
          </cell>
          <cell r="D57">
            <v>213</v>
          </cell>
          <cell r="E57">
            <v>239</v>
          </cell>
        </row>
        <row r="58">
          <cell r="A58">
            <v>51</v>
          </cell>
          <cell r="B58">
            <v>51</v>
          </cell>
          <cell r="C58" t="str">
            <v>KM</v>
          </cell>
          <cell r="D58">
            <v>215.6</v>
          </cell>
          <cell r="E58">
            <v>242.1</v>
          </cell>
        </row>
        <row r="59">
          <cell r="A59">
            <v>52</v>
          </cell>
          <cell r="B59">
            <v>52</v>
          </cell>
          <cell r="C59" t="str">
            <v>KM</v>
          </cell>
          <cell r="D59">
            <v>218.2</v>
          </cell>
          <cell r="E59">
            <v>245.2</v>
          </cell>
        </row>
        <row r="60">
          <cell r="A60">
            <v>53</v>
          </cell>
          <cell r="B60">
            <v>53</v>
          </cell>
          <cell r="C60" t="str">
            <v>KM</v>
          </cell>
          <cell r="D60">
            <v>220.8</v>
          </cell>
          <cell r="E60">
            <v>248.3</v>
          </cell>
        </row>
        <row r="61">
          <cell r="A61">
            <v>54</v>
          </cell>
          <cell r="B61">
            <v>54</v>
          </cell>
          <cell r="C61" t="str">
            <v>KM</v>
          </cell>
          <cell r="D61">
            <v>223.4</v>
          </cell>
          <cell r="E61">
            <v>251.4</v>
          </cell>
        </row>
        <row r="62">
          <cell r="A62">
            <v>55</v>
          </cell>
          <cell r="B62">
            <v>55</v>
          </cell>
          <cell r="C62" t="str">
            <v>KM</v>
          </cell>
          <cell r="D62">
            <v>226</v>
          </cell>
          <cell r="E62">
            <v>254.5</v>
          </cell>
        </row>
        <row r="63">
          <cell r="A63">
            <v>56</v>
          </cell>
          <cell r="B63">
            <v>56</v>
          </cell>
          <cell r="C63" t="str">
            <v>KM</v>
          </cell>
          <cell r="D63">
            <v>228.6</v>
          </cell>
          <cell r="E63">
            <v>257.60000000000002</v>
          </cell>
        </row>
        <row r="64">
          <cell r="A64">
            <v>57</v>
          </cell>
          <cell r="B64">
            <v>57</v>
          </cell>
          <cell r="C64" t="str">
            <v>KM</v>
          </cell>
          <cell r="D64">
            <v>231.2</v>
          </cell>
          <cell r="E64">
            <v>260.7</v>
          </cell>
        </row>
        <row r="65">
          <cell r="A65">
            <v>58</v>
          </cell>
          <cell r="B65">
            <v>58</v>
          </cell>
          <cell r="C65" t="str">
            <v>KM</v>
          </cell>
          <cell r="D65">
            <v>233.8</v>
          </cell>
          <cell r="E65">
            <v>263.8</v>
          </cell>
        </row>
        <row r="66">
          <cell r="A66">
            <v>59</v>
          </cell>
          <cell r="B66">
            <v>59</v>
          </cell>
          <cell r="C66" t="str">
            <v>KM</v>
          </cell>
          <cell r="D66">
            <v>236.4</v>
          </cell>
          <cell r="E66">
            <v>266.89999999999998</v>
          </cell>
        </row>
        <row r="67">
          <cell r="A67">
            <v>60</v>
          </cell>
          <cell r="B67">
            <v>60</v>
          </cell>
          <cell r="C67" t="str">
            <v>KM</v>
          </cell>
          <cell r="D67">
            <v>239</v>
          </cell>
          <cell r="E67">
            <v>270</v>
          </cell>
        </row>
        <row r="68">
          <cell r="A68">
            <v>61</v>
          </cell>
          <cell r="B68">
            <v>61</v>
          </cell>
          <cell r="C68" t="str">
            <v>KM</v>
          </cell>
          <cell r="D68">
            <v>241.6</v>
          </cell>
          <cell r="E68">
            <v>273.10000000000002</v>
          </cell>
        </row>
        <row r="69">
          <cell r="A69">
            <v>62</v>
          </cell>
          <cell r="B69">
            <v>62</v>
          </cell>
          <cell r="C69" t="str">
            <v>KM</v>
          </cell>
          <cell r="D69">
            <v>244.2</v>
          </cell>
          <cell r="E69">
            <v>276.2</v>
          </cell>
        </row>
        <row r="70">
          <cell r="A70">
            <v>63</v>
          </cell>
          <cell r="B70">
            <v>63</v>
          </cell>
          <cell r="C70" t="str">
            <v>KM</v>
          </cell>
          <cell r="D70">
            <v>246.8</v>
          </cell>
          <cell r="E70">
            <v>279.3</v>
          </cell>
        </row>
        <row r="71">
          <cell r="A71">
            <v>64</v>
          </cell>
          <cell r="B71">
            <v>64</v>
          </cell>
          <cell r="C71" t="str">
            <v>KM</v>
          </cell>
          <cell r="D71">
            <v>249.4</v>
          </cell>
          <cell r="E71">
            <v>282.39999999999998</v>
          </cell>
        </row>
        <row r="72">
          <cell r="A72">
            <v>65</v>
          </cell>
          <cell r="B72">
            <v>65</v>
          </cell>
          <cell r="C72" t="str">
            <v>KM</v>
          </cell>
          <cell r="D72">
            <v>252</v>
          </cell>
          <cell r="E72">
            <v>285.5</v>
          </cell>
        </row>
        <row r="73">
          <cell r="A73">
            <v>66</v>
          </cell>
          <cell r="B73">
            <v>66</v>
          </cell>
          <cell r="C73" t="str">
            <v>KM</v>
          </cell>
          <cell r="D73">
            <v>254.6</v>
          </cell>
          <cell r="E73">
            <v>288.60000000000002</v>
          </cell>
        </row>
        <row r="74">
          <cell r="A74">
            <v>67</v>
          </cell>
          <cell r="B74">
            <v>67</v>
          </cell>
          <cell r="C74" t="str">
            <v>KM</v>
          </cell>
          <cell r="D74">
            <v>257.2</v>
          </cell>
          <cell r="E74">
            <v>291.7</v>
          </cell>
        </row>
        <row r="75">
          <cell r="A75">
            <v>68</v>
          </cell>
          <cell r="B75">
            <v>68</v>
          </cell>
          <cell r="C75" t="str">
            <v>KM</v>
          </cell>
          <cell r="D75">
            <v>259.8</v>
          </cell>
          <cell r="E75">
            <v>294.8</v>
          </cell>
        </row>
        <row r="76">
          <cell r="A76">
            <v>69</v>
          </cell>
          <cell r="B76">
            <v>69</v>
          </cell>
          <cell r="C76" t="str">
            <v>KM</v>
          </cell>
          <cell r="D76">
            <v>262.39999999999998</v>
          </cell>
          <cell r="E76">
            <v>297.89999999999998</v>
          </cell>
        </row>
        <row r="77">
          <cell r="A77">
            <v>70</v>
          </cell>
          <cell r="B77">
            <v>70</v>
          </cell>
          <cell r="C77" t="str">
            <v>KM</v>
          </cell>
          <cell r="D77">
            <v>265</v>
          </cell>
          <cell r="E77">
            <v>301</v>
          </cell>
        </row>
        <row r="78">
          <cell r="A78">
            <v>71</v>
          </cell>
          <cell r="B78">
            <v>71</v>
          </cell>
          <cell r="C78" t="str">
            <v>KM</v>
          </cell>
          <cell r="D78">
            <v>267.60000000000002</v>
          </cell>
          <cell r="E78">
            <v>304.10000000000002</v>
          </cell>
        </row>
        <row r="79">
          <cell r="A79">
            <v>72</v>
          </cell>
          <cell r="B79">
            <v>72</v>
          </cell>
          <cell r="C79" t="str">
            <v>KM</v>
          </cell>
          <cell r="D79">
            <v>270.2</v>
          </cell>
          <cell r="E79">
            <v>307.2</v>
          </cell>
        </row>
        <row r="80">
          <cell r="A80">
            <v>73</v>
          </cell>
          <cell r="B80">
            <v>73</v>
          </cell>
          <cell r="C80" t="str">
            <v>KM</v>
          </cell>
          <cell r="D80">
            <v>272.8</v>
          </cell>
          <cell r="E80">
            <v>310.3</v>
          </cell>
        </row>
        <row r="81">
          <cell r="A81">
            <v>74</v>
          </cell>
          <cell r="B81">
            <v>74</v>
          </cell>
          <cell r="C81" t="str">
            <v>KM</v>
          </cell>
          <cell r="D81">
            <v>275.39999999999998</v>
          </cell>
          <cell r="E81">
            <v>313.39999999999998</v>
          </cell>
        </row>
        <row r="82">
          <cell r="A82">
            <v>75</v>
          </cell>
          <cell r="B82">
            <v>75</v>
          </cell>
          <cell r="C82" t="str">
            <v>KM</v>
          </cell>
          <cell r="D82">
            <v>278</v>
          </cell>
          <cell r="E82">
            <v>316.5</v>
          </cell>
        </row>
        <row r="83">
          <cell r="A83">
            <v>76</v>
          </cell>
          <cell r="B83">
            <v>76</v>
          </cell>
          <cell r="C83" t="str">
            <v>KM</v>
          </cell>
          <cell r="D83">
            <v>280.60000000000002</v>
          </cell>
          <cell r="E83">
            <v>319.60000000000002</v>
          </cell>
        </row>
        <row r="84">
          <cell r="A84">
            <v>77</v>
          </cell>
          <cell r="B84">
            <v>77</v>
          </cell>
          <cell r="C84" t="str">
            <v>KM</v>
          </cell>
          <cell r="D84">
            <v>283.2</v>
          </cell>
          <cell r="E84">
            <v>322.7</v>
          </cell>
        </row>
        <row r="85">
          <cell r="A85">
            <v>78</v>
          </cell>
          <cell r="B85">
            <v>78</v>
          </cell>
          <cell r="C85" t="str">
            <v>KM</v>
          </cell>
          <cell r="D85">
            <v>285.8</v>
          </cell>
          <cell r="E85">
            <v>325.8</v>
          </cell>
        </row>
        <row r="86">
          <cell r="A86">
            <v>79</v>
          </cell>
          <cell r="B86">
            <v>79</v>
          </cell>
          <cell r="C86" t="str">
            <v>KM</v>
          </cell>
          <cell r="D86">
            <v>288.39999999999998</v>
          </cell>
          <cell r="E86">
            <v>328.9</v>
          </cell>
        </row>
        <row r="87">
          <cell r="A87">
            <v>80</v>
          </cell>
          <cell r="B87">
            <v>80</v>
          </cell>
          <cell r="C87" t="str">
            <v>KM</v>
          </cell>
          <cell r="D87">
            <v>291</v>
          </cell>
          <cell r="E87">
            <v>332</v>
          </cell>
        </row>
        <row r="88">
          <cell r="A88">
            <v>81</v>
          </cell>
          <cell r="B88">
            <v>81</v>
          </cell>
          <cell r="C88" t="str">
            <v>KM</v>
          </cell>
          <cell r="D88">
            <v>293.60000000000002</v>
          </cell>
          <cell r="E88">
            <v>335.1</v>
          </cell>
        </row>
        <row r="89">
          <cell r="A89">
            <v>82</v>
          </cell>
          <cell r="B89">
            <v>82</v>
          </cell>
          <cell r="C89" t="str">
            <v>KM</v>
          </cell>
          <cell r="D89">
            <v>296.2</v>
          </cell>
          <cell r="E89">
            <v>338.2</v>
          </cell>
        </row>
        <row r="90">
          <cell r="A90">
            <v>83</v>
          </cell>
          <cell r="B90">
            <v>83</v>
          </cell>
          <cell r="C90" t="str">
            <v>KM</v>
          </cell>
          <cell r="D90">
            <v>298.8</v>
          </cell>
          <cell r="E90">
            <v>341.3</v>
          </cell>
        </row>
        <row r="91">
          <cell r="A91">
            <v>84</v>
          </cell>
          <cell r="B91">
            <v>84</v>
          </cell>
          <cell r="C91" t="str">
            <v>KM</v>
          </cell>
          <cell r="D91">
            <v>301.39999999999998</v>
          </cell>
          <cell r="E91">
            <v>344.4</v>
          </cell>
        </row>
        <row r="92">
          <cell r="A92">
            <v>85</v>
          </cell>
          <cell r="B92">
            <v>85</v>
          </cell>
          <cell r="C92" t="str">
            <v>KM</v>
          </cell>
          <cell r="D92">
            <v>304</v>
          </cell>
          <cell r="E92">
            <v>347.5</v>
          </cell>
        </row>
        <row r="93">
          <cell r="A93">
            <v>86</v>
          </cell>
          <cell r="B93">
            <v>86</v>
          </cell>
          <cell r="C93" t="str">
            <v>KM</v>
          </cell>
          <cell r="D93">
            <v>306.60000000000002</v>
          </cell>
          <cell r="E93">
            <v>350.6</v>
          </cell>
        </row>
        <row r="94">
          <cell r="A94">
            <v>87</v>
          </cell>
          <cell r="B94">
            <v>87</v>
          </cell>
          <cell r="C94" t="str">
            <v>KM</v>
          </cell>
          <cell r="D94">
            <v>309.2</v>
          </cell>
          <cell r="E94">
            <v>353.7</v>
          </cell>
        </row>
        <row r="95">
          <cell r="A95">
            <v>88</v>
          </cell>
          <cell r="B95">
            <v>88</v>
          </cell>
          <cell r="C95" t="str">
            <v>KM</v>
          </cell>
          <cell r="D95">
            <v>311.8</v>
          </cell>
          <cell r="E95">
            <v>356.8</v>
          </cell>
        </row>
        <row r="96">
          <cell r="A96">
            <v>89</v>
          </cell>
          <cell r="B96">
            <v>89</v>
          </cell>
          <cell r="C96" t="str">
            <v>KM</v>
          </cell>
          <cell r="D96">
            <v>314.39999999999998</v>
          </cell>
          <cell r="E96">
            <v>359.9</v>
          </cell>
        </row>
        <row r="97">
          <cell r="A97">
            <v>90</v>
          </cell>
          <cell r="B97">
            <v>90</v>
          </cell>
          <cell r="C97" t="str">
            <v>KM</v>
          </cell>
          <cell r="D97">
            <v>317</v>
          </cell>
          <cell r="E97">
            <v>363</v>
          </cell>
        </row>
        <row r="98">
          <cell r="A98">
            <v>91</v>
          </cell>
          <cell r="B98">
            <v>91</v>
          </cell>
          <cell r="C98" t="str">
            <v>KM</v>
          </cell>
          <cell r="D98">
            <v>319.60000000000002</v>
          </cell>
          <cell r="E98">
            <v>366.1</v>
          </cell>
        </row>
        <row r="99">
          <cell r="A99">
            <v>92</v>
          </cell>
          <cell r="B99">
            <v>92</v>
          </cell>
          <cell r="C99" t="str">
            <v>KM</v>
          </cell>
          <cell r="D99">
            <v>322.2</v>
          </cell>
          <cell r="E99">
            <v>369.2</v>
          </cell>
        </row>
        <row r="100">
          <cell r="A100">
            <v>93</v>
          </cell>
          <cell r="B100">
            <v>93</v>
          </cell>
          <cell r="C100" t="str">
            <v>KM</v>
          </cell>
          <cell r="D100">
            <v>324.8</v>
          </cell>
          <cell r="E100">
            <v>372.3</v>
          </cell>
        </row>
        <row r="101">
          <cell r="A101">
            <v>94</v>
          </cell>
          <cell r="B101">
            <v>94</v>
          </cell>
          <cell r="C101" t="str">
            <v>KM</v>
          </cell>
          <cell r="D101">
            <v>327.39999999999998</v>
          </cell>
          <cell r="E101">
            <v>375.4</v>
          </cell>
        </row>
        <row r="102">
          <cell r="A102">
            <v>95</v>
          </cell>
          <cell r="B102">
            <v>95</v>
          </cell>
          <cell r="C102" t="str">
            <v>KM</v>
          </cell>
          <cell r="D102">
            <v>330</v>
          </cell>
          <cell r="E102">
            <v>378.5</v>
          </cell>
        </row>
        <row r="103">
          <cell r="A103">
            <v>96</v>
          </cell>
          <cell r="B103">
            <v>96</v>
          </cell>
          <cell r="C103" t="str">
            <v>KM</v>
          </cell>
          <cell r="D103">
            <v>332.6</v>
          </cell>
          <cell r="E103">
            <v>381.6</v>
          </cell>
        </row>
        <row r="104">
          <cell r="A104">
            <v>97</v>
          </cell>
          <cell r="B104">
            <v>97</v>
          </cell>
          <cell r="C104" t="str">
            <v>KM</v>
          </cell>
          <cell r="D104">
            <v>335.2</v>
          </cell>
          <cell r="E104">
            <v>384.7</v>
          </cell>
        </row>
        <row r="105">
          <cell r="A105">
            <v>98</v>
          </cell>
          <cell r="B105">
            <v>98</v>
          </cell>
          <cell r="C105" t="str">
            <v>KM</v>
          </cell>
          <cell r="D105">
            <v>337.8</v>
          </cell>
          <cell r="E105">
            <v>387.8</v>
          </cell>
        </row>
        <row r="106">
          <cell r="A106">
            <v>99</v>
          </cell>
          <cell r="B106">
            <v>99</v>
          </cell>
          <cell r="C106" t="str">
            <v>KM</v>
          </cell>
          <cell r="D106">
            <v>340.4</v>
          </cell>
          <cell r="E106">
            <v>390.9</v>
          </cell>
        </row>
        <row r="107">
          <cell r="A107">
            <v>100</v>
          </cell>
          <cell r="B107">
            <v>100</v>
          </cell>
          <cell r="C107" t="str">
            <v>KM</v>
          </cell>
          <cell r="D107">
            <v>343</v>
          </cell>
          <cell r="E107">
            <v>394</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refreshError="1"/>
      <sheetData sheetId="40" refreshError="1"/>
      <sheetData sheetId="41"/>
      <sheetData sheetId="42"/>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
      <sheetName val="TS Memo"/>
      <sheetName val="Sp Report"/>
      <sheetName val="note"/>
      <sheetName val="BTR"/>
      <sheetName val="mlead"/>
      <sheetName val="lead"/>
      <sheetName val="RMR"/>
      <sheetName val="CD Data (Morth)"/>
      <sheetName val="Rd Det Est"/>
      <sheetName val="Rd abs Est"/>
      <sheetName val="HP Det est"/>
      <sheetName val="HP Abs Est"/>
      <sheetName val="CBR"/>
      <sheetName val="Gen Abs"/>
    </sheetNames>
    <sheetDataSet>
      <sheetData sheetId="0"/>
      <sheetData sheetId="1"/>
      <sheetData sheetId="2">
        <row r="27">
          <cell r="E27" t="str">
            <v>VIJAYAWADA</v>
          </cell>
        </row>
        <row r="28">
          <cell r="E28" t="str">
            <v>VIJAYAWADA</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
      <sheetName val="TS Memo"/>
      <sheetName val="Sp Report"/>
      <sheetName val="note"/>
      <sheetName val="BTR"/>
      <sheetName val="mlead"/>
      <sheetName val="lead"/>
      <sheetName val="RMR"/>
      <sheetName val="CD Data (Morth)"/>
      <sheetName val="Rd Det Est"/>
      <sheetName val="Rd abs Est"/>
      <sheetName val="HP Det est"/>
      <sheetName val="HP Abs Est"/>
      <sheetName val="CBR"/>
      <sheetName val="Gen Abs"/>
    </sheetNames>
    <sheetDataSet>
      <sheetData sheetId="0"/>
      <sheetData sheetId="1"/>
      <sheetData sheetId="2">
        <row r="27">
          <cell r="E27" t="str">
            <v>VIJAYAWADA</v>
          </cell>
        </row>
        <row r="28">
          <cell r="E28" t="str">
            <v>VIJAYAWADA</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p"/>
      <sheetName val="data_new"/>
      <sheetName val="lead-st"/>
      <sheetName val="v"/>
      <sheetName val="r"/>
      <sheetName val="l"/>
      <sheetName val="Data.F8.BTR"/>
      <sheetName val="rdamdata"/>
      <sheetName val="leads"/>
      <sheetName val="Lead statement ss5"/>
      <sheetName val="Lead_statement_ss5"/>
      <sheetName val="Material"/>
      <sheetName val="Plant &amp;  Machinery"/>
      <sheetName val="Data_F8_BTR"/>
      <sheetName val="Plant_&amp;__Machinery"/>
      <sheetName val="Labour"/>
      <sheetName val="ssr-rates"/>
      <sheetName val="DATA"/>
      <sheetName val="HDPE"/>
      <sheetName val="DI"/>
      <sheetName val="pvc"/>
      <sheetName val="Sheet1"/>
      <sheetName val="Lead"/>
      <sheetName val="data existing_do not delete"/>
      <sheetName val="Rates"/>
      <sheetName val="PH data"/>
      <sheetName val="DATA_PRG"/>
      <sheetName val="clvrt_data"/>
      <sheetName val="t_prsr"/>
      <sheetName val="wh"/>
      <sheetName val="Rates-May-14"/>
      <sheetName val="TOP SLAB-beams"/>
      <sheetName val="int-Dia-pvc"/>
      <sheetName val="Plant 㫨  Machinery"/>
      <sheetName val="Plant_㫨__Machinery"/>
      <sheetName val="Data_F8_BTR3"/>
      <sheetName val="Plant_&amp;__Machinery3"/>
      <sheetName val="Lead_statement_ss53"/>
      <sheetName val="Data_F8_BTR1"/>
      <sheetName val="Plant_&amp;__Machinery1"/>
      <sheetName val="Lead_statement_ss51"/>
      <sheetName val="Data_F8_BTR2"/>
      <sheetName val="Plant_&amp;__Machinery2"/>
      <sheetName val="Lead_statement_ss52"/>
      <sheetName val="Nspt-smp-final-ORIGINAL"/>
      <sheetName val="Works"/>
      <sheetName val="RMR"/>
      <sheetName val="General"/>
      <sheetName val="Lɥad"/>
      <sheetName val="id"/>
      <sheetName val="Bitumen trunk"/>
      <sheetName val="Feeder"/>
      <sheetName val="R99 etc"/>
      <sheetName val="Trunk unpaved"/>
      <sheetName val="m"/>
      <sheetName val="Levels"/>
      <sheetName val="MRATES"/>
      <sheetName val="mlead"/>
      <sheetName val="abs road"/>
      <sheetName val="coverpage"/>
      <sheetName val="Road data"/>
      <sheetName val="R_Det"/>
      <sheetName val="DATA-BASE"/>
      <sheetName val="DATA-ABSTRACT"/>
      <sheetName val="Class IV Qtr. Ele"/>
      <sheetName val="Bridge Data 2005-06"/>
      <sheetName val="bom"/>
      <sheetName val="Lead statement"/>
      <sheetName val="GROUND FLOOR"/>
      <sheetName val="water-hammar-strenght"/>
      <sheetName val="hdpe weights"/>
      <sheetName val="PVC weights"/>
      <sheetName val="0000000000000"/>
      <sheetName val="SSR"/>
      <sheetName val="VC 80"/>
      <sheetName val="VC 450"/>
      <sheetName val="hdpe_basic"/>
      <sheetName val="pvc_basic"/>
      <sheetName val="Common "/>
      <sheetName val="Delivery mains"/>
      <sheetName val="bundqty"/>
      <sheetName val="CONST"/>
      <sheetName val="Road data-TDR"/>
      <sheetName val="RMR.PS"/>
      <sheetName val="BTR.PS"/>
      <sheetName val="Road data.PS"/>
      <sheetName val="Abs"/>
      <sheetName val="X-2"/>
      <sheetName val="maya"/>
      <sheetName val="Specification"/>
      <sheetName val="Specification report"/>
      <sheetName val="data_existing_do_not_delete2"/>
      <sheetName val="Bitumen_trunk2"/>
      <sheetName val="R99_etc2"/>
      <sheetName val="Trunk_unpaved2"/>
      <sheetName val="abs_road2"/>
      <sheetName val="Road_data2"/>
      <sheetName val="Class_IV_Qtr__Ele2"/>
      <sheetName val="Bridge_Data_2005-062"/>
      <sheetName val="Lead_statement2"/>
      <sheetName val="GROUND_FLOOR2"/>
      <sheetName val="data_existing_do_not_delete"/>
      <sheetName val="Bitumen_trunk"/>
      <sheetName val="R99_etc"/>
      <sheetName val="Trunk_unpaved"/>
      <sheetName val="abs_road"/>
      <sheetName val="Road_data"/>
      <sheetName val="Class_IV_Qtr__Ele"/>
      <sheetName val="Bridge_Data_2005-06"/>
      <sheetName val="Lead_statement"/>
      <sheetName val="GROUND_FLOOR"/>
      <sheetName val="data_existing_do_not_delete1"/>
      <sheetName val="Bitumen_trunk1"/>
      <sheetName val="R99_etc1"/>
      <sheetName val="Trunk_unpaved1"/>
      <sheetName val="abs_road1"/>
      <sheetName val="Road_data1"/>
      <sheetName val="Class_IV_Qtr__Ele1"/>
      <sheetName val="Bridge_Data_2005-061"/>
      <sheetName val="Lead_statement1"/>
      <sheetName val="GROUND_FLOOR1"/>
      <sheetName val="Analy"/>
      <sheetName val="1-Pop Proj"/>
      <sheetName val="Estimate "/>
      <sheetName val="banilad"/>
      <sheetName val="SECPROP"/>
      <sheetName val="CABLENOS."/>
      <sheetName val="Main sheet"/>
      <sheetName val="PROCTOR"/>
      <sheetName val="Ins &amp; Bonds"/>
      <sheetName val="A-3.1"/>
      <sheetName val="Client req"/>
      <sheetName val="final abstract"/>
      <sheetName val="MRoad data"/>
      <sheetName val="detls"/>
      <sheetName val="Sheet2"/>
      <sheetName val="Sheet3"/>
      <sheetName val="Sheet1 (2)"/>
      <sheetName val="wt of CID joint"/>
      <sheetName val="AC DAta"/>
      <sheetName val="Pipe Pilne MAch"/>
      <sheetName val="Sheet4"/>
      <sheetName val="Indurhty"/>
      <sheetName val="Indurhty 2016-17"/>
      <sheetName val="Sheet5"/>
      <sheetName val="1"/>
      <sheetName val="2"/>
      <sheetName val="3"/>
      <sheetName val="4"/>
      <sheetName val="Tees"/>
      <sheetName val="PUMP_DATA"/>
      <sheetName val="C-data"/>
      <sheetName val="RWS"/>
      <sheetName val="Entry"/>
      <sheetName val="Rates SSR 2008-09"/>
      <sheetName val="index"/>
      <sheetName val="BOQ (2)"/>
      <sheetName val="FORM-W3"/>
      <sheetName val="Cash2"/>
      <sheetName val="Design"/>
      <sheetName val="Usage"/>
      <sheetName val="BWSCPlt"/>
      <sheetName val="CI"/>
      <sheetName val="G.R.P"/>
      <sheetName val="PSC REVISED"/>
      <sheetName val="Quarry"/>
      <sheetName val="Line"/>
      <sheetName val="BTR"/>
      <sheetName val="CRUST"/>
      <sheetName val="QDTS"/>
      <sheetName val="Abs_CD_2"/>
      <sheetName val="road est"/>
      <sheetName val="ECV"/>
      <sheetName val="COVER"/>
      <sheetName val="DATA SHEET"/>
      <sheetName val="ANAL-PIPE LINE"/>
      <sheetName val="MS Pipe Working"/>
      <sheetName val="wh_data"/>
      <sheetName val="wh_data_R"/>
      <sheetName val="CPHEEO"/>
      <sheetName val="input"/>
      <sheetName val="civ data"/>
      <sheetName val="Rate Analysis"/>
      <sheetName val="HDPE-pipe-rates"/>
      <sheetName val="pvc-pipe-rates"/>
      <sheetName val="650kL-design-final"/>
      <sheetName val="_5wgdhabfinal00_01"/>
      <sheetName val="SPT vs PHI"/>
      <sheetName val="PS1"/>
      <sheetName val="Data_F8_BTR4"/>
      <sheetName val="Plant_&amp;__Machinery4"/>
      <sheetName val="Lead_statement_ss54"/>
      <sheetName val="data_existing_do_not_delete3"/>
      <sheetName val="TOP_SLAB-beams"/>
      <sheetName val="Plant_㫨__Machinery1"/>
      <sheetName val="Common_"/>
      <sheetName val="Bitumen_trunk3"/>
      <sheetName val="R99_etc3"/>
      <sheetName val="Trunk_unpaved3"/>
      <sheetName val="abs_road3"/>
      <sheetName val="Road_data3"/>
      <sheetName val="Class_IV_Qtr__Ele3"/>
      <sheetName val="Bridge_Data_2005-063"/>
      <sheetName val="Lead_statement3"/>
      <sheetName val="GROUND_FLOOR3"/>
      <sheetName val="hdpe_weights"/>
      <sheetName val="PVC_weights"/>
      <sheetName val="VC_80"/>
      <sheetName val="VC_450"/>
      <sheetName val="PH_data"/>
      <sheetName val="Delivery_mains"/>
      <sheetName val="Ins_&amp;_Bonds"/>
      <sheetName val="A-3_1"/>
      <sheetName val="Client_req"/>
      <sheetName val="Specification_report"/>
      <sheetName val="1-Pop_Proj"/>
      <sheetName val="Estimate_"/>
      <sheetName val="CABLENOS_"/>
      <sheetName val="Main_sheet"/>
      <sheetName val="MRoad_data"/>
      <sheetName val="final_abstract"/>
      <sheetName val="Sheet1_(2)"/>
      <sheetName val="wt_of_CID_joint"/>
      <sheetName val="AC_DAta"/>
      <sheetName val="Pipe_Pilne_MAch"/>
      <sheetName val="Indurhty_2016-17"/>
      <sheetName val="Exp"/>
      <sheetName val="A 3_7"/>
      <sheetName val="Road Detail Est."/>
      <sheetName val="gen_abstrct"/>
      <sheetName val="sand"/>
      <sheetName val="stone"/>
      <sheetName val="Mix Design"/>
      <sheetName val="Cost of O &amp; O"/>
      <sheetName val="WATER-HAMMER"/>
      <sheetName val="Mactan"/>
      <sheetName val="Mandaue"/>
      <sheetName val="Data-ELSR"/>
      <sheetName val="Bed Class"/>
      <sheetName val="CPIPE"/>
      <sheetName val="CPIPE2"/>
      <sheetName val="Cs"/>
      <sheetName val="DVALUE"/>
      <sheetName val="THK"/>
      <sheetName val="20kL-design-final"/>
      <sheetName val="Bill-12"/>
      <sheetName val="sup dat"/>
      <sheetName val="Detail In Door Stad"/>
      <sheetName val="IDCCALHYD_GOO"/>
      <sheetName val="Detailed"/>
      <sheetName val="concrete"/>
      <sheetName val="Civil Boq"/>
      <sheetName val="Summary"/>
      <sheetName val="DATA 2021-22"/>
      <sheetName val="Staff Civil o&amp;m draft policy"/>
      <sheetName val="LEAD S 10-11"/>
      <sheetName val="Convey"/>
      <sheetName val="C.D.Abs.Est."/>
      <sheetName val="SALIENT"/>
      <sheetName val="gen"/>
      <sheetName val="10"/>
      <sheetName val="11"/>
      <sheetName val="12"/>
      <sheetName val="2A"/>
      <sheetName val="2B"/>
      <sheetName val="2C"/>
      <sheetName val="2D"/>
      <sheetName val="2E"/>
      <sheetName val="2F"/>
      <sheetName val="2G"/>
      <sheetName val="2H"/>
      <sheetName val="3A"/>
      <sheetName val="3B"/>
      <sheetName val="6A"/>
      <sheetName val="6B"/>
      <sheetName val="7A"/>
      <sheetName val="7B"/>
      <sheetName val="8A"/>
      <sheetName val="8B"/>
      <sheetName val="9A"/>
      <sheetName val="9B"/>
      <sheetName val="9C"/>
      <sheetName val="9D"/>
      <sheetName val="9E"/>
      <sheetName val="9F"/>
      <sheetName val="9G"/>
      <sheetName val="9H"/>
      <sheetName val="9I"/>
      <sheetName val="9J"/>
      <sheetName val="9K"/>
      <sheetName val="5"/>
      <sheetName val="13"/>
      <sheetName val="14"/>
      <sheetName val="TBAL9697 -group wise  sdpl"/>
      <sheetName val="p&amp;m"/>
      <sheetName val="Staff Acco."/>
      <sheetName val="Cd"/>
      <sheetName val="SewerCAD MH Data"/>
      <sheetName val="Design 2040 Design Flows-(1)"/>
      <sheetName val="SewerCAD Pipe Data-Actual 2040"/>
      <sheetName val="CONNECT"/>
      <sheetName val="analysis"/>
      <sheetName val="not req 3"/>
      <sheetName val="nodes"/>
      <sheetName val="int-Dia"/>
      <sheetName val="habs-list"/>
      <sheetName val="Rates_SSR_2008-09"/>
      <sheetName val="RMR_PS"/>
      <sheetName val="BTR_PS"/>
      <sheetName val="Road_data_PS"/>
      <sheetName val="Road_data-TDR"/>
      <sheetName val="BOQ_(2)"/>
      <sheetName val="Data_F8_BTR5"/>
      <sheetName val="Plant_&amp;__Machinery5"/>
      <sheetName val="Lead_statement_ss55"/>
      <sheetName val="data_existing_do_not_delete4"/>
      <sheetName val="TOP_SLAB-beams1"/>
      <sheetName val="Plant_㫨__Machinery2"/>
      <sheetName val="PH_data1"/>
      <sheetName val="Bitumen_trunk4"/>
      <sheetName val="R99_etc4"/>
      <sheetName val="Trunk_unpaved4"/>
      <sheetName val="abs_road4"/>
      <sheetName val="Road_data4"/>
      <sheetName val="Class_IV_Qtr__Ele4"/>
      <sheetName val="Bridge_Data_2005-064"/>
      <sheetName val="Lead_statement4"/>
      <sheetName val="GROUND_FLOOR4"/>
      <sheetName val="hdpe_weights1"/>
      <sheetName val="PVC_weights1"/>
      <sheetName val="VC_801"/>
      <sheetName val="VC_4501"/>
      <sheetName val="Rates_SSR_2008-091"/>
      <sheetName val="Ins_&amp;_Bonds1"/>
      <sheetName val="A-3_11"/>
      <sheetName val="Client_req1"/>
      <sheetName val="MRoad_data1"/>
      <sheetName val="Sheet1_(2)1"/>
      <sheetName val="wt_of_CID_joint1"/>
      <sheetName val="AC_DAta1"/>
      <sheetName val="Pipe_Pilne_MAch1"/>
      <sheetName val="Indurhty_2016-171"/>
      <sheetName val="Delivery_mains1"/>
      <sheetName val="GF SB Ok "/>
      <sheetName val="other rates"/>
      <sheetName val="MTC-estimate"/>
      <sheetName val="Gen Abs"/>
      <sheetName val="Data_Base"/>
      <sheetName val="Work_sheet"/>
      <sheetName val="SUMP1420KL@HW"/>
      <sheetName val="1V800"/>
      <sheetName val="Rate"/>
      <sheetName val="EDWise"/>
      <sheetName val="Civil-works"/>
      <sheetName val="BLK3"/>
      <sheetName val="BLK2"/>
      <sheetName val="E &amp; R"/>
      <sheetName val="radar"/>
      <sheetName val="UG"/>
      <sheetName val="Hire"/>
      <sheetName val="foundation(V)"/>
      <sheetName val="Data-2011-12"/>
      <sheetName val="DL CAL"/>
      <sheetName val="slab"/>
      <sheetName val="Flanged Beams"/>
      <sheetName val="Rectangular Beam"/>
      <sheetName val="Basic data "/>
      <sheetName val="pop"/>
      <sheetName val="hdpe-rates"/>
      <sheetName val="pvc-rates"/>
      <sheetName val="TTL"/>
      <sheetName val="Admin"/>
      <sheetName val="Interface_SC"/>
      <sheetName val="Calc_ISC"/>
      <sheetName val="Calc_SC"/>
      <sheetName val="Interface_ISC"/>
      <sheetName val="GD"/>
      <sheetName val="Boq"/>
      <sheetName val="Sheet11"/>
      <sheetName val="Datas"/>
      <sheetName val="Revised ANN2"/>
      <sheetName val="dist dump"/>
      <sheetName val="abst"/>
      <sheetName val="AV-DI"/>
      <sheetName val="AV-HDPE"/>
      <sheetName val="DI gate-DI"/>
      <sheetName val="DIgate_PVC "/>
      <sheetName val="1920"/>
      <sheetName val="A"/>
      <sheetName val="SOR"/>
      <sheetName val="S1BOQ"/>
      <sheetName val="Cable-data"/>
      <sheetName val="MRMECADAMoad data"/>
      <sheetName val="Common_1"/>
      <sheetName val="Specification_report1"/>
      <sheetName val="1-Pop_Proj1"/>
      <sheetName val="Estimate_1"/>
      <sheetName val="CABLENOS_1"/>
      <sheetName val="Main_sheet1"/>
      <sheetName val="final_abstract1"/>
      <sheetName val="G_R_P"/>
      <sheetName val="PSC_REVISED"/>
      <sheetName val="road_est"/>
      <sheetName val="A_3_7"/>
      <sheetName val="DATA_SHEET"/>
      <sheetName val="ANAL-PIPE_LINE"/>
      <sheetName val="MS_Pipe_Working"/>
      <sheetName val="civ_data"/>
      <sheetName val="SPT_vs_PHI"/>
      <sheetName val="Rate_Analysis"/>
      <sheetName val="Road_Detail_Est_"/>
      <sheetName val="Mix_Design"/>
      <sheetName val="Cost_of_O_&amp;_O"/>
      <sheetName val="Bed_Class"/>
      <sheetName val="sup_dat"/>
      <sheetName val="Detail_In_Door_Stad"/>
      <sheetName val="Civil_Boq"/>
      <sheetName val="DATA_2021-22"/>
      <sheetName val="Staff_Civil_o&amp;m_draft_policy"/>
      <sheetName val="LEAD_S_10-11"/>
      <sheetName val="C_D_Abs_Est_"/>
      <sheetName val="TBAL9697_-group_wise__sdpl"/>
      <sheetName val="Staff_Acco_"/>
      <sheetName val="SewerCAD_MH_Data"/>
      <sheetName val="Design_2040_Design_Flows-(1)"/>
      <sheetName val="SewerCAD_Pipe_Data-Actual_2040"/>
      <sheetName val="not_req_3"/>
      <sheetName val="Data_F8_BTR6"/>
      <sheetName val="Lead_statement_ss56"/>
      <sheetName val="Plant_&amp;__Machinery6"/>
      <sheetName val="data_existing_do_not_delete5"/>
      <sheetName val="TOP_SLAB-beams2"/>
      <sheetName val="Plant_㫨__Machinery3"/>
      <sheetName val="PH_data2"/>
      <sheetName val="Common_2"/>
      <sheetName val="hdpe_weights2"/>
      <sheetName val="PVC_weights2"/>
      <sheetName val="VC_802"/>
      <sheetName val="VC_4502"/>
      <sheetName val="Ins_&amp;_Bonds2"/>
      <sheetName val="A-3_12"/>
      <sheetName val="Client_req2"/>
      <sheetName val="MRoad_data2"/>
      <sheetName val="Bitumen_trunk5"/>
      <sheetName val="R99_etc5"/>
      <sheetName val="Trunk_unpaved5"/>
      <sheetName val="abs_road5"/>
      <sheetName val="Road_data5"/>
      <sheetName val="Class_IV_Qtr__Ele5"/>
      <sheetName val="Bridge_Data_2005-065"/>
      <sheetName val="Lead_statement5"/>
      <sheetName val="GROUND_FLOOR5"/>
      <sheetName val="Sheet1_(2)2"/>
      <sheetName val="wt_of_CID_joint2"/>
      <sheetName val="AC_DAta2"/>
      <sheetName val="Pipe_Pilne_MAch2"/>
      <sheetName val="Indurhty_2016-172"/>
      <sheetName val="Delivery_mains2"/>
      <sheetName val="RMR_PS1"/>
      <sheetName val="BTR_PS1"/>
      <sheetName val="Road_data_PS1"/>
      <sheetName val="Road_data-TDR1"/>
      <sheetName val="Specification_report2"/>
      <sheetName val="1-Pop_Proj2"/>
      <sheetName val="Estimate_2"/>
      <sheetName val="CABLENOS_2"/>
      <sheetName val="Main_sheet2"/>
      <sheetName val="final_abstract2"/>
      <sheetName val="BOQ_(2)1"/>
      <sheetName val="G_R_P1"/>
      <sheetName val="PSC_REVISED1"/>
      <sheetName val="road_est1"/>
      <sheetName val="A_3_71"/>
      <sheetName val="DATA_SHEET1"/>
      <sheetName val="ANAL-PIPE_LINE1"/>
      <sheetName val="MS_Pipe_Working1"/>
      <sheetName val="civ_data1"/>
      <sheetName val="SPT_vs_PHI1"/>
      <sheetName val="Rate_Analysis1"/>
      <sheetName val="Road_Detail_Est_1"/>
      <sheetName val="Mix_Design1"/>
      <sheetName val="Cost_of_O_&amp;_O1"/>
      <sheetName val="Bed_Class1"/>
      <sheetName val="sup_dat1"/>
      <sheetName val="Detail_In_Door_Stad1"/>
      <sheetName val="Civil_Boq1"/>
      <sheetName val="DATA_2021-221"/>
      <sheetName val="Staff_Civil_o&amp;m_draft_policy1"/>
      <sheetName val="LEAD_S_10-111"/>
      <sheetName val="C_D_Abs_Est_1"/>
      <sheetName val="TBAL9697_-group_wise__sdpl1"/>
      <sheetName val="Staff_Acco_1"/>
      <sheetName val="SewerCAD_MH_Data1"/>
      <sheetName val="Design_2040_Design_Flows-(1)1"/>
      <sheetName val="SewerCAD_Pipe_Data-Actual_20401"/>
      <sheetName val="not_req_31"/>
      <sheetName val="Civil Works"/>
      <sheetName val="Code"/>
      <sheetName val="BM-HOOP"/>
      <sheetName val="Prjt"/>
      <sheetName val="FACE"/>
      <sheetName val="Material "/>
      <sheetName val="Labour &amp; Plant"/>
      <sheetName val="Fee Rate Summary"/>
      <sheetName val="Global factors"/>
      <sheetName val="GF Columns"/>
      <sheetName val="DISCOUNT"/>
      <sheetName val="Weightage-Sub Sht"/>
      <sheetName val="OH"/>
      <sheetName val="Basic Rates"/>
      <sheetName val="beam-reinft"/>
      <sheetName val="Data o"/>
      <sheetName val="Lead  RATES"/>
      <sheetName val="inWords"/>
      <sheetName val="segments-details"/>
      <sheetName val="int-Dia-hdpe"/>
      <sheetName val="OSWI Qlfy"/>
      <sheetName val="AEOS Qlfy"/>
      <sheetName val="RCC Pier Checking"/>
      <sheetName val="T-BEAM (longitudinal)"/>
      <sheetName val="DECK SLAB DESIGN"/>
      <sheetName val="IRC TABLES"/>
      <sheetName val="Bed Fall"/>
      <sheetName val="CONVEYANCE  (2)"/>
      <sheetName val="m1"/>
      <sheetName val="ewst"/>
      <sheetName val="drains-data"/>
      <sheetName val="CC Rd Data"/>
      <sheetName val="GSB"/>
      <sheetName val="ALL ABSTRACT"/>
      <sheetName val="Medchal LEAD"/>
      <sheetName val="BoreWell"/>
      <sheetName val="Council hall"/>
      <sheetName val="Transport Shed"/>
      <sheetName val="Compost Plat"/>
      <sheetName val="Security Room"/>
      <sheetName val="Office Room"/>
      <sheetName val="Waste Receiving Platform"/>
      <sheetName val="DRCC Sheds"/>
      <sheetName val="C&amp;D Shed"/>
      <sheetName val="Compost Platform"/>
      <sheetName val="Compost Screening Storage Shed"/>
      <sheetName val="Est-Drain "/>
      <sheetName val="Drain section"/>
      <sheetName val="Mechanical Equipment"/>
      <sheetName val="Building Data"/>
      <sheetName val="Gate &amp; Chain link fencQty Civil"/>
      <sheetName val="Electrical &amp; Plumbing"/>
      <sheetName val="SHEDS STEEL QTY"/>
      <sheetName val="Mortars,"/>
      <sheetName val="data-Bld-20-21"/>
      <sheetName val="Civil SSR"/>
      <sheetName val="datas-CC Drain"/>
      <sheetName val="WS SSR"/>
      <sheetName val="WS Data"/>
      <sheetName val="conveyance"/>
      <sheetName val="ELE-INT"/>
      <sheetName val="ELE-ANALYSIS"/>
      <sheetName val="QUANTITY SHEET"/>
      <sheetName val="240 Meter Yard"/>
      <sheetName val="steel(240M Yard)"/>
      <sheetName val="Est-elec"/>
      <sheetName val="Est-plumbing"/>
      <sheetName val="Dismantling"/>
      <sheetName val="Datas-Dismantling"/>
      <sheetName val="other_rates"/>
      <sheetName val="other_rates1"/>
      <sheetName val="PH data-16-17"/>
      <sheetName val="Bld up to 3F"/>
      <sheetName val="C-Mat-16-17-"/>
      <sheetName val="labour&amp; Hire-16-17"/>
      <sheetName val="Process"/>
      <sheetName val="Buildings"/>
      <sheetName val="VI Floor Beam "/>
      <sheetName val="Boq Block A"/>
      <sheetName val="Valves"/>
      <sheetName val="Title"/>
      <sheetName val="Ventway Calculations"/>
      <sheetName val="Suppl-data"/>
      <sheetName val="data-WC"/>
      <sheetName val="NTFP"/>
      <sheetName val="Sarpanchs (1012)"/>
      <sheetName val="11.Habitations"/>
      <sheetName val="office"/>
      <sheetName val="Lab"/>
      <sheetName val="Material&amp;equipment"/>
      <sheetName val="labour &amp; Hire-21-22"/>
      <sheetName val="SSR-Irri, R&amp;B, PH-21-22"/>
      <sheetName val="Bld.SoR-21-22"/>
      <sheetName val="labour &amp; Hire-22-23"/>
      <sheetName val="Bld.SoR-22-23"/>
      <sheetName val="SSR-Irri, R&amp;B, PH-22-23"/>
      <sheetName val="Sanitary SSR-22-23"/>
      <sheetName val="QTY-CRUST-SR"/>
    </sheetNames>
    <sheetDataSet>
      <sheetData sheetId="0" refreshError="1"/>
      <sheetData sheetId="1" refreshError="1"/>
      <sheetData sheetId="2" refreshError="1"/>
      <sheetData sheetId="3" refreshError="1"/>
      <sheetData sheetId="4" refreshError="1">
        <row r="2">
          <cell r="F2">
            <v>100</v>
          </cell>
        </row>
        <row r="3">
          <cell r="F3">
            <v>90</v>
          </cell>
        </row>
        <row r="4">
          <cell r="F4">
            <v>65</v>
          </cell>
        </row>
        <row r="30">
          <cell r="F30">
            <v>0.25</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sheetData sheetId="223"/>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sheetData sheetId="277"/>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Line_Est"/>
      <sheetName val="certificates"/>
      <sheetName val="coverpage"/>
      <sheetName val="TS memo"/>
      <sheetName val="Spn report"/>
      <sheetName val="BTR"/>
      <sheetName val="RMR"/>
      <sheetName val="Road data"/>
      <sheetName val="R_Det"/>
      <sheetName val="Sheet2"/>
      <sheetName val="2R 800"/>
      <sheetName val="3R800"/>
      <sheetName val="4R 800"/>
      <sheetName val="abs road"/>
      <sheetName val="Abs CD"/>
      <sheetName val="Gen abs"/>
      <sheetName val="mlead"/>
    </sheetNames>
    <sheetDataSet>
      <sheetData sheetId="0"/>
      <sheetData sheetId="1"/>
      <sheetData sheetId="2"/>
      <sheetData sheetId="3"/>
      <sheetData sheetId="4"/>
      <sheetData sheetId="5"/>
      <sheetData sheetId="6"/>
      <sheetData sheetId="7"/>
      <sheetData sheetId="8">
        <row r="8">
          <cell r="L8">
            <v>802.88600000000019</v>
          </cell>
        </row>
        <row r="9">
          <cell r="L9">
            <v>1092.6860000000001</v>
          </cell>
        </row>
        <row r="11">
          <cell r="L11">
            <v>957.44600000000014</v>
          </cell>
        </row>
        <row r="21">
          <cell r="L21">
            <v>1095.4460000000001</v>
          </cell>
        </row>
        <row r="23">
          <cell r="L23">
            <v>867.74600000000021</v>
          </cell>
        </row>
        <row r="26">
          <cell r="L26">
            <v>148.214</v>
          </cell>
        </row>
      </sheetData>
      <sheetData sheetId="9"/>
      <sheetData sheetId="10"/>
      <sheetData sheetId="11"/>
      <sheetData sheetId="12"/>
      <sheetData sheetId="13"/>
      <sheetData sheetId="14"/>
      <sheetData sheetId="15"/>
      <sheetData sheetId="16"/>
      <sheetData sheetId="17"/>
      <sheetData sheetId="18">
        <row r="6">
          <cell r="C6">
            <v>54.6</v>
          </cell>
        </row>
        <row r="7">
          <cell r="C7">
            <v>71.599999999999994</v>
          </cell>
        </row>
      </sheetData>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Gen abs"/>
      <sheetName val="abs road"/>
      <sheetName val="HP abs"/>
      <sheetName val="R_Det"/>
      <sheetName val="1R 800"/>
      <sheetName val="Ret wall"/>
      <sheetName val="Road data"/>
      <sheetName val="BTR"/>
      <sheetName val="RMR"/>
      <sheetName val="certificates"/>
      <sheetName val="mle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8">
          <cell r="C8">
            <v>75</v>
          </cell>
        </row>
        <row r="18">
          <cell r="C18">
            <v>113.5</v>
          </cell>
        </row>
        <row r="23">
          <cell r="D23">
            <v>146.6</v>
          </cell>
        </row>
        <row r="44">
          <cell r="D44">
            <v>226.9</v>
          </cell>
        </row>
      </sheetData>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Gen abs"/>
      <sheetName val="abs road"/>
      <sheetName val="HP abs"/>
      <sheetName val="R_Det"/>
      <sheetName val="1R 800"/>
      <sheetName val="Ret wall"/>
      <sheetName val="Road data"/>
      <sheetName val="BTR"/>
      <sheetName val="RMR"/>
      <sheetName val="certificates"/>
      <sheetName val="mle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8">
          <cell r="C8">
            <v>75</v>
          </cell>
        </row>
        <row r="18">
          <cell r="C18">
            <v>113.5</v>
          </cell>
        </row>
        <row r="23">
          <cell r="D23">
            <v>146.6</v>
          </cell>
        </row>
        <row r="44">
          <cell r="D44">
            <v>226.9</v>
          </cell>
        </row>
      </sheetData>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BTR"/>
      <sheetName val="RMR"/>
      <sheetName val="Road data"/>
      <sheetName val="road est"/>
      <sheetName val="abs road"/>
      <sheetName val="4V800"/>
      <sheetName val="3V800"/>
      <sheetName val="1vof Obul800"/>
      <sheetName val="1V800"/>
      <sheetName val="1V600"/>
      <sheetName val="2V600"/>
      <sheetName val="2V1000"/>
      <sheetName val="HP abs"/>
      <sheetName val="Det. CC"/>
      <sheetName val="Drt Slab"/>
      <sheetName val="Abs_CD_2"/>
      <sheetName val="certificate"/>
      <sheetName val="CBR"/>
      <sheetName val="Gen abs"/>
      <sheetName val="mlead"/>
      <sheetName val="ECV"/>
      <sheetName val="1rX1000"/>
    </sheetNames>
    <sheetDataSet>
      <sheetData sheetId="0"/>
      <sheetData sheetId="1"/>
      <sheetData sheetId="2"/>
      <sheetData sheetId="3"/>
      <sheetData sheetId="4"/>
      <sheetData sheetId="5"/>
      <sheetData sheetId="6">
        <row r="5">
          <cell r="L5">
            <v>485.70400000000006</v>
          </cell>
        </row>
        <row r="7">
          <cell r="L7">
            <v>596.67000000000007</v>
          </cell>
        </row>
        <row r="10">
          <cell r="L10">
            <v>1112.57</v>
          </cell>
        </row>
        <row r="12">
          <cell r="L12">
            <v>850.65</v>
          </cell>
        </row>
        <row r="13">
          <cell r="L13">
            <v>723.28000000000009</v>
          </cell>
        </row>
        <row r="18">
          <cell r="L18">
            <v>183.32000000000002</v>
          </cell>
        </row>
        <row r="20">
          <cell r="L20">
            <v>775.57799999999997</v>
          </cell>
        </row>
        <row r="26">
          <cell r="L26">
            <v>193.46900000000005</v>
          </cell>
        </row>
      </sheetData>
      <sheetData sheetId="7">
        <row r="81">
          <cell r="C81" t="str">
            <v>Providing, Laying, Spreading for a compacted thickness of 75 mm, using  stone aggregates of Grade - II - H.B.G. ( IRC ) Metal  as per Table 400-7&amp;9 of MoRT&amp;H Specification 404 of 4th revision for Water Bound Macadam specification including cost, conveyanc</v>
          </cell>
        </row>
        <row r="108">
          <cell r="C108" t="str">
            <v>Providing, Laying, Spreading for a compacted thickness of 75 mm, using  stone aggregates of Grade - III - H.B.G. ( IRC ) Metal  as per Table 400-7&amp; 9 of MORTH Specification 404 of 4th revision for Water Bound Macadam specification including cost, conveyan</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ow r="10">
          <cell r="C10">
            <v>82.9</v>
          </cell>
        </row>
        <row r="11">
          <cell r="C11">
            <v>86.4</v>
          </cell>
        </row>
        <row r="21">
          <cell r="D21">
            <v>138.5</v>
          </cell>
        </row>
        <row r="28">
          <cell r="C28">
            <v>150.29999999999998</v>
          </cell>
        </row>
        <row r="29">
          <cell r="D29">
            <v>170.1</v>
          </cell>
        </row>
        <row r="33">
          <cell r="D33">
            <v>186.1</v>
          </cell>
        </row>
        <row r="38">
          <cell r="C38">
            <v>181.1</v>
          </cell>
          <cell r="D38">
            <v>205.29999999999998</v>
          </cell>
        </row>
        <row r="46">
          <cell r="D46">
            <v>234.1</v>
          </cell>
        </row>
      </sheetData>
      <sheetData sheetId="25"/>
      <sheetData sheetId="26"/>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BTR"/>
      <sheetName val="RMR"/>
      <sheetName val="Road data"/>
      <sheetName val="road est"/>
      <sheetName val="abs road"/>
      <sheetName val="4V800"/>
      <sheetName val="3V800"/>
      <sheetName val="1vof Obul800"/>
      <sheetName val="1V800"/>
      <sheetName val="1V600"/>
      <sheetName val="2V600"/>
      <sheetName val="2V1000"/>
      <sheetName val="HP abs"/>
      <sheetName val="Det. CC"/>
      <sheetName val="Drt Slab"/>
      <sheetName val="Abs_CD_2"/>
      <sheetName val="certificate"/>
      <sheetName val="CBR"/>
      <sheetName val="Gen abs"/>
      <sheetName val="mlead"/>
      <sheetName val="ECV"/>
      <sheetName val="1rX1000"/>
      <sheetName val="Lead statement"/>
      <sheetName val="ABS"/>
      <sheetName val="Road Detail Est."/>
    </sheetNames>
    <sheetDataSet>
      <sheetData sheetId="0"/>
      <sheetData sheetId="1"/>
      <sheetData sheetId="2">
        <row r="27">
          <cell r="E27" t="str">
            <v>Karimnagar</v>
          </cell>
        </row>
      </sheetData>
      <sheetData sheetId="3"/>
      <sheetData sheetId="4"/>
      <sheetData sheetId="5"/>
      <sheetData sheetId="6">
        <row r="5">
          <cell r="L5">
            <v>485.70400000000006</v>
          </cell>
        </row>
        <row r="7">
          <cell r="L7">
            <v>596.67000000000007</v>
          </cell>
        </row>
        <row r="10">
          <cell r="L10">
            <v>1112.57</v>
          </cell>
        </row>
        <row r="12">
          <cell r="L12">
            <v>850.65</v>
          </cell>
        </row>
        <row r="13">
          <cell r="L13">
            <v>723.28000000000009</v>
          </cell>
        </row>
        <row r="18">
          <cell r="L18">
            <v>183.32000000000002</v>
          </cell>
        </row>
        <row r="20">
          <cell r="L20">
            <v>775.57799999999997</v>
          </cell>
        </row>
        <row r="26">
          <cell r="L26">
            <v>193.46900000000005</v>
          </cell>
        </row>
      </sheetData>
      <sheetData sheetId="7">
        <row r="3">
          <cell r="C3" t="str">
            <v>Earthwork excavation by mechanical means and depositing on bank with initial  lead and lift in all soils upto SDR and laying earth in layers including breaking clods, sectioning and rolling with Power Road Roller 8 to 10 Tonnes capacity  @ FMC including a</v>
          </cell>
        </row>
        <row r="81">
          <cell r="C81" t="str">
            <v>Providing, Laying, Spreading for a compacted thickness of 75 mm, using  stone aggregates of Grade - II - H.B.G. ( IRC ) Metal  as per Table 400-7&amp;9 of MoRT&amp;H Specification 404 of 4th revision for Water Bound Macadam specification including cost, conveyanc</v>
          </cell>
        </row>
        <row r="108">
          <cell r="C108" t="str">
            <v>Providing, Laying, Spreading for a compacted thickness of 75 mm, using  stone aggregates of Grade - III - H.B.G. ( IRC ) Metal  as per Table 400-7&amp; 9 of MORTH Specification 404 of 4th revision for Water Bound Macadam specification including cost, conveyan</v>
          </cell>
        </row>
      </sheetData>
      <sheetData sheetId="8">
        <row r="7">
          <cell r="H7">
            <v>11200</v>
          </cell>
        </row>
      </sheetData>
      <sheetData sheetId="9">
        <row r="6">
          <cell r="J6">
            <v>1133240</v>
          </cell>
        </row>
      </sheetData>
      <sheetData sheetId="10"/>
      <sheetData sheetId="11"/>
      <sheetData sheetId="12"/>
      <sheetData sheetId="13"/>
      <sheetData sheetId="14"/>
      <sheetData sheetId="15"/>
      <sheetData sheetId="16"/>
      <sheetData sheetId="17"/>
      <sheetData sheetId="18"/>
      <sheetData sheetId="19"/>
      <sheetData sheetId="20">
        <row r="7">
          <cell r="C7">
            <v>1</v>
          </cell>
        </row>
      </sheetData>
      <sheetData sheetId="21"/>
      <sheetData sheetId="22"/>
      <sheetData sheetId="23"/>
      <sheetData sheetId="24">
        <row r="10">
          <cell r="C10">
            <v>82.9</v>
          </cell>
        </row>
        <row r="11">
          <cell r="C11">
            <v>86.4</v>
          </cell>
        </row>
        <row r="21">
          <cell r="D21">
            <v>138.5</v>
          </cell>
        </row>
        <row r="28">
          <cell r="C28">
            <v>150.29999999999998</v>
          </cell>
        </row>
        <row r="29">
          <cell r="D29">
            <v>170.1</v>
          </cell>
        </row>
        <row r="33">
          <cell r="D33">
            <v>186.1</v>
          </cell>
        </row>
        <row r="38">
          <cell r="C38">
            <v>181.1</v>
          </cell>
          <cell r="D38">
            <v>205.29999999999998</v>
          </cell>
        </row>
        <row r="46">
          <cell r="D46">
            <v>234.1</v>
          </cell>
        </row>
      </sheetData>
      <sheetData sheetId="25">
        <row r="10">
          <cell r="B10" t="e">
            <v>#REF!</v>
          </cell>
        </row>
      </sheetData>
      <sheetData sheetId="26"/>
      <sheetData sheetId="27" refreshError="1"/>
      <sheetData sheetId="28" refreshError="1"/>
      <sheetData sheetId="29"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Gen abs"/>
      <sheetName val="abs road"/>
      <sheetName val="Abs cul"/>
      <sheetName val="R_Det"/>
      <sheetName val="1 V 6.00"/>
      <sheetName val="2R 1000"/>
      <sheetName val="BTR"/>
      <sheetName val="RMR"/>
      <sheetName val="Road data"/>
      <sheetName val="CBR"/>
      <sheetName val="certificates"/>
      <sheetName val="mlead"/>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row r="17">
          <cell r="C17">
            <v>111</v>
          </cell>
        </row>
        <row r="21">
          <cell r="C21">
            <v>124.9</v>
          </cell>
        </row>
        <row r="28">
          <cell r="D28">
            <v>166.1</v>
          </cell>
        </row>
      </sheetData>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Gen abs"/>
      <sheetName val="abs road"/>
      <sheetName val="Abs cul"/>
      <sheetName val="R_Det"/>
      <sheetName val="1 V 6.00"/>
      <sheetName val="2R 1000"/>
      <sheetName val="BTR"/>
      <sheetName val="RMR"/>
      <sheetName val="Road data"/>
      <sheetName val="CBR"/>
      <sheetName val="certificates"/>
      <sheetName val="mlead"/>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7">
          <cell r="C17">
            <v>111</v>
          </cell>
        </row>
        <row r="21">
          <cell r="C21">
            <v>124.9</v>
          </cell>
        </row>
        <row r="28">
          <cell r="D28">
            <v>166.1</v>
          </cell>
        </row>
      </sheetData>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Gen abs"/>
      <sheetName val="abs road"/>
      <sheetName val="Abs cul"/>
      <sheetName val="R_Det"/>
      <sheetName val="1 V 6.00"/>
      <sheetName val="2R 1000"/>
      <sheetName val="BTR"/>
      <sheetName val="RMR"/>
      <sheetName val="Road data"/>
      <sheetName val="CBR"/>
      <sheetName val="certificates"/>
      <sheetName val="mlead"/>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7">
          <cell r="C17">
            <v>111</v>
          </cell>
        </row>
        <row r="21">
          <cell r="C21">
            <v>124.9</v>
          </cell>
        </row>
        <row r="28">
          <cell r="D28">
            <v>166.1</v>
          </cell>
        </row>
      </sheetData>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Cover"/>
      <sheetName val="G Abs"/>
      <sheetName val="Est"/>
      <sheetName val="Est (cul-1 No"/>
      <sheetName val="Est (culverts 4 nos)"/>
      <sheetName val="Est  pipe 1000mm dia"/>
      <sheetName val="Est (pipe 800mm dia"/>
      <sheetName val="Est -pipe 600mmdia"/>
      <sheetName val="Est reating wall"/>
      <sheetName val="Est RSI"/>
      <sheetName val="Seignarages"/>
      <sheetName val="DetEst"/>
      <sheetName val="Lead"/>
      <sheetName val="WorkSlip"/>
      <sheetName val="BTLeads"/>
      <sheetName val="RMR"/>
      <sheetName val="MRoad data"/>
      <sheetName val="Certificates"/>
      <sheetName val="MRATES"/>
      <sheetName val="TS"/>
      <sheetName val="ew data"/>
      <sheetName val="Sheet1"/>
      <sheetName val="Technical Note"/>
      <sheetName val="No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sheetData sheetId="21">
        <row r="6">
          <cell r="G6">
            <v>103</v>
          </cell>
          <cell r="J6">
            <v>532</v>
          </cell>
        </row>
        <row r="7">
          <cell r="J7">
            <v>692</v>
          </cell>
          <cell r="M7">
            <v>504</v>
          </cell>
        </row>
        <row r="8">
          <cell r="G8">
            <v>610</v>
          </cell>
          <cell r="J8">
            <v>822</v>
          </cell>
          <cell r="M8">
            <v>656</v>
          </cell>
        </row>
        <row r="9">
          <cell r="J9">
            <v>1036</v>
          </cell>
          <cell r="M9">
            <v>780</v>
          </cell>
        </row>
        <row r="10">
          <cell r="G10">
            <v>288</v>
          </cell>
          <cell r="J10">
            <v>994</v>
          </cell>
          <cell r="M10">
            <v>984</v>
          </cell>
          <cell r="X10">
            <v>102.8</v>
          </cell>
          <cell r="AD10">
            <v>51.4</v>
          </cell>
        </row>
        <row r="11">
          <cell r="G11">
            <v>252</v>
          </cell>
          <cell r="J11">
            <v>620</v>
          </cell>
          <cell r="M11">
            <v>944</v>
          </cell>
          <cell r="X11">
            <v>15.7</v>
          </cell>
          <cell r="AD11">
            <v>15.7</v>
          </cell>
        </row>
        <row r="12">
          <cell r="G12">
            <v>50</v>
          </cell>
          <cell r="M12">
            <v>588</v>
          </cell>
        </row>
        <row r="13">
          <cell r="G13">
            <v>95</v>
          </cell>
          <cell r="M13">
            <v>456</v>
          </cell>
        </row>
        <row r="14">
          <cell r="G14">
            <v>144</v>
          </cell>
          <cell r="M14">
            <v>419</v>
          </cell>
        </row>
        <row r="15">
          <cell r="G15">
            <v>164</v>
          </cell>
        </row>
        <row r="16">
          <cell r="G16">
            <v>46</v>
          </cell>
        </row>
        <row r="17">
          <cell r="G17">
            <v>53</v>
          </cell>
          <cell r="J17">
            <v>82</v>
          </cell>
        </row>
        <row r="18">
          <cell r="J18">
            <v>70</v>
          </cell>
        </row>
        <row r="32">
          <cell r="K32">
            <v>0</v>
          </cell>
        </row>
        <row r="33">
          <cell r="K33">
            <v>0</v>
          </cell>
        </row>
        <row r="34">
          <cell r="K34">
            <v>0</v>
          </cell>
        </row>
        <row r="35">
          <cell r="C35">
            <v>4.6150000000000002</v>
          </cell>
        </row>
        <row r="50">
          <cell r="P50">
            <v>34000</v>
          </cell>
        </row>
        <row r="51">
          <cell r="P51">
            <v>37000</v>
          </cell>
        </row>
        <row r="52">
          <cell r="P52">
            <v>70</v>
          </cell>
        </row>
      </sheetData>
      <sheetData sheetId="22" refreshError="1"/>
      <sheetData sheetId="23" refreshError="1"/>
      <sheetData sheetId="24" refreshError="1"/>
      <sheetData sheetId="25" refreshError="1"/>
      <sheetData sheetId="26"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gen_abst"/>
      <sheetName val="abstract"/>
      <sheetName val="detailed"/>
      <sheetName val="water"/>
      <sheetName val="data_new"/>
      <sheetName val="lead-st"/>
      <sheetName val="v"/>
      <sheetName val="r"/>
      <sheetName val="l"/>
      <sheetName val="electrical"/>
      <sheetName val="marking"/>
      <sheetName val="beams"/>
      <sheetName val="features"/>
      <sheetName val="c_wall"/>
      <sheetName val="Sheet1"/>
      <sheetName val="leads"/>
      <sheetName val="ssr-rates"/>
      <sheetName val="0000000000000"/>
      <sheetName val="rdamdata"/>
      <sheetName val="labour"/>
      <sheetName val="pvc"/>
      <sheetName val="HDPE"/>
      <sheetName val="DI"/>
      <sheetName val="Lead statement"/>
      <sheetName val="DATA"/>
      <sheetName val="census91"/>
      <sheetName val="DATA_PRG"/>
      <sheetName val="GF SB Ok "/>
      <sheetName val="Levels"/>
      <sheetName val="HDPE-pipe-rates"/>
      <sheetName val="pvc-pipe-rates"/>
      <sheetName val="Material"/>
      <sheetName val="Plant &amp;  Machinery"/>
      <sheetName val="maya"/>
      <sheetName val="C-data"/>
      <sheetName val="RMR"/>
      <sheetName val="MRATES"/>
      <sheetName val="stone"/>
      <sheetName val="Road data"/>
      <sheetName val="Nspt-smp-final-ORIGINAL"/>
      <sheetName val="Lead"/>
      <sheetName val="BTR"/>
      <sheetName val="DES"/>
      <sheetName val="COVER"/>
      <sheetName val="HP PIPE  DATA"/>
      <sheetName val="SLAB  DATA"/>
      <sheetName val="mlead"/>
      <sheetName val="splmidata"/>
      <sheetName val="ppraodata"/>
      <sheetName val="CONST"/>
      <sheetName val="Abs"/>
      <sheetName val="abs road"/>
      <sheetName val="coverpage"/>
      <sheetName val="TS memo"/>
      <sheetName val="Estimate "/>
      <sheetName val="EDWise"/>
      <sheetName val="BHANDUP"/>
      <sheetName val="PRECAST lightconc-II"/>
      <sheetName val="data existing_do not delete"/>
      <sheetName val="Sheet3"/>
      <sheetName val="Quarry"/>
      <sheetName val="Line"/>
      <sheetName val="CRUST"/>
      <sheetName val="QDTS"/>
      <sheetName val="Rates"/>
      <sheetName val="m"/>
      <sheetName val="MRoad data"/>
      <sheetName val="AV-HDPE"/>
      <sheetName val="Di_gate-HDPE"/>
      <sheetName val="Sheet2"/>
      <sheetName val="discount"/>
      <sheetName val="mas_hab"/>
      <sheetName val="Basicrates"/>
      <sheetName val="BLK3"/>
      <sheetName val="BLK2"/>
      <sheetName val="radar"/>
      <sheetName val="E &amp; R"/>
      <sheetName val="hdpe_basic"/>
      <sheetName val="pvc_basic"/>
      <sheetName val="Common "/>
      <sheetName val="Rate Analysis"/>
      <sheetName val="final abstract"/>
      <sheetName val="t_prsr"/>
      <sheetName val="wh"/>
      <sheetName val="bom"/>
      <sheetName val="SPT vs PHI"/>
      <sheetName val=" data sheet "/>
      <sheetName val="DATA-BASE"/>
      <sheetName val="DATA-ABSTRACT"/>
      <sheetName val="sand"/>
      <sheetName val="clvrt_data"/>
      <sheetName val="wh_data_R"/>
      <sheetName val="wh_data"/>
      <sheetName val="CPHEEO"/>
      <sheetName val="input"/>
      <sheetName val="hdpe weights"/>
      <sheetName val="PVC weights"/>
      <sheetName val="Data.F8.BTR"/>
      <sheetName val="GA"/>
      <sheetName val="hdpe-rates"/>
      <sheetName val="pvc-rates"/>
      <sheetName val="detls"/>
      <sheetName val="Civil Boq"/>
      <sheetName val="Summary"/>
      <sheetName val="Note"/>
      <sheetName val="Specification"/>
      <sheetName val="analy"/>
      <sheetName val="basdat"/>
      <sheetName val="Lead_statement"/>
      <sheetName val="GF_SB_Ok_"/>
      <sheetName val="Plant_&amp;__Machinery"/>
      <sheetName val="ROAD_DATA"/>
      <sheetName val="HP_PIPE__DATA"/>
      <sheetName val="SLAB__DATA"/>
      <sheetName val="Estimate_"/>
      <sheetName val="PRECAST_lightconc-II"/>
      <sheetName val="data_existing_do_not_delete"/>
      <sheetName val="MRoad_data"/>
      <sheetName val="GT DUMP"/>
      <sheetName val="sancdump"/>
      <sheetName val="strong stylecolor blueDate Wise"/>
      <sheetName val="Rates-May-14"/>
      <sheetName val="final data"/>
      <sheetName val="id"/>
      <sheetName val="WITH STACKING CHARGES"/>
      <sheetName val="Main sheet"/>
      <sheetName val="Legal Risk Analysis"/>
      <sheetName val="Data_Base"/>
      <sheetName val="G F  (2)"/>
      <sheetName val="R_Det"/>
      <sheetName val="ROADS"/>
      <sheetName val="E_&amp;_R"/>
      <sheetName val="Rate_Analysis"/>
      <sheetName val="Lead_statement1"/>
      <sheetName val="GF_SB_Ok_1"/>
      <sheetName val="Plant_&amp;__Machinery1"/>
      <sheetName val="Road_data1"/>
      <sheetName val="HP_PIPE__DATA1"/>
      <sheetName val="SLAB__DATA1"/>
      <sheetName val="MRoad_data1"/>
      <sheetName val="E_&amp;_R1"/>
      <sheetName val="not req 3"/>
      <sheetName val="WATER-HAMMER"/>
      <sheetName val="G Hostel"/>
      <sheetName val="Main Bldg"/>
      <sheetName val="B Student Hostel"/>
      <sheetName val="B Resident Hostel"/>
      <sheetName val="Qtrs"/>
      <sheetName val="Kitchen&amp;Dining"/>
      <sheetName val="STP"/>
      <sheetName val="WTP"/>
      <sheetName val="Sump"/>
      <sheetName val="Sump (2)"/>
      <sheetName val="Compound wall"/>
      <sheetName val="Sheet1 (3)"/>
      <sheetName val="Road Detail Est."/>
      <sheetName val="Global factors"/>
      <sheetName val="m1"/>
      <sheetName val="pop"/>
      <sheetName val="STN WISE EMR"/>
      <sheetName val="SS FILTERS"/>
      <sheetName val="PMAY DATA 2016-17"/>
      <sheetName val="Final Status as on 15.09.2021"/>
      <sheetName val="12"/>
      <sheetName val="_5wgdhabfinal00_01"/>
      <sheetName val="11.Habitations"/>
      <sheetName val="agl-pump-sets"/>
      <sheetName val="EG"/>
      <sheetName val="pump-sets(AI)"/>
      <sheetName val="per-capita"/>
      <sheetName val="towns&amp;villages"/>
      <sheetName val="bricks"/>
      <sheetName val="Labour rates"/>
      <sheetName val="SAL_MARCH2011"/>
      <sheetName val="DATAS"/>
      <sheetName val="SubAnlysis"/>
      <sheetName val="Abs_CD_2"/>
      <sheetName val="road est"/>
      <sheetName val="ECV"/>
      <sheetName val="UG"/>
      <sheetName val="Table10"/>
      <sheetName val="Table11"/>
      <sheetName val="Table12"/>
      <sheetName val="data r-i 1"/>
      <sheetName val="Estimate_1"/>
      <sheetName val="PRECAST_lightconc-II1"/>
      <sheetName val="data_existing_do_not_delete1"/>
      <sheetName val="Common_"/>
      <sheetName val="SPT_vs_PHI"/>
      <sheetName val="abs_road"/>
      <sheetName val="TS_memo"/>
      <sheetName val="final_abstract"/>
      <sheetName val="GT_DUMP"/>
      <sheetName val="strong_stylecolor_blueDate_Wise"/>
      <sheetName val="_data_sheet_"/>
      <sheetName val="hdpe_weights"/>
      <sheetName val="PVC_weights"/>
      <sheetName val="Data_F8_BTR"/>
      <sheetName val="Civil_Boq"/>
      <sheetName val="final_data"/>
      <sheetName val="WITH_STACKING_CHARGES"/>
      <sheetName val="Main_sheet"/>
      <sheetName val="Legal_Risk_Analysis"/>
      <sheetName val="G_F__(2)"/>
      <sheetName val="Lead_statement2"/>
      <sheetName val="GF_SB_Ok_2"/>
      <sheetName val="Plant_&amp;__Machinery2"/>
      <sheetName val="MRoad_data2"/>
      <sheetName val="HP_PIPE__DATA2"/>
      <sheetName val="SLAB__DATA2"/>
      <sheetName val="Estimate_2"/>
      <sheetName val="PRECAST_lightconc-II2"/>
      <sheetName val="data_existing_do_not_delete2"/>
      <sheetName val="Rate_Analysis1"/>
      <sheetName val="Common_1"/>
      <sheetName val="SPT_vs_PHI1"/>
      <sheetName val="abs_road1"/>
      <sheetName val="TS_memo1"/>
      <sheetName val="final_abstract1"/>
      <sheetName val="GT_DUMP1"/>
      <sheetName val="strong_stylecolor_blueDate_Wis1"/>
      <sheetName val="_data_sheet_1"/>
      <sheetName val="hdpe_weights1"/>
      <sheetName val="PVC_weights1"/>
      <sheetName val="Data_F8_BTR1"/>
      <sheetName val="Civil_Boq1"/>
      <sheetName val="final_data1"/>
      <sheetName val="WITH_STACKING_CHARGES1"/>
      <sheetName val="Main_sheet1"/>
      <sheetName val="Legal_Risk_Analysis1"/>
      <sheetName val="G_F__(2)1"/>
      <sheetName val="BALAN1"/>
      <sheetName val="civ data"/>
      <sheetName val="overviewbarmer"/>
      <sheetName val="Master_data"/>
      <sheetName val="SSR 2014-15 Rates"/>
      <sheetName val="Bitumen trunk"/>
      <sheetName val="Feeder"/>
      <sheetName val="R99 etc"/>
      <sheetName val="Trunk unpaved"/>
      <sheetName val="Calc1"/>
      <sheetName val="Data_Renuals"/>
      <sheetName val="Cover-MEstt."/>
      <sheetName val="organi synthesis lab"/>
      <sheetName val="C.D.Abs.Est."/>
      <sheetName val="Material "/>
      <sheetName val="Labour &amp; Plant"/>
      <sheetName val="Pier Design(with offset)"/>
      <sheetName val="1-Pop Proj"/>
      <sheetName val="XXXXX"/>
      <sheetName val="XXXXXXXXXXXXX"/>
      <sheetName val="drain (2)"/>
      <sheetName val="F-6 (estt) (2)"/>
      <sheetName val="spe-re"/>
      <sheetName val="TRAFFIC SIGN BOARDS"/>
      <sheetName val="1v-1000"/>
      <sheetName val="2v-1000 "/>
      <sheetName val="drain"/>
      <sheetName val="SUB DATA"/>
      <sheetName val="F7-A.CDW.BT.R5"/>
      <sheetName val="General-abstract"/>
      <sheetName val="Materials"/>
      <sheetName val="Conveyance"/>
      <sheetName val="ESTIMATE"/>
      <sheetName val="bldg"/>
      <sheetName val="Proforma -II "/>
      <sheetName val="sectorwise"/>
      <sheetName val="Suppl-data"/>
      <sheetName val="Data o"/>
      <sheetName val="Boq"/>
      <sheetName val="C &amp; G RHS"/>
      <sheetName val="GenAbst"/>
      <sheetName val="Gen Abs"/>
      <sheetName val="Rate"/>
      <sheetName val="Roadlist"/>
      <sheetName val="Estt"/>
      <sheetName val="Lead statement ss5"/>
      <sheetName val="Flight-1"/>
      <sheetName val="Sent NHO"/>
      <sheetName val="MTC-estimate"/>
      <sheetName val="Basic Rates"/>
      <sheetName val="Cover Page"/>
      <sheetName val="Work_sheet"/>
      <sheetName val="BWSCPlt"/>
      <sheetName val="CI"/>
      <sheetName val="G.R.P"/>
      <sheetName val="PSC REVISED"/>
      <sheetName val="Specification report"/>
      <sheetName val="PROCTOR"/>
      <sheetName val="Sheet1 (2)"/>
      <sheetName val="Proforma-I (2)"/>
      <sheetName val="Format-A (B)"/>
      <sheetName val="Format-A"/>
      <sheetName val="Format-A (HQ)"/>
      <sheetName val="Sheet2 (2)"/>
      <sheetName val="Format-A (S)"/>
      <sheetName val="Design"/>
      <sheetName val="Prjt"/>
      <sheetName val="QTY"/>
      <sheetName val="DATA-2005-06"/>
      <sheetName val="Culverts"/>
      <sheetName val="Usage"/>
      <sheetName val="General"/>
      <sheetName val="WS Data"/>
      <sheetName val="joinery data"/>
      <sheetName val="CD data"/>
      <sheetName val="RMR "/>
      <sheetName val="Dayworks_Bill"/>
      <sheetName val="Bills_of_Quantities"/>
      <sheetName val="Dayworks Bill"/>
      <sheetName val="Bills of Quantities"/>
      <sheetName val="A"/>
      <sheetName val="habcodes"/>
      <sheetName val="road_detail_est_"/>
      <sheetName val="Global_factors"/>
      <sheetName val="G_Hostel"/>
      <sheetName val="Main_Bldg"/>
      <sheetName val="B_Student_Hostel"/>
      <sheetName val="B_Resident_Hostel"/>
      <sheetName val="Sump_(2)"/>
      <sheetName val="Compound_wall"/>
      <sheetName val="Sheet1_(3)"/>
      <sheetName val="not_req_3"/>
      <sheetName val="SS_FILTERS"/>
      <sheetName val="PMAY_DATA_2016-17"/>
      <sheetName val="Final_Status_as_on_15_09_2021"/>
      <sheetName val="11_Habitations"/>
      <sheetName val="Labour_rates"/>
      <sheetName val="STN_WISE_EMR"/>
      <sheetName val="road_est"/>
      <sheetName val="G_R_P"/>
      <sheetName val="PSC_REVISED"/>
      <sheetName val="MRoad data(BRDGE)"/>
      <sheetName val="Boppudi data sheet "/>
      <sheetName val="Met"/>
    </sheetNames>
    <sheetDataSet>
      <sheetData sheetId="0">
        <row r="2">
          <cell r="F2">
            <v>100</v>
          </cell>
        </row>
      </sheetData>
      <sheetData sheetId="1"/>
      <sheetData sheetId="2"/>
      <sheetData sheetId="3"/>
      <sheetData sheetId="4"/>
      <sheetData sheetId="5"/>
      <sheetData sheetId="6"/>
      <sheetData sheetId="7"/>
      <sheetData sheetId="8" refreshError="1">
        <row r="2">
          <cell r="F2">
            <v>100</v>
          </cell>
        </row>
        <row r="4">
          <cell r="F4">
            <v>65</v>
          </cell>
        </row>
      </sheetData>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Gen abs"/>
      <sheetName val="Spn report"/>
      <sheetName val="abs road"/>
      <sheetName val="HP abs"/>
      <sheetName val="HP det"/>
      <sheetName val="R_Det"/>
      <sheetName val="BTR"/>
      <sheetName val="RMR"/>
      <sheetName val="Road data"/>
      <sheetName val="certificates"/>
      <sheetName val="Line"/>
      <sheetName val="ECV"/>
      <sheetName val="Material_Rates"/>
      <sheetName val="mlead"/>
    </sheetNames>
    <sheetDataSet>
      <sheetData sheetId="0" refreshError="1"/>
      <sheetData sheetId="1" refreshError="1"/>
      <sheetData sheetId="2">
        <row r="8">
          <cell r="C8" t="str">
            <v>Improvements to road fromLakkavaram(R&amp;B) road to G.Jagannadhapuram (r&amp;B) road km 0/0 to 5/0 in Visakhapatnam District</v>
          </cell>
        </row>
      </sheetData>
      <sheetData sheetId="3" refreshError="1"/>
      <sheetData sheetId="4" refreshError="1"/>
      <sheetData sheetId="5" refreshError="1"/>
      <sheetData sheetId="6"/>
      <sheetData sheetId="7"/>
      <sheetData sheetId="8"/>
      <sheetData sheetId="9"/>
      <sheetData sheetId="10" refreshError="1"/>
      <sheetData sheetId="11">
        <row r="31">
          <cell r="D31">
            <v>20</v>
          </cell>
        </row>
      </sheetData>
      <sheetData sheetId="12">
        <row r="7">
          <cell r="C7" t="str">
            <v>Forming embankment with Side earth by mechanical means upto SDR including pre-watering of soil , removal of top soil, excavation of soils , depositing the soils on the embankment, spreading soil, breaking clods, sectioning , grading and consolidation with</v>
          </cell>
        </row>
        <row r="32">
          <cell r="C32" t="str">
            <v>Forming embankment with borrowed useful earth from outside road boundary by mechanical means upto SDR with all leads and lifts including pre-watering of soil at borrow area, removal of top soil, excavation of soils at borrowed area, conveyance of soil, de</v>
          </cell>
        </row>
        <row r="84">
          <cell r="C84" t="str">
            <v xml:space="preserve">Scarifying the existing granular  surface   to a depth of 50 mm by  Manual means including all labour charges etc., complete as per MoRT&amp;H (4th Revision) Specn. No.305.4.3  for finished item of work.  </v>
          </cell>
        </row>
        <row r="99">
          <cell r="C99" t="str">
            <v>Providing, Laying, Spreading for a compacted thickness of 75 mm, using  stone aggregates of Grade - II - H.B.G. ( IRC ) Metal (Machine crushed metal for 22.40mm and below) as per Table 400-7&amp;9 of MoRT&amp;H Specification 404 of 4th revision for Water Bound Ma</v>
          </cell>
        </row>
        <row r="123">
          <cell r="C123" t="str">
            <v>Providing, Laying, Spreading for a compacted thickness of 75 mm, using  stone aggregates of Grade - III - H.B.G. ( IRC ) Metal  (Machine crushed metal for 22.40mm and below) as per Table 400-7&amp; 9 of MoRT&amp;H Specification 404 of 4th revision for Water Bound</v>
          </cell>
        </row>
        <row r="174">
          <cell r="C174" t="str">
            <v>Providing and laying surface dressing  in single coat using 6 mm nominal size IRC HBG machine crushed stone aggregates @ 0.004 cum / sqm on a layer of bitumen binder of   60/70 grade @ 0.75 kg / sqm including cost, seigniorage and conveyance of all materi</v>
          </cell>
        </row>
        <row r="249">
          <cell r="C249" t="str">
            <v>Construction of Gravel shoulders  including cost,  seigniorage charges and conveyance of all materials to work site and spreading in uniform layers by approved means,  on prepared surface  and compacting with vibratory roller to achieve the desired densit</v>
          </cell>
        </row>
        <row r="316">
          <cell r="C316" t="str">
            <v>Earthwork excavation in soils upto SDR  by mechanical means for foundations of structures as per drawing and technical specification including setting out, construction of shoring and bracing, removal of stumps and other deleterious matter, dressing sides</v>
          </cell>
        </row>
        <row r="336">
          <cell r="C336" t="str">
            <v>Providing  first class bedding with Granular material below the pipes of  Hume pipe culverts suitably compacted / rammed including cost, seigniorage and conveyance of materials to site etc.,  complete as per drawing and MoRT&amp;H Specification  2900 ( 4th Re</v>
          </cell>
        </row>
        <row r="354">
          <cell r="K354">
            <v>367</v>
          </cell>
        </row>
        <row r="356">
          <cell r="C356" t="str">
            <v>Providing Vibrated Cement Concrete (1:3:6) mix using 40mm size HBG crushed stone aggregate and fine aggregate conforming to table 1000-2 of MoRT&amp;H including cost, seigniorage conveyance of all materials to site and labour charges, centering, machine mixin</v>
          </cell>
        </row>
        <row r="379">
          <cell r="C379" t="str">
            <v>Providing Vibrated Cement Concrete ( 1:3:6  ) using 40mm size HBG crushed stone aggregate and fine aggregate conforming to table 1000-2 of MoRT&amp;H including cost, seigniorage conveyance of all materials to site and labour charges, centering, machine mixing</v>
          </cell>
        </row>
        <row r="404">
          <cell r="C404" t="str">
            <v>Providing, laying Reinforced cement concrete Hume pipes of 600mm/800mm/1000mm Dia., NP-3 class for pipe culverts  including cost and conveyance of Pipes etc., complete and Labour charges for laying, jointing of 600mm/800mm/1000mm dia. R.C.C Hume pipes  in</v>
          </cell>
        </row>
        <row r="451">
          <cell r="C451" t="str">
            <v>Filling in between body walls  with gravel including cost ,conveyance and  seigniorage of all materials to site etc., complete  as per   Clause 710.1.4 of IRC : 78and as per  MoRT&amp;H Specification No. 2200 &amp; 2907 (4th Revision) and as per Drawing and techn</v>
          </cell>
        </row>
        <row r="559">
          <cell r="C559" t="str">
            <v>Vibrated reinforced cement concrete M 20 grade  using  20mm &amp; 10mm  HBG crushed stone aggregate (Coarse aggregate conforming to table 1000-1 and fine aggregate conforming to table 1000-2) including cost, seigniorage conveyance of all materials to site and</v>
          </cell>
        </row>
      </sheetData>
      <sheetData sheetId="13" refreshError="1"/>
      <sheetData sheetId="14" refreshError="1"/>
      <sheetData sheetId="15"/>
      <sheetData sheetId="16" refreshError="1"/>
      <sheetData sheetId="17"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Gen abs"/>
      <sheetName val="Spn report"/>
      <sheetName val="abs road"/>
      <sheetName val="HP abs"/>
      <sheetName val="HP det"/>
      <sheetName val="R_Det"/>
      <sheetName val="BTR"/>
      <sheetName val="RMR"/>
      <sheetName val="Road data"/>
      <sheetName val="certificates"/>
      <sheetName val="Line"/>
      <sheetName val="ECV"/>
      <sheetName val="Material_Rates"/>
      <sheetName val="mlead"/>
    </sheetNames>
    <sheetDataSet>
      <sheetData sheetId="0" refreshError="1"/>
      <sheetData sheetId="1" refreshError="1"/>
      <sheetData sheetId="2">
        <row r="8">
          <cell r="C8" t="str">
            <v>Improvements to road fromLakkavaram(R&amp;B) road to G.Jagannadhapuram (r&amp;B) road km 0/0 to 5/0 in Visakhapatnam District</v>
          </cell>
        </row>
      </sheetData>
      <sheetData sheetId="3" refreshError="1"/>
      <sheetData sheetId="4" refreshError="1"/>
      <sheetData sheetId="5" refreshError="1"/>
      <sheetData sheetId="6"/>
      <sheetData sheetId="7"/>
      <sheetData sheetId="8"/>
      <sheetData sheetId="9"/>
      <sheetData sheetId="10" refreshError="1"/>
      <sheetData sheetId="11">
        <row r="31">
          <cell r="D31">
            <v>20</v>
          </cell>
        </row>
      </sheetData>
      <sheetData sheetId="12">
        <row r="7">
          <cell r="C7" t="str">
            <v>Forming embankment with Side earth by mechanical means upto SDR including pre-watering of soil , removal of top soil, excavation of soils , depositing the soils on the embankment, spreading soil, breaking clods, sectioning , grading and consolidation with</v>
          </cell>
        </row>
        <row r="32">
          <cell r="C32" t="str">
            <v>Forming embankment with borrowed useful earth from outside road boundary by mechanical means upto SDR with all leads and lifts including pre-watering of soil at borrow area, removal of top soil, excavation of soils at borrowed area, conveyance of soil, de</v>
          </cell>
        </row>
        <row r="84">
          <cell r="C84" t="str">
            <v xml:space="preserve">Scarifying the existing granular  surface   to a depth of 50 mm by  Manual means including all labour charges etc., complete as per MoRT&amp;H (4th Revision) Specn. No.305.4.3  for finished item of work.  </v>
          </cell>
        </row>
        <row r="99">
          <cell r="C99" t="str">
            <v>Providing, Laying, Spreading for a compacted thickness of 75 mm, using  stone aggregates of Grade - II - H.B.G. ( IRC ) Metal (Machine crushed metal for 22.40mm and below) as per Table 400-7&amp;9 of MoRT&amp;H Specification 404 of 4th revision for Water Bound Ma</v>
          </cell>
        </row>
        <row r="123">
          <cell r="C123" t="str">
            <v>Providing, Laying, Spreading for a compacted thickness of 75 mm, using  stone aggregates of Grade - III - H.B.G. ( IRC ) Metal  (Machine crushed metal for 22.40mm and below) as per Table 400-7&amp; 9 of MoRT&amp;H Specification 404 of 4th revision for Water Bound</v>
          </cell>
        </row>
        <row r="174">
          <cell r="C174" t="str">
            <v>Providing and laying surface dressing  in single coat using 6 mm nominal size IRC HBG machine crushed stone aggregates @ 0.004 cum / sqm on a layer of bitumen binder of   60/70 grade @ 0.75 kg / sqm including cost, seigniorage and conveyance of all materi</v>
          </cell>
        </row>
        <row r="249">
          <cell r="C249" t="str">
            <v>Construction of Gravel shoulders  including cost,  seigniorage charges and conveyance of all materials to work site and spreading in uniform layers by approved means,  on prepared surface  and compacting with vibratory roller to achieve the desired densit</v>
          </cell>
        </row>
        <row r="316">
          <cell r="C316" t="str">
            <v>Earthwork excavation in soils upto SDR  by mechanical means for foundations of structures as per drawing and technical specification including setting out, construction of shoring and bracing, removal of stumps and other deleterious matter, dressing sides</v>
          </cell>
        </row>
        <row r="336">
          <cell r="C336" t="str">
            <v>Providing  first class bedding with Granular material below the pipes of  Hume pipe culverts suitably compacted / rammed including cost, seigniorage and conveyance of materials to site etc.,  complete as per drawing and MoRT&amp;H Specification  2900 ( 4th Re</v>
          </cell>
        </row>
        <row r="354">
          <cell r="K354">
            <v>367</v>
          </cell>
        </row>
        <row r="356">
          <cell r="C356" t="str">
            <v>Providing Vibrated Cement Concrete (1:3:6) mix using 40mm size HBG crushed stone aggregate and fine aggregate conforming to table 1000-2 of MoRT&amp;H including cost, seigniorage conveyance of all materials to site and labour charges, centering, machine mixin</v>
          </cell>
        </row>
        <row r="379">
          <cell r="C379" t="str">
            <v>Providing Vibrated Cement Concrete ( 1:3:6  ) using 40mm size HBG crushed stone aggregate and fine aggregate conforming to table 1000-2 of MoRT&amp;H including cost, seigniorage conveyance of all materials to site and labour charges, centering, machine mixing</v>
          </cell>
        </row>
        <row r="404">
          <cell r="C404" t="str">
            <v>Providing, laying Reinforced cement concrete Hume pipes of 600mm/800mm/1000mm Dia., NP-3 class for pipe culverts  including cost and conveyance of Pipes etc., complete and Labour charges for laying, jointing of 600mm/800mm/1000mm dia. R.C.C Hume pipes  in</v>
          </cell>
        </row>
        <row r="451">
          <cell r="C451" t="str">
            <v>Filling in between body walls  with gravel including cost ,conveyance and  seigniorage of all materials to site etc., complete  as per   Clause 710.1.4 of IRC : 78and as per  MoRT&amp;H Specification No. 2200 &amp; 2907 (4th Revision) and as per Drawing and techn</v>
          </cell>
        </row>
        <row r="559">
          <cell r="C559" t="str">
            <v>Vibrated reinforced cement concrete M 20 grade  using  20mm &amp; 10mm  HBG crushed stone aggregate (Coarse aggregate conforming to table 1000-1 and fine aggregate conforming to table 1000-2) including cost, seigniorage conveyance of all materials to site and</v>
          </cell>
        </row>
      </sheetData>
      <sheetData sheetId="13" refreshError="1"/>
      <sheetData sheetId="14" refreshError="1"/>
      <sheetData sheetId="15"/>
      <sheetData sheetId="16" refreshError="1"/>
      <sheetData sheetId="17"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Gen abs"/>
      <sheetName val="Spn report"/>
      <sheetName val="abs road"/>
      <sheetName val="HP abs"/>
      <sheetName val="HP det"/>
      <sheetName val="R_Det"/>
      <sheetName val="BTR"/>
      <sheetName val="RMR"/>
      <sheetName val="Road data"/>
      <sheetName val="certificates"/>
      <sheetName val="Line"/>
      <sheetName val="ECV"/>
      <sheetName val="Material_Rates"/>
      <sheetName val="mlead"/>
    </sheetNames>
    <sheetDataSet>
      <sheetData sheetId="0" refreshError="1"/>
      <sheetData sheetId="1" refreshError="1"/>
      <sheetData sheetId="2">
        <row r="8">
          <cell r="C8" t="str">
            <v>Improvements to road fromLakkavaram(R&amp;B) road to G.Jagannadhapuram (r&amp;B) road km 0/0 to 5/0 in Visakhapatnam District</v>
          </cell>
        </row>
      </sheetData>
      <sheetData sheetId="3" refreshError="1"/>
      <sheetData sheetId="4" refreshError="1"/>
      <sheetData sheetId="5" refreshError="1"/>
      <sheetData sheetId="6"/>
      <sheetData sheetId="7"/>
      <sheetData sheetId="8"/>
      <sheetData sheetId="9">
        <row r="48">
          <cell r="I48">
            <v>470</v>
          </cell>
        </row>
      </sheetData>
      <sheetData sheetId="10" refreshError="1"/>
      <sheetData sheetId="11">
        <row r="31">
          <cell r="D31">
            <v>20</v>
          </cell>
        </row>
      </sheetData>
      <sheetData sheetId="12">
        <row r="7">
          <cell r="C7" t="str">
            <v>Forming embankment with Side earth by mechanical means upto SDR including pre-watering of soil , removal of top soil, excavation of soils , depositing the soils on the embankment, spreading soil, breaking clods, sectioning , grading and consolidation with</v>
          </cell>
        </row>
        <row r="32">
          <cell r="C32" t="str">
            <v>Forming embankment with borrowed useful earth from outside road boundary by mechanical means upto SDR with all leads and lifts including pre-watering of soil at borrow area, removal of top soil, excavation of soils at borrowed area, conveyance of soil, de</v>
          </cell>
        </row>
        <row r="84">
          <cell r="C84" t="str">
            <v xml:space="preserve">Scarifying the existing granular  surface   to a depth of 50 mm by  Manual means including all labour charges etc., complete as per MoRT&amp;H (4th Revision) Specn. No.305.4.3  for finished item of work.  </v>
          </cell>
        </row>
        <row r="99">
          <cell r="C99" t="str">
            <v>Providing, Laying, Spreading for a compacted thickness of 75 mm, using  stone aggregates of Grade - II - H.B.G. ( IRC ) Metal (Machine crushed metal for 22.40mm and below) as per Table 400-7&amp;9 of MoRT&amp;H Specification 404 of 4th revision for Water Bound Ma</v>
          </cell>
        </row>
        <row r="123">
          <cell r="C123" t="str">
            <v>Providing, Laying, Spreading for a compacted thickness of 75 mm, using  stone aggregates of Grade - III - H.B.G. ( IRC ) Metal  (Machine crushed metal for 22.40mm and below) as per Table 400-7&amp; 9 of MoRT&amp;H Specification 404 of 4th revision for Water Bound</v>
          </cell>
        </row>
        <row r="174">
          <cell r="C174" t="str">
            <v>Providing and laying surface dressing  in single coat using 6 mm nominal size IRC HBG machine crushed stone aggregates @ 0.004 cum / sqm on a layer of bitumen binder of   60/70 grade @ 0.75 kg / sqm including cost, seigniorage and conveyance of all materi</v>
          </cell>
        </row>
        <row r="249">
          <cell r="C249" t="str">
            <v>Construction of Gravel shoulders  including cost,  seigniorage charges and conveyance of all materials to work site and spreading in uniform layers by approved means,  on prepared surface  and compacting with vibratory roller to achieve the desired densit</v>
          </cell>
        </row>
        <row r="316">
          <cell r="C316" t="str">
            <v>Earthwork excavation in soils upto SDR  by mechanical means for foundations of structures as per drawing and technical specification including setting out, construction of shoring and bracing, removal of stumps and other deleterious matter, dressing sides</v>
          </cell>
        </row>
        <row r="336">
          <cell r="C336" t="str">
            <v>Providing  first class bedding with Granular material below the pipes of  Hume pipe culverts suitably compacted / rammed including cost, seigniorage and conveyance of materials to site etc.,  complete as per drawing and MoRT&amp;H Specification  2900 ( 4th Re</v>
          </cell>
        </row>
        <row r="354">
          <cell r="K354">
            <v>367</v>
          </cell>
        </row>
        <row r="356">
          <cell r="C356" t="str">
            <v>Providing Vibrated Cement Concrete (1:3:6) mix using 40mm size HBG crushed stone aggregate and fine aggregate conforming to table 1000-2 of MoRT&amp;H including cost, seigniorage conveyance of all materials to site and labour charges, centering, machine mixin</v>
          </cell>
        </row>
        <row r="379">
          <cell r="C379" t="str">
            <v>Providing Vibrated Cement Concrete ( 1:3:6  ) using 40mm size HBG crushed stone aggregate and fine aggregate conforming to table 1000-2 of MoRT&amp;H including cost, seigniorage conveyance of all materials to site and labour charges, centering, machine mixing</v>
          </cell>
        </row>
        <row r="404">
          <cell r="C404" t="str">
            <v>Providing, laying Reinforced cement concrete Hume pipes of 600mm/800mm/1000mm Dia., NP-3 class for pipe culverts  including cost and conveyance of Pipes etc., complete and Labour charges for laying, jointing of 600mm/800mm/1000mm dia. R.C.C Hume pipes  in</v>
          </cell>
        </row>
        <row r="451">
          <cell r="C451" t="str">
            <v>Filling in between body walls  with gravel including cost ,conveyance and  seigniorage of all materials to site etc., complete  as per   Clause 710.1.4 of IRC : 78and as per  MoRT&amp;H Specification No. 2200 &amp; 2907 (4th Revision) and as per Drawing and techn</v>
          </cell>
        </row>
        <row r="559">
          <cell r="C559" t="str">
            <v>Vibrated reinforced cement concrete M 20 grade  using  20mm &amp; 10mm  HBG crushed stone aggregate (Coarse aggregate conforming to table 1000-1 and fine aggregate conforming to table 1000-2) including cost, seigniorage conveyance of all materials to site and</v>
          </cell>
        </row>
      </sheetData>
      <sheetData sheetId="13" refreshError="1"/>
      <sheetData sheetId="14" refreshError="1"/>
      <sheetData sheetId="15"/>
      <sheetData sheetId="16" refreshError="1"/>
      <sheetData sheetId="17"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Line_Est"/>
      <sheetName val="certificates"/>
      <sheetName val="coverpage"/>
      <sheetName val="TS memo"/>
      <sheetName val="Spn report"/>
      <sheetName val="BTR"/>
      <sheetName val="RMR"/>
      <sheetName val="Road data"/>
      <sheetName val="R_Det"/>
      <sheetName val="abs road"/>
      <sheetName val="Abs CD"/>
      <sheetName val="2R 800"/>
      <sheetName val="Gen abs"/>
      <sheetName val="mle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73">
          <cell r="D73">
            <v>326.20000000000005</v>
          </cell>
        </row>
      </sheetData>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gen_abst"/>
      <sheetName val="abstract"/>
      <sheetName val="detailed"/>
      <sheetName val="water"/>
      <sheetName val="data_new"/>
      <sheetName val="lead-st"/>
      <sheetName val="v"/>
      <sheetName val="r"/>
      <sheetName val="l"/>
      <sheetName val="electrical"/>
      <sheetName val="marking"/>
      <sheetName val="beams"/>
      <sheetName val="features"/>
      <sheetName val="c_wall"/>
      <sheetName val="Sheet1"/>
      <sheetName val="rdamdata"/>
      <sheetName val="leads"/>
      <sheetName val="HDPE"/>
      <sheetName val="ssr-rates"/>
      <sheetName val="Estimate "/>
      <sheetName val="stone"/>
      <sheetName val="EDWise"/>
      <sheetName val="BHANDUP"/>
      <sheetName val="PRECAST lightconc-II"/>
      <sheetName val="data existing_do not delete"/>
      <sheetName val="Lead"/>
      <sheetName val="Sheet3"/>
      <sheetName val="Quarry"/>
      <sheetName val="Line"/>
      <sheetName val="CRUST"/>
      <sheetName val="QDTS"/>
      <sheetName val="RMR"/>
      <sheetName val="Rates"/>
      <sheetName val="BTR"/>
      <sheetName val="Road data"/>
      <sheetName val="GenAbst"/>
      <sheetName val="DI"/>
      <sheetName val="pvc"/>
      <sheetName val="MRATES"/>
      <sheetName val="Cover"/>
      <sheetName val="abs road"/>
      <sheetName val="coverpage"/>
      <sheetName val="TS memo"/>
      <sheetName val="DATA"/>
      <sheetName val="ROADS"/>
      <sheetName val="id"/>
      <sheetName val="wh"/>
      <sheetName val="work_sheet"/>
      <sheetName val="labour"/>
      <sheetName val="DATA_PRG"/>
      <sheetName val="Material"/>
      <sheetName val="Plant &amp;  Machinery"/>
      <sheetName val="mlead"/>
      <sheetName val="census91"/>
      <sheetName val="0000000000000"/>
      <sheetName val="maya"/>
      <sheetName val="C-data"/>
      <sheetName val="Lead statement"/>
      <sheetName val="Nspt-smp-final-ORIGINAL"/>
      <sheetName val="DES"/>
      <sheetName val="HP PIPE  DATA"/>
      <sheetName val="SLAB  DATA"/>
      <sheetName val="Levels"/>
      <sheetName val="BALAN1"/>
      <sheetName val="Boq"/>
      <sheetName val="civ data"/>
      <sheetName val="pvc_basic"/>
      <sheetName val="overviewbarmer"/>
      <sheetName val="Master_data"/>
      <sheetName val="C &amp; G RHS"/>
      <sheetName val="Estimate_"/>
      <sheetName val="PRECAST_lightconc-II"/>
      <sheetName val="data_existing_do_not_delete"/>
      <sheetName val="Road_data"/>
      <sheetName val="Data.F8.BTR"/>
      <sheetName val="Road Detail Est."/>
      <sheetName val="not req 3"/>
      <sheetName val="Sheet1 (2)"/>
      <sheetName val="DATA-2005-06"/>
      <sheetName val="PROCTOR"/>
      <sheetName val="m"/>
      <sheetName val="11.Habitations"/>
      <sheetName val="bom"/>
      <sheetName val="Proforma-I (2)"/>
      <sheetName val="GF SB Ok "/>
      <sheetName val="HDPE-pipe-rates"/>
      <sheetName val="pvc-pipe-rates"/>
      <sheetName val="splmidata"/>
      <sheetName val="ppraodata"/>
      <sheetName val="CONST"/>
      <sheetName val="MRoad data"/>
      <sheetName val="AV-HDPE"/>
      <sheetName val="Di_gate-HDPE"/>
      <sheetName val="DISCOUNT"/>
      <sheetName val="t_prsr"/>
      <sheetName val="Common "/>
      <sheetName val="final abstract"/>
      <sheetName val="Basicrates"/>
      <sheetName val="mas_hab"/>
      <sheetName val="BLK3"/>
      <sheetName val="BLK2"/>
      <sheetName val="radar"/>
      <sheetName val="E &amp; R"/>
      <sheetName val="hdpe_basic"/>
      <sheetName val="Flight-1"/>
      <sheetName val="R_Det"/>
      <sheetName val="Sheet2"/>
      <sheetName val="Rate Analysis"/>
      <sheetName val="SPT vs PHI"/>
      <sheetName val="wh_data_R"/>
      <sheetName val="wh_data"/>
      <sheetName val="CPHEEO"/>
      <sheetName val="input"/>
      <sheetName val="hdpe weights"/>
      <sheetName val="PVC weights"/>
      <sheetName val="DATA-BASE"/>
      <sheetName val="DATA-ABSTRACT"/>
      <sheetName val="sand"/>
      <sheetName val="clvrt_data"/>
      <sheetName val="GA"/>
      <sheetName val="hdpe-rates"/>
      <sheetName val="pvc-rates"/>
      <sheetName val="detls"/>
      <sheetName val=" data sheet "/>
      <sheetName val="QTY"/>
      <sheetName val="Format-A (B)"/>
      <sheetName val="Format-A"/>
      <sheetName val="Format-A (HQ)"/>
      <sheetName val="Sheet2 (2)"/>
      <sheetName val="Format-A (S)"/>
      <sheetName val="Summary"/>
      <sheetName val="Sub -  Analysis"/>
      <sheetName val="SSR 2014-15 Rates"/>
      <sheetName val="Data o"/>
      <sheetName val="Rate"/>
      <sheetName val="Gen Abs"/>
      <sheetName val="Civil Boq"/>
      <sheetName val="Note"/>
      <sheetName val="Specification"/>
      <sheetName val="analy"/>
      <sheetName val="basdat"/>
      <sheetName val="WITH STACKING CHARGES"/>
      <sheetName val="Table10"/>
      <sheetName val="Table11"/>
      <sheetName val="Table12"/>
      <sheetName val=" Targets Homes site"/>
      <sheetName val="Estimate_1"/>
      <sheetName val="PRECAST_lightconc-II1"/>
      <sheetName val="data_existing_do_not_delete1"/>
      <sheetName val="Road_data1"/>
      <sheetName val="abs_road"/>
      <sheetName val="TS_memo"/>
      <sheetName val="Plant_&amp;__Machinery"/>
      <sheetName val="civ_data"/>
      <sheetName val="Lead_statement"/>
      <sheetName val="HP_PIPE__DATA"/>
      <sheetName val="SLAB__DATA"/>
      <sheetName val="C_&amp;_G_RHS"/>
      <sheetName val="not_req_3"/>
      <sheetName val="Road_Detail_Est_"/>
      <sheetName val="Data_F8_BTR"/>
      <sheetName val="Sheet1_(2)"/>
      <sheetName val="Estimate_2"/>
      <sheetName val="PRECAST_lightconc-II2"/>
      <sheetName val="data_existing_do_not_delete2"/>
      <sheetName val="Road_data2"/>
      <sheetName val="abs_road1"/>
      <sheetName val="TS_memo1"/>
      <sheetName val="Plant_&amp;__Machinery1"/>
      <sheetName val="civ_data1"/>
      <sheetName val="Lead_statement1"/>
      <sheetName val="HP_PIPE__DATA1"/>
      <sheetName val="SLAB__DATA1"/>
      <sheetName val="C_&amp;_G_RHS1"/>
      <sheetName val="not_req_31"/>
      <sheetName val="Road_Detail_Est_1"/>
      <sheetName val="Data_F8_BTR1"/>
      <sheetName val="Sheet1_(2)1"/>
      <sheetName val="UG"/>
      <sheetName val="Design"/>
      <sheetName val="Prjt"/>
      <sheetName val="ABS"/>
      <sheetName val="segments-details"/>
      <sheetName val="int-Dia-hdpe"/>
      <sheetName val="habs-list"/>
      <sheetName val="int-Dia-pvc"/>
      <sheetName val="joinery data"/>
      <sheetName val="suppl-data"/>
      <sheetName val="Specification report"/>
      <sheetName val="Process"/>
      <sheetName val="Datas"/>
      <sheetName val="LEAD S 10-11"/>
      <sheetName val="Abs_CD_2"/>
      <sheetName val="road est"/>
      <sheetName val="ECV"/>
      <sheetName val="Labour rates"/>
      <sheetName val="XXXXX"/>
      <sheetName val="XXXXXXXXXXXXX"/>
      <sheetName val="drain (2)"/>
      <sheetName val="F-6 (estt) (2)"/>
      <sheetName val="spe-re"/>
      <sheetName val="TRAFFIC SIGN BOARDS"/>
      <sheetName val="1v-1000"/>
      <sheetName val="2v-1000 "/>
      <sheetName val="drain"/>
      <sheetName val="SUB DATA"/>
      <sheetName val="F7-A.CDW.BT.R5"/>
      <sheetName val="General-abstract"/>
      <sheetName val="Materials"/>
      <sheetName val="Conveyance"/>
      <sheetName val="ESTIMATE"/>
      <sheetName val="Bitumen trunk"/>
      <sheetName val="Feeder"/>
      <sheetName val="R99 etc"/>
      <sheetName val="Trunk unpaved"/>
      <sheetName val="Data_Base"/>
      <sheetName val="Data_Renuals"/>
      <sheetName val="sectorwise"/>
      <sheetName val="Legal Risk Analysis"/>
      <sheetName val="Cover-MEstt."/>
      <sheetName val="C&amp;S monthwise"/>
      <sheetName val="C&amp;S"/>
      <sheetName val="CC"/>
      <sheetName val="General"/>
      <sheetName val="Works"/>
      <sheetName val="1"/>
      <sheetName val="2"/>
      <sheetName val="3"/>
      <sheetName val="4"/>
      <sheetName val="Master data"/>
      <sheetName val="11_Habitations"/>
      <sheetName val="Proforma-I_(2)"/>
      <sheetName val="Data_o"/>
      <sheetName val="GF_SB_Ok_"/>
      <sheetName val="MRoad_data"/>
      <sheetName val="Common_"/>
      <sheetName val="final_abstract"/>
      <sheetName val="E_&amp;_R"/>
      <sheetName val="Rate_Analysis"/>
      <sheetName val="SPT_vs_PHI"/>
      <sheetName val="hdpe_weights"/>
      <sheetName val="PVC_weights"/>
      <sheetName val="_data_sheet_"/>
      <sheetName val="Civil_Boq"/>
      <sheetName val="WITH_STACKING_CHARGES"/>
      <sheetName val="labour coeff"/>
      <sheetName val="mrmecadamoad data"/>
      <sheetName val="sancdump"/>
    </sheetNames>
    <sheetDataSet>
      <sheetData sheetId="0">
        <row r="2">
          <cell r="F2">
            <v>100</v>
          </cell>
        </row>
      </sheetData>
      <sheetData sheetId="1"/>
      <sheetData sheetId="2"/>
      <sheetData sheetId="3"/>
      <sheetData sheetId="4"/>
      <sheetData sheetId="5"/>
      <sheetData sheetId="6"/>
      <sheetData sheetId="7"/>
      <sheetData sheetId="8" refreshError="1">
        <row r="2">
          <cell r="F2">
            <v>100</v>
          </cell>
        </row>
        <row r="4">
          <cell r="F4">
            <v>65</v>
          </cell>
        </row>
      </sheetData>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ertificates"/>
      <sheetName val="Cover"/>
      <sheetName val="Sp. Report"/>
      <sheetName val="TSmemo"/>
      <sheetName val="BTR"/>
      <sheetName val="RMR"/>
      <sheetName val="Rd.Data"/>
      <sheetName val="C.D.Data (Morth)"/>
      <sheetName val="Rd.Det.Est"/>
      <sheetName val="Gen.Abs."/>
      <sheetName val="Rd.abs.Est"/>
      <sheetName val="Abs_p_04"/>
      <sheetName val="Abs.p_01"/>
      <sheetName val="Abs.cc"/>
      <sheetName val="Abs_ret"/>
      <sheetName val="Abs_vent&amp;pipe"/>
      <sheetName val="Abs_slab"/>
      <sheetName val="Abs_box"/>
      <sheetName val="Det. 1Rx800"/>
      <sheetName val="Det. 2Rx800"/>
      <sheetName val="Det. CC"/>
      <sheetName val="CD_DET_PIPE_1R"/>
      <sheetName val="Slab det est"/>
      <sheetName val="CD_DET_1CELL_BOX"/>
      <sheetName val="CD_DET_4CELL_BOX"/>
      <sheetName val="CBR"/>
      <sheetName val="mlead"/>
      <sheetName val="Leads"/>
    </sheetNames>
    <sheetDataSet>
      <sheetData sheetId="0"/>
      <sheetData sheetId="1"/>
      <sheetData sheetId="2"/>
      <sheetData sheetId="3">
        <row r="8">
          <cell r="C8" t="str">
            <v xml:space="preserve">Improvements to  Madhavaram-Kamsalipalem Road from Km 0/0 to 4/8 in West Godavari District </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ertificates"/>
      <sheetName val="Cover"/>
      <sheetName val="Sp. Report"/>
      <sheetName val="TSmemo"/>
      <sheetName val="BTR"/>
      <sheetName val="RMR"/>
      <sheetName val="Rd.Data"/>
      <sheetName val="C.D.Data (Morth)"/>
      <sheetName val="Rd.Det.Est"/>
      <sheetName val="Gen.Abs."/>
      <sheetName val="Rd.abs.Est"/>
      <sheetName val="Abs_p_04"/>
      <sheetName val="Abs.p_01"/>
      <sheetName val="Abs.cc"/>
      <sheetName val="Abs_ret"/>
      <sheetName val="Abs_vent&amp;pipe"/>
      <sheetName val="Abs_slab"/>
      <sheetName val="Abs_box"/>
      <sheetName val="Det. 1Rx800"/>
      <sheetName val="Det. 2Rx800"/>
      <sheetName val="Det. CC"/>
      <sheetName val="CD_DET_PIPE_1R"/>
      <sheetName val="Slab det est"/>
      <sheetName val="CD_DET_1CELL_BOX"/>
      <sheetName val="CD_DET_4CELL_BOX"/>
      <sheetName val="CBR"/>
      <sheetName val="mlead"/>
      <sheetName val="Leads"/>
    </sheetNames>
    <sheetDataSet>
      <sheetData sheetId="0"/>
      <sheetData sheetId="1"/>
      <sheetData sheetId="2"/>
      <sheetData sheetId="3">
        <row r="8">
          <cell r="C8" t="str">
            <v xml:space="preserve">Improvements to  Madhavaram-Kamsalipalem Road from Km 0/0 to 4/8 in West Godavari District </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Basic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Road data"/>
      <sheetName val="CBR"/>
      <sheetName val="BTR"/>
      <sheetName val="RMR"/>
      <sheetName val="mlead"/>
    </sheetNames>
    <sheetDataSet>
      <sheetData sheetId="0"/>
      <sheetData sheetId="1"/>
      <sheetData sheetId="2" refreshError="1">
        <row r="13">
          <cell r="K13">
            <v>34.299999999999997</v>
          </cell>
        </row>
        <row r="29">
          <cell r="C29" t="str">
            <v>Earthwork excavation by mechanical means and depositing on bank with initial  lead and lift in all soils upto SDR and laying earth in layers including breaking clods, sectioning and rolling with Power Road Roller 8 to 10 Tonnes capacity  @ FMC including a</v>
          </cell>
        </row>
        <row r="44">
          <cell r="K44">
            <v>43.7</v>
          </cell>
        </row>
        <row r="81">
          <cell r="K81">
            <v>87</v>
          </cell>
        </row>
        <row r="131">
          <cell r="C131" t="str">
            <v>Picking old metalled surface to a depth of 40 mm to 100 mm and sectioning including all labour and incidental charges complete for finished item of work and as directed by the Engineer-in-Charge.</v>
          </cell>
        </row>
        <row r="140">
          <cell r="K140">
            <v>1.6</v>
          </cell>
        </row>
        <row r="209">
          <cell r="K209">
            <v>894</v>
          </cell>
        </row>
        <row r="235">
          <cell r="K235">
            <v>1000</v>
          </cell>
        </row>
        <row r="618">
          <cell r="K618">
            <v>189</v>
          </cell>
        </row>
        <row r="645">
          <cell r="C645" t="str">
            <v>Vibrated  cement concrete M 35 grade using  20mm &amp; 10mm  hard broken graded granite crushed metal (SS.5)(Coarse aggregate conforming to table 1000-1) and sand (fine aggregate conforming to table 1000-2) including cost, seigniorage conveyance of all materi</v>
          </cell>
        </row>
        <row r="672">
          <cell r="K672">
            <v>2623</v>
          </cell>
        </row>
        <row r="853">
          <cell r="K853">
            <v>1726</v>
          </cell>
        </row>
        <row r="864">
          <cell r="K864">
            <v>2286</v>
          </cell>
        </row>
        <row r="877">
          <cell r="K877">
            <v>187</v>
          </cell>
        </row>
        <row r="900">
          <cell r="K900">
            <v>92</v>
          </cell>
        </row>
        <row r="934">
          <cell r="K934">
            <v>187</v>
          </cell>
        </row>
        <row r="996">
          <cell r="K996">
            <v>87</v>
          </cell>
        </row>
        <row r="1026">
          <cell r="K1026">
            <v>2133</v>
          </cell>
        </row>
        <row r="1028">
          <cell r="C1028" t="str">
            <v xml:space="preserve">Vibrated  cement concrete M 15 Grade Concrete using 40mm , 20mm and 10mm size HBG crushed stone aggregate (Coarse aggregate conforming to table 1000-1) and sand (fine aggregate conforming to table 1000-2) including cost,seignorage and conveyance of  all  </v>
          </cell>
        </row>
        <row r="1058">
          <cell r="C1058" t="str">
            <v>Vibrated reinforced cement concrete M 20 grade  using  20mm &amp; 10mm  hard broken graded granite crushed metal (SS.5)(Coarse aggregate conforming to table 1000-1) and sand (fine aggregate conforming to table 1000-2) including cost, seigniorage conveyance of</v>
          </cell>
        </row>
        <row r="1086">
          <cell r="K1086">
            <v>2874</v>
          </cell>
        </row>
        <row r="1088">
          <cell r="C1088" t="str">
            <v>Vibrated reinforced cement concrete M 20 grade  using  20mm &amp; 10mm  hard broken graded granite crushed metal (SS.5)(Coarse aggregate conforming to table 1000-1) and sand (fine aggregate conforming to table 1000-2) including cost, seigniorage conveyance of</v>
          </cell>
        </row>
        <row r="1116">
          <cell r="K1116">
            <v>3006</v>
          </cell>
        </row>
        <row r="1177">
          <cell r="C1177" t="str">
            <v xml:space="preserve">Providing HYSD bars ( Fe-415 ) of different diameters, wrought and put up bars of all diameters including cost and conveyance of steel to site and all labour charges for fabrication of reinforcement including cutting, bending, binding rods, tying grills, </v>
          </cell>
        </row>
        <row r="1229">
          <cell r="C1229" t="str">
            <v>Providing 100mm Diameter AC pipe for weep holes at 1.00m C/C in both horizontal and vertical direction so that the weep holes in each horizontal direction is staggered from the weep holes laying above and below lines as shown in drawing for abutments, win</v>
          </cell>
        </row>
        <row r="1261">
          <cell r="K1261">
            <v>54</v>
          </cell>
        </row>
      </sheetData>
      <sheetData sheetId="3"/>
      <sheetData sheetId="4"/>
      <sheetData sheetId="5"/>
      <sheetData sheetId="6"/>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Road data"/>
      <sheetName val="CBR"/>
      <sheetName val="BTR"/>
      <sheetName val="RMR"/>
      <sheetName val="mlead"/>
    </sheetNames>
    <sheetDataSet>
      <sheetData sheetId="0"/>
      <sheetData sheetId="1"/>
      <sheetData sheetId="2" refreshError="1">
        <row r="13">
          <cell r="K13">
            <v>34.299999999999997</v>
          </cell>
        </row>
        <row r="29">
          <cell r="C29" t="str">
            <v>Earthwork excavation by mechanical means and depositing on bank with initial  lead and lift in all soils upto SDR and laying earth in layers including breaking clods, sectioning and rolling with Power Road Roller 8 to 10 Tonnes capacity  @ FMC including a</v>
          </cell>
        </row>
        <row r="44">
          <cell r="K44">
            <v>43.7</v>
          </cell>
        </row>
        <row r="81">
          <cell r="K81">
            <v>87</v>
          </cell>
        </row>
        <row r="131">
          <cell r="C131" t="str">
            <v>Picking old metalled surface to a depth of 40 mm to 100 mm and sectioning including all labour and incidental charges complete for finished item of work and as directed by the Engineer-in-Charge.</v>
          </cell>
        </row>
        <row r="140">
          <cell r="K140">
            <v>1.6</v>
          </cell>
        </row>
        <row r="209">
          <cell r="K209">
            <v>894</v>
          </cell>
        </row>
        <row r="235">
          <cell r="K235">
            <v>1000</v>
          </cell>
        </row>
        <row r="618">
          <cell r="K618">
            <v>189</v>
          </cell>
        </row>
        <row r="645">
          <cell r="C645" t="str">
            <v>Vibrated  cement concrete M 35 grade using  20mm &amp; 10mm  hard broken graded granite crushed metal (SS.5)(Coarse aggregate conforming to table 1000-1) and sand (fine aggregate conforming to table 1000-2) including cost, seigniorage conveyance of all materi</v>
          </cell>
        </row>
        <row r="672">
          <cell r="K672">
            <v>2623</v>
          </cell>
        </row>
        <row r="853">
          <cell r="K853">
            <v>1726</v>
          </cell>
        </row>
        <row r="864">
          <cell r="K864">
            <v>2286</v>
          </cell>
        </row>
        <row r="877">
          <cell r="K877">
            <v>187</v>
          </cell>
        </row>
        <row r="900">
          <cell r="K900">
            <v>92</v>
          </cell>
        </row>
        <row r="934">
          <cell r="K934">
            <v>187</v>
          </cell>
        </row>
        <row r="996">
          <cell r="K996">
            <v>87</v>
          </cell>
        </row>
        <row r="1026">
          <cell r="K1026">
            <v>2133</v>
          </cell>
        </row>
        <row r="1028">
          <cell r="C1028" t="str">
            <v xml:space="preserve">Vibrated  cement concrete M 15 Grade Concrete using 40mm , 20mm and 10mm size HBG crushed stone aggregate (Coarse aggregate conforming to table 1000-1) and sand (fine aggregate conforming to table 1000-2) including cost,seignorage and conveyance of  all  </v>
          </cell>
        </row>
        <row r="1058">
          <cell r="C1058" t="str">
            <v>Vibrated reinforced cement concrete M 20 grade  using  20mm &amp; 10mm  hard broken graded granite crushed metal (SS.5)(Coarse aggregate conforming to table 1000-1) and sand (fine aggregate conforming to table 1000-2) including cost, seigniorage conveyance of</v>
          </cell>
        </row>
        <row r="1086">
          <cell r="K1086">
            <v>2874</v>
          </cell>
        </row>
        <row r="1088">
          <cell r="C1088" t="str">
            <v>Vibrated reinforced cement concrete M 20 grade  using  20mm &amp; 10mm  hard broken graded granite crushed metal (SS.5)(Coarse aggregate conforming to table 1000-1) and sand (fine aggregate conforming to table 1000-2) including cost, seigniorage conveyance of</v>
          </cell>
        </row>
        <row r="1116">
          <cell r="K1116">
            <v>3006</v>
          </cell>
        </row>
        <row r="1177">
          <cell r="C1177" t="str">
            <v xml:space="preserve">Providing HYSD bars ( Fe-415 ) of different diameters, wrought and put up bars of all diameters including cost and conveyance of steel to site and all labour charges for fabrication of reinforcement including cutting, bending, binding rods, tying grills, </v>
          </cell>
        </row>
        <row r="1229">
          <cell r="C1229" t="str">
            <v>Providing 100mm Diameter AC pipe for weep holes at 1.00m C/C in both horizontal and vertical direction so that the weep holes in each horizontal direction is staggered from the weep holes laying above and below lines as shown in drawing for abutments, win</v>
          </cell>
        </row>
        <row r="1261">
          <cell r="K1261">
            <v>54</v>
          </cell>
        </row>
      </sheetData>
      <sheetData sheetId="3"/>
      <sheetData sheetId="4"/>
      <sheetData sheetId="5"/>
      <sheetData sheetId="6"/>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Road data"/>
      <sheetName val="CBR"/>
      <sheetName val="BTR"/>
      <sheetName val="RMR"/>
      <sheetName val="mlead"/>
    </sheetNames>
    <sheetDataSet>
      <sheetData sheetId="0"/>
      <sheetData sheetId="1"/>
      <sheetData sheetId="2" refreshError="1">
        <row r="13">
          <cell r="K13">
            <v>34.299999999999997</v>
          </cell>
        </row>
        <row r="29">
          <cell r="C29" t="str">
            <v>Earthwork excavation by mechanical means and depositing on bank with initial  lead and lift in all soils upto SDR and laying earth in layers including breaking clods, sectioning and rolling with Power Road Roller 8 to 10 Tonnes capacity  @ FMC including a</v>
          </cell>
        </row>
        <row r="44">
          <cell r="K44">
            <v>43.7</v>
          </cell>
        </row>
        <row r="81">
          <cell r="K81">
            <v>87</v>
          </cell>
        </row>
        <row r="131">
          <cell r="C131" t="str">
            <v>Picking old metalled surface to a depth of 40 mm to 100 mm and sectioning including all labour and incidental charges complete for finished item of work and as directed by the Engineer-in-Charge.</v>
          </cell>
        </row>
        <row r="140">
          <cell r="K140">
            <v>1.6</v>
          </cell>
        </row>
        <row r="209">
          <cell r="K209">
            <v>894</v>
          </cell>
        </row>
        <row r="235">
          <cell r="K235">
            <v>1000</v>
          </cell>
        </row>
        <row r="618">
          <cell r="K618">
            <v>189</v>
          </cell>
        </row>
        <row r="645">
          <cell r="C645" t="str">
            <v>Vibrated  cement concrete M 35 grade using  20mm &amp; 10mm  hard broken graded granite crushed metal (SS.5)(Coarse aggregate conforming to table 1000-1) and sand (fine aggregate conforming to table 1000-2) including cost, seigniorage conveyance of all materi</v>
          </cell>
        </row>
        <row r="672">
          <cell r="K672">
            <v>2623</v>
          </cell>
        </row>
        <row r="853">
          <cell r="K853">
            <v>1726</v>
          </cell>
        </row>
        <row r="864">
          <cell r="K864">
            <v>2286</v>
          </cell>
        </row>
        <row r="877">
          <cell r="K877">
            <v>187</v>
          </cell>
        </row>
        <row r="900">
          <cell r="K900">
            <v>92</v>
          </cell>
        </row>
        <row r="934">
          <cell r="K934">
            <v>187</v>
          </cell>
        </row>
        <row r="996">
          <cell r="K996">
            <v>87</v>
          </cell>
        </row>
        <row r="1026">
          <cell r="K1026">
            <v>2133</v>
          </cell>
        </row>
        <row r="1028">
          <cell r="C1028" t="str">
            <v xml:space="preserve">Vibrated  cement concrete M 15 Grade Concrete using 40mm , 20mm and 10mm size HBG crushed stone aggregate (Coarse aggregate conforming to table 1000-1) and sand (fine aggregate conforming to table 1000-2) including cost,seignorage and conveyance of  all  </v>
          </cell>
        </row>
        <row r="1058">
          <cell r="C1058" t="str">
            <v>Vibrated reinforced cement concrete M 20 grade  using  20mm &amp; 10mm  hard broken graded granite crushed metal (SS.5)(Coarse aggregate conforming to table 1000-1) and sand (fine aggregate conforming to table 1000-2) including cost, seigniorage conveyance of</v>
          </cell>
        </row>
        <row r="1086">
          <cell r="K1086">
            <v>2874</v>
          </cell>
        </row>
        <row r="1088">
          <cell r="C1088" t="str">
            <v>Vibrated reinforced cement concrete M 20 grade  using  20mm &amp; 10mm  hard broken graded granite crushed metal (SS.5)(Coarse aggregate conforming to table 1000-1) and sand (fine aggregate conforming to table 1000-2) including cost, seigniorage conveyance of</v>
          </cell>
        </row>
        <row r="1116">
          <cell r="K1116">
            <v>3006</v>
          </cell>
        </row>
        <row r="1177">
          <cell r="C1177" t="str">
            <v xml:space="preserve">Providing HYSD bars ( Fe-415 ) of different diameters, wrought and put up bars of all diameters including cost and conveyance of steel to site and all labour charges for fabrication of reinforcement including cutting, bending, binding rods, tying grills, </v>
          </cell>
        </row>
        <row r="1229">
          <cell r="C1229" t="str">
            <v>Providing 100mm Diameter AC pipe for weep holes at 1.00m C/C in both horizontal and vertical direction so that the weep holes in each horizontal direction is staggered from the weep holes laying above and below lines as shown in drawing for abutments, win</v>
          </cell>
        </row>
        <row r="1261">
          <cell r="K1261">
            <v>54</v>
          </cell>
        </row>
      </sheetData>
      <sheetData sheetId="3"/>
      <sheetData sheetId="4"/>
      <sheetData sheetId="5"/>
      <sheetData sheetId="6"/>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BTR"/>
      <sheetName val="RMR"/>
      <sheetName val="Road data"/>
      <sheetName val="Line"/>
      <sheetName val="GenAbst"/>
      <sheetName val="AS_SR"/>
      <sheetName val="TS_MDR"/>
      <sheetName val="Plan SH TS"/>
      <sheetName val="Plan MDR TS"/>
      <sheetName val="Rates"/>
    </sheetNames>
    <sheetDataSet>
      <sheetData sheetId="0" refreshError="1"/>
      <sheetData sheetId="1" refreshError="1"/>
      <sheetData sheetId="2">
        <row r="4">
          <cell r="D4" t="str">
            <v xml:space="preserve">Improvements to road from Km.7/2 to 9/2 of Chitvel – Rapur Road to Chitvel – Edigapalli Road in Y.S.R. District </v>
          </cell>
        </row>
      </sheetData>
      <sheetData sheetId="3">
        <row r="12">
          <cell r="K12">
            <v>1400.6799999999998</v>
          </cell>
        </row>
        <row r="13">
          <cell r="K13">
            <v>1419.4299999999998</v>
          </cell>
        </row>
        <row r="14">
          <cell r="K14">
            <v>1225.6799999999998</v>
          </cell>
        </row>
        <row r="15">
          <cell r="K15">
            <v>1063.18</v>
          </cell>
        </row>
        <row r="16">
          <cell r="K16">
            <v>900.68</v>
          </cell>
        </row>
        <row r="17">
          <cell r="K17">
            <v>655.68</v>
          </cell>
        </row>
        <row r="33">
          <cell r="D33">
            <v>76</v>
          </cell>
        </row>
      </sheetData>
      <sheetData sheetId="4">
        <row r="25">
          <cell r="K25">
            <v>106</v>
          </cell>
        </row>
        <row r="77">
          <cell r="K77">
            <v>93</v>
          </cell>
        </row>
        <row r="122">
          <cell r="K122">
            <v>42.8</v>
          </cell>
        </row>
        <row r="207">
          <cell r="K207">
            <v>78.3</v>
          </cell>
        </row>
        <row r="234">
          <cell r="K234">
            <v>1250</v>
          </cell>
        </row>
        <row r="252">
          <cell r="K252">
            <v>7.9</v>
          </cell>
        </row>
        <row r="273">
          <cell r="K273">
            <v>5.4</v>
          </cell>
        </row>
        <row r="300">
          <cell r="K300">
            <v>1381</v>
          </cell>
        </row>
        <row r="326">
          <cell r="K326">
            <v>1597</v>
          </cell>
        </row>
        <row r="353">
          <cell r="K353">
            <v>1546</v>
          </cell>
        </row>
        <row r="379">
          <cell r="K379">
            <v>1890</v>
          </cell>
        </row>
        <row r="406">
          <cell r="K406">
            <v>1391</v>
          </cell>
        </row>
        <row r="432">
          <cell r="K432">
            <v>1606</v>
          </cell>
        </row>
        <row r="459">
          <cell r="K459">
            <v>1555</v>
          </cell>
        </row>
        <row r="485">
          <cell r="K485">
            <v>1899</v>
          </cell>
        </row>
        <row r="516">
          <cell r="K516">
            <v>1675</v>
          </cell>
        </row>
        <row r="545">
          <cell r="K545">
            <v>42.5</v>
          </cell>
        </row>
        <row r="574">
          <cell r="K574">
            <v>43.3</v>
          </cell>
        </row>
        <row r="597">
          <cell r="K597">
            <v>9.3000000000000007</v>
          </cell>
        </row>
        <row r="654">
          <cell r="K654">
            <v>138</v>
          </cell>
        </row>
        <row r="689">
          <cell r="K689">
            <v>7774</v>
          </cell>
        </row>
        <row r="729">
          <cell r="K729">
            <v>8068</v>
          </cell>
        </row>
        <row r="775">
          <cell r="K775">
            <v>6265</v>
          </cell>
        </row>
        <row r="821">
          <cell r="K821">
            <v>6374</v>
          </cell>
        </row>
        <row r="845">
          <cell r="K845">
            <v>296</v>
          </cell>
        </row>
        <row r="871">
          <cell r="K871">
            <v>2958</v>
          </cell>
        </row>
        <row r="897">
          <cell r="K897">
            <v>3370</v>
          </cell>
        </row>
        <row r="925">
          <cell r="K925">
            <v>5021</v>
          </cell>
        </row>
        <row r="955">
          <cell r="K955">
            <v>3137</v>
          </cell>
        </row>
        <row r="988">
          <cell r="K988">
            <v>4599</v>
          </cell>
        </row>
        <row r="1010">
          <cell r="K1010">
            <v>47</v>
          </cell>
        </row>
        <row r="1033">
          <cell r="K1033">
            <v>373</v>
          </cell>
        </row>
        <row r="1059">
          <cell r="K1059">
            <v>3370</v>
          </cell>
        </row>
        <row r="1087">
          <cell r="K1087">
            <v>3707</v>
          </cell>
        </row>
        <row r="1109">
          <cell r="K1109">
            <v>2512</v>
          </cell>
        </row>
        <row r="1126">
          <cell r="K1126">
            <v>3995</v>
          </cell>
        </row>
        <row r="1143">
          <cell r="K1143">
            <v>6268</v>
          </cell>
        </row>
        <row r="1166">
          <cell r="K1166">
            <v>373</v>
          </cell>
        </row>
        <row r="1186">
          <cell r="K1186">
            <v>644</v>
          </cell>
        </row>
        <row r="1207">
          <cell r="K1207">
            <v>471</v>
          </cell>
        </row>
        <row r="1236">
          <cell r="K1236">
            <v>3955</v>
          </cell>
        </row>
        <row r="1265">
          <cell r="K1265">
            <v>4183</v>
          </cell>
        </row>
        <row r="1293">
          <cell r="K1293">
            <v>4798</v>
          </cell>
        </row>
        <row r="1321">
          <cell r="K1321">
            <v>5234</v>
          </cell>
        </row>
        <row r="1349">
          <cell r="K1349">
            <v>4796</v>
          </cell>
        </row>
        <row r="1378">
          <cell r="K1378">
            <v>4833</v>
          </cell>
        </row>
        <row r="1430">
          <cell r="K1430">
            <v>253</v>
          </cell>
        </row>
        <row r="1457">
          <cell r="K1457">
            <v>3803</v>
          </cell>
        </row>
        <row r="1496">
          <cell r="K1496">
            <v>1188</v>
          </cell>
        </row>
        <row r="1536">
          <cell r="K1536">
            <v>373</v>
          </cell>
        </row>
        <row r="1562">
          <cell r="K1562">
            <v>887</v>
          </cell>
        </row>
        <row r="1581">
          <cell r="K1581">
            <v>52671</v>
          </cell>
        </row>
        <row r="1600">
          <cell r="K1600">
            <v>52085</v>
          </cell>
        </row>
        <row r="1619">
          <cell r="K1619">
            <v>52013</v>
          </cell>
        </row>
        <row r="1638">
          <cell r="K1638">
            <v>49956</v>
          </cell>
        </row>
        <row r="1664">
          <cell r="K1664">
            <v>533</v>
          </cell>
        </row>
        <row r="1693">
          <cell r="K1693">
            <v>3955</v>
          </cell>
        </row>
        <row r="1721">
          <cell r="K1721">
            <v>4537</v>
          </cell>
        </row>
        <row r="1740">
          <cell r="K1740">
            <v>57.5</v>
          </cell>
        </row>
        <row r="1771">
          <cell r="K1771">
            <v>41.8</v>
          </cell>
        </row>
        <row r="1791">
          <cell r="K1791">
            <v>4733</v>
          </cell>
        </row>
        <row r="1809">
          <cell r="K1809">
            <v>3199</v>
          </cell>
        </row>
      </sheetData>
      <sheetData sheetId="5"/>
      <sheetData sheetId="6"/>
      <sheetData sheetId="7"/>
      <sheetData sheetId="8" refreshError="1"/>
      <sheetData sheetId="9" refreshError="1"/>
      <sheetData sheetId="10" refreshError="1"/>
      <sheetData sheetId="11">
        <row r="8">
          <cell r="C8">
            <v>100</v>
          </cell>
        </row>
        <row r="10">
          <cell r="D10">
            <v>132</v>
          </cell>
        </row>
        <row r="32">
          <cell r="D32">
            <v>262.75</v>
          </cell>
        </row>
        <row r="35">
          <cell r="C35">
            <v>254</v>
          </cell>
        </row>
      </sheetData>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BTR"/>
      <sheetName val="RMR"/>
      <sheetName val="Road data"/>
      <sheetName val="Line"/>
      <sheetName val="GenAbst"/>
      <sheetName val="AS_SR"/>
      <sheetName val="TS_MDR"/>
      <sheetName val="Plan SH TS"/>
      <sheetName val="Plan MDR TS"/>
      <sheetName val="Rates"/>
    </sheetNames>
    <sheetDataSet>
      <sheetData sheetId="0" refreshError="1"/>
      <sheetData sheetId="1" refreshError="1"/>
      <sheetData sheetId="2">
        <row r="4">
          <cell r="D4" t="str">
            <v xml:space="preserve">Improvements to road from Km.7/2 to 9/2 of Chitvel – Rapur Road to Chitvel – Edigapalli Road in Y.S.R. District </v>
          </cell>
        </row>
      </sheetData>
      <sheetData sheetId="3">
        <row r="12">
          <cell r="K12">
            <v>1400.6799999999998</v>
          </cell>
        </row>
        <row r="13">
          <cell r="K13">
            <v>1419.4299999999998</v>
          </cell>
        </row>
        <row r="14">
          <cell r="K14">
            <v>1225.6799999999998</v>
          </cell>
        </row>
        <row r="15">
          <cell r="K15">
            <v>1063.18</v>
          </cell>
        </row>
        <row r="16">
          <cell r="K16">
            <v>900.68</v>
          </cell>
        </row>
        <row r="17">
          <cell r="K17">
            <v>655.68</v>
          </cell>
        </row>
        <row r="33">
          <cell r="D33">
            <v>76</v>
          </cell>
        </row>
      </sheetData>
      <sheetData sheetId="4">
        <row r="25">
          <cell r="K25">
            <v>106</v>
          </cell>
        </row>
        <row r="77">
          <cell r="K77">
            <v>93</v>
          </cell>
        </row>
        <row r="122">
          <cell r="K122">
            <v>42.8</v>
          </cell>
        </row>
        <row r="207">
          <cell r="K207">
            <v>78.3</v>
          </cell>
        </row>
        <row r="234">
          <cell r="K234">
            <v>1250</v>
          </cell>
        </row>
        <row r="252">
          <cell r="K252">
            <v>7.9</v>
          </cell>
        </row>
        <row r="273">
          <cell r="K273">
            <v>5.4</v>
          </cell>
        </row>
        <row r="300">
          <cell r="K300">
            <v>1381</v>
          </cell>
        </row>
        <row r="326">
          <cell r="K326">
            <v>1597</v>
          </cell>
        </row>
        <row r="353">
          <cell r="K353">
            <v>1546</v>
          </cell>
        </row>
        <row r="379">
          <cell r="K379">
            <v>1890</v>
          </cell>
        </row>
        <row r="406">
          <cell r="K406">
            <v>1391</v>
          </cell>
        </row>
        <row r="432">
          <cell r="K432">
            <v>1606</v>
          </cell>
        </row>
        <row r="459">
          <cell r="K459">
            <v>1555</v>
          </cell>
        </row>
        <row r="485">
          <cell r="K485">
            <v>1899</v>
          </cell>
        </row>
        <row r="516">
          <cell r="K516">
            <v>1675</v>
          </cell>
        </row>
        <row r="545">
          <cell r="K545">
            <v>42.5</v>
          </cell>
        </row>
        <row r="574">
          <cell r="K574">
            <v>43.3</v>
          </cell>
        </row>
        <row r="597">
          <cell r="K597">
            <v>9.3000000000000007</v>
          </cell>
        </row>
        <row r="654">
          <cell r="K654">
            <v>138</v>
          </cell>
        </row>
        <row r="689">
          <cell r="K689">
            <v>7774</v>
          </cell>
        </row>
        <row r="729">
          <cell r="K729">
            <v>8068</v>
          </cell>
        </row>
        <row r="775">
          <cell r="K775">
            <v>6265</v>
          </cell>
        </row>
        <row r="821">
          <cell r="K821">
            <v>6374</v>
          </cell>
        </row>
        <row r="845">
          <cell r="K845">
            <v>296</v>
          </cell>
        </row>
        <row r="871">
          <cell r="K871">
            <v>2958</v>
          </cell>
        </row>
        <row r="897">
          <cell r="K897">
            <v>3370</v>
          </cell>
        </row>
        <row r="925">
          <cell r="K925">
            <v>5021</v>
          </cell>
        </row>
        <row r="955">
          <cell r="K955">
            <v>3137</v>
          </cell>
        </row>
        <row r="988">
          <cell r="K988">
            <v>4599</v>
          </cell>
        </row>
        <row r="1010">
          <cell r="K1010">
            <v>47</v>
          </cell>
        </row>
        <row r="1033">
          <cell r="K1033">
            <v>373</v>
          </cell>
        </row>
        <row r="1059">
          <cell r="K1059">
            <v>3370</v>
          </cell>
        </row>
        <row r="1087">
          <cell r="K1087">
            <v>3707</v>
          </cell>
        </row>
        <row r="1109">
          <cell r="K1109">
            <v>2512</v>
          </cell>
        </row>
        <row r="1126">
          <cell r="K1126">
            <v>3995</v>
          </cell>
        </row>
        <row r="1143">
          <cell r="K1143">
            <v>6268</v>
          </cell>
        </row>
        <row r="1166">
          <cell r="K1166">
            <v>373</v>
          </cell>
        </row>
        <row r="1186">
          <cell r="K1186">
            <v>644</v>
          </cell>
        </row>
        <row r="1207">
          <cell r="K1207">
            <v>471</v>
          </cell>
        </row>
        <row r="1236">
          <cell r="K1236">
            <v>3955</v>
          </cell>
        </row>
        <row r="1265">
          <cell r="K1265">
            <v>4183</v>
          </cell>
        </row>
        <row r="1293">
          <cell r="K1293">
            <v>4798</v>
          </cell>
        </row>
        <row r="1321">
          <cell r="K1321">
            <v>5234</v>
          </cell>
        </row>
        <row r="1349">
          <cell r="K1349">
            <v>4796</v>
          </cell>
        </row>
        <row r="1378">
          <cell r="K1378">
            <v>4833</v>
          </cell>
        </row>
        <row r="1430">
          <cell r="K1430">
            <v>253</v>
          </cell>
        </row>
        <row r="1457">
          <cell r="K1457">
            <v>3803</v>
          </cell>
        </row>
        <row r="1496">
          <cell r="K1496">
            <v>1188</v>
          </cell>
        </row>
        <row r="1536">
          <cell r="K1536">
            <v>373</v>
          </cell>
        </row>
        <row r="1562">
          <cell r="K1562">
            <v>887</v>
          </cell>
        </row>
        <row r="1581">
          <cell r="K1581">
            <v>52671</v>
          </cell>
        </row>
        <row r="1600">
          <cell r="K1600">
            <v>52085</v>
          </cell>
        </row>
        <row r="1619">
          <cell r="K1619">
            <v>52013</v>
          </cell>
        </row>
        <row r="1638">
          <cell r="K1638">
            <v>49956</v>
          </cell>
        </row>
        <row r="1664">
          <cell r="K1664">
            <v>533</v>
          </cell>
        </row>
        <row r="1693">
          <cell r="K1693">
            <v>3955</v>
          </cell>
        </row>
        <row r="1721">
          <cell r="K1721">
            <v>4537</v>
          </cell>
        </row>
        <row r="1740">
          <cell r="K1740">
            <v>57.5</v>
          </cell>
        </row>
        <row r="1771">
          <cell r="K1771">
            <v>41.8</v>
          </cell>
        </row>
        <row r="1791">
          <cell r="K1791">
            <v>4733</v>
          </cell>
        </row>
        <row r="1809">
          <cell r="K1809">
            <v>3199</v>
          </cell>
        </row>
      </sheetData>
      <sheetData sheetId="5"/>
      <sheetData sheetId="6"/>
      <sheetData sheetId="7"/>
      <sheetData sheetId="8" refreshError="1"/>
      <sheetData sheetId="9" refreshError="1"/>
      <sheetData sheetId="10" refreshError="1"/>
      <sheetData sheetId="11">
        <row r="8">
          <cell r="C8">
            <v>100</v>
          </cell>
        </row>
        <row r="10">
          <cell r="D10">
            <v>132</v>
          </cell>
        </row>
        <row r="32">
          <cell r="D32">
            <v>262.75</v>
          </cell>
        </row>
        <row r="35">
          <cell r="C35">
            <v>254</v>
          </cell>
        </row>
      </sheetData>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BTR"/>
      <sheetName val="RMR"/>
      <sheetName val="Road data"/>
      <sheetName val="Line"/>
      <sheetName val="GenAbst"/>
      <sheetName val="AS_SR"/>
      <sheetName val="TS_MDR"/>
      <sheetName val="Plan SH TS"/>
      <sheetName val="Plan MDR TS"/>
      <sheetName val="Rates"/>
    </sheetNames>
    <sheetDataSet>
      <sheetData sheetId="0" refreshError="1"/>
      <sheetData sheetId="1" refreshError="1"/>
      <sheetData sheetId="2">
        <row r="4">
          <cell r="D4" t="str">
            <v xml:space="preserve">Improvements to road from Km.7/2 to 9/2 of Chitvel – Rapur Road to Chitvel – Edigapalli Road in Y.S.R. District </v>
          </cell>
        </row>
      </sheetData>
      <sheetData sheetId="3">
        <row r="12">
          <cell r="K12">
            <v>1400.6799999999998</v>
          </cell>
        </row>
        <row r="13">
          <cell r="K13">
            <v>1419.4299999999998</v>
          </cell>
        </row>
        <row r="14">
          <cell r="K14">
            <v>1225.6799999999998</v>
          </cell>
        </row>
        <row r="15">
          <cell r="K15">
            <v>1063.18</v>
          </cell>
        </row>
        <row r="16">
          <cell r="K16">
            <v>900.68</v>
          </cell>
        </row>
        <row r="17">
          <cell r="K17">
            <v>655.68</v>
          </cell>
        </row>
        <row r="33">
          <cell r="D33">
            <v>76</v>
          </cell>
        </row>
      </sheetData>
      <sheetData sheetId="4">
        <row r="25">
          <cell r="K25">
            <v>106</v>
          </cell>
        </row>
        <row r="77">
          <cell r="K77">
            <v>93</v>
          </cell>
        </row>
        <row r="122">
          <cell r="K122">
            <v>42.8</v>
          </cell>
        </row>
        <row r="207">
          <cell r="K207">
            <v>78.3</v>
          </cell>
        </row>
        <row r="234">
          <cell r="K234">
            <v>1250</v>
          </cell>
        </row>
        <row r="252">
          <cell r="K252">
            <v>7.9</v>
          </cell>
        </row>
        <row r="273">
          <cell r="K273">
            <v>5.4</v>
          </cell>
        </row>
        <row r="300">
          <cell r="K300">
            <v>1381</v>
          </cell>
        </row>
        <row r="326">
          <cell r="K326">
            <v>1597</v>
          </cell>
        </row>
        <row r="353">
          <cell r="K353">
            <v>1546</v>
          </cell>
        </row>
        <row r="379">
          <cell r="K379">
            <v>1890</v>
          </cell>
        </row>
        <row r="406">
          <cell r="K406">
            <v>1391</v>
          </cell>
        </row>
        <row r="432">
          <cell r="K432">
            <v>1606</v>
          </cell>
        </row>
        <row r="459">
          <cell r="K459">
            <v>1555</v>
          </cell>
        </row>
        <row r="485">
          <cell r="K485">
            <v>1899</v>
          </cell>
        </row>
        <row r="516">
          <cell r="K516">
            <v>1675</v>
          </cell>
        </row>
        <row r="545">
          <cell r="K545">
            <v>42.5</v>
          </cell>
        </row>
        <row r="574">
          <cell r="K574">
            <v>43.3</v>
          </cell>
        </row>
        <row r="597">
          <cell r="K597">
            <v>9.3000000000000007</v>
          </cell>
        </row>
        <row r="654">
          <cell r="K654">
            <v>138</v>
          </cell>
        </row>
        <row r="689">
          <cell r="K689">
            <v>7774</v>
          </cell>
        </row>
        <row r="729">
          <cell r="K729">
            <v>8068</v>
          </cell>
        </row>
        <row r="775">
          <cell r="K775">
            <v>6265</v>
          </cell>
        </row>
        <row r="821">
          <cell r="K821">
            <v>6374</v>
          </cell>
        </row>
        <row r="845">
          <cell r="K845">
            <v>296</v>
          </cell>
        </row>
        <row r="871">
          <cell r="K871">
            <v>2958</v>
          </cell>
        </row>
        <row r="897">
          <cell r="K897">
            <v>3370</v>
          </cell>
        </row>
        <row r="925">
          <cell r="K925">
            <v>5021</v>
          </cell>
        </row>
        <row r="955">
          <cell r="K955">
            <v>3137</v>
          </cell>
        </row>
        <row r="988">
          <cell r="K988">
            <v>4599</v>
          </cell>
        </row>
        <row r="1010">
          <cell r="K1010">
            <v>47</v>
          </cell>
        </row>
        <row r="1033">
          <cell r="K1033">
            <v>373</v>
          </cell>
        </row>
        <row r="1059">
          <cell r="K1059">
            <v>3370</v>
          </cell>
        </row>
        <row r="1087">
          <cell r="K1087">
            <v>3707</v>
          </cell>
        </row>
        <row r="1109">
          <cell r="K1109">
            <v>2512</v>
          </cell>
        </row>
        <row r="1126">
          <cell r="K1126">
            <v>3995</v>
          </cell>
        </row>
        <row r="1143">
          <cell r="K1143">
            <v>6268</v>
          </cell>
        </row>
        <row r="1166">
          <cell r="K1166">
            <v>373</v>
          </cell>
        </row>
        <row r="1186">
          <cell r="K1186">
            <v>644</v>
          </cell>
        </row>
        <row r="1207">
          <cell r="K1207">
            <v>471</v>
          </cell>
        </row>
        <row r="1236">
          <cell r="K1236">
            <v>3955</v>
          </cell>
        </row>
        <row r="1265">
          <cell r="K1265">
            <v>4183</v>
          </cell>
        </row>
        <row r="1293">
          <cell r="K1293">
            <v>4798</v>
          </cell>
        </row>
        <row r="1321">
          <cell r="K1321">
            <v>5234</v>
          </cell>
        </row>
        <row r="1349">
          <cell r="K1349">
            <v>4796</v>
          </cell>
        </row>
        <row r="1378">
          <cell r="K1378">
            <v>4833</v>
          </cell>
        </row>
        <row r="1430">
          <cell r="K1430">
            <v>253</v>
          </cell>
        </row>
        <row r="1457">
          <cell r="K1457">
            <v>3803</v>
          </cell>
        </row>
        <row r="1496">
          <cell r="K1496">
            <v>1188</v>
          </cell>
        </row>
        <row r="1536">
          <cell r="K1536">
            <v>373</v>
          </cell>
        </row>
        <row r="1562">
          <cell r="K1562">
            <v>887</v>
          </cell>
        </row>
        <row r="1581">
          <cell r="K1581">
            <v>52671</v>
          </cell>
        </row>
        <row r="1600">
          <cell r="K1600">
            <v>52085</v>
          </cell>
        </row>
        <row r="1619">
          <cell r="K1619">
            <v>52013</v>
          </cell>
        </row>
        <row r="1638">
          <cell r="K1638">
            <v>49956</v>
          </cell>
        </row>
        <row r="1664">
          <cell r="K1664">
            <v>533</v>
          </cell>
        </row>
        <row r="1693">
          <cell r="K1693">
            <v>3955</v>
          </cell>
        </row>
        <row r="1721">
          <cell r="K1721">
            <v>4537</v>
          </cell>
        </row>
        <row r="1740">
          <cell r="K1740">
            <v>57.5</v>
          </cell>
        </row>
        <row r="1771">
          <cell r="K1771">
            <v>41.8</v>
          </cell>
        </row>
        <row r="1791">
          <cell r="K1791">
            <v>4733</v>
          </cell>
        </row>
        <row r="1809">
          <cell r="K1809">
            <v>3199</v>
          </cell>
        </row>
      </sheetData>
      <sheetData sheetId="5"/>
      <sheetData sheetId="6"/>
      <sheetData sheetId="7"/>
      <sheetData sheetId="8" refreshError="1"/>
      <sheetData sheetId="9" refreshError="1"/>
      <sheetData sheetId="10" refreshError="1"/>
      <sheetData sheetId="11">
        <row r="8">
          <cell r="C8">
            <v>100</v>
          </cell>
        </row>
        <row r="10">
          <cell r="D10">
            <v>132</v>
          </cell>
        </row>
        <row r="32">
          <cell r="D32">
            <v>262.75</v>
          </cell>
        </row>
        <row r="35">
          <cell r="C35">
            <v>254</v>
          </cell>
        </row>
      </sheetData>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line"/>
      <sheetName val="GA"/>
      <sheetName val="Line Road"/>
      <sheetName val="HP abs"/>
      <sheetName val="Abs road"/>
      <sheetName val="Abs-cd"/>
      <sheetName val="Road data-TDR"/>
      <sheetName val="RMR"/>
      <sheetName val="BTR"/>
      <sheetName val="Sheet1"/>
    </sheetNames>
    <sheetDataSet>
      <sheetData sheetId="0"/>
      <sheetData sheetId="1"/>
      <sheetData sheetId="2"/>
      <sheetData sheetId="3"/>
      <sheetData sheetId="4"/>
      <sheetData sheetId="5"/>
      <sheetData sheetId="6"/>
      <sheetData sheetId="7"/>
      <sheetData sheetId="8"/>
      <sheetData sheetId="9">
        <row r="35">
          <cell r="K35">
            <v>95</v>
          </cell>
        </row>
        <row r="68">
          <cell r="K68">
            <v>118</v>
          </cell>
        </row>
        <row r="92">
          <cell r="K92">
            <v>40.1</v>
          </cell>
        </row>
        <row r="117">
          <cell r="K117">
            <v>65.599999999999994</v>
          </cell>
        </row>
        <row r="147">
          <cell r="K147">
            <v>639</v>
          </cell>
        </row>
        <row r="165">
          <cell r="K165">
            <v>6.1</v>
          </cell>
        </row>
        <row r="188">
          <cell r="K188">
            <v>4.4000000000000004</v>
          </cell>
        </row>
        <row r="449">
          <cell r="K449">
            <v>827</v>
          </cell>
        </row>
        <row r="480">
          <cell r="K480">
            <v>23.7</v>
          </cell>
        </row>
        <row r="511">
          <cell r="K511">
            <v>25.5</v>
          </cell>
        </row>
        <row r="536">
          <cell r="K536">
            <v>5.0999999999999996</v>
          </cell>
        </row>
        <row r="567">
          <cell r="K567">
            <v>84</v>
          </cell>
        </row>
        <row r="604">
          <cell r="K604">
            <v>4721</v>
          </cell>
        </row>
        <row r="654">
          <cell r="K654">
            <v>3665</v>
          </cell>
        </row>
        <row r="678">
          <cell r="K678">
            <v>120</v>
          </cell>
        </row>
        <row r="706">
          <cell r="K706">
            <v>1743</v>
          </cell>
        </row>
        <row r="734">
          <cell r="K734">
            <v>2074</v>
          </cell>
        </row>
        <row r="765">
          <cell r="K765">
            <v>3038</v>
          </cell>
        </row>
        <row r="796">
          <cell r="K796">
            <v>1849</v>
          </cell>
        </row>
        <row r="831">
          <cell r="K831">
            <v>2774</v>
          </cell>
        </row>
        <row r="855">
          <cell r="K855">
            <v>43</v>
          </cell>
        </row>
        <row r="880">
          <cell r="K880">
            <v>185</v>
          </cell>
        </row>
        <row r="938">
          <cell r="K938">
            <v>2190</v>
          </cell>
        </row>
        <row r="962">
          <cell r="K962">
            <v>1305</v>
          </cell>
        </row>
        <row r="981">
          <cell r="K981">
            <v>1933</v>
          </cell>
        </row>
        <row r="1000">
          <cell r="K1000">
            <v>3286</v>
          </cell>
        </row>
        <row r="1025">
          <cell r="K1025">
            <v>185</v>
          </cell>
        </row>
        <row r="1048">
          <cell r="K1048">
            <v>366</v>
          </cell>
        </row>
        <row r="1071">
          <cell r="K1071">
            <v>239</v>
          </cell>
        </row>
        <row r="1102">
          <cell r="K1102">
            <v>2351</v>
          </cell>
        </row>
        <row r="1133">
          <cell r="K1133">
            <v>2487</v>
          </cell>
        </row>
        <row r="1163">
          <cell r="K1163">
            <v>2878</v>
          </cell>
        </row>
        <row r="1193">
          <cell r="K1193">
            <v>3140</v>
          </cell>
        </row>
        <row r="1223">
          <cell r="K1223">
            <v>2904</v>
          </cell>
        </row>
        <row r="1254">
          <cell r="K1254">
            <v>2919</v>
          </cell>
        </row>
        <row r="1310">
          <cell r="K1310">
            <v>152</v>
          </cell>
        </row>
        <row r="1339">
          <cell r="K1339">
            <v>2261</v>
          </cell>
        </row>
        <row r="1380">
          <cell r="K1380">
            <v>697</v>
          </cell>
        </row>
        <row r="1405">
          <cell r="K1405">
            <v>185</v>
          </cell>
        </row>
        <row r="1433">
          <cell r="K1433">
            <v>506</v>
          </cell>
        </row>
        <row r="1454">
          <cell r="K1454">
            <v>35199</v>
          </cell>
        </row>
        <row r="1475">
          <cell r="K1475">
            <v>34750</v>
          </cell>
        </row>
        <row r="1496">
          <cell r="K1496">
            <v>31539</v>
          </cell>
        </row>
        <row r="1517">
          <cell r="K1517">
            <v>35618</v>
          </cell>
        </row>
        <row r="1536">
          <cell r="K1536">
            <v>126</v>
          </cell>
        </row>
        <row r="1567">
          <cell r="K1567">
            <v>2351</v>
          </cell>
        </row>
        <row r="1597">
          <cell r="K1597">
            <v>2721</v>
          </cell>
        </row>
        <row r="1599">
          <cell r="C1599" t="str">
            <v xml:space="preserve">Plastering in CM (1:5) 12 mm thick including cost and conveyance of all materials , seigniorage charges , labour charges , curing  etc complete for finished item of work as directed by the Engineer -in-Charge </v>
          </cell>
        </row>
        <row r="1618">
          <cell r="K1618">
            <v>372</v>
          </cell>
        </row>
        <row r="1630">
          <cell r="I1630">
            <v>1252.5800000000002</v>
          </cell>
        </row>
        <row r="1651">
          <cell r="K1651">
            <v>38.200000000000003</v>
          </cell>
        </row>
      </sheetData>
      <sheetData sheetId="10"/>
      <sheetData sheetId="11"/>
      <sheetData sheetId="12"/>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line"/>
      <sheetName val="GA"/>
      <sheetName val="Line Road"/>
      <sheetName val="HP abs"/>
      <sheetName val="Abs road"/>
      <sheetName val="Abs-cd"/>
      <sheetName val="Road data-TDR"/>
      <sheetName val="RMR"/>
      <sheetName val="BTR"/>
      <sheetName val="Sheet1"/>
    </sheetNames>
    <sheetDataSet>
      <sheetData sheetId="0"/>
      <sheetData sheetId="1"/>
      <sheetData sheetId="2"/>
      <sheetData sheetId="3"/>
      <sheetData sheetId="4"/>
      <sheetData sheetId="5"/>
      <sheetData sheetId="6"/>
      <sheetData sheetId="7"/>
      <sheetData sheetId="8"/>
      <sheetData sheetId="9">
        <row r="35">
          <cell r="K35">
            <v>95</v>
          </cell>
        </row>
        <row r="68">
          <cell r="K68">
            <v>118</v>
          </cell>
        </row>
        <row r="92">
          <cell r="K92">
            <v>40.1</v>
          </cell>
        </row>
        <row r="117">
          <cell r="K117">
            <v>65.599999999999994</v>
          </cell>
        </row>
        <row r="147">
          <cell r="K147">
            <v>639</v>
          </cell>
        </row>
        <row r="165">
          <cell r="K165">
            <v>6.1</v>
          </cell>
        </row>
        <row r="188">
          <cell r="K188">
            <v>4.4000000000000004</v>
          </cell>
        </row>
        <row r="449">
          <cell r="K449">
            <v>827</v>
          </cell>
        </row>
        <row r="480">
          <cell r="K480">
            <v>23.7</v>
          </cell>
        </row>
        <row r="511">
          <cell r="K511">
            <v>25.5</v>
          </cell>
        </row>
        <row r="536">
          <cell r="K536">
            <v>5.0999999999999996</v>
          </cell>
        </row>
        <row r="567">
          <cell r="K567">
            <v>84</v>
          </cell>
        </row>
        <row r="604">
          <cell r="K604">
            <v>4721</v>
          </cell>
        </row>
        <row r="654">
          <cell r="K654">
            <v>3665</v>
          </cell>
        </row>
        <row r="678">
          <cell r="K678">
            <v>120</v>
          </cell>
        </row>
        <row r="706">
          <cell r="K706">
            <v>1743</v>
          </cell>
        </row>
        <row r="734">
          <cell r="K734">
            <v>2074</v>
          </cell>
        </row>
        <row r="765">
          <cell r="K765">
            <v>3038</v>
          </cell>
        </row>
        <row r="796">
          <cell r="K796">
            <v>1849</v>
          </cell>
        </row>
        <row r="831">
          <cell r="K831">
            <v>2774</v>
          </cell>
        </row>
        <row r="855">
          <cell r="K855">
            <v>43</v>
          </cell>
        </row>
        <row r="880">
          <cell r="K880">
            <v>185</v>
          </cell>
        </row>
        <row r="938">
          <cell r="K938">
            <v>2190</v>
          </cell>
        </row>
        <row r="962">
          <cell r="K962">
            <v>1305</v>
          </cell>
        </row>
        <row r="981">
          <cell r="K981">
            <v>1933</v>
          </cell>
        </row>
        <row r="1000">
          <cell r="K1000">
            <v>3286</v>
          </cell>
        </row>
        <row r="1025">
          <cell r="K1025">
            <v>185</v>
          </cell>
        </row>
        <row r="1048">
          <cell r="K1048">
            <v>366</v>
          </cell>
        </row>
        <row r="1071">
          <cell r="K1071">
            <v>239</v>
          </cell>
        </row>
        <row r="1102">
          <cell r="K1102">
            <v>2351</v>
          </cell>
        </row>
        <row r="1133">
          <cell r="K1133">
            <v>2487</v>
          </cell>
        </row>
        <row r="1163">
          <cell r="K1163">
            <v>2878</v>
          </cell>
        </row>
        <row r="1193">
          <cell r="K1193">
            <v>3140</v>
          </cell>
        </row>
        <row r="1223">
          <cell r="K1223">
            <v>2904</v>
          </cell>
        </row>
        <row r="1254">
          <cell r="K1254">
            <v>2919</v>
          </cell>
        </row>
        <row r="1310">
          <cell r="K1310">
            <v>152</v>
          </cell>
        </row>
        <row r="1339">
          <cell r="K1339">
            <v>2261</v>
          </cell>
        </row>
        <row r="1380">
          <cell r="K1380">
            <v>697</v>
          </cell>
        </row>
        <row r="1405">
          <cell r="K1405">
            <v>185</v>
          </cell>
        </row>
        <row r="1433">
          <cell r="K1433">
            <v>506</v>
          </cell>
        </row>
        <row r="1454">
          <cell r="K1454">
            <v>35199</v>
          </cell>
        </row>
        <row r="1475">
          <cell r="K1475">
            <v>34750</v>
          </cell>
        </row>
        <row r="1496">
          <cell r="K1496">
            <v>31539</v>
          </cell>
        </row>
        <row r="1517">
          <cell r="K1517">
            <v>35618</v>
          </cell>
        </row>
        <row r="1536">
          <cell r="K1536">
            <v>126</v>
          </cell>
        </row>
        <row r="1567">
          <cell r="K1567">
            <v>2351</v>
          </cell>
        </row>
        <row r="1597">
          <cell r="K1597">
            <v>2721</v>
          </cell>
        </row>
        <row r="1599">
          <cell r="C1599" t="str">
            <v xml:space="preserve">Plastering in CM (1:5) 12 mm thick including cost and conveyance of all materials , seigniorage charges , labour charges , curing  etc complete for finished item of work as directed by the Engineer -in-Charge </v>
          </cell>
        </row>
        <row r="1618">
          <cell r="K1618">
            <v>372</v>
          </cell>
        </row>
        <row r="1630">
          <cell r="I1630">
            <v>1252.5800000000002</v>
          </cell>
        </row>
        <row r="1651">
          <cell r="K1651">
            <v>38.200000000000003</v>
          </cell>
        </row>
      </sheetData>
      <sheetData sheetId="10"/>
      <sheetData sheetId="11"/>
      <sheetData sheetId="12"/>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ro_bldg"/>
      <sheetName val="mpp_bldg"/>
      <sheetName val="abstract"/>
      <sheetName val="detailed"/>
      <sheetName val="sanitory"/>
      <sheetName val="septic_tank"/>
      <sheetName val="electri"/>
      <sheetName val="c_wall"/>
      <sheetName val="data_sein"/>
      <sheetName val="v"/>
      <sheetName val="r"/>
      <sheetName val="l"/>
      <sheetName val="door"/>
      <sheetName val="win"/>
      <sheetName val="Lead"/>
      <sheetName val="leads"/>
      <sheetName val="rdamdata"/>
      <sheetName val="HDPE"/>
      <sheetName val="DI"/>
      <sheetName val="pvc"/>
      <sheetName val="wh_data"/>
      <sheetName val="wh_data_R"/>
      <sheetName val="CPHEEO"/>
      <sheetName val="input"/>
      <sheetName val="EDWise"/>
      <sheetName val="Red oxide Primer Paint grade-II"/>
      <sheetName val="MRATES"/>
      <sheetName val="lead-st"/>
      <sheetName val="data"/>
      <sheetName val="Sheet1 (2)"/>
      <sheetName val="Material"/>
      <sheetName val="Plant &amp;  Machinery"/>
      <sheetName val="Road Detail Est."/>
      <sheetName val="Road data"/>
      <sheetName val="RMR"/>
      <sheetName val="Levels"/>
      <sheetName val="Sheet1"/>
      <sheetName val="C.D.Abs.Est."/>
      <sheetName val="abs road"/>
      <sheetName val="coverpage"/>
      <sheetName val="TS memo"/>
      <sheetName val="Cover"/>
      <sheetName val="int-Dia-hdpe"/>
      <sheetName val="Data.F8.BTR"/>
      <sheetName val="Labour"/>
      <sheetName val="sup dat"/>
      <sheetName val="DATA_PRG"/>
      <sheetName val="Work_sheet"/>
      <sheetName val="Sheet2"/>
      <sheetName val="Design"/>
      <sheetName val="not req 3"/>
      <sheetName val="mlead"/>
      <sheetName val="DATA-BASE"/>
      <sheetName val="DATA-ABSTRACT"/>
      <sheetName val="RATES"/>
      <sheetName val="DATA ENTRY SHEET"/>
      <sheetName val="TOTAL DATA"/>
      <sheetName val="HP PIPE  DATA"/>
      <sheetName val="SLAB  DATA"/>
      <sheetName val="BALAN1"/>
      <sheetName val="final abstract"/>
      <sheetName val="BTR"/>
      <sheetName val="Line"/>
      <sheetName val="dlvoid"/>
      <sheetName val="index"/>
      <sheetName val="quarry"/>
      <sheetName val="Intro"/>
      <sheetName val="Sheet1_(2)"/>
      <sheetName val="Plant_&amp;__Machinery"/>
      <sheetName val="Red_oxide_Primer_Paint_grade-II"/>
      <sheetName val="Road_Detail_Est_"/>
      <sheetName val="Road_data"/>
      <sheetName val="Data_F8_BTR"/>
      <sheetName val="Bitumen trunk"/>
      <sheetName val="Feeder"/>
      <sheetName val="R99 etc"/>
      <sheetName val="Trunk unpaved"/>
      <sheetName val="C-data"/>
      <sheetName val="pvc_basic"/>
      <sheetName val="R_Det"/>
      <sheetName val="Mp-team 1"/>
      <sheetName val="GZL"/>
      <sheetName val="FINAL DATA"/>
      <sheetName val="maya"/>
      <sheetName val="Roadlist"/>
      <sheetName val="m"/>
      <sheetName val="MRoad data"/>
      <sheetName val="DATA-2005-06"/>
      <sheetName val="Project cost"/>
      <sheetName val="civ data"/>
      <sheetName val="bom"/>
      <sheetName val="SPT vs PHI"/>
      <sheetName val="Side wall dsn Formula"/>
      <sheetName val="Lead statement"/>
      <sheetName val="SSR 2014-15 Rates"/>
      <sheetName val="detls"/>
      <sheetName val="Dom"/>
      <sheetName val="Format-A (B)"/>
      <sheetName val="Format-A"/>
      <sheetName val="Format-A (HQ)"/>
      <sheetName val="Sheet2 (2)"/>
      <sheetName val="Format-A (S)"/>
      <sheetName val="Summary"/>
      <sheetName val="Road data-TDR"/>
      <sheetName val="RA"/>
      <sheetName val="mas_hab"/>
      <sheetName val="road safety datas"/>
      <sheetName val="Abs_CD_2"/>
      <sheetName val="road est"/>
      <sheetName val="ECV"/>
      <sheetName val="hdpe_basic"/>
      <sheetName val="Sheet1_(2)1"/>
      <sheetName val="Plant_&amp;__Machinery1"/>
      <sheetName val="Red_oxide_Primer_Paint_grade-I1"/>
      <sheetName val="Road_Detail_Est_1"/>
      <sheetName val="Road_data1"/>
      <sheetName val="sup_dat"/>
      <sheetName val="Data_F8_BTR1"/>
      <sheetName val="C_D_Abs_Est_"/>
      <sheetName val="not_req_3"/>
      <sheetName val="abs_road"/>
      <sheetName val="TS_memo"/>
      <sheetName val="DATA_ENTRY_SHEET"/>
      <sheetName val="TOTAL_DATA"/>
      <sheetName val="HP_PIPE__DATA"/>
      <sheetName val="SLAB__DATA"/>
      <sheetName val="final_abstract"/>
      <sheetName val="Mp-team_1"/>
      <sheetName val="Bitumen_trunk"/>
      <sheetName val="R99_etc"/>
      <sheetName val="Trunk_unpaved"/>
      <sheetName val="Sheet1_(2)2"/>
      <sheetName val="Plant_&amp;__Machinery2"/>
      <sheetName val="Red_oxide_Primer_Paint_grade-I2"/>
      <sheetName val="Road_Detail_Est_2"/>
      <sheetName val="Road_data2"/>
      <sheetName val="sup_dat1"/>
      <sheetName val="Data_F8_BTR2"/>
      <sheetName val="C_D_Abs_Est_1"/>
      <sheetName val="not_req_31"/>
      <sheetName val="abs_road1"/>
      <sheetName val="TS_memo1"/>
      <sheetName val="DATA_ENTRY_SHEET1"/>
      <sheetName val="TOTAL_DATA1"/>
      <sheetName val="HP_PIPE__DATA1"/>
      <sheetName val="SLAB__DATA1"/>
      <sheetName val="final_abstract1"/>
      <sheetName val="Mp-team_11"/>
      <sheetName val="Bitumen_trunk1"/>
      <sheetName val="R99_etc1"/>
      <sheetName val="Trunk_unpaved1"/>
      <sheetName val="Prjt"/>
      <sheetName val="BLK3"/>
      <sheetName val="BLK2"/>
      <sheetName val="E &amp; R"/>
      <sheetName val="radar"/>
      <sheetName val="UG"/>
      <sheetName val="estimate"/>
      <sheetName val="Exp"/>
      <sheetName val="Datas"/>
      <sheetName val="Data_Bit_I"/>
      <sheetName val="Bill_amt_qty_cc_1"/>
      <sheetName val="SubAnlysis"/>
      <sheetName val="Boq"/>
      <sheetName val="Process"/>
      <sheetName val="Rubber Gaskets"/>
      <sheetName val="C&amp;S monthwise"/>
      <sheetName val="General"/>
      <sheetName val="Abs"/>
      <sheetName val="MRoad_data"/>
      <sheetName val="Project_cost"/>
      <sheetName val="Lead_statement"/>
      <sheetName val="SSR_2014-15_Rates"/>
      <sheetName val="FINAL_DATA"/>
      <sheetName val="sheet9"/>
      <sheetName val="Global factors"/>
      <sheetName val="SUMP1420KL@HW"/>
      <sheetName val="Sub -  Analysis"/>
      <sheetName val="Labour rates"/>
      <sheetName val="Rate 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2">
          <cell r="A2">
            <v>1</v>
          </cell>
          <cell r="B2" t="str">
            <v>Name of the work</v>
          </cell>
          <cell r="C2" t="str">
            <v>Construction of MPP Building at  Nadigudem</v>
          </cell>
        </row>
        <row r="3">
          <cell r="A3">
            <v>2</v>
          </cell>
          <cell r="B3" t="str">
            <v>Est.cost</v>
          </cell>
          <cell r="C3">
            <v>17</v>
          </cell>
        </row>
        <row r="4">
          <cell r="A4">
            <v>3</v>
          </cell>
          <cell r="B4" t="str">
            <v>Grant</v>
          </cell>
          <cell r="C4" t="str">
            <v>MPP</v>
          </cell>
        </row>
        <row r="5">
          <cell r="A5">
            <v>4</v>
          </cell>
          <cell r="B5" t="str">
            <v>Soils</v>
          </cell>
          <cell r="C5" t="str">
            <v>og</v>
          </cell>
        </row>
        <row r="6">
          <cell r="A6">
            <v>5</v>
          </cell>
          <cell r="B6" t="str">
            <v>Cement</v>
          </cell>
          <cell r="C6">
            <v>0</v>
          </cell>
          <cell r="D6">
            <v>2500</v>
          </cell>
          <cell r="E6" t="str">
            <v>/MT</v>
          </cell>
        </row>
        <row r="7">
          <cell r="A7">
            <v>6</v>
          </cell>
          <cell r="B7" t="str">
            <v>Steel</v>
          </cell>
          <cell r="C7">
            <v>0</v>
          </cell>
          <cell r="D7">
            <v>15000</v>
          </cell>
          <cell r="E7" t="str">
            <v>/MT</v>
          </cell>
        </row>
        <row r="8">
          <cell r="A8">
            <v>7</v>
          </cell>
          <cell r="B8" t="str">
            <v>Metal lead</v>
          </cell>
          <cell r="C8" t="str">
            <v>Akupamula</v>
          </cell>
          <cell r="D8">
            <v>15</v>
          </cell>
          <cell r="E8" t="str">
            <v>KM</v>
          </cell>
        </row>
        <row r="9">
          <cell r="A9">
            <v>8</v>
          </cell>
          <cell r="B9" t="str">
            <v>Crushed meal lead</v>
          </cell>
          <cell r="C9" t="str">
            <v>Akupamula</v>
          </cell>
          <cell r="D9">
            <v>15</v>
          </cell>
          <cell r="E9" t="str">
            <v>KM</v>
          </cell>
        </row>
        <row r="10">
          <cell r="A10">
            <v>9</v>
          </cell>
          <cell r="B10" t="str">
            <v>Sand Lead</v>
          </cell>
          <cell r="C10" t="str">
            <v>Palair</v>
          </cell>
          <cell r="D10">
            <v>32</v>
          </cell>
          <cell r="E10" t="str">
            <v>KM</v>
          </cell>
        </row>
        <row r="11">
          <cell r="A11">
            <v>10</v>
          </cell>
          <cell r="B11" t="str">
            <v>Bricks lead</v>
          </cell>
          <cell r="C11" t="str">
            <v>Kishnavagu</v>
          </cell>
          <cell r="D11">
            <v>6</v>
          </cell>
          <cell r="E11" t="str">
            <v>KM</v>
          </cell>
        </row>
        <row r="12">
          <cell r="A12">
            <v>11</v>
          </cell>
          <cell r="B12" t="str">
            <v>Polished Shabad Stone lead</v>
          </cell>
          <cell r="C12" t="str">
            <v>Kodad</v>
          </cell>
          <cell r="D12">
            <v>22</v>
          </cell>
          <cell r="E12" t="str">
            <v>KM</v>
          </cell>
        </row>
        <row r="13">
          <cell r="A13">
            <v>12</v>
          </cell>
          <cell r="B13" t="str">
            <v>Village</v>
          </cell>
          <cell r="C13" t="str">
            <v>Nadigudem</v>
          </cell>
        </row>
        <row r="14">
          <cell r="A14">
            <v>13</v>
          </cell>
          <cell r="B14" t="str">
            <v>mandal code</v>
          </cell>
          <cell r="C14">
            <v>0</v>
          </cell>
          <cell r="D14">
            <v>145</v>
          </cell>
        </row>
        <row r="15">
          <cell r="A15">
            <v>14</v>
          </cell>
          <cell r="B15" t="str">
            <v>Acco proof powder</v>
          </cell>
          <cell r="C15">
            <v>30</v>
          </cell>
          <cell r="D15" t="str">
            <v>per kg</v>
          </cell>
        </row>
        <row r="16">
          <cell r="A16">
            <v>15</v>
          </cell>
          <cell r="B16" t="str">
            <v>Mandal</v>
          </cell>
          <cell r="C16" t="str">
            <v>Kodad</v>
          </cell>
        </row>
        <row r="17">
          <cell r="A17">
            <v>16</v>
          </cell>
          <cell r="B17" t="str">
            <v>Sub-division</v>
          </cell>
          <cell r="C17" t="str">
            <v>Kodad</v>
          </cell>
        </row>
        <row r="18">
          <cell r="A18">
            <v>17</v>
          </cell>
          <cell r="B18" t="str">
            <v>Division</v>
          </cell>
          <cell r="C18" t="str">
            <v>Miryalaguda</v>
          </cell>
        </row>
        <row r="19">
          <cell r="A19">
            <v>18</v>
          </cell>
          <cell r="B19" t="str">
            <v>SO</v>
          </cell>
          <cell r="C19" t="str">
            <v>ae</v>
          </cell>
        </row>
        <row r="20">
          <cell r="A20">
            <v>19</v>
          </cell>
          <cell r="B20" t="str">
            <v>AE</v>
          </cell>
          <cell r="C20" t="str">
            <v>K.Ranadheer Reddy</v>
          </cell>
        </row>
        <row r="21">
          <cell r="A21">
            <v>20</v>
          </cell>
          <cell r="B21" t="str">
            <v>DEE</v>
          </cell>
          <cell r="C21" t="str">
            <v>D.Vijaya Kumar</v>
          </cell>
        </row>
        <row r="22">
          <cell r="A22">
            <v>21</v>
          </cell>
          <cell r="B22" t="str">
            <v>EE</v>
          </cell>
          <cell r="C22" t="str">
            <v>VVRAS Jagannatha Rao</v>
          </cell>
        </row>
      </sheetData>
      <sheetData sheetId="10" refreshError="1">
        <row r="1">
          <cell r="B1" t="str">
            <v>SNO</v>
          </cell>
          <cell r="C1" t="str">
            <v>SSITEMNO</v>
          </cell>
          <cell r="D1">
            <v>0</v>
          </cell>
          <cell r="E1">
            <v>0</v>
          </cell>
          <cell r="F1" t="str">
            <v>DETAILS</v>
          </cell>
          <cell r="G1" t="str">
            <v>Unit</v>
          </cell>
          <cell r="H1" t="str">
            <v>PER</v>
          </cell>
          <cell r="I1" t="str">
            <v>RATE</v>
          </cell>
        </row>
        <row r="2">
          <cell r="B2">
            <v>1</v>
          </cell>
          <cell r="C2" t="str">
            <v>1ab</v>
          </cell>
          <cell r="D2">
            <v>0</v>
          </cell>
          <cell r="E2">
            <v>0</v>
          </cell>
          <cell r="F2" t="str">
            <v>1st Class Mason</v>
          </cell>
          <cell r="G2">
            <v>1</v>
          </cell>
          <cell r="H2" t="str">
            <v>each</v>
          </cell>
          <cell r="I2">
            <v>86</v>
          </cell>
        </row>
        <row r="3">
          <cell r="B3">
            <v>26</v>
          </cell>
          <cell r="C3">
            <v>17</v>
          </cell>
          <cell r="D3">
            <v>0</v>
          </cell>
          <cell r="E3">
            <v>0</v>
          </cell>
          <cell r="F3" t="str">
            <v>Spl.grade Mason</v>
          </cell>
          <cell r="G3">
            <v>1</v>
          </cell>
          <cell r="H3" t="str">
            <v>each</v>
          </cell>
          <cell r="I3">
            <v>0</v>
          </cell>
        </row>
        <row r="4">
          <cell r="B4">
            <v>28</v>
          </cell>
          <cell r="C4" t="str">
            <v>1a</v>
          </cell>
          <cell r="D4">
            <v>0</v>
          </cell>
          <cell r="E4">
            <v>0</v>
          </cell>
          <cell r="F4" t="str">
            <v>2nd Class Mason</v>
          </cell>
          <cell r="G4">
            <v>1</v>
          </cell>
          <cell r="H4" t="str">
            <v>each</v>
          </cell>
          <cell r="I4">
            <v>75</v>
          </cell>
        </row>
        <row r="5">
          <cell r="B5">
            <v>53</v>
          </cell>
          <cell r="C5">
            <v>2</v>
          </cell>
          <cell r="D5">
            <v>0</v>
          </cell>
          <cell r="E5">
            <v>0</v>
          </cell>
          <cell r="F5" t="str">
            <v>Man Mazdoor</v>
          </cell>
          <cell r="G5">
            <v>1</v>
          </cell>
          <cell r="H5" t="str">
            <v>each</v>
          </cell>
          <cell r="I5">
            <v>55</v>
          </cell>
        </row>
        <row r="6">
          <cell r="B6">
            <v>54</v>
          </cell>
          <cell r="C6">
            <v>3</v>
          </cell>
          <cell r="D6">
            <v>0</v>
          </cell>
          <cell r="E6">
            <v>0</v>
          </cell>
          <cell r="F6" t="str">
            <v>Woman Mazdoor</v>
          </cell>
          <cell r="G6">
            <v>1</v>
          </cell>
          <cell r="H6" t="str">
            <v>each</v>
          </cell>
          <cell r="I6">
            <v>55</v>
          </cell>
        </row>
        <row r="7">
          <cell r="B7">
            <v>60</v>
          </cell>
          <cell r="C7" t="str">
            <v>1a</v>
          </cell>
          <cell r="D7">
            <v>0</v>
          </cell>
          <cell r="E7">
            <v>0</v>
          </cell>
          <cell r="F7" t="str">
            <v>2nd Class Bricks</v>
          </cell>
          <cell r="G7">
            <v>1000</v>
          </cell>
          <cell r="H7" t="str">
            <v>Nos</v>
          </cell>
          <cell r="I7">
            <v>1200</v>
          </cell>
        </row>
        <row r="8">
          <cell r="B8">
            <v>67</v>
          </cell>
          <cell r="C8" t="str">
            <v>2c</v>
          </cell>
          <cell r="D8">
            <v>0</v>
          </cell>
          <cell r="E8">
            <v>0</v>
          </cell>
          <cell r="F8" t="str">
            <v>RR stone Granite Variety</v>
          </cell>
          <cell r="G8">
            <v>1</v>
          </cell>
          <cell r="H8" t="str">
            <v>cum</v>
          </cell>
          <cell r="I8">
            <v>75</v>
          </cell>
        </row>
        <row r="9">
          <cell r="B9">
            <v>72</v>
          </cell>
          <cell r="C9" t="str">
            <v>3a</v>
          </cell>
          <cell r="D9">
            <v>0</v>
          </cell>
          <cell r="E9">
            <v>0</v>
          </cell>
          <cell r="F9" t="str">
            <v>CR stone Granite Variety</v>
          </cell>
          <cell r="G9">
            <v>1</v>
          </cell>
          <cell r="H9" t="str">
            <v>cum</v>
          </cell>
          <cell r="I9">
            <v>109</v>
          </cell>
        </row>
        <row r="10">
          <cell r="B10">
            <v>80</v>
          </cell>
          <cell r="C10">
            <v>0</v>
          </cell>
          <cell r="D10">
            <v>0</v>
          </cell>
          <cell r="E10">
            <v>0</v>
          </cell>
          <cell r="F10" t="str">
            <v>6 mm SS</v>
          </cell>
          <cell r="G10">
            <v>1</v>
          </cell>
          <cell r="H10" t="str">
            <v>cum</v>
          </cell>
          <cell r="I10">
            <v>170</v>
          </cell>
        </row>
        <row r="11">
          <cell r="B11">
            <v>81</v>
          </cell>
          <cell r="C11">
            <v>0</v>
          </cell>
          <cell r="D11">
            <v>0</v>
          </cell>
          <cell r="E11">
            <v>0</v>
          </cell>
          <cell r="F11" t="str">
            <v>5 to 7 mm IRC</v>
          </cell>
          <cell r="G11">
            <v>1</v>
          </cell>
          <cell r="H11" t="str">
            <v>cum</v>
          </cell>
          <cell r="I11">
            <v>170</v>
          </cell>
        </row>
        <row r="12">
          <cell r="B12">
            <v>82</v>
          </cell>
          <cell r="C12">
            <v>0</v>
          </cell>
          <cell r="D12">
            <v>0</v>
          </cell>
          <cell r="E12">
            <v>0</v>
          </cell>
          <cell r="F12" t="str">
            <v>10 mm SS</v>
          </cell>
          <cell r="G12">
            <v>1</v>
          </cell>
          <cell r="H12" t="str">
            <v>cum</v>
          </cell>
          <cell r="I12">
            <v>250</v>
          </cell>
        </row>
        <row r="13">
          <cell r="B13">
            <v>83</v>
          </cell>
          <cell r="C13">
            <v>0</v>
          </cell>
          <cell r="D13">
            <v>0</v>
          </cell>
          <cell r="E13">
            <v>0</v>
          </cell>
          <cell r="F13" t="str">
            <v>10 to 11.2 IRC</v>
          </cell>
          <cell r="G13">
            <v>1</v>
          </cell>
          <cell r="H13" t="str">
            <v>cum</v>
          </cell>
          <cell r="I13">
            <v>250</v>
          </cell>
        </row>
        <row r="14">
          <cell r="B14">
            <v>84</v>
          </cell>
          <cell r="C14">
            <v>0</v>
          </cell>
          <cell r="D14">
            <v>0</v>
          </cell>
          <cell r="E14">
            <v>0</v>
          </cell>
          <cell r="F14" t="str">
            <v>12 mm SS</v>
          </cell>
          <cell r="G14">
            <v>1</v>
          </cell>
          <cell r="H14" t="str">
            <v>cum</v>
          </cell>
          <cell r="I14">
            <v>300</v>
          </cell>
        </row>
        <row r="15">
          <cell r="B15">
            <v>85</v>
          </cell>
          <cell r="C15">
            <v>0</v>
          </cell>
          <cell r="D15">
            <v>0</v>
          </cell>
          <cell r="E15">
            <v>0</v>
          </cell>
          <cell r="F15" t="str">
            <v>12 to 14 mm IRC</v>
          </cell>
          <cell r="G15">
            <v>1</v>
          </cell>
          <cell r="H15" t="str">
            <v>cum</v>
          </cell>
          <cell r="I15">
            <v>300</v>
          </cell>
        </row>
        <row r="16">
          <cell r="B16">
            <v>86</v>
          </cell>
          <cell r="C16">
            <v>0</v>
          </cell>
          <cell r="D16">
            <v>0</v>
          </cell>
          <cell r="E16">
            <v>0</v>
          </cell>
          <cell r="F16" t="str">
            <v>20 mm SS</v>
          </cell>
          <cell r="G16">
            <v>1</v>
          </cell>
          <cell r="H16" t="str">
            <v>cum</v>
          </cell>
          <cell r="I16">
            <v>380</v>
          </cell>
        </row>
        <row r="17">
          <cell r="B17">
            <v>87</v>
          </cell>
          <cell r="C17">
            <v>0</v>
          </cell>
          <cell r="D17">
            <v>0</v>
          </cell>
          <cell r="E17">
            <v>0</v>
          </cell>
          <cell r="F17" t="str">
            <v>20 to 22 mm IRC</v>
          </cell>
          <cell r="G17">
            <v>1</v>
          </cell>
          <cell r="H17" t="str">
            <v>cum</v>
          </cell>
          <cell r="I17">
            <v>375</v>
          </cell>
        </row>
        <row r="18">
          <cell r="B18">
            <v>88</v>
          </cell>
          <cell r="C18">
            <v>0</v>
          </cell>
          <cell r="D18">
            <v>0</v>
          </cell>
          <cell r="E18">
            <v>0</v>
          </cell>
          <cell r="F18" t="str">
            <v>25 mm SS</v>
          </cell>
          <cell r="G18">
            <v>1</v>
          </cell>
          <cell r="H18" t="str">
            <v>cum</v>
          </cell>
          <cell r="I18">
            <v>300</v>
          </cell>
        </row>
        <row r="19">
          <cell r="B19">
            <v>89</v>
          </cell>
          <cell r="C19">
            <v>0</v>
          </cell>
          <cell r="D19">
            <v>0</v>
          </cell>
          <cell r="E19">
            <v>0</v>
          </cell>
          <cell r="F19" t="str">
            <v>25 to 27 mm IRC</v>
          </cell>
          <cell r="G19">
            <v>1</v>
          </cell>
          <cell r="H19" t="str">
            <v>cum</v>
          </cell>
          <cell r="I19">
            <v>300</v>
          </cell>
        </row>
        <row r="20">
          <cell r="B20">
            <v>90</v>
          </cell>
          <cell r="C20">
            <v>0</v>
          </cell>
          <cell r="D20">
            <v>0</v>
          </cell>
          <cell r="E20">
            <v>0</v>
          </cell>
          <cell r="F20" t="str">
            <v>40 mm SS</v>
          </cell>
          <cell r="G20">
            <v>1</v>
          </cell>
          <cell r="H20" t="str">
            <v>cum</v>
          </cell>
          <cell r="I20">
            <v>215</v>
          </cell>
        </row>
        <row r="21">
          <cell r="B21">
            <v>91</v>
          </cell>
          <cell r="C21">
            <v>0</v>
          </cell>
          <cell r="D21">
            <v>0</v>
          </cell>
          <cell r="E21">
            <v>0</v>
          </cell>
          <cell r="F21" t="str">
            <v>40 to 45 mm IRC</v>
          </cell>
          <cell r="G21">
            <v>1</v>
          </cell>
          <cell r="H21" t="str">
            <v>cum</v>
          </cell>
          <cell r="I21">
            <v>200</v>
          </cell>
        </row>
        <row r="22">
          <cell r="B22">
            <v>92</v>
          </cell>
          <cell r="C22">
            <v>0</v>
          </cell>
          <cell r="D22">
            <v>0</v>
          </cell>
          <cell r="E22">
            <v>0</v>
          </cell>
          <cell r="F22" t="str">
            <v>50 mm SS</v>
          </cell>
          <cell r="G22">
            <v>1</v>
          </cell>
          <cell r="H22" t="str">
            <v>cum</v>
          </cell>
          <cell r="I22">
            <v>150</v>
          </cell>
        </row>
        <row r="23">
          <cell r="B23">
            <v>93</v>
          </cell>
          <cell r="C23">
            <v>0</v>
          </cell>
          <cell r="D23">
            <v>0</v>
          </cell>
          <cell r="E23">
            <v>0</v>
          </cell>
          <cell r="F23" t="str">
            <v>50 to 55mm IRC</v>
          </cell>
          <cell r="G23">
            <v>1</v>
          </cell>
          <cell r="H23" t="str">
            <v>cum</v>
          </cell>
          <cell r="I23">
            <v>120</v>
          </cell>
        </row>
        <row r="24">
          <cell r="B24">
            <v>94</v>
          </cell>
          <cell r="C24">
            <v>0</v>
          </cell>
          <cell r="D24">
            <v>0</v>
          </cell>
          <cell r="E24">
            <v>0</v>
          </cell>
          <cell r="F24" t="str">
            <v>60 mm SS</v>
          </cell>
          <cell r="G24">
            <v>1</v>
          </cell>
          <cell r="H24" t="str">
            <v>cum</v>
          </cell>
          <cell r="I24">
            <v>150</v>
          </cell>
        </row>
        <row r="25">
          <cell r="B25">
            <v>95</v>
          </cell>
          <cell r="C25">
            <v>0</v>
          </cell>
          <cell r="D25">
            <v>0</v>
          </cell>
          <cell r="E25">
            <v>0</v>
          </cell>
          <cell r="F25" t="str">
            <v>60 to 63 mm IRC</v>
          </cell>
          <cell r="G25">
            <v>1</v>
          </cell>
          <cell r="H25" t="str">
            <v>cum</v>
          </cell>
          <cell r="I25">
            <v>110</v>
          </cell>
        </row>
        <row r="26">
          <cell r="B26">
            <v>96</v>
          </cell>
          <cell r="C26">
            <v>0</v>
          </cell>
          <cell r="D26">
            <v>0</v>
          </cell>
          <cell r="E26">
            <v>0</v>
          </cell>
          <cell r="F26" t="str">
            <v>65 mm SS</v>
          </cell>
          <cell r="G26">
            <v>1</v>
          </cell>
          <cell r="H26" t="str">
            <v>cum</v>
          </cell>
          <cell r="I26">
            <v>150</v>
          </cell>
        </row>
        <row r="27">
          <cell r="B27">
            <v>97</v>
          </cell>
          <cell r="C27">
            <v>0</v>
          </cell>
          <cell r="D27">
            <v>0</v>
          </cell>
          <cell r="E27">
            <v>0</v>
          </cell>
          <cell r="F27" t="str">
            <v>65 mm IRC</v>
          </cell>
          <cell r="G27">
            <v>1</v>
          </cell>
          <cell r="H27" t="str">
            <v>cum</v>
          </cell>
          <cell r="I27">
            <v>120</v>
          </cell>
        </row>
        <row r="28">
          <cell r="B28">
            <v>98</v>
          </cell>
          <cell r="C28">
            <v>0</v>
          </cell>
          <cell r="D28">
            <v>0</v>
          </cell>
          <cell r="E28">
            <v>0</v>
          </cell>
          <cell r="F28" t="str">
            <v>75 mm SS</v>
          </cell>
          <cell r="G28">
            <v>1</v>
          </cell>
          <cell r="H28" t="str">
            <v>cum</v>
          </cell>
          <cell r="I28">
            <v>95</v>
          </cell>
        </row>
        <row r="29">
          <cell r="B29">
            <v>99</v>
          </cell>
          <cell r="C29">
            <v>0</v>
          </cell>
          <cell r="D29">
            <v>0</v>
          </cell>
          <cell r="E29">
            <v>0</v>
          </cell>
          <cell r="F29" t="str">
            <v>75 mm IRC</v>
          </cell>
          <cell r="G29">
            <v>1</v>
          </cell>
          <cell r="H29" t="str">
            <v>cum</v>
          </cell>
          <cell r="I29">
            <v>95</v>
          </cell>
        </row>
        <row r="30">
          <cell r="B30">
            <v>100</v>
          </cell>
          <cell r="C30">
            <v>0</v>
          </cell>
          <cell r="D30">
            <v>0</v>
          </cell>
          <cell r="E30">
            <v>0</v>
          </cell>
          <cell r="F30" t="str">
            <v>Blasting</v>
          </cell>
          <cell r="G30">
            <v>1</v>
          </cell>
          <cell r="H30" t="str">
            <v>cum</v>
          </cell>
          <cell r="I30">
            <v>40</v>
          </cell>
        </row>
        <row r="31">
          <cell r="B31">
            <v>101</v>
          </cell>
          <cell r="C31">
            <v>0</v>
          </cell>
          <cell r="D31">
            <v>0</v>
          </cell>
          <cell r="E31">
            <v>0</v>
          </cell>
          <cell r="F31" t="str">
            <v>Metal Crushing</v>
          </cell>
          <cell r="G31">
            <v>1</v>
          </cell>
          <cell r="H31" t="str">
            <v>cum</v>
          </cell>
          <cell r="I31">
            <v>0.25</v>
          </cell>
        </row>
        <row r="32">
          <cell r="B32">
            <v>127</v>
          </cell>
          <cell r="C32">
            <v>9</v>
          </cell>
          <cell r="D32">
            <v>0</v>
          </cell>
          <cell r="E32">
            <v>0</v>
          </cell>
          <cell r="F32" t="str">
            <v>Gravel</v>
          </cell>
          <cell r="G32">
            <v>1</v>
          </cell>
          <cell r="H32" t="str">
            <v>cum</v>
          </cell>
          <cell r="I32">
            <v>25</v>
          </cell>
        </row>
        <row r="33">
          <cell r="B33">
            <v>128</v>
          </cell>
          <cell r="C33">
            <v>0</v>
          </cell>
          <cell r="D33">
            <v>0</v>
          </cell>
          <cell r="E33">
            <v>0</v>
          </cell>
          <cell r="F33" t="str">
            <v>Quarry rubbish</v>
          </cell>
          <cell r="G33">
            <v>1</v>
          </cell>
          <cell r="H33" t="str">
            <v>cum</v>
          </cell>
          <cell r="I33">
            <v>11</v>
          </cell>
        </row>
        <row r="34">
          <cell r="B34">
            <v>129</v>
          </cell>
          <cell r="C34">
            <v>0</v>
          </cell>
          <cell r="D34">
            <v>0</v>
          </cell>
          <cell r="E34">
            <v>0</v>
          </cell>
          <cell r="F34" t="str">
            <v>Sand for Mortar, Seal coat</v>
          </cell>
          <cell r="G34">
            <v>1</v>
          </cell>
          <cell r="H34" t="str">
            <v>cum</v>
          </cell>
          <cell r="I34">
            <v>50</v>
          </cell>
        </row>
        <row r="35">
          <cell r="B35">
            <v>130</v>
          </cell>
          <cell r="C35">
            <v>0</v>
          </cell>
          <cell r="D35">
            <v>0</v>
          </cell>
          <cell r="E35">
            <v>0</v>
          </cell>
          <cell r="F35" t="str">
            <v>Sand for Filling, Blindage</v>
          </cell>
          <cell r="G35">
            <v>1</v>
          </cell>
          <cell r="H35" t="str">
            <v>cum</v>
          </cell>
          <cell r="I35">
            <v>20</v>
          </cell>
        </row>
        <row r="36">
          <cell r="B36">
            <v>133</v>
          </cell>
          <cell r="C36">
            <v>15</v>
          </cell>
          <cell r="D36">
            <v>0</v>
          </cell>
          <cell r="E36">
            <v>0</v>
          </cell>
          <cell r="F36" t="str">
            <v>40 mm thick 0.762 m x.457 m</v>
          </cell>
          <cell r="G36">
            <v>1</v>
          </cell>
          <cell r="H36" t="str">
            <v>sqm</v>
          </cell>
          <cell r="I36">
            <v>70</v>
          </cell>
        </row>
        <row r="37">
          <cell r="B37">
            <v>134</v>
          </cell>
          <cell r="C37">
            <v>16</v>
          </cell>
          <cell r="D37">
            <v>0</v>
          </cell>
          <cell r="E37">
            <v>0</v>
          </cell>
          <cell r="F37" t="str">
            <v>50 mm thick 0.762 m x.457 m</v>
          </cell>
          <cell r="G37">
            <v>1</v>
          </cell>
          <cell r="H37" t="str">
            <v>sqm</v>
          </cell>
          <cell r="I37">
            <v>80</v>
          </cell>
        </row>
        <row r="38">
          <cell r="B38">
            <v>136</v>
          </cell>
          <cell r="C38">
            <v>0</v>
          </cell>
          <cell r="D38">
            <v>0</v>
          </cell>
          <cell r="E38">
            <v>0</v>
          </cell>
          <cell r="F38" t="str">
            <v>25.4 mm thick White</v>
          </cell>
          <cell r="G38">
            <v>10</v>
          </cell>
          <cell r="H38" t="str">
            <v>sqm</v>
          </cell>
          <cell r="I38">
            <v>550</v>
          </cell>
        </row>
        <row r="39">
          <cell r="B39">
            <v>137</v>
          </cell>
          <cell r="C39">
            <v>0</v>
          </cell>
          <cell r="D39">
            <v>0</v>
          </cell>
          <cell r="E39">
            <v>0</v>
          </cell>
          <cell r="F39" t="str">
            <v>25.4 mm thick Blue</v>
          </cell>
          <cell r="G39">
            <v>10</v>
          </cell>
          <cell r="H39" t="str">
            <v>sqm</v>
          </cell>
          <cell r="I39">
            <v>600</v>
          </cell>
        </row>
        <row r="40">
          <cell r="B40">
            <v>138</v>
          </cell>
          <cell r="C40">
            <v>0</v>
          </cell>
          <cell r="D40">
            <v>0</v>
          </cell>
          <cell r="E40">
            <v>0</v>
          </cell>
          <cell r="F40" t="str">
            <v>25.4 mm thick White</v>
          </cell>
          <cell r="G40">
            <v>10</v>
          </cell>
          <cell r="H40" t="str">
            <v>sqm</v>
          </cell>
          <cell r="I40">
            <v>600</v>
          </cell>
        </row>
        <row r="41">
          <cell r="B41">
            <v>139</v>
          </cell>
          <cell r="C41">
            <v>0</v>
          </cell>
          <cell r="D41">
            <v>0</v>
          </cell>
          <cell r="E41">
            <v>0</v>
          </cell>
          <cell r="F41" t="str">
            <v>25.4 mm thick Blue</v>
          </cell>
          <cell r="G41">
            <v>10</v>
          </cell>
          <cell r="H41" t="str">
            <v>sqm</v>
          </cell>
          <cell r="I41">
            <v>700</v>
          </cell>
        </row>
        <row r="42">
          <cell r="B42">
            <v>140</v>
          </cell>
          <cell r="C42">
            <v>0</v>
          </cell>
          <cell r="D42">
            <v>0</v>
          </cell>
          <cell r="E42">
            <v>0</v>
          </cell>
          <cell r="F42" t="str">
            <v>25.4 mm thick White  0.457mx0.457 m</v>
          </cell>
          <cell r="G42">
            <v>10</v>
          </cell>
          <cell r="H42" t="str">
            <v>sqm</v>
          </cell>
          <cell r="I42">
            <v>1000</v>
          </cell>
        </row>
        <row r="43">
          <cell r="B43">
            <v>141</v>
          </cell>
          <cell r="C43">
            <v>0</v>
          </cell>
          <cell r="D43">
            <v>0</v>
          </cell>
          <cell r="E43">
            <v>0</v>
          </cell>
          <cell r="F43" t="str">
            <v>25.4 mm thick Blue  0.457mx0.457 m</v>
          </cell>
          <cell r="G43">
            <v>10</v>
          </cell>
          <cell r="H43" t="str">
            <v>sqm</v>
          </cell>
          <cell r="I43">
            <v>1150</v>
          </cell>
        </row>
        <row r="44">
          <cell r="B44">
            <v>142</v>
          </cell>
          <cell r="C44">
            <v>20</v>
          </cell>
          <cell r="D44">
            <v>0</v>
          </cell>
          <cell r="E44">
            <v>0</v>
          </cell>
          <cell r="F44" t="str">
            <v>25.4 mm thick   0.457mx0.457 m</v>
          </cell>
          <cell r="G44">
            <v>10</v>
          </cell>
          <cell r="H44" t="str">
            <v>sqm</v>
          </cell>
          <cell r="I44">
            <v>900</v>
          </cell>
        </row>
        <row r="45">
          <cell r="B45">
            <v>143</v>
          </cell>
          <cell r="C45">
            <v>21</v>
          </cell>
          <cell r="D45">
            <v>0</v>
          </cell>
          <cell r="E45">
            <v>0</v>
          </cell>
          <cell r="F45" t="str">
            <v>25.4 mm thick 0.254mx0.254 m White</v>
          </cell>
          <cell r="G45">
            <v>10</v>
          </cell>
          <cell r="H45" t="str">
            <v>sqm</v>
          </cell>
          <cell r="I45">
            <v>2700</v>
          </cell>
        </row>
        <row r="46">
          <cell r="B46">
            <v>168</v>
          </cell>
          <cell r="C46">
            <v>0</v>
          </cell>
          <cell r="D46">
            <v>0</v>
          </cell>
          <cell r="E46">
            <v>0</v>
          </cell>
          <cell r="F46" t="str">
            <v>Cement Mortar</v>
          </cell>
          <cell r="G46">
            <v>1</v>
          </cell>
          <cell r="H46" t="str">
            <v>cum</v>
          </cell>
          <cell r="I46">
            <v>15</v>
          </cell>
        </row>
        <row r="47">
          <cell r="B47">
            <v>169</v>
          </cell>
          <cell r="C47">
            <v>0</v>
          </cell>
          <cell r="D47">
            <v>0</v>
          </cell>
          <cell r="E47">
            <v>0</v>
          </cell>
          <cell r="F47" t="str">
            <v>By Machine</v>
          </cell>
          <cell r="G47">
            <v>1</v>
          </cell>
          <cell r="H47" t="str">
            <v>cum</v>
          </cell>
          <cell r="I47">
            <v>25</v>
          </cell>
        </row>
        <row r="48">
          <cell r="B48">
            <v>175</v>
          </cell>
          <cell r="C48">
            <v>0</v>
          </cell>
          <cell r="D48">
            <v>0</v>
          </cell>
          <cell r="E48">
            <v>0</v>
          </cell>
          <cell r="F48" t="str">
            <v>White Cement</v>
          </cell>
          <cell r="G48">
            <v>1</v>
          </cell>
          <cell r="H48" t="str">
            <v>kg</v>
          </cell>
          <cell r="I48">
            <v>9</v>
          </cell>
        </row>
        <row r="49">
          <cell r="B49">
            <v>176</v>
          </cell>
          <cell r="C49">
            <v>0</v>
          </cell>
          <cell r="D49">
            <v>0</v>
          </cell>
          <cell r="E49">
            <v>0</v>
          </cell>
          <cell r="F49" t="str">
            <v xml:space="preserve">Scantling below 2m </v>
          </cell>
          <cell r="G49">
            <v>1</v>
          </cell>
          <cell r="H49" t="str">
            <v>cum</v>
          </cell>
          <cell r="I49">
            <v>50000</v>
          </cell>
        </row>
        <row r="50">
          <cell r="B50">
            <v>177</v>
          </cell>
          <cell r="C50">
            <v>0</v>
          </cell>
          <cell r="D50">
            <v>0</v>
          </cell>
          <cell r="E50">
            <v>0</v>
          </cell>
          <cell r="F50" t="str">
            <v xml:space="preserve">Scantling above 2m </v>
          </cell>
          <cell r="G50">
            <v>1</v>
          </cell>
          <cell r="H50" t="str">
            <v>cum</v>
          </cell>
          <cell r="I50">
            <v>52000</v>
          </cell>
        </row>
        <row r="51">
          <cell r="B51">
            <v>178</v>
          </cell>
          <cell r="C51">
            <v>0</v>
          </cell>
          <cell r="D51">
            <v>0</v>
          </cell>
          <cell r="E51">
            <v>0</v>
          </cell>
          <cell r="F51" t="str">
            <v>Planks of all sizes</v>
          </cell>
          <cell r="G51">
            <v>1</v>
          </cell>
          <cell r="H51" t="str">
            <v>cum</v>
          </cell>
          <cell r="I51">
            <v>55000</v>
          </cell>
        </row>
        <row r="52">
          <cell r="B52">
            <v>176</v>
          </cell>
          <cell r="C52">
            <v>0</v>
          </cell>
          <cell r="D52">
            <v>0</v>
          </cell>
          <cell r="E52">
            <v>0</v>
          </cell>
          <cell r="F52" t="str">
            <v xml:space="preserve">Scantling below 2m </v>
          </cell>
          <cell r="G52">
            <v>1</v>
          </cell>
          <cell r="H52" t="str">
            <v>cum</v>
          </cell>
          <cell r="I52">
            <v>40000</v>
          </cell>
        </row>
        <row r="53">
          <cell r="B53">
            <v>177</v>
          </cell>
          <cell r="C53">
            <v>0</v>
          </cell>
          <cell r="D53">
            <v>0</v>
          </cell>
          <cell r="E53">
            <v>0</v>
          </cell>
          <cell r="F53" t="str">
            <v xml:space="preserve">Scantling above 2m </v>
          </cell>
          <cell r="G53">
            <v>1</v>
          </cell>
          <cell r="H53" t="str">
            <v>cum</v>
          </cell>
          <cell r="I53">
            <v>42000</v>
          </cell>
        </row>
        <row r="54">
          <cell r="B54">
            <v>178</v>
          </cell>
          <cell r="C54">
            <v>0</v>
          </cell>
          <cell r="D54">
            <v>0</v>
          </cell>
          <cell r="E54">
            <v>0</v>
          </cell>
          <cell r="F54" t="str">
            <v>Planks of all sizes</v>
          </cell>
          <cell r="G54">
            <v>1</v>
          </cell>
          <cell r="H54" t="str">
            <v>cum</v>
          </cell>
          <cell r="I54">
            <v>45000</v>
          </cell>
        </row>
        <row r="55">
          <cell r="B55">
            <v>187</v>
          </cell>
          <cell r="C55">
            <v>0</v>
          </cell>
          <cell r="D55">
            <v>0</v>
          </cell>
          <cell r="E55">
            <v>0</v>
          </cell>
          <cell r="F55" t="str">
            <v>Steel fabrication</v>
          </cell>
          <cell r="G55">
            <v>1</v>
          </cell>
          <cell r="H55" t="str">
            <v>kg</v>
          </cell>
          <cell r="I55">
            <v>3.25</v>
          </cell>
        </row>
        <row r="56">
          <cell r="B56">
            <v>234</v>
          </cell>
          <cell r="C56">
            <v>0</v>
          </cell>
          <cell r="D56">
            <v>0</v>
          </cell>
          <cell r="E56">
            <v>0</v>
          </cell>
          <cell r="F56" t="str">
            <v>25 mm thick</v>
          </cell>
          <cell r="G56">
            <v>1</v>
          </cell>
          <cell r="H56" t="str">
            <v>sqm</v>
          </cell>
          <cell r="I56">
            <v>80</v>
          </cell>
        </row>
        <row r="57">
          <cell r="B57">
            <v>235</v>
          </cell>
          <cell r="C57">
            <v>0</v>
          </cell>
          <cell r="D57">
            <v>0</v>
          </cell>
          <cell r="E57">
            <v>0</v>
          </cell>
          <cell r="F57" t="str">
            <v>40 mm thick</v>
          </cell>
          <cell r="G57">
            <v>1</v>
          </cell>
          <cell r="H57" t="str">
            <v>sqm</v>
          </cell>
          <cell r="I57">
            <v>105</v>
          </cell>
        </row>
        <row r="58">
          <cell r="B58">
            <v>236</v>
          </cell>
          <cell r="C58">
            <v>0</v>
          </cell>
          <cell r="D58">
            <v>0</v>
          </cell>
          <cell r="E58">
            <v>0</v>
          </cell>
          <cell r="F58" t="str">
            <v>50 mm thick</v>
          </cell>
          <cell r="G58">
            <v>1</v>
          </cell>
          <cell r="H58" t="str">
            <v>sqm</v>
          </cell>
          <cell r="I58">
            <v>140</v>
          </cell>
        </row>
        <row r="59">
          <cell r="B59">
            <v>239</v>
          </cell>
          <cell r="C59">
            <v>0</v>
          </cell>
          <cell r="D59">
            <v>0</v>
          </cell>
          <cell r="E59">
            <v>0</v>
          </cell>
          <cell r="F59" t="str">
            <v>Dry powder Distemper</v>
          </cell>
          <cell r="G59">
            <v>1</v>
          </cell>
          <cell r="H59" t="str">
            <v>kg</v>
          </cell>
          <cell r="I59">
            <v>20</v>
          </cell>
        </row>
        <row r="60">
          <cell r="B60">
            <v>240</v>
          </cell>
          <cell r="C60">
            <v>0</v>
          </cell>
          <cell r="D60">
            <v>0</v>
          </cell>
          <cell r="E60">
            <v>0</v>
          </cell>
          <cell r="F60" t="str">
            <v>Oil bound washable Distemper</v>
          </cell>
          <cell r="G60">
            <v>1</v>
          </cell>
          <cell r="H60" t="str">
            <v>kg</v>
          </cell>
          <cell r="I60">
            <v>60</v>
          </cell>
        </row>
        <row r="61">
          <cell r="B61">
            <v>245</v>
          </cell>
          <cell r="C61">
            <v>0</v>
          </cell>
          <cell r="D61">
            <v>0</v>
          </cell>
          <cell r="E61">
            <v>0</v>
          </cell>
          <cell r="F61" t="str">
            <v>Alluminium paint 1st grade</v>
          </cell>
          <cell r="G61">
            <v>1</v>
          </cell>
          <cell r="H61" t="str">
            <v>litre</v>
          </cell>
          <cell r="I61">
            <v>176</v>
          </cell>
        </row>
        <row r="62">
          <cell r="B62">
            <v>246</v>
          </cell>
          <cell r="C62">
            <v>0</v>
          </cell>
          <cell r="D62">
            <v>0</v>
          </cell>
          <cell r="E62">
            <v>0</v>
          </cell>
          <cell r="F62" t="str">
            <v>Anti corrosive bitument pain (Black) grade -1</v>
          </cell>
          <cell r="G62">
            <v>1</v>
          </cell>
          <cell r="H62" t="str">
            <v>litre</v>
          </cell>
          <cell r="I62">
            <v>250</v>
          </cell>
        </row>
        <row r="63">
          <cell r="B63">
            <v>247</v>
          </cell>
          <cell r="C63">
            <v>0</v>
          </cell>
          <cell r="D63">
            <v>0</v>
          </cell>
          <cell r="E63">
            <v>0</v>
          </cell>
          <cell r="F63" t="str">
            <v>Red oxide Primer Paint grade-I</v>
          </cell>
          <cell r="G63">
            <v>1</v>
          </cell>
          <cell r="H63" t="str">
            <v>litre</v>
          </cell>
          <cell r="I63">
            <v>55</v>
          </cell>
        </row>
        <row r="64">
          <cell r="B64">
            <v>248</v>
          </cell>
          <cell r="C64">
            <v>0</v>
          </cell>
          <cell r="D64">
            <v>0</v>
          </cell>
          <cell r="E64">
            <v>0</v>
          </cell>
          <cell r="F64" t="str">
            <v>Red oxide Primer Paint grade-II</v>
          </cell>
          <cell r="G64">
            <v>1</v>
          </cell>
          <cell r="H64" t="str">
            <v>litre</v>
          </cell>
          <cell r="I64">
            <v>45</v>
          </cell>
        </row>
        <row r="65">
          <cell r="B65">
            <v>249</v>
          </cell>
          <cell r="C65">
            <v>0</v>
          </cell>
          <cell r="D65">
            <v>0</v>
          </cell>
          <cell r="E65">
            <v>0</v>
          </cell>
          <cell r="F65" t="str">
            <v>Synthetic enamel paints in all shades grade-I</v>
          </cell>
          <cell r="G65">
            <v>1</v>
          </cell>
          <cell r="H65" t="str">
            <v>litre</v>
          </cell>
          <cell r="I65">
            <v>130</v>
          </cell>
        </row>
        <row r="66">
          <cell r="B66">
            <v>250</v>
          </cell>
          <cell r="C66">
            <v>0</v>
          </cell>
          <cell r="D66">
            <v>0</v>
          </cell>
          <cell r="E66">
            <v>0</v>
          </cell>
          <cell r="F66" t="str">
            <v>Synthetic enamel paints in all shades grade-II</v>
          </cell>
          <cell r="G66">
            <v>1</v>
          </cell>
          <cell r="H66" t="str">
            <v>litre</v>
          </cell>
          <cell r="I66">
            <v>95</v>
          </cell>
        </row>
        <row r="67">
          <cell r="B67">
            <v>251</v>
          </cell>
          <cell r="C67">
            <v>0</v>
          </cell>
          <cell r="D67">
            <v>0</v>
          </cell>
          <cell r="E67">
            <v>0</v>
          </cell>
          <cell r="F67" t="str">
            <v>Plastic emultion paint grade-I</v>
          </cell>
          <cell r="G67">
            <v>1</v>
          </cell>
          <cell r="H67" t="str">
            <v>litre</v>
          </cell>
          <cell r="I67">
            <v>200</v>
          </cell>
        </row>
        <row r="68">
          <cell r="B68">
            <v>252</v>
          </cell>
          <cell r="C68">
            <v>63</v>
          </cell>
          <cell r="D68">
            <v>0</v>
          </cell>
          <cell r="E68">
            <v>0</v>
          </cell>
          <cell r="F68" t="str">
            <v>Oil Bound Distemper</v>
          </cell>
          <cell r="G68">
            <v>1</v>
          </cell>
          <cell r="H68" t="str">
            <v>kg</v>
          </cell>
          <cell r="I68">
            <v>40</v>
          </cell>
        </row>
        <row r="69">
          <cell r="B69">
            <v>253</v>
          </cell>
          <cell r="C69">
            <v>64</v>
          </cell>
          <cell r="D69">
            <v>0</v>
          </cell>
          <cell r="E69">
            <v>0</v>
          </cell>
          <cell r="F69" t="str">
            <v>Water proof cement paint of Superior Quality</v>
          </cell>
          <cell r="G69">
            <v>1</v>
          </cell>
          <cell r="H69" t="str">
            <v>kg</v>
          </cell>
          <cell r="I69">
            <v>30</v>
          </cell>
        </row>
        <row r="70">
          <cell r="B70">
            <v>254</v>
          </cell>
          <cell r="C70">
            <v>65</v>
          </cell>
          <cell r="D70">
            <v>0</v>
          </cell>
          <cell r="E70">
            <v>0</v>
          </cell>
          <cell r="F70" t="str">
            <v>White lead</v>
          </cell>
          <cell r="G70">
            <v>1</v>
          </cell>
          <cell r="H70" t="str">
            <v>kg</v>
          </cell>
          <cell r="I70">
            <v>50</v>
          </cell>
        </row>
        <row r="71">
          <cell r="B71">
            <v>255</v>
          </cell>
          <cell r="C71">
            <v>66</v>
          </cell>
          <cell r="D71">
            <v>0</v>
          </cell>
          <cell r="E71">
            <v>0</v>
          </cell>
          <cell r="F71" t="str">
            <v>Marble powder</v>
          </cell>
          <cell r="G71">
            <v>1</v>
          </cell>
          <cell r="H71" t="str">
            <v>kg</v>
          </cell>
          <cell r="I71">
            <v>12.5</v>
          </cell>
        </row>
        <row r="72">
          <cell r="B72">
            <v>256</v>
          </cell>
          <cell r="C72">
            <v>67</v>
          </cell>
          <cell r="D72">
            <v>0</v>
          </cell>
          <cell r="E72">
            <v>0</v>
          </cell>
          <cell r="F72" t="str">
            <v>Cement Primer grade-I</v>
          </cell>
          <cell r="G72">
            <v>1</v>
          </cell>
          <cell r="H72" t="str">
            <v>kg</v>
          </cell>
          <cell r="I72">
            <v>65</v>
          </cell>
        </row>
        <row r="73">
          <cell r="B73">
            <v>257</v>
          </cell>
          <cell r="C73">
            <v>0</v>
          </cell>
          <cell r="D73">
            <v>0</v>
          </cell>
          <cell r="E73">
            <v>0</v>
          </cell>
          <cell r="F73" t="str">
            <v>Cement Primer grade-II</v>
          </cell>
          <cell r="G73">
            <v>1</v>
          </cell>
          <cell r="H73" t="str">
            <v>kg</v>
          </cell>
          <cell r="I73">
            <v>50</v>
          </cell>
        </row>
        <row r="74">
          <cell r="B74">
            <v>274</v>
          </cell>
          <cell r="C74">
            <v>0</v>
          </cell>
          <cell r="D74" t="str">
            <v>b</v>
          </cell>
          <cell r="E74">
            <v>0</v>
          </cell>
          <cell r="F74" t="str">
            <v>Fevicol</v>
          </cell>
          <cell r="G74">
            <v>1</v>
          </cell>
          <cell r="H74" t="str">
            <v>kg</v>
          </cell>
          <cell r="I74">
            <v>100</v>
          </cell>
        </row>
        <row r="75">
          <cell r="B75">
            <v>352</v>
          </cell>
          <cell r="C75">
            <v>0</v>
          </cell>
          <cell r="D75" t="str">
            <v>a</v>
          </cell>
          <cell r="E75">
            <v>0</v>
          </cell>
          <cell r="F75" t="str">
            <v>Clearing heavy jungle</v>
          </cell>
          <cell r="G75">
            <v>10</v>
          </cell>
          <cell r="H75" t="str">
            <v>sqm</v>
          </cell>
          <cell r="I75">
            <v>6</v>
          </cell>
        </row>
        <row r="76">
          <cell r="B76">
            <v>353</v>
          </cell>
          <cell r="C76">
            <v>0</v>
          </cell>
          <cell r="D76" t="str">
            <v>b</v>
          </cell>
          <cell r="E76">
            <v>0</v>
          </cell>
          <cell r="F76" t="str">
            <v>Clearing Light jungle</v>
          </cell>
          <cell r="G76">
            <v>10</v>
          </cell>
          <cell r="H76" t="str">
            <v>sqm</v>
          </cell>
          <cell r="I76">
            <v>5</v>
          </cell>
        </row>
        <row r="77">
          <cell r="B77">
            <v>354</v>
          </cell>
          <cell r="C77">
            <v>0</v>
          </cell>
          <cell r="D77" t="str">
            <v>c</v>
          </cell>
          <cell r="E77">
            <v>0</v>
          </cell>
          <cell r="F77" t="str">
            <v>Clearing Scrub jungle</v>
          </cell>
          <cell r="G77">
            <v>10</v>
          </cell>
          <cell r="H77" t="str">
            <v>sqm</v>
          </cell>
          <cell r="I77">
            <v>3</v>
          </cell>
        </row>
        <row r="78">
          <cell r="B78">
            <v>355</v>
          </cell>
          <cell r="C78">
            <v>0</v>
          </cell>
          <cell r="D78" t="str">
            <v>d</v>
          </cell>
          <cell r="E78">
            <v>0</v>
          </cell>
          <cell r="F78" t="str">
            <v xml:space="preserve">Cleaing Julie flora </v>
          </cell>
          <cell r="G78">
            <v>10</v>
          </cell>
          <cell r="H78" t="str">
            <v>sqm</v>
          </cell>
          <cell r="I78">
            <v>14</v>
          </cell>
        </row>
        <row r="79">
          <cell r="B79">
            <v>408</v>
          </cell>
          <cell r="C79">
            <v>0</v>
          </cell>
          <cell r="D79" t="str">
            <v>a</v>
          </cell>
          <cell r="E79">
            <v>0</v>
          </cell>
          <cell r="F79" t="str">
            <v>Loamy &amp; Clay soils like BC soils, Red earth &amp; OG SS 302 &amp; 303</v>
          </cell>
          <cell r="G79">
            <v>10</v>
          </cell>
          <cell r="H79" t="str">
            <v>cum</v>
          </cell>
          <cell r="I79">
            <v>235</v>
          </cell>
        </row>
        <row r="80">
          <cell r="B80">
            <v>409</v>
          </cell>
          <cell r="C80">
            <v>0</v>
          </cell>
          <cell r="D80">
            <v>0</v>
          </cell>
          <cell r="E80">
            <v>0</v>
          </cell>
          <cell r="F80" t="str">
            <v>Loamy &amp; Clay soils like BC soils, Red earth &amp; OG SS 301</v>
          </cell>
          <cell r="G80">
            <v>10</v>
          </cell>
          <cell r="H80" t="str">
            <v>cum</v>
          </cell>
          <cell r="I80">
            <v>215</v>
          </cell>
        </row>
        <row r="81">
          <cell r="B81">
            <v>412</v>
          </cell>
          <cell r="C81">
            <v>0</v>
          </cell>
          <cell r="D81">
            <v>0</v>
          </cell>
          <cell r="E81">
            <v>0</v>
          </cell>
          <cell r="F81" t="str">
            <v>Hard Gravelly Soils SS 302 &amp; 303</v>
          </cell>
          <cell r="G81">
            <v>10</v>
          </cell>
          <cell r="H81" t="str">
            <v>cum</v>
          </cell>
          <cell r="I81">
            <v>250</v>
          </cell>
        </row>
        <row r="82">
          <cell r="B82">
            <v>413</v>
          </cell>
          <cell r="C82">
            <v>0</v>
          </cell>
          <cell r="D82">
            <v>0</v>
          </cell>
          <cell r="E82">
            <v>0</v>
          </cell>
          <cell r="F82" t="str">
            <v>Hard Gravelly Soils SS 301</v>
          </cell>
          <cell r="G82">
            <v>10</v>
          </cell>
          <cell r="H82" t="str">
            <v>cum</v>
          </cell>
          <cell r="I82">
            <v>230</v>
          </cell>
        </row>
        <row r="83">
          <cell r="B83">
            <v>459</v>
          </cell>
          <cell r="C83">
            <v>35</v>
          </cell>
          <cell r="D83">
            <v>0</v>
          </cell>
          <cell r="E83">
            <v>0</v>
          </cell>
          <cell r="F83" t="str">
            <v>Vibrating Concrete</v>
          </cell>
          <cell r="G83">
            <v>1</v>
          </cell>
          <cell r="H83" t="str">
            <v>cum</v>
          </cell>
          <cell r="I83">
            <v>22.4</v>
          </cell>
        </row>
        <row r="84">
          <cell r="B84">
            <v>460</v>
          </cell>
          <cell r="C84">
            <v>36</v>
          </cell>
          <cell r="D84">
            <v>0</v>
          </cell>
          <cell r="E84">
            <v>0</v>
          </cell>
          <cell r="F84" t="str">
            <v>Machine mixing Concrete</v>
          </cell>
          <cell r="G84">
            <v>1</v>
          </cell>
          <cell r="H84" t="str">
            <v>cum</v>
          </cell>
          <cell r="I84">
            <v>21.8</v>
          </cell>
        </row>
        <row r="85">
          <cell r="B85">
            <v>461</v>
          </cell>
          <cell r="C85">
            <v>37</v>
          </cell>
          <cell r="D85">
            <v>0</v>
          </cell>
          <cell r="E85">
            <v>0</v>
          </cell>
          <cell r="F85" t="str">
            <v>Power for Mixer</v>
          </cell>
          <cell r="G85">
            <v>1</v>
          </cell>
          <cell r="H85" t="str">
            <v>cum</v>
          </cell>
          <cell r="I85">
            <v>14.5</v>
          </cell>
        </row>
        <row r="86">
          <cell r="B86">
            <v>495</v>
          </cell>
          <cell r="C86">
            <v>40</v>
          </cell>
          <cell r="D86" t="str">
            <v>a</v>
          </cell>
          <cell r="E86">
            <v>0</v>
          </cell>
          <cell r="F86" t="str">
            <v>First Floor</v>
          </cell>
          <cell r="G86">
            <v>1</v>
          </cell>
          <cell r="H86" t="str">
            <v>cum</v>
          </cell>
          <cell r="I86">
            <v>22</v>
          </cell>
        </row>
        <row r="87">
          <cell r="B87">
            <v>496</v>
          </cell>
          <cell r="C87">
            <v>0</v>
          </cell>
          <cell r="D87" t="str">
            <v>b</v>
          </cell>
          <cell r="E87">
            <v>0</v>
          </cell>
          <cell r="F87" t="str">
            <v>Second Floor</v>
          </cell>
          <cell r="G87">
            <v>1</v>
          </cell>
          <cell r="H87" t="str">
            <v>cum</v>
          </cell>
          <cell r="I87">
            <v>27</v>
          </cell>
        </row>
        <row r="88">
          <cell r="B88">
            <v>497</v>
          </cell>
          <cell r="C88">
            <v>0</v>
          </cell>
          <cell r="D88" t="str">
            <v>c</v>
          </cell>
          <cell r="E88">
            <v>0</v>
          </cell>
          <cell r="F88" t="str">
            <v>Third Floor</v>
          </cell>
          <cell r="G88">
            <v>1</v>
          </cell>
          <cell r="H88" t="str">
            <v>cum</v>
          </cell>
          <cell r="I88">
            <v>37</v>
          </cell>
        </row>
        <row r="89">
          <cell r="B89">
            <v>498</v>
          </cell>
          <cell r="C89">
            <v>0</v>
          </cell>
          <cell r="D89" t="str">
            <v>d</v>
          </cell>
          <cell r="E89">
            <v>0</v>
          </cell>
          <cell r="F89" t="str">
            <v>Each Additional Floor</v>
          </cell>
          <cell r="G89">
            <v>1</v>
          </cell>
          <cell r="H89" t="str">
            <v>cum</v>
          </cell>
          <cell r="I89">
            <v>16</v>
          </cell>
        </row>
        <row r="90">
          <cell r="B90">
            <v>499</v>
          </cell>
          <cell r="C90">
            <v>0</v>
          </cell>
          <cell r="D90" t="str">
            <v>a</v>
          </cell>
          <cell r="E90">
            <v>0</v>
          </cell>
          <cell r="F90" t="str">
            <v>1st &amp; 2nd Floor</v>
          </cell>
          <cell r="G90">
            <v>10</v>
          </cell>
          <cell r="H90" t="str">
            <v>sqm</v>
          </cell>
          <cell r="I90">
            <v>25</v>
          </cell>
        </row>
        <row r="91">
          <cell r="B91">
            <v>500</v>
          </cell>
          <cell r="C91">
            <v>0</v>
          </cell>
          <cell r="D91" t="str">
            <v>b</v>
          </cell>
          <cell r="E91">
            <v>0</v>
          </cell>
          <cell r="F91" t="str">
            <v>2nd &amp; 3rd Floor</v>
          </cell>
          <cell r="G91">
            <v>10</v>
          </cell>
          <cell r="H91" t="str">
            <v>sqm</v>
          </cell>
          <cell r="I91">
            <v>50</v>
          </cell>
        </row>
        <row r="92">
          <cell r="B92">
            <v>501</v>
          </cell>
          <cell r="C92">
            <v>0</v>
          </cell>
          <cell r="D92" t="str">
            <v>c</v>
          </cell>
          <cell r="E92">
            <v>0</v>
          </cell>
          <cell r="F92" t="str">
            <v>3rd &amp; 4th Floor</v>
          </cell>
          <cell r="G92">
            <v>10</v>
          </cell>
          <cell r="H92" t="str">
            <v>sqm</v>
          </cell>
          <cell r="I92">
            <v>75</v>
          </cell>
        </row>
        <row r="93">
          <cell r="B93">
            <v>502</v>
          </cell>
          <cell r="C93">
            <v>0</v>
          </cell>
          <cell r="D93" t="str">
            <v>d</v>
          </cell>
          <cell r="E93">
            <v>0</v>
          </cell>
          <cell r="F93" t="str">
            <v>Each Additional Floor</v>
          </cell>
          <cell r="G93">
            <v>10</v>
          </cell>
          <cell r="H93" t="str">
            <v>sqm</v>
          </cell>
          <cell r="I93">
            <v>18</v>
          </cell>
        </row>
        <row r="94">
          <cell r="B94">
            <v>503</v>
          </cell>
          <cell r="C94">
            <v>0</v>
          </cell>
          <cell r="D94" t="str">
            <v>a</v>
          </cell>
          <cell r="E94">
            <v>0</v>
          </cell>
          <cell r="F94" t="str">
            <v>upto 150 mm depth</v>
          </cell>
          <cell r="G94">
            <v>10</v>
          </cell>
          <cell r="H94" t="str">
            <v>sqm</v>
          </cell>
          <cell r="I94">
            <v>525</v>
          </cell>
        </row>
        <row r="95">
          <cell r="B95">
            <v>504</v>
          </cell>
          <cell r="C95">
            <v>0</v>
          </cell>
          <cell r="D95" t="str">
            <v>b</v>
          </cell>
          <cell r="E95">
            <v>0</v>
          </cell>
          <cell r="F95" t="str">
            <v>above 150 mm depth and upto 300 mm depth</v>
          </cell>
          <cell r="G95">
            <v>10</v>
          </cell>
          <cell r="H95" t="str">
            <v>sqm</v>
          </cell>
          <cell r="I95">
            <v>850</v>
          </cell>
        </row>
        <row r="96">
          <cell r="B96">
            <v>510</v>
          </cell>
          <cell r="C96">
            <v>0</v>
          </cell>
          <cell r="D96" t="str">
            <v>g</v>
          </cell>
          <cell r="E96" t="str">
            <v xml:space="preserve">i </v>
          </cell>
          <cell r="F96" t="str">
            <v>0.60 m width</v>
          </cell>
          <cell r="G96">
            <v>1</v>
          </cell>
          <cell r="H96" t="str">
            <v>rmt</v>
          </cell>
          <cell r="I96">
            <v>25</v>
          </cell>
        </row>
        <row r="97">
          <cell r="B97">
            <v>511</v>
          </cell>
          <cell r="C97">
            <v>0</v>
          </cell>
          <cell r="D97" t="str">
            <v>g</v>
          </cell>
          <cell r="E97" t="str">
            <v>ii</v>
          </cell>
          <cell r="F97" t="str">
            <v>0.80 m width</v>
          </cell>
          <cell r="G97">
            <v>1</v>
          </cell>
          <cell r="H97" t="str">
            <v>rmt</v>
          </cell>
          <cell r="I97">
            <v>30</v>
          </cell>
        </row>
        <row r="98">
          <cell r="B98">
            <v>512</v>
          </cell>
          <cell r="C98">
            <v>0</v>
          </cell>
          <cell r="D98" t="str">
            <v>g</v>
          </cell>
          <cell r="E98" t="str">
            <v>iii</v>
          </cell>
          <cell r="F98" t="str">
            <v>1.00 m width</v>
          </cell>
          <cell r="G98">
            <v>1</v>
          </cell>
          <cell r="H98" t="str">
            <v>rmt</v>
          </cell>
          <cell r="I98">
            <v>35</v>
          </cell>
        </row>
        <row r="99">
          <cell r="B99">
            <v>513</v>
          </cell>
          <cell r="C99">
            <v>0</v>
          </cell>
          <cell r="D99" t="str">
            <v>h</v>
          </cell>
          <cell r="E99">
            <v>0</v>
          </cell>
          <cell r="F99" t="str">
            <v>T.Beams</v>
          </cell>
          <cell r="G99">
            <v>1</v>
          </cell>
          <cell r="H99" t="str">
            <v>cum</v>
          </cell>
          <cell r="I99">
            <v>650</v>
          </cell>
        </row>
        <row r="100">
          <cell r="B100">
            <v>514</v>
          </cell>
          <cell r="C100">
            <v>0</v>
          </cell>
          <cell r="D100">
            <v>0</v>
          </cell>
          <cell r="E100">
            <v>0</v>
          </cell>
          <cell r="F100" t="str">
            <v>Columns, Rectangular beams, L.Beams</v>
          </cell>
          <cell r="G100">
            <v>1</v>
          </cell>
          <cell r="H100" t="str">
            <v>cum</v>
          </cell>
          <cell r="I100">
            <v>550</v>
          </cell>
        </row>
        <row r="101">
          <cell r="B101">
            <v>515</v>
          </cell>
          <cell r="C101">
            <v>0</v>
          </cell>
          <cell r="D101">
            <v>0</v>
          </cell>
          <cell r="E101">
            <v>0</v>
          </cell>
          <cell r="F101" t="str">
            <v>Templates, Bed blocks,Footings</v>
          </cell>
          <cell r="G101">
            <v>1</v>
          </cell>
          <cell r="H101" t="str">
            <v>cum</v>
          </cell>
          <cell r="I101">
            <v>330</v>
          </cell>
        </row>
        <row r="102">
          <cell r="B102">
            <v>518</v>
          </cell>
          <cell r="C102">
            <v>0</v>
          </cell>
          <cell r="D102">
            <v>0</v>
          </cell>
          <cell r="E102">
            <v>0</v>
          </cell>
          <cell r="F102" t="str">
            <v>Lintels, Plinth Beams</v>
          </cell>
          <cell r="G102">
            <v>1</v>
          </cell>
          <cell r="H102" t="str">
            <v>cum</v>
          </cell>
          <cell r="I102">
            <v>450</v>
          </cell>
        </row>
        <row r="103">
          <cell r="B103">
            <v>519</v>
          </cell>
          <cell r="C103">
            <v>0</v>
          </cell>
          <cell r="D103">
            <v>0</v>
          </cell>
          <cell r="E103">
            <v>0</v>
          </cell>
          <cell r="F103" t="str">
            <v>Slabs above 300 mm depth</v>
          </cell>
          <cell r="G103">
            <v>1</v>
          </cell>
          <cell r="H103" t="str">
            <v>cum</v>
          </cell>
          <cell r="I103">
            <v>520</v>
          </cell>
        </row>
        <row r="104">
          <cell r="B104">
            <v>521</v>
          </cell>
          <cell r="C104">
            <v>0</v>
          </cell>
          <cell r="D104" t="str">
            <v>a</v>
          </cell>
          <cell r="E104">
            <v>0</v>
          </cell>
          <cell r="F104" t="str">
            <v>For mass concrete Piers, Abutments and steining well curb well caps etc.,</v>
          </cell>
          <cell r="G104">
            <v>1</v>
          </cell>
          <cell r="H104" t="str">
            <v>cum</v>
          </cell>
          <cell r="I104">
            <v>380</v>
          </cell>
        </row>
        <row r="105">
          <cell r="B105">
            <v>522</v>
          </cell>
          <cell r="C105">
            <v>0</v>
          </cell>
          <cell r="D105">
            <v>0</v>
          </cell>
          <cell r="E105">
            <v>0</v>
          </cell>
          <cell r="F105" t="str">
            <v>For RCC Piers, Abutments, Wings, Well steining weel curbs, well Caps etc.,</v>
          </cell>
          <cell r="G105">
            <v>1</v>
          </cell>
          <cell r="H105" t="str">
            <v>cum</v>
          </cell>
          <cell r="I105">
            <v>500</v>
          </cell>
        </row>
        <row r="106">
          <cell r="B106">
            <v>523</v>
          </cell>
          <cell r="C106">
            <v>0</v>
          </cell>
          <cell r="D106">
            <v>0</v>
          </cell>
          <cell r="E106">
            <v>0</v>
          </cell>
          <cell r="F106" t="str">
            <v>For RCC Deck Slabs</v>
          </cell>
          <cell r="G106">
            <v>1</v>
          </cell>
          <cell r="H106" t="str">
            <v>cum</v>
          </cell>
          <cell r="I106">
            <v>950</v>
          </cell>
        </row>
        <row r="107">
          <cell r="B107">
            <v>524</v>
          </cell>
          <cell r="C107">
            <v>0</v>
          </cell>
          <cell r="D107">
            <v>0</v>
          </cell>
          <cell r="E107">
            <v>0</v>
          </cell>
          <cell r="F107" t="str">
            <v>For RCC beams</v>
          </cell>
          <cell r="G107">
            <v>1</v>
          </cell>
          <cell r="H107" t="str">
            <v>cum</v>
          </cell>
          <cell r="I107">
            <v>1150</v>
          </cell>
        </row>
        <row r="108">
          <cell r="B108">
            <v>525</v>
          </cell>
          <cell r="C108">
            <v>0</v>
          </cell>
          <cell r="D108">
            <v>0</v>
          </cell>
          <cell r="E108">
            <v>0</v>
          </cell>
          <cell r="F108" t="str">
            <v>RCC hand rails</v>
          </cell>
          <cell r="G108">
            <v>1</v>
          </cell>
          <cell r="H108" t="str">
            <v>cum</v>
          </cell>
          <cell r="I108">
            <v>1250</v>
          </cell>
        </row>
        <row r="109">
          <cell r="B109">
            <v>526</v>
          </cell>
          <cell r="C109">
            <v>0</v>
          </cell>
          <cell r="D109">
            <v>0</v>
          </cell>
          <cell r="E109">
            <v>0</v>
          </cell>
          <cell r="F109" t="str">
            <v>CC pavements, Wearing Coats, approach slabs guide stone JM stone etc.</v>
          </cell>
          <cell r="G109">
            <v>1</v>
          </cell>
          <cell r="H109" t="str">
            <v>cum</v>
          </cell>
          <cell r="I109">
            <v>95</v>
          </cell>
        </row>
        <row r="110">
          <cell r="B110">
            <v>555</v>
          </cell>
          <cell r="C110">
            <v>0</v>
          </cell>
          <cell r="D110" t="str">
            <v>a</v>
          </cell>
          <cell r="E110">
            <v>0</v>
          </cell>
          <cell r="F110" t="str">
            <v>250 mm dia</v>
          </cell>
          <cell r="G110">
            <v>1</v>
          </cell>
          <cell r="H110" t="str">
            <v>rmt</v>
          </cell>
          <cell r="I110">
            <v>8</v>
          </cell>
        </row>
        <row r="111">
          <cell r="B111">
            <v>556</v>
          </cell>
          <cell r="C111">
            <v>0</v>
          </cell>
          <cell r="D111" t="str">
            <v>b</v>
          </cell>
          <cell r="E111">
            <v>0</v>
          </cell>
          <cell r="F111" t="str">
            <v>300 mm dia</v>
          </cell>
          <cell r="G111">
            <v>1</v>
          </cell>
          <cell r="H111" t="str">
            <v>rmt</v>
          </cell>
          <cell r="I111">
            <v>11</v>
          </cell>
        </row>
        <row r="112">
          <cell r="B112">
            <v>557</v>
          </cell>
          <cell r="C112">
            <v>0</v>
          </cell>
          <cell r="D112" t="str">
            <v>c</v>
          </cell>
          <cell r="E112">
            <v>0</v>
          </cell>
          <cell r="F112" t="str">
            <v>450 mm dia</v>
          </cell>
          <cell r="G112">
            <v>1</v>
          </cell>
          <cell r="H112" t="str">
            <v>rmt</v>
          </cell>
          <cell r="I112">
            <v>15</v>
          </cell>
        </row>
        <row r="113">
          <cell r="B113">
            <v>558</v>
          </cell>
          <cell r="C113">
            <v>0</v>
          </cell>
          <cell r="D113" t="str">
            <v>d</v>
          </cell>
          <cell r="E113">
            <v>0</v>
          </cell>
          <cell r="F113" t="str">
            <v>600 mm dia</v>
          </cell>
          <cell r="G113">
            <v>1</v>
          </cell>
          <cell r="H113" t="str">
            <v>rmt</v>
          </cell>
          <cell r="I113">
            <v>25</v>
          </cell>
        </row>
        <row r="114">
          <cell r="B114">
            <v>559</v>
          </cell>
          <cell r="C114">
            <v>0</v>
          </cell>
          <cell r="D114" t="str">
            <v>e</v>
          </cell>
          <cell r="E114">
            <v>0</v>
          </cell>
          <cell r="F114" t="str">
            <v>750 mm dia</v>
          </cell>
          <cell r="G114">
            <v>1</v>
          </cell>
          <cell r="H114" t="str">
            <v>rmt</v>
          </cell>
          <cell r="I114">
            <v>30</v>
          </cell>
        </row>
        <row r="115">
          <cell r="B115">
            <v>560</v>
          </cell>
          <cell r="C115">
            <v>0</v>
          </cell>
          <cell r="D115" t="str">
            <v>f</v>
          </cell>
          <cell r="E115">
            <v>0</v>
          </cell>
          <cell r="F115" t="str">
            <v>800 mm dia</v>
          </cell>
          <cell r="G115">
            <v>1</v>
          </cell>
          <cell r="H115" t="str">
            <v>rmt</v>
          </cell>
          <cell r="I115">
            <v>35</v>
          </cell>
        </row>
        <row r="116">
          <cell r="B116">
            <v>561</v>
          </cell>
          <cell r="C116">
            <v>0</v>
          </cell>
          <cell r="D116" t="str">
            <v>g</v>
          </cell>
          <cell r="E116">
            <v>0</v>
          </cell>
          <cell r="F116" t="str">
            <v>1000 mm dia</v>
          </cell>
          <cell r="G116">
            <v>1</v>
          </cell>
          <cell r="H116" t="str">
            <v>rmt</v>
          </cell>
          <cell r="I116">
            <v>40</v>
          </cell>
        </row>
        <row r="117">
          <cell r="B117">
            <v>562</v>
          </cell>
          <cell r="C117">
            <v>0</v>
          </cell>
          <cell r="D117" t="str">
            <v>h</v>
          </cell>
          <cell r="E117">
            <v>0</v>
          </cell>
          <cell r="F117" t="str">
            <v>1220 mm dia</v>
          </cell>
          <cell r="G117">
            <v>1</v>
          </cell>
          <cell r="H117" t="str">
            <v>rmt</v>
          </cell>
          <cell r="I117">
            <v>50</v>
          </cell>
        </row>
        <row r="118">
          <cell r="B118">
            <v>563</v>
          </cell>
          <cell r="C118">
            <v>0</v>
          </cell>
          <cell r="D118" t="str">
            <v>a</v>
          </cell>
          <cell r="E118">
            <v>0</v>
          </cell>
          <cell r="F118" t="str">
            <v>40 mm</v>
          </cell>
          <cell r="G118">
            <v>1</v>
          </cell>
          <cell r="H118" t="str">
            <v>sqm</v>
          </cell>
          <cell r="I118">
            <v>29</v>
          </cell>
        </row>
        <row r="119">
          <cell r="B119">
            <v>564</v>
          </cell>
          <cell r="C119">
            <v>0</v>
          </cell>
          <cell r="D119" t="str">
            <v>b</v>
          </cell>
          <cell r="E119">
            <v>0</v>
          </cell>
          <cell r="F119" t="str">
            <v>50 mm</v>
          </cell>
          <cell r="G119">
            <v>1</v>
          </cell>
          <cell r="H119" t="str">
            <v>sqm</v>
          </cell>
          <cell r="I119">
            <v>31</v>
          </cell>
        </row>
        <row r="120">
          <cell r="B120">
            <v>565</v>
          </cell>
          <cell r="C120">
            <v>0</v>
          </cell>
          <cell r="D120" t="str">
            <v>c</v>
          </cell>
          <cell r="E120">
            <v>0</v>
          </cell>
          <cell r="F120" t="str">
            <v>75 mm</v>
          </cell>
          <cell r="G120">
            <v>1</v>
          </cell>
          <cell r="H120" t="str">
            <v>sqm</v>
          </cell>
          <cell r="I120">
            <v>34</v>
          </cell>
        </row>
        <row r="121">
          <cell r="B121">
            <v>566</v>
          </cell>
          <cell r="C121">
            <v>0</v>
          </cell>
          <cell r="D121" t="str">
            <v>d</v>
          </cell>
          <cell r="E121">
            <v>0</v>
          </cell>
          <cell r="F121" t="str">
            <v>100 mm</v>
          </cell>
          <cell r="G121">
            <v>1</v>
          </cell>
          <cell r="H121" t="str">
            <v>sqm</v>
          </cell>
          <cell r="I121">
            <v>36</v>
          </cell>
        </row>
        <row r="122">
          <cell r="B122">
            <v>570</v>
          </cell>
          <cell r="C122">
            <v>52</v>
          </cell>
          <cell r="D122">
            <v>0</v>
          </cell>
          <cell r="E122">
            <v>0</v>
          </cell>
          <cell r="F122" t="str">
            <v>Picking 50mm to 100mm old metalled surface and sectioning</v>
          </cell>
          <cell r="G122">
            <v>10</v>
          </cell>
          <cell r="H122" t="str">
            <v>sqm</v>
          </cell>
          <cell r="I122">
            <v>10</v>
          </cell>
        </row>
        <row r="123">
          <cell r="B123">
            <v>571</v>
          </cell>
          <cell r="C123">
            <v>53</v>
          </cell>
          <cell r="D123">
            <v>0</v>
          </cell>
          <cell r="E123">
            <v>0</v>
          </cell>
          <cell r="F123" t="str">
            <v>Picking gravelled surface 25mm deep and levelling and sectioning</v>
          </cell>
          <cell r="G123">
            <v>10</v>
          </cell>
          <cell r="H123" t="str">
            <v>sqm</v>
          </cell>
          <cell r="I123">
            <v>2.5</v>
          </cell>
        </row>
        <row r="124">
          <cell r="B124">
            <v>572</v>
          </cell>
          <cell r="C124">
            <v>54</v>
          </cell>
          <cell r="D124">
            <v>0</v>
          </cell>
          <cell r="E124">
            <v>0</v>
          </cell>
          <cell r="F124" t="str">
            <v>Picking existing BT survace and removal of chips</v>
          </cell>
          <cell r="G124">
            <v>10</v>
          </cell>
          <cell r="H124" t="str">
            <v>sqm</v>
          </cell>
          <cell r="I124">
            <v>9.5</v>
          </cell>
        </row>
      </sheetData>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Road-Project)"/>
      <sheetName val="leads"/>
      <sheetName val="abs road"/>
      <sheetName val="mlead"/>
      <sheetName val="MRATES"/>
      <sheetName val="Road Detail Est_"/>
      <sheetName val="Amortization Table"/>
      <sheetName val="v"/>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sheetData sheetId="20"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sprpt"/>
      <sheetName val="DATA_ENTRY"/>
      <sheetName val="Cover"/>
      <sheetName val="GenAbs"/>
      <sheetName val="DetAbsAbs"/>
      <sheetName val="Seignarages"/>
      <sheetName val="DetEst"/>
      <sheetName val="Lead"/>
      <sheetName val="WorkSlip"/>
      <sheetName val="BTLeads"/>
      <sheetName val="RMR"/>
      <sheetName val="MRoad data"/>
      <sheetName val="Certificates"/>
      <sheetName val="MRATE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sprpt"/>
      <sheetName val="DATA_ENTRY"/>
      <sheetName val="Cover"/>
      <sheetName val="GenAbs"/>
      <sheetName val="DetAbsAbs"/>
      <sheetName val="Seignarages"/>
      <sheetName val="DetEst"/>
      <sheetName val="Lead"/>
      <sheetName val="WorkSlip"/>
      <sheetName val="BTLeads"/>
      <sheetName val="RMR"/>
      <sheetName val="MRoad data"/>
      <sheetName val="Certificates"/>
      <sheetName val="MRATE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GENERAL ABTRACT"/>
      <sheetName val="MRoad data"/>
      <sheetName val="bridge data"/>
      <sheetName val="MRATES"/>
      <sheetName val="MBTLead"/>
      <sheetName val="MRMR"/>
      <sheetName val="MRoadMap"/>
      <sheetName val="Road Detail Est."/>
      <sheetName val="Road data"/>
      <sheetName val="mlead"/>
      <sheetName val="abs road"/>
      <sheetName val="R_Det"/>
      <sheetName val="coverpage"/>
      <sheetName val="RMR"/>
    </sheetNames>
    <sheetDataSet>
      <sheetData sheetId="0"/>
      <sheetData sheetId="1"/>
      <sheetData sheetId="2"/>
      <sheetData sheetId="3"/>
      <sheetData sheetId="4"/>
      <sheetData sheetId="5"/>
      <sheetData sheetId="6" refreshError="1"/>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GENERAL ABTRACT"/>
      <sheetName val="MRoad data"/>
      <sheetName val="bridge data"/>
      <sheetName val="MRATES"/>
      <sheetName val="MBTLead"/>
      <sheetName val="MRMR"/>
      <sheetName val="MRoadMap"/>
      <sheetName val="Road Detail Est."/>
      <sheetName val="Road data"/>
      <sheetName val="mlead"/>
      <sheetName val="abs road"/>
      <sheetName val="R_Det"/>
      <sheetName val="coverpage"/>
      <sheetName val="RMR"/>
    </sheetNames>
    <sheetDataSet>
      <sheetData sheetId="0"/>
      <sheetData sheetId="1"/>
      <sheetData sheetId="2"/>
      <sheetData sheetId="3"/>
      <sheetData sheetId="4"/>
      <sheetData sheetId="5"/>
      <sheetData sheetId="6" refreshError="1"/>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Basicrates"/>
      <sheetName val="Carriage"/>
      <sheetName val="SiteClearance"/>
      <sheetName val="EW"/>
      <sheetName val="Found"/>
      <sheetName val="SubS"/>
      <sheetName val="SupS"/>
      <sheetName val="PW"/>
      <sheetName val="Road-works"/>
      <sheetName val="abstract"/>
    </sheetNames>
    <sheetDataSet>
      <sheetData sheetId="0"/>
      <sheetData sheetId="1">
        <row r="35">
          <cell r="J35">
            <v>650</v>
          </cell>
        </row>
        <row r="147">
          <cell r="D147">
            <v>320</v>
          </cell>
        </row>
        <row r="156">
          <cell r="D156">
            <v>166</v>
          </cell>
        </row>
        <row r="163">
          <cell r="D163">
            <v>130</v>
          </cell>
        </row>
      </sheetData>
      <sheetData sheetId="2"/>
      <sheetData sheetId="3"/>
      <sheetData sheetId="4"/>
      <sheetData sheetId="5"/>
      <sheetData sheetId="6"/>
      <sheetData sheetId="7"/>
      <sheetData sheetId="8"/>
      <sheetData sheetId="9"/>
      <sheetData sheetId="10"/>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
      <sheetName val="Sp. Report"/>
      <sheetName val="TSmemo"/>
      <sheetName val="RMR"/>
      <sheetName val="BTR"/>
      <sheetName val="Rd.Data"/>
      <sheetName val="C.D.Data (Morth)"/>
      <sheetName val="Rd.Det.Est"/>
      <sheetName val="Gen.Abs."/>
      <sheetName val="Rd.abs.Est"/>
      <sheetName val="Abs.CDpipe"/>
      <sheetName val="Abs_vent&amp;pipe"/>
      <sheetName val="Abs_slab"/>
      <sheetName val="Abs.cc"/>
      <sheetName val="C.D.Abs.Est."/>
      <sheetName val="Abs_box"/>
      <sheetName val="Det. 1Rx800"/>
      <sheetName val="Det. 2Rx800"/>
      <sheetName val="Det. CC"/>
      <sheetName val="CD_DET_PIPE_1R"/>
      <sheetName val="Slab det est"/>
      <sheetName val="CD_DET_1CELL_BOX"/>
      <sheetName val="CD_DET_4CELL_BOX"/>
      <sheetName val="CBR"/>
      <sheetName val="mlead"/>
      <sheetName val="Lead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sheetData sheetId="22" refreshError="1"/>
      <sheetData sheetId="23"/>
      <sheetData sheetId="24"/>
      <sheetData sheetId="25"/>
      <sheetData sheetId="26"/>
      <sheetData sheetId="27"/>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
      <sheetName val="Sp. Report"/>
      <sheetName val="TSmemo"/>
      <sheetName val="RMR"/>
      <sheetName val="BTR"/>
      <sheetName val="Rd.Data"/>
      <sheetName val="C.D.Data (Morth)"/>
      <sheetName val="Rd.Det.Est"/>
      <sheetName val="Gen.Abs."/>
      <sheetName val="Rd.abs.Est"/>
      <sheetName val="Abs.CDpipe"/>
      <sheetName val="Abs_vent&amp;pipe"/>
      <sheetName val="Abs_slab"/>
      <sheetName val="Abs.cc"/>
      <sheetName val="C.D.Abs.Est."/>
      <sheetName val="Abs_box"/>
      <sheetName val="Det. 1Rx800"/>
      <sheetName val="Det. 2Rx800"/>
      <sheetName val="Det. CC"/>
      <sheetName val="CD_DET_PIPE_1R"/>
      <sheetName val="Slab det est"/>
      <sheetName val="CD_DET_1CELL_BOX"/>
      <sheetName val="CD_DET_4CELL_BOX"/>
      <sheetName val="CBR"/>
      <sheetName val="mlead"/>
      <sheetName val="Lead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sheetData sheetId="22" refreshError="1"/>
      <sheetData sheetId="23"/>
      <sheetData sheetId="24"/>
      <sheetData sheetId="25"/>
      <sheetData sheetId="26"/>
      <sheetData sheetId="27"/>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Line_Abstract"/>
      <sheetName val="Gen abs"/>
      <sheetName val="abs road"/>
      <sheetName val="Bridge"/>
      <sheetName val="HP abs"/>
      <sheetName val="BTR"/>
      <sheetName val="RMR"/>
      <sheetName val="Road data"/>
      <sheetName val="Certificates"/>
      <sheetName val="m lead"/>
      <sheetName val="mmlead"/>
    </sheetNames>
    <sheetDataSet>
      <sheetData sheetId="0"/>
      <sheetData sheetId="1"/>
      <sheetData sheetId="2">
        <row r="27">
          <cell r="F27" t="str">
            <v>Vizianagaram</v>
          </cell>
        </row>
      </sheetData>
      <sheetData sheetId="3">
        <row r="17">
          <cell r="G17" t="str">
            <v>Improvements to Itika to Turakanaiduvalasa  from km 3/6 to 7/700   in Vizianagaram District</v>
          </cell>
        </row>
      </sheetData>
      <sheetData sheetId="4"/>
      <sheetData sheetId="5"/>
      <sheetData sheetId="6"/>
      <sheetData sheetId="7"/>
      <sheetData sheetId="8"/>
      <sheetData sheetId="9"/>
      <sheetData sheetId="10"/>
      <sheetData sheetId="11"/>
      <sheetData sheetId="12">
        <row r="396">
          <cell r="C396" t="str">
            <v>Providing Vibrated Cement Concrete (1:3:6) mix using 40mm size HBG crushed stone aggregate and fine aggregate conforming to table 1000-2 of MoRT&amp;H including cost, seigniorage conveyance of all materials to site and labour charges, centering, machine mixin</v>
          </cell>
        </row>
        <row r="417">
          <cell r="K417">
            <v>1799</v>
          </cell>
        </row>
        <row r="511">
          <cell r="C511" t="str">
            <v>Providing dry rough stone revetment 300 mm thick with HBG stone of not less than 300 mm size including cost, seigniorage charges and conveyance of materials to site and including labour charges for packing the stones for revetment etc., complete for finis</v>
          </cell>
        </row>
        <row r="527">
          <cell r="K527">
            <v>557</v>
          </cell>
        </row>
        <row r="529">
          <cell r="C529" t="str">
            <v>Providing and laying filter material with Gravel underneath pitching in slopes including cost, seigniorage charges and conveyance of materials to site including labour charges  etc., complete for finished item of work as per MoRT&amp;H Specification 2504 (4th</v>
          </cell>
        </row>
        <row r="544">
          <cell r="K544">
            <v>413</v>
          </cell>
        </row>
        <row r="546">
          <cell r="C546" t="str">
            <v>Vibrated  cement concrete M 15 Grade Concrete using 40mm , 20mm and 10mm size HBG crushed stone aggregate (Coarse aggregate conforming to table 1000-1 and fine aggregate conforming to table 1000-2) including cost,seignorage and conveyance of all  material</v>
          </cell>
        </row>
        <row r="570">
          <cell r="K570">
            <v>2116</v>
          </cell>
        </row>
        <row r="572">
          <cell r="C572" t="str">
            <v>Vibrated  cement concrete M 15 Grade Concrete using 40mm , 20mm and 10mm size HBG crushed stone aggregate (Coarse aggregate conforming to table 1000-1 and fine aggregate conforming to table 1000-2) including cost,seignorage and conveyance of  all  materia</v>
          </cell>
        </row>
        <row r="596">
          <cell r="K596">
            <v>2238</v>
          </cell>
        </row>
        <row r="598">
          <cell r="C598" t="str">
            <v>Vibrated reinforced cement concrete M 20 grade  using  20mm &amp; 10mm  HBG crushed stone aggregate (Coarse aggregate conforming to table 1000-1 and fine aggregate conforming to table 1000-2) including cost, seigniorage conveyance of all materials to site and</v>
          </cell>
        </row>
        <row r="621">
          <cell r="K621">
            <v>2567</v>
          </cell>
        </row>
        <row r="623">
          <cell r="C623" t="str">
            <v>Vibrated reinforced cement concrete M 20 grade  using  20mm &amp; 10mm  HBG crushed stone aggregate (Coarse aggregate conforming to table 1000-1 and fine aggregate conforming to table 1000-2) including cost, seigniorage conveyance of all materials to site and</v>
          </cell>
        </row>
        <row r="646">
          <cell r="K646">
            <v>2801</v>
          </cell>
        </row>
        <row r="648">
          <cell r="C648" t="str">
            <v xml:space="preserve">Vibrated reinforced cement concrete M 30 grade using  20mm &amp; 10mm  HBG crushed stone aggregate (Coarse aggregate conforming to table 1000-1 and fine aggregate conforming to table 1000-2) including cost, seigniorage conveyance of all materials to site and </v>
          </cell>
        </row>
        <row r="671">
          <cell r="K671">
            <v>2544</v>
          </cell>
        </row>
        <row r="673">
          <cell r="C673" t="str">
            <v>Vibrated reinforced cement concrete M.25 grade  using  20mm &amp; 10mm  HBG crushed stone aggregate (Coarse aggregate conforming to table 1000-1 and fine aggregate conforming to table 1000-2) including cost, seigniorage conveyance of all materials to site and</v>
          </cell>
        </row>
        <row r="697">
          <cell r="K697">
            <v>2563</v>
          </cell>
        </row>
        <row r="699">
          <cell r="C699" t="str">
            <v>Vibrated cement concrete M 15 Grade Concrete using 40mm , 20mm and 10mm size HBG crushed stone aggregate  (Coarse aggregate conforming to table 1000-1 and fine aggregate conforming to table 1000-2) including cost,seignorage and conveyance of all  material</v>
          </cell>
        </row>
        <row r="721">
          <cell r="K721">
            <v>2035</v>
          </cell>
        </row>
        <row r="723">
          <cell r="C723" t="str">
            <v>Back filling behind Abutments with gravel including cost ,conveyance and  seigniorage of all materials to site etc., complete  as per   Clause 710.1.4 of IRC : 78and as per  MoRT&amp;H Specification No. 2200 (4th Revision) and as per Drawing and technical spe</v>
          </cell>
        </row>
        <row r="741">
          <cell r="K741">
            <v>345</v>
          </cell>
        </row>
        <row r="743">
          <cell r="C743" t="str">
            <v xml:space="preserve">Providing HYSD bars ( Fe-415 ) of different diameters, wrought and put up bars of all diameters including cost and conveyance of steel to site and all labour charges for fabrication of reinforcement including cutting, bending, binding rods, tying grills, </v>
          </cell>
        </row>
        <row r="757">
          <cell r="K757">
            <v>29374</v>
          </cell>
        </row>
        <row r="759">
          <cell r="C759" t="str">
            <v xml:space="preserve">Providing HYSD bars ( Fe-415 ) of different diameters, wrought and put up bars of all diameters including cost and conveyance of steel to site and all labour charges for fabrication of reinforcement including cutting, bending, binding rods, tying grills, </v>
          </cell>
        </row>
        <row r="773">
          <cell r="K773">
            <v>28982</v>
          </cell>
        </row>
        <row r="775">
          <cell r="C775" t="str">
            <v xml:space="preserve">Providing HYSD bars ( Fe-415 ) of different diameters, wrought and put up bars of all diameters including cost and conveyance of steel to site and all labour charges for fabrication of reinforcement including cutting, bending, binding rods, tying grills, </v>
          </cell>
        </row>
        <row r="789">
          <cell r="K789">
            <v>28933</v>
          </cell>
        </row>
        <row r="821">
          <cell r="C821" t="str">
            <v>Providing weep holes in VCC Abutment/ Wing wall/return wall with 100mm Diameter AC pipe  extending through the full width of the structure at 1.00m C/C in both horizontal and vertical direction so that the weep holes in each horizontal direction is stagge</v>
          </cell>
        </row>
        <row r="849">
          <cell r="K849">
            <v>57</v>
          </cell>
        </row>
      </sheetData>
      <sheetData sheetId="13"/>
      <sheetData sheetId="14"/>
      <sheetData sheetId="15"/>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Line_Abstract"/>
      <sheetName val="Gen abs"/>
      <sheetName val="abs road"/>
      <sheetName val="Bridge"/>
      <sheetName val="HP abs"/>
      <sheetName val="BTR"/>
      <sheetName val="RMR"/>
      <sheetName val="Road data"/>
      <sheetName val="Certificates"/>
      <sheetName val="m lead"/>
      <sheetName val="mmlead"/>
    </sheetNames>
    <sheetDataSet>
      <sheetData sheetId="0"/>
      <sheetData sheetId="1"/>
      <sheetData sheetId="2"/>
      <sheetData sheetId="3">
        <row r="17">
          <cell r="G17" t="str">
            <v>Improvements to Itika to Turakanaiduvalasa  from km 3/6 to 7/700   in Vizianagaram District</v>
          </cell>
        </row>
      </sheetData>
      <sheetData sheetId="4"/>
      <sheetData sheetId="5"/>
      <sheetData sheetId="6"/>
      <sheetData sheetId="7"/>
      <sheetData sheetId="8"/>
      <sheetData sheetId="9"/>
      <sheetData sheetId="10"/>
      <sheetData sheetId="11"/>
      <sheetData sheetId="12">
        <row r="396">
          <cell r="C396" t="str">
            <v>Providing Vibrated Cement Concrete (1:3:6) mix using 40mm size HBG crushed stone aggregate and fine aggregate conforming to table 1000-2 of MoRT&amp;H including cost, seigniorage conveyance of all materials to site and labour charges, centering, machine mixin</v>
          </cell>
        </row>
        <row r="417">
          <cell r="K417">
            <v>1799</v>
          </cell>
        </row>
        <row r="511">
          <cell r="C511" t="str">
            <v>Providing dry rough stone revetment 300 mm thick with HBG stone of not less than 300 mm size including cost, seigniorage charges and conveyance of materials to site and including labour charges for packing the stones for revetment etc., complete for finis</v>
          </cell>
        </row>
        <row r="527">
          <cell r="K527">
            <v>557</v>
          </cell>
        </row>
        <row r="529">
          <cell r="C529" t="str">
            <v>Providing and laying filter material with Gravel underneath pitching in slopes including cost, seigniorage charges and conveyance of materials to site including labour charges  etc., complete for finished item of work as per MoRT&amp;H Specification 2504 (4th</v>
          </cell>
        </row>
        <row r="544">
          <cell r="K544">
            <v>413</v>
          </cell>
        </row>
        <row r="546">
          <cell r="C546" t="str">
            <v>Vibrated  cement concrete M 15 Grade Concrete using 40mm , 20mm and 10mm size HBG crushed stone aggregate (Coarse aggregate conforming to table 1000-1 and fine aggregate conforming to table 1000-2) including cost,seignorage and conveyance of all  material</v>
          </cell>
        </row>
        <row r="570">
          <cell r="K570">
            <v>2116</v>
          </cell>
        </row>
        <row r="572">
          <cell r="C572" t="str">
            <v>Vibrated  cement concrete M 15 Grade Concrete using 40mm , 20mm and 10mm size HBG crushed stone aggregate (Coarse aggregate conforming to table 1000-1 and fine aggregate conforming to table 1000-2) including cost,seignorage and conveyance of  all  materia</v>
          </cell>
        </row>
        <row r="596">
          <cell r="K596">
            <v>2238</v>
          </cell>
        </row>
        <row r="598">
          <cell r="C598" t="str">
            <v>Vibrated reinforced cement concrete M 20 grade  using  20mm &amp; 10mm  HBG crushed stone aggregate (Coarse aggregate conforming to table 1000-1 and fine aggregate conforming to table 1000-2) including cost, seigniorage conveyance of all materials to site and</v>
          </cell>
        </row>
        <row r="621">
          <cell r="K621">
            <v>2567</v>
          </cell>
        </row>
        <row r="623">
          <cell r="C623" t="str">
            <v>Vibrated reinforced cement concrete M 20 grade  using  20mm &amp; 10mm  HBG crushed stone aggregate (Coarse aggregate conforming to table 1000-1 and fine aggregate conforming to table 1000-2) including cost, seigniorage conveyance of all materials to site and</v>
          </cell>
        </row>
        <row r="646">
          <cell r="K646">
            <v>2801</v>
          </cell>
        </row>
        <row r="648">
          <cell r="C648" t="str">
            <v xml:space="preserve">Vibrated reinforced cement concrete M 30 grade using  20mm &amp; 10mm  HBG crushed stone aggregate (Coarse aggregate conforming to table 1000-1 and fine aggregate conforming to table 1000-2) including cost, seigniorage conveyance of all materials to site and </v>
          </cell>
        </row>
        <row r="671">
          <cell r="K671">
            <v>2544</v>
          </cell>
        </row>
        <row r="673">
          <cell r="C673" t="str">
            <v>Vibrated reinforced cement concrete M.25 grade  using  20mm &amp; 10mm  HBG crushed stone aggregate (Coarse aggregate conforming to table 1000-1 and fine aggregate conforming to table 1000-2) including cost, seigniorage conveyance of all materials to site and</v>
          </cell>
        </row>
        <row r="697">
          <cell r="K697">
            <v>2563</v>
          </cell>
        </row>
        <row r="699">
          <cell r="C699" t="str">
            <v>Vibrated cement concrete M 15 Grade Concrete using 40mm , 20mm and 10mm size HBG crushed stone aggregate  (Coarse aggregate conforming to table 1000-1 and fine aggregate conforming to table 1000-2) including cost,seignorage and conveyance of all  material</v>
          </cell>
        </row>
        <row r="721">
          <cell r="K721">
            <v>2035</v>
          </cell>
        </row>
        <row r="723">
          <cell r="C723" t="str">
            <v>Back filling behind Abutments with gravel including cost ,conveyance and  seigniorage of all materials to site etc., complete  as per   Clause 710.1.4 of IRC : 78and as per  MoRT&amp;H Specification No. 2200 (4th Revision) and as per Drawing and technical spe</v>
          </cell>
        </row>
        <row r="741">
          <cell r="K741">
            <v>345</v>
          </cell>
        </row>
        <row r="743">
          <cell r="C743" t="str">
            <v xml:space="preserve">Providing HYSD bars ( Fe-415 ) of different diameters, wrought and put up bars of all diameters including cost and conveyance of steel to site and all labour charges for fabrication of reinforcement including cutting, bending, binding rods, tying grills, </v>
          </cell>
        </row>
        <row r="757">
          <cell r="K757">
            <v>29374</v>
          </cell>
        </row>
        <row r="759">
          <cell r="C759" t="str">
            <v xml:space="preserve">Providing HYSD bars ( Fe-415 ) of different diameters, wrought and put up bars of all diameters including cost and conveyance of steel to site and all labour charges for fabrication of reinforcement including cutting, bending, binding rods, tying grills, </v>
          </cell>
        </row>
        <row r="773">
          <cell r="K773">
            <v>28982</v>
          </cell>
        </row>
        <row r="775">
          <cell r="C775" t="str">
            <v xml:space="preserve">Providing HYSD bars ( Fe-415 ) of different diameters, wrought and put up bars of all diameters including cost and conveyance of steel to site and all labour charges for fabrication of reinforcement including cutting, bending, binding rods, tying grills, </v>
          </cell>
        </row>
        <row r="789">
          <cell r="K789">
            <v>28933</v>
          </cell>
        </row>
        <row r="821">
          <cell r="C821" t="str">
            <v>Providing weep holes in VCC Abutment/ Wing wall/return wall with 100mm Diameter AC pipe  extending through the full width of the structure at 1.00m C/C in both horizontal and vertical direction so that the weep holes in each horizontal direction is stagge</v>
          </cell>
        </row>
        <row r="849">
          <cell r="K849">
            <v>57</v>
          </cell>
        </row>
      </sheetData>
      <sheetData sheetId="13"/>
      <sheetData sheetId="14"/>
      <sheetData sheetId="15"/>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Line_Abstract"/>
      <sheetName val="Gen abs"/>
      <sheetName val="abs road"/>
      <sheetName val="Bridge"/>
      <sheetName val="HP abs"/>
      <sheetName val="BTR"/>
      <sheetName val="RMR"/>
      <sheetName val="Road data"/>
      <sheetName val="Certificates"/>
      <sheetName val="m lead"/>
      <sheetName val="mmlead"/>
    </sheetNames>
    <sheetDataSet>
      <sheetData sheetId="0"/>
      <sheetData sheetId="1"/>
      <sheetData sheetId="2"/>
      <sheetData sheetId="3">
        <row r="17">
          <cell r="G17" t="str">
            <v>Improvements to Itika to Turakanaiduvalasa  from km 3/6 to 7/700   in Vizianagaram District</v>
          </cell>
        </row>
      </sheetData>
      <sheetData sheetId="4"/>
      <sheetData sheetId="5"/>
      <sheetData sheetId="6"/>
      <sheetData sheetId="7"/>
      <sheetData sheetId="8"/>
      <sheetData sheetId="9"/>
      <sheetData sheetId="10"/>
      <sheetData sheetId="11"/>
      <sheetData sheetId="12">
        <row r="396">
          <cell r="C396" t="str">
            <v>Providing Vibrated Cement Concrete (1:3:6) mix using 40mm size HBG crushed stone aggregate and fine aggregate conforming to table 1000-2 of MoRT&amp;H including cost, seigniorage conveyance of all materials to site and labour charges, centering, machine mixin</v>
          </cell>
        </row>
        <row r="417">
          <cell r="K417">
            <v>1799</v>
          </cell>
        </row>
        <row r="511">
          <cell r="C511" t="str">
            <v>Providing dry rough stone revetment 300 mm thick with HBG stone of not less than 300 mm size including cost, seigniorage charges and conveyance of materials to site and including labour charges for packing the stones for revetment etc., complete for finis</v>
          </cell>
        </row>
        <row r="527">
          <cell r="K527">
            <v>557</v>
          </cell>
        </row>
        <row r="529">
          <cell r="C529" t="str">
            <v>Providing and laying filter material with Gravel underneath pitching in slopes including cost, seigniorage charges and conveyance of materials to site including labour charges  etc., complete for finished item of work as per MoRT&amp;H Specification 2504 (4th</v>
          </cell>
        </row>
        <row r="544">
          <cell r="K544">
            <v>413</v>
          </cell>
        </row>
        <row r="546">
          <cell r="C546" t="str">
            <v>Vibrated  cement concrete M 15 Grade Concrete using 40mm , 20mm and 10mm size HBG crushed stone aggregate (Coarse aggregate conforming to table 1000-1 and fine aggregate conforming to table 1000-2) including cost,seignorage and conveyance of all  material</v>
          </cell>
        </row>
        <row r="570">
          <cell r="K570">
            <v>2116</v>
          </cell>
        </row>
        <row r="572">
          <cell r="C572" t="str">
            <v>Vibrated  cement concrete M 15 Grade Concrete using 40mm , 20mm and 10mm size HBG crushed stone aggregate (Coarse aggregate conforming to table 1000-1 and fine aggregate conforming to table 1000-2) including cost,seignorage and conveyance of  all  materia</v>
          </cell>
        </row>
        <row r="596">
          <cell r="K596">
            <v>2238</v>
          </cell>
        </row>
        <row r="598">
          <cell r="C598" t="str">
            <v>Vibrated reinforced cement concrete M 20 grade  using  20mm &amp; 10mm  HBG crushed stone aggregate (Coarse aggregate conforming to table 1000-1 and fine aggregate conforming to table 1000-2) including cost, seigniorage conveyance of all materials to site and</v>
          </cell>
        </row>
        <row r="621">
          <cell r="K621">
            <v>2567</v>
          </cell>
        </row>
        <row r="623">
          <cell r="C623" t="str">
            <v>Vibrated reinforced cement concrete M 20 grade  using  20mm &amp; 10mm  HBG crushed stone aggregate (Coarse aggregate conforming to table 1000-1 and fine aggregate conforming to table 1000-2) including cost, seigniorage conveyance of all materials to site and</v>
          </cell>
        </row>
        <row r="646">
          <cell r="K646">
            <v>2801</v>
          </cell>
        </row>
        <row r="648">
          <cell r="C648" t="str">
            <v xml:space="preserve">Vibrated reinforced cement concrete M 30 grade using  20mm &amp; 10mm  HBG crushed stone aggregate (Coarse aggregate conforming to table 1000-1 and fine aggregate conforming to table 1000-2) including cost, seigniorage conveyance of all materials to site and </v>
          </cell>
        </row>
        <row r="671">
          <cell r="K671">
            <v>2544</v>
          </cell>
        </row>
        <row r="673">
          <cell r="C673" t="str">
            <v>Vibrated reinforced cement concrete M.25 grade  using  20mm &amp; 10mm  HBG crushed stone aggregate (Coarse aggregate conforming to table 1000-1 and fine aggregate conforming to table 1000-2) including cost, seigniorage conveyance of all materials to site and</v>
          </cell>
        </row>
        <row r="697">
          <cell r="K697">
            <v>2563</v>
          </cell>
        </row>
        <row r="699">
          <cell r="C699" t="str">
            <v>Vibrated cement concrete M 15 Grade Concrete using 40mm , 20mm and 10mm size HBG crushed stone aggregate  (Coarse aggregate conforming to table 1000-1 and fine aggregate conforming to table 1000-2) including cost,seignorage and conveyance of all  material</v>
          </cell>
        </row>
        <row r="721">
          <cell r="K721">
            <v>2035</v>
          </cell>
        </row>
        <row r="723">
          <cell r="C723" t="str">
            <v>Back filling behind Abutments with gravel including cost ,conveyance and  seigniorage of all materials to site etc., complete  as per   Clause 710.1.4 of IRC : 78and as per  MoRT&amp;H Specification No. 2200 (4th Revision) and as per Drawing and technical spe</v>
          </cell>
        </row>
        <row r="741">
          <cell r="K741">
            <v>345</v>
          </cell>
        </row>
        <row r="743">
          <cell r="C743" t="str">
            <v xml:space="preserve">Providing HYSD bars ( Fe-415 ) of different diameters, wrought and put up bars of all diameters including cost and conveyance of steel to site and all labour charges for fabrication of reinforcement including cutting, bending, binding rods, tying grills, </v>
          </cell>
        </row>
        <row r="757">
          <cell r="K757">
            <v>29374</v>
          </cell>
        </row>
        <row r="759">
          <cell r="C759" t="str">
            <v xml:space="preserve">Providing HYSD bars ( Fe-415 ) of different diameters, wrought and put up bars of all diameters including cost and conveyance of steel to site and all labour charges for fabrication of reinforcement including cutting, bending, binding rods, tying grills, </v>
          </cell>
        </row>
        <row r="773">
          <cell r="K773">
            <v>28982</v>
          </cell>
        </row>
        <row r="775">
          <cell r="C775" t="str">
            <v xml:space="preserve">Providing HYSD bars ( Fe-415 ) of different diameters, wrought and put up bars of all diameters including cost and conveyance of steel to site and all labour charges for fabrication of reinforcement including cutting, bending, binding rods, tying grills, </v>
          </cell>
        </row>
        <row r="789">
          <cell r="K789">
            <v>28933</v>
          </cell>
        </row>
        <row r="821">
          <cell r="C821" t="str">
            <v>Providing weep holes in VCC Abutment/ Wing wall/return wall with 100mm Diameter AC pipe  extending through the full width of the structure at 1.00m C/C in both horizontal and vertical direction so that the weep holes in each horizontal direction is stagge</v>
          </cell>
        </row>
        <row r="849">
          <cell r="K849">
            <v>57</v>
          </cell>
        </row>
      </sheetData>
      <sheetData sheetId="13"/>
      <sheetData sheetId="14"/>
      <sheetData sheetId="15"/>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Gen abs"/>
      <sheetName val="certificates"/>
      <sheetName val="coverpage"/>
      <sheetName val="TS memo"/>
      <sheetName val="Spn report"/>
      <sheetName val="BTR"/>
      <sheetName val="RMR"/>
      <sheetName val="Road data"/>
      <sheetName val="R_Det"/>
      <sheetName val="abs road"/>
      <sheetName val="HP DET 600"/>
      <sheetName val="HP det"/>
      <sheetName val="HP abs"/>
      <sheetName val="cc drain det "/>
      <sheetName val="cc drain abstract"/>
      <sheetName val="CC Pavement  det"/>
      <sheetName val="Sheet5"/>
      <sheetName val="RT wall"/>
      <sheetName val="Det _Ret"/>
      <sheetName val="CBR"/>
      <sheetName val="mlead"/>
    </sheetNames>
    <sheetDataSet>
      <sheetData sheetId="0" refreshError="1"/>
      <sheetData sheetId="1" refreshError="1"/>
      <sheetData sheetId="2" refreshError="1"/>
      <sheetData sheetId="3" refreshError="1"/>
      <sheetData sheetId="4"/>
      <sheetData sheetId="5"/>
      <sheetData sheetId="6"/>
      <sheetData sheetId="7" refreshError="1"/>
      <sheetData sheetId="8"/>
      <sheetData sheetId="9"/>
      <sheetData sheetId="10"/>
      <sheetData sheetId="11"/>
      <sheetData sheetId="12" refreshError="1"/>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Gen abs"/>
      <sheetName val="certificates"/>
      <sheetName val="coverpage"/>
      <sheetName val="TS memo"/>
      <sheetName val="Spn report"/>
      <sheetName val="BTR"/>
      <sheetName val="RMR"/>
      <sheetName val="Road data"/>
      <sheetName val="R_Det"/>
      <sheetName val="abs road"/>
      <sheetName val="HP DET 600"/>
      <sheetName val="HP det"/>
      <sheetName val="HP abs"/>
      <sheetName val="cc drain det "/>
      <sheetName val="cc drain abstract"/>
      <sheetName val="CC Pavement  det"/>
      <sheetName val="Sheet5"/>
      <sheetName val="RT wall"/>
      <sheetName val="Det _Ret"/>
      <sheetName val="CBR"/>
      <sheetName val="mlead"/>
    </sheetNames>
    <sheetDataSet>
      <sheetData sheetId="0" refreshError="1"/>
      <sheetData sheetId="1" refreshError="1"/>
      <sheetData sheetId="2" refreshError="1"/>
      <sheetData sheetId="3" refreshError="1"/>
      <sheetData sheetId="4"/>
      <sheetData sheetId="5"/>
      <sheetData sheetId="6"/>
      <sheetData sheetId="7" refreshError="1"/>
      <sheetData sheetId="8"/>
      <sheetData sheetId="9"/>
      <sheetData sheetId="10"/>
      <sheetData sheetId="11"/>
      <sheetData sheetId="12" refreshError="1"/>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Line_Abstract"/>
      <sheetName val="Gen abs"/>
      <sheetName val="abs road"/>
      <sheetName val="Bridge"/>
      <sheetName val="HP abs"/>
      <sheetName val="BTR"/>
      <sheetName val="RMR"/>
      <sheetName val="Road data"/>
      <sheetName val="Certificates"/>
      <sheetName val="m lead"/>
      <sheetName val="mmlead"/>
    </sheetNames>
    <sheetDataSet>
      <sheetData sheetId="0"/>
      <sheetData sheetId="1"/>
      <sheetData sheetId="2">
        <row r="27">
          <cell r="F27" t="str">
            <v>Vizianagaram</v>
          </cell>
        </row>
      </sheetData>
      <sheetData sheetId="3"/>
      <sheetData sheetId="4"/>
      <sheetData sheetId="5"/>
      <sheetData sheetId="6"/>
      <sheetData sheetId="7"/>
      <sheetData sheetId="8"/>
      <sheetData sheetId="9"/>
      <sheetData sheetId="10"/>
      <sheetData sheetId="11"/>
      <sheetData sheetId="12">
        <row r="527">
          <cell r="K527">
            <v>557</v>
          </cell>
        </row>
        <row r="544">
          <cell r="K544">
            <v>413</v>
          </cell>
        </row>
        <row r="646">
          <cell r="K646">
            <v>2801</v>
          </cell>
        </row>
        <row r="697">
          <cell r="K697">
            <v>2563</v>
          </cell>
        </row>
        <row r="723">
          <cell r="C723" t="str">
            <v>Back filling behind Abutments with gravel including cost ,conveyance and  seigniorage of all materials to site etc., complete  as per   Clause 710.1.4 of IRC : 78and as per  MoRT&amp;H Specification No. 2200 (4th Revision) and as per Drawing and technical spe</v>
          </cell>
        </row>
      </sheetData>
      <sheetData sheetId="13"/>
      <sheetData sheetId="14"/>
      <sheetData sheetId="15"/>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Line_Abstract"/>
      <sheetName val="Gen abs"/>
      <sheetName val="abs road"/>
      <sheetName val="Bridge"/>
      <sheetName val="HP abs"/>
      <sheetName val="BTR"/>
      <sheetName val="RMR"/>
      <sheetName val="Road data"/>
      <sheetName val="Certificates"/>
      <sheetName val="m lead"/>
      <sheetName val="mmlead"/>
    </sheetNames>
    <sheetDataSet>
      <sheetData sheetId="0"/>
      <sheetData sheetId="1"/>
      <sheetData sheetId="2">
        <row r="27">
          <cell r="F27" t="str">
            <v>Vizianagaram</v>
          </cell>
        </row>
      </sheetData>
      <sheetData sheetId="3"/>
      <sheetData sheetId="4"/>
      <sheetData sheetId="5"/>
      <sheetData sheetId="6"/>
      <sheetData sheetId="7"/>
      <sheetData sheetId="8"/>
      <sheetData sheetId="9"/>
      <sheetData sheetId="10"/>
      <sheetData sheetId="11"/>
      <sheetData sheetId="12">
        <row r="527">
          <cell r="K527">
            <v>557</v>
          </cell>
        </row>
        <row r="544">
          <cell r="K544">
            <v>413</v>
          </cell>
        </row>
        <row r="646">
          <cell r="K646">
            <v>2801</v>
          </cell>
        </row>
        <row r="697">
          <cell r="K697">
            <v>2563</v>
          </cell>
        </row>
        <row r="723">
          <cell r="C723" t="str">
            <v>Back filling behind Abutments with gravel including cost ,conveyance and  seigniorage of all materials to site etc., complete  as per   Clause 710.1.4 of IRC : 78and as per  MoRT&amp;H Specification No. 2200 (4th Revision) and as per Drawing and technical spe</v>
          </cell>
        </row>
      </sheetData>
      <sheetData sheetId="13"/>
      <sheetData sheetId="14"/>
      <sheetData sheetId="15"/>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Gen abs"/>
      <sheetName val="abs road"/>
      <sheetName val="CD Abs"/>
      <sheetName val="R_Det"/>
      <sheetName val="Road data"/>
      <sheetName val="1 V 6.00"/>
      <sheetName val="2R 800"/>
      <sheetName val="BTR"/>
      <sheetName val="RMR"/>
      <sheetName val="certificates"/>
      <sheetName val="Sheet1"/>
    </sheetNames>
    <sheetDataSet>
      <sheetData sheetId="0"/>
      <sheetData sheetId="1"/>
      <sheetData sheetId="2" refreshError="1">
        <row r="27">
          <cell r="E27" t="str">
            <v>Khammam</v>
          </cell>
        </row>
      </sheetData>
      <sheetData sheetId="3" refreshError="1"/>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Gen abs"/>
      <sheetName val="abs road"/>
      <sheetName val="CD Abs"/>
      <sheetName val="R_Det"/>
      <sheetName val="Road data"/>
      <sheetName val="1 V 6.00"/>
      <sheetName val="2R 800"/>
      <sheetName val="BTR"/>
      <sheetName val="RMR"/>
      <sheetName val="certificates"/>
      <sheetName val="Sheet1"/>
    </sheetNames>
    <sheetDataSet>
      <sheetData sheetId="0"/>
      <sheetData sheetId="1"/>
      <sheetData sheetId="2" refreshError="1">
        <row r="27">
          <cell r="E27" t="str">
            <v>Khammam</v>
          </cell>
        </row>
      </sheetData>
      <sheetData sheetId="3" refreshError="1"/>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Gen abs"/>
      <sheetName val="abs road"/>
      <sheetName val="CD Abs"/>
      <sheetName val="R_Det"/>
      <sheetName val="Road data"/>
      <sheetName val="1 V 6.00"/>
      <sheetName val="2R 800"/>
      <sheetName val="BTR"/>
      <sheetName val="RMR"/>
      <sheetName val="certificates"/>
      <sheetName val="Sheet1"/>
    </sheetNames>
    <sheetDataSet>
      <sheetData sheetId="0"/>
      <sheetData sheetId="1"/>
      <sheetData sheetId="2" refreshError="1">
        <row r="27">
          <cell r="E27" t="str">
            <v>Khammam</v>
          </cell>
        </row>
      </sheetData>
      <sheetData sheetId="3" refreshError="1"/>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Flyovers"/>
      <sheetName val="Sheet2"/>
    </sheetNames>
    <sheetDataSet>
      <sheetData sheetId="0"/>
      <sheetData sheetId="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Seign 1"/>
      <sheetName val="Cover"/>
      <sheetName val="Drain DRG"/>
      <sheetName val="Wrok memo-1"/>
      <sheetName val="Bill- 1"/>
      <sheetName val="  Drain  Est"/>
      <sheetName val=" WSpecn"/>
      <sheetName val="Gen Abst"/>
      <sheetName val="W.Road  Est"/>
      <sheetName val="Culvert"/>
      <sheetName val="R. Wall"/>
      <sheetName val="Comp St "/>
      <sheetName val="CC DIp"/>
      <sheetName val="Mix design"/>
      <sheetName val="pHOTO"/>
      <sheetName val="Road data"/>
      <sheetName val="Road Est"/>
      <sheetName val="Crust Disn"/>
      <sheetName val="Lead"/>
      <sheetName val="DRG_1"/>
      <sheetName val="DRG-2"/>
      <sheetName val="DRG"/>
      <sheetName val="BTR"/>
      <sheetName val="RMR"/>
      <sheetName val="Rates"/>
      <sheetName val="pHOTO (2)"/>
      <sheetName val="Bill-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BillNo.5"/>
      <sheetName val="Bill No.6"/>
      <sheetName val="Bill No.7"/>
      <sheetName val="Misc."/>
      <sheetName val="Horizontal Curve"/>
      <sheetName val="Junction"/>
      <sheetName val="Tru. &amp; bus laybye"/>
      <sheetName val="Retaining wall"/>
      <sheetName val="Bill No.13"/>
    </sheetNames>
    <sheetDataSet>
      <sheetData sheetId="0" refreshError="1">
        <row r="66">
          <cell r="B66">
            <v>2</v>
          </cell>
          <cell r="C66" t="str">
            <v>Twenty</v>
          </cell>
        </row>
        <row r="67">
          <cell r="B67">
            <v>3</v>
          </cell>
          <cell r="C67" t="str">
            <v>Thirty</v>
          </cell>
        </row>
        <row r="68">
          <cell r="B68">
            <v>4</v>
          </cell>
          <cell r="C68" t="str">
            <v>Forty</v>
          </cell>
        </row>
        <row r="69">
          <cell r="B69">
            <v>5</v>
          </cell>
          <cell r="C69" t="str">
            <v>Fifty</v>
          </cell>
        </row>
        <row r="70">
          <cell r="B70">
            <v>6</v>
          </cell>
          <cell r="C70" t="str">
            <v>Sixty</v>
          </cell>
        </row>
        <row r="71">
          <cell r="B71">
            <v>7</v>
          </cell>
          <cell r="C71" t="str">
            <v>Seventy</v>
          </cell>
        </row>
        <row r="72">
          <cell r="B72">
            <v>8</v>
          </cell>
          <cell r="C72" t="str">
            <v>Eighty</v>
          </cell>
        </row>
        <row r="73">
          <cell r="B73">
            <v>9</v>
          </cell>
          <cell r="C73" t="str">
            <v>Ninety</v>
          </cell>
        </row>
        <row r="74">
          <cell r="B74">
            <v>0</v>
          </cell>
          <cell r="C74" t="str">
            <v xml:space="preserve"> </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ost"/>
      <sheetName val="Bill- 1"/>
      <sheetName val="Bill- 2"/>
      <sheetName val="Bill- 3"/>
      <sheetName val="Bill- 4"/>
      <sheetName val="Bill- 5"/>
      <sheetName val="Bill- 6"/>
      <sheetName val="Bill- 7"/>
      <sheetName val="Bill-8"/>
      <sheetName val="Bill- 9"/>
      <sheetName val="Bill- 10"/>
      <sheetName val="Bill-11"/>
      <sheetName val="Bill-12"/>
      <sheetName val="Bill-13"/>
      <sheetName val="Bill- 14"/>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OC"/>
      <sheetName val="01"/>
      <sheetName val="02"/>
      <sheetName val="03"/>
      <sheetName val="04"/>
      <sheetName val="05"/>
      <sheetName val="06"/>
      <sheetName val="07"/>
      <sheetName val="08"/>
      <sheetName val="MRATES"/>
      <sheetName val="r"/>
      <sheetName val="Abs"/>
      <sheetName val="Rates"/>
      <sheetName val="RMR"/>
      <sheetName val="WT AVG LEAD"/>
      <sheetName val="Data"/>
      <sheetName val="Bill-12"/>
      <sheetName val="LabourRates"/>
      <sheetName val="Lead"/>
      <sheetName val="Cover"/>
      <sheetName val="MRoad data"/>
      <sheetName val="Road data"/>
      <sheetName val="abs road"/>
      <sheetName val="road est"/>
      <sheetName val="mlead"/>
      <sheetName val="t_prsr"/>
      <sheetName val="id"/>
      <sheetName val="Data_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Letter"/>
      <sheetName val="Report"/>
      <sheetName val="Cover"/>
      <sheetName val="GenAbs"/>
      <sheetName val="Seignarages"/>
      <sheetName val="Det Abs"/>
      <sheetName val="TCSBC10m"/>
      <sheetName val="TCSBC7m"/>
      <sheetName val="TCSNBC7m"/>
      <sheetName val="BarChart"/>
      <sheetName val="DetEst"/>
      <sheetName val="Det.Culverts"/>
      <sheetName val="QuaryMap"/>
      <sheetName val="Lead"/>
      <sheetName val="WorkSlip"/>
      <sheetName val="BTLeads"/>
      <sheetName val="RMR"/>
      <sheetName val="MRoad data"/>
      <sheetName val="Certificates"/>
      <sheetName val="MRATES"/>
      <sheetName val="Sheet5"/>
      <sheetName val="TS Memo"/>
      <sheetName val="Sp Report"/>
      <sheetName val="note"/>
      <sheetName val="BTR"/>
      <sheetName val="mlead"/>
      <sheetName val="CD Data (Morth)"/>
      <sheetName val="Rd Det Est"/>
      <sheetName val="Rd abs Est"/>
      <sheetName val="HP Det est"/>
      <sheetName val="HP Abs Est"/>
      <sheetName val="CBR"/>
      <sheetName val="Gen Abs"/>
      <sheetName val="Index (2)"/>
      <sheetName val="Annex-B"/>
      <sheetName val="SPE-REP"/>
      <sheetName val="Ann_IIA_m"/>
      <sheetName val="EXE-SUMRY"/>
      <sheetName val="Rd.Data"/>
      <sheetName val="com_sta"/>
      <sheetName val="lab_mac"/>
      <sheetName val="C.D.Data (Morth)"/>
      <sheetName val="Rd.Det.Est"/>
      <sheetName val="Gen.Abs."/>
      <sheetName val="Rd.abs.Est"/>
      <sheetName val="FA_CD_LINE"/>
      <sheetName val="A_R_lINE"/>
      <sheetName val="Det. 1Rx800"/>
      <sheetName val="Leads"/>
      <sheetName val="AN_B_SUP"/>
      <sheetName val="Pr_1"/>
      <sheetName val="A1"/>
      <sheetName val="A2"/>
      <sheetName val="A4"/>
      <sheetName val="A5"/>
      <sheetName val="A6"/>
      <sheetName val="A7"/>
      <sheetName val="CBR (2)"/>
      <sheetName val="TSmemo"/>
      <sheetName val="Exe sum"/>
      <sheetName val="coverpage"/>
      <sheetName val="Spn report"/>
      <sheetName val="abs road"/>
      <sheetName val="HP abs"/>
      <sheetName val="road est"/>
      <sheetName val="Road data"/>
      <sheetName val="2V800"/>
      <sheetName val="1V800"/>
      <sheetName val="1V600"/>
      <sheetName val="2V600"/>
      <sheetName val="certificate"/>
      <sheetName val="Sp. Report"/>
      <sheetName val="Abs.CDpipe"/>
      <sheetName val="Abs_vent&amp;pipe"/>
      <sheetName val="Abs_slab"/>
      <sheetName val="Abs.cc"/>
      <sheetName val="C.D.Abs.Est."/>
      <sheetName val="Abs_box"/>
      <sheetName val="Det. 2Rx800"/>
      <sheetName val="Det. CC"/>
      <sheetName val="CD_DET_PIPE_1R"/>
      <sheetName val="Slab det est"/>
      <sheetName val="CD_DET_1CELL_BOX"/>
      <sheetName val="CD_DET_4CELL_BOX"/>
      <sheetName val="4V800"/>
      <sheetName val="3V800"/>
      <sheetName val="2V1000"/>
      <sheetName val="Drt Slab"/>
      <sheetName val="Abs_CD_2"/>
      <sheetName val="ECV"/>
      <sheetName val="1rX1000"/>
      <sheetName val="t-beam"/>
      <sheetName val="doq"/>
      <sheetName val="ABS-CD"/>
      <sheetName val="DET.CC"/>
      <sheetName val="ABS.ROAD"/>
      <sheetName val="DET.ROAD"/>
      <sheetName val="Sheet1"/>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CD works data"/>
      <sheetName val="Cover-MEstt."/>
      <sheetName val="ABST(PART B) "/>
      <sheetName val="F6-Gnrl Abstrt"/>
      <sheetName val="Data.F8.BTR"/>
      <sheetName val="F6-Estt"/>
      <sheetName val="sub-data -no full"/>
      <sheetName val="Labour"/>
      <sheetName val="Machinery"/>
      <sheetName val="Diff stmnt (2)"/>
      <sheetName val="Contents"/>
      <sheetName val="Plant &amp;  Machinery"/>
      <sheetName val="Material"/>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Chapter-12"/>
      <sheetName val="Chapter-13"/>
      <sheetName val="Chapter-14"/>
      <sheetName val="Chapter-15"/>
      <sheetName val="Summary"/>
      <sheetName val="Abbreviations"/>
      <sheetName val="Sheet2"/>
      <sheetName val="CC road Abst"/>
      <sheetName val="Index"/>
      <sheetName val="Ann_IIA"/>
      <sheetName val="Annex-7"/>
      <sheetName val="Cover (2)"/>
      <sheetName val="Title"/>
      <sheetName val="executive-summary"/>
      <sheetName val="GENRAL-ABS"/>
      <sheetName val="abs-ROAD"/>
      <sheetName val="R_Det esst"/>
      <sheetName val="CD_Det esst "/>
      <sheetName val=" data"/>
      <sheetName val="SSR-06-07"/>
      <sheetName val="DetAbsAbs"/>
      <sheetName val="CD works"/>
      <sheetName val="Rates"/>
      <sheetName val="Abstract"/>
      <sheetName val="Line_Abstract"/>
      <sheetName val="Bridge"/>
      <sheetName val="m lead"/>
      <sheetName val="mmlead"/>
      <sheetName val="GENERAL ABTRACT"/>
      <sheetName val="bridge data"/>
      <sheetName val="MBTLead"/>
      <sheetName val="MRMR"/>
      <sheetName val="MRoadMap"/>
      <sheetName val="Quary Chart"/>
      <sheetName val="Lead Chart"/>
      <sheetName val="Det.Est."/>
      <sheetName val="Abs.Est."/>
      <sheetName val="R_Det"/>
      <sheetName val="HP DET 600"/>
      <sheetName val="HP det"/>
      <sheetName val="cc drain det "/>
      <sheetName val="cc drain abstract"/>
      <sheetName val="CC Pavement  det"/>
      <sheetName val="RT wall"/>
      <sheetName val="Det _Ret"/>
      <sheetName val="GEN. ABS."/>
      <sheetName val="cert."/>
      <sheetName val="Road D.Est."/>
      <sheetName val="Road A.Est."/>
      <sheetName val="0.6 P.C.D.Est."/>
      <sheetName val="1.0 P.C.D.Est."/>
      <sheetName val="P.Cul.Abs."/>
      <sheetName val="Det.6 mt.Slab"/>
      <sheetName val="Abs Slab"/>
      <sheetName val="CC Pave Det."/>
      <sheetName val="CC Pave abs."/>
      <sheetName val="Drain Abs."/>
      <sheetName val="Drain Det."/>
      <sheetName val="Det.5mt Slab"/>
      <sheetName val="String Emb."/>
      <sheetName val="String Cart."/>
      <sheetName val="cover Sheet"/>
      <sheetName val="p.c.1.0M Draw."/>
      <sheetName val="P.C.0.6m Draw"/>
      <sheetName val="DrainSection"/>
      <sheetName val="Prof 1"/>
      <sheetName val="Annex 1"/>
      <sheetName val="Annex 4"/>
      <sheetName val="Annex 5"/>
      <sheetName val="Annex 6"/>
      <sheetName val="Annex.2"/>
      <sheetName val="Line"/>
      <sheetName val="GenAbst"/>
      <sheetName val="AS_SR"/>
      <sheetName val="TS_MDR"/>
      <sheetName val="Plan SH TS"/>
      <sheetName val="Plan MDR TS"/>
      <sheetName val="Abs raod work"/>
      <sheetName val="Abs-CC"/>
      <sheetName val="Abs CD works"/>
      <sheetName val="Del Road work"/>
      <sheetName val="Det CC"/>
      <sheetName val="1000( 1R)"/>
      <sheetName val="800(2R)"/>
      <sheetName val="800(1R)"/>
      <sheetName val="600( 1R)"/>
      <sheetName val="Quarry map"/>
      <sheetName val="Quarry map (2)"/>
      <sheetName val="Cerificates"/>
      <sheetName val="Det Slab1v-2M"/>
      <sheetName val="Slab det1v-3m"/>
      <sheetName val="det_drains"/>
      <sheetName val="Quarry Chart"/>
      <sheetName val="Road Est."/>
      <sheetName val="Median"/>
      <sheetName val="Slab Culvert 51.10"/>
      <sheetName val="Slab Wid.52.4"/>
      <sheetName val="Wid.Pipe cul 52.10"/>
      <sheetName val="P.C.Drawing"/>
      <sheetName val="C.S.OF DIVIDER"/>
      <sheetName val="Sheet5 (2)"/>
      <sheetName val="GS"/>
      <sheetName val="TS"/>
      <sheetName val="Estimate"/>
      <sheetName val="Hire charges"/>
      <sheetName val="Abs"/>
      <sheetName val="Det.Est"/>
      <sheetName val="Data"/>
      <sheetName val="BT rate"/>
      <sheetName val="T.memo"/>
      <sheetName val="Spn-2"/>
      <sheetName val="G Abs"/>
      <sheetName val="MRoad data (2)"/>
      <sheetName val="D.E"/>
      <sheetName val="A.E"/>
      <sheetName val=" Est   (2)"/>
      <sheetName val="RE wall Aest"/>
      <sheetName val="RE wall Dest"/>
      <sheetName val="1v2m span Dest"/>
      <sheetName val="1v2mspan Aest"/>
      <sheetName val="PC D &amp; Ast"/>
      <sheetName val="ABST.EST."/>
      <sheetName val="DET EST."/>
      <sheetName val="RSI"/>
      <sheetName val="Statement of lead"/>
      <sheetName val="1Row 1000 mm dia pipe-12 Nos"/>
      <sheetName val="1 R 800 mm dia pipe-2 N0s"/>
      <sheetName val="Seign qty"/>
      <sheetName val="Drain est."/>
      <sheetName val="strip plan.road renual chart"/>
      <sheetName val="KR road Crust"/>
      <sheetName val="RT wall Abst.est."/>
      <sheetName val="RT.Wall Det. est."/>
      <sheetName val="RT wall Drg"/>
      <sheetName val="Box culvt2x3"/>
      <sheetName val="Box culvt.2x2-4  Nos"/>
      <sheetName val="1 R of 800 mm dia pipe Drg."/>
      <sheetName val="1 R of 1000 mm dia Pipe Drg."/>
      <sheetName val="LS-1"/>
      <sheetName val="CS-1"/>
      <sheetName val="NT road Crust Design-REV"/>
      <sheetName val="Slab culvert 6.00M det"/>
      <sheetName val="Slab culvert 5.00M span  det "/>
      <sheetName val="Slab culvert Abs 6 .00"/>
      <sheetName val="Slab culvert 5.00M span abs "/>
      <sheetName val="GA "/>
      <sheetName val="GA"/>
      <sheetName val="Est"/>
      <sheetName val="Road AE"/>
      <sheetName val="Road DE"/>
      <sheetName val="Filling ABSTRACT"/>
      <sheetName val="NT road Crust Design (2)"/>
      <sheetName val="NT road Crust Design"/>
      <sheetName val="Drains detail"/>
      <sheetName val="draind abs"/>
      <sheetName val="Datas for KM &amp; HM etc."/>
      <sheetName val="Pipe culverts 600dia"/>
      <sheetName val="pipe culverts 1000 dia"/>
      <sheetName val="Leads NT"/>
      <sheetName val="Slab culvert abstract(3.00M) "/>
      <sheetName val="slab culvrt detail estimate(3.0"/>
      <sheetName val="Slab culvert 2.00M span absl"/>
      <sheetName val="Slab culvert 2.00M span  det"/>
      <sheetName val="AS-12F"/>
      <sheetName val="AS_FDR"/>
      <sheetName val="TS_SH"/>
      <sheetName val="RTS_SH"/>
      <sheetName val="TS_12F"/>
      <sheetName val="TS_FDR"/>
      <sheetName val="TS. HUDCO"/>
      <sheetName val="TS_CRF"/>
      <sheetName val="Line_Est"/>
      <sheetName val="2R 800"/>
      <sheetName val="3R800"/>
      <sheetName val="4R 800"/>
      <sheetName val="Abs CD"/>
      <sheetName val="1vof Obul800"/>
      <sheetName val="1R 800"/>
      <sheetName val="Ret wall"/>
      <sheetName val="xls"/>
      <sheetName val="EW"/>
      <sheetName val="leads s "/>
      <sheetName val="Report  (2)"/>
      <sheetName val="Cross section"/>
      <sheetName val="Divider Drawing"/>
      <sheetName val="Spe. report"/>
      <sheetName val="Abs est-Road"/>
      <sheetName val="FINAL DATA"/>
      <sheetName val="Det est Road"/>
      <sheetName val="CD Estimate  new"/>
      <sheetName val="Culvert Drawing"/>
      <sheetName val="Road-Saftey- Abs"/>
      <sheetName val="Strip "/>
      <sheetName val="Seigniorage"/>
      <sheetName val="drw"/>
      <sheetName val="cul.drw"/>
      <sheetName val="cul.drw2"/>
      <sheetName val="CD-ABS 23.8(6V of 6M)"/>
      <sheetName val="DetAbsAbs-CD"/>
      <sheetName val="1000-1R-Dra"/>
      <sheetName val="1000-2R-Dra "/>
      <sheetName val="1000-4R-Dra"/>
      <sheetName val="1V of 5.0M span"/>
      <sheetName val="6V of 6m span Sectiom"/>
      <sheetName val="Ty.sec(1)"/>
      <sheetName val="Ty.sec (2)"/>
      <sheetName val="Ty.sec (3)"/>
      <sheetName val="Strip Plan"/>
      <sheetName val="Compatibility Report"/>
      <sheetName val="rep"/>
      <sheetName val="Rdata"/>
      <sheetName val="Cert"/>
      <sheetName val="m'lead"/>
      <sheetName val="Covering letter"/>
      <sheetName val="W.slip"/>
      <sheetName val="Query"/>
      <sheetName val="Sheet3"/>
      <sheetName val="QryMap"/>
      <sheetName val="bridge_GENERAL ABTRACT (2)"/>
      <sheetName val="Det&amp;Abs_latest"/>
      <sheetName val="Cov (2)"/>
      <sheetName val="TS memo (2)"/>
      <sheetName val="report (3)"/>
      <sheetName val="report (2)"/>
      <sheetName val="road_Gen Abs (2)"/>
      <sheetName val="bridge_GENERAL ABTRACT"/>
      <sheetName val="Det&amp;Abs (2)"/>
      <sheetName val="Cov"/>
      <sheetName val="Det&amp;Abs"/>
      <sheetName val="patchwork_data_H_T_ROAD (2)"/>
      <sheetName val="Cdworks_DATAS_madhu"/>
      <sheetName val="patchwork_data_H_T_ROAD"/>
      <sheetName val="proforma"/>
      <sheetName val="road_Gen Abs"/>
      <sheetName val="bridge_MEST "/>
      <sheetName val="MEST"/>
      <sheetName val="MWALads"/>
      <sheetName val="leads (3)"/>
      <sheetName val="leads (4)"/>
      <sheetName val="leads (5)"/>
      <sheetName val="Rep (2)"/>
      <sheetName val="C.S.(2)"/>
      <sheetName val="C.S.(W&amp;St) (3)"/>
      <sheetName val="certificate (5)"/>
      <sheetName val="certificate (4)"/>
      <sheetName val="Info"/>
      <sheetName val="Existing Crust"/>
      <sheetName val="Seigniorage  (2)"/>
      <sheetName val="A.E (2)"/>
      <sheetName val="D.E (2)"/>
      <sheetName val="A.E (Rtg) (2)"/>
      <sheetName val="D.E (Rtg) (2)"/>
      <sheetName val="A.E(Pipe)"/>
      <sheetName val="D.E(Pipe)"/>
      <sheetName val="Pipe Rates"/>
      <sheetName val="C.S.(W&amp;St) (2)"/>
      <sheetName val="C.S.(W&amp;St)"/>
      <sheetName val="C.S.(B+S)"/>
      <sheetName val="C.S.(W+B+S)"/>
      <sheetName val="C.S.CC"/>
      <sheetName val="C.S.CC(W)"/>
      <sheetName val="C.S.CC (GSB)"/>
      <sheetName val="Drain_Sect."/>
      <sheetName val="certificate (2)"/>
      <sheetName val="certificate (3)"/>
      <sheetName val="CBR (3)"/>
      <sheetName val="certificate (6)"/>
      <sheetName val="Spec A"/>
      <sheetName val="C.S.CC(W) (2)"/>
      <sheetName val="NK_3.4-10"/>
      <sheetName val="ROAD WORK ESTI (2)"/>
      <sheetName val="GEN ABST"/>
      <sheetName val="CD WORK ESTI"/>
      <sheetName val="ROAD WORK ESTI"/>
      <sheetName val="Earth work"/>
      <sheetName val="Abs_p_04"/>
      <sheetName val="Abs.p_01"/>
      <sheetName val="Abs_ret"/>
      <sheetName val="Line Road"/>
      <sheetName val="Road data-TDR"/>
      <sheetName val="D.E (CD) (2)"/>
      <sheetName val="De Est (2)"/>
      <sheetName val="BT P.W."/>
      <sheetName val="BT P.W. (2)"/>
      <sheetName val="AE"/>
      <sheetName val="Plan"/>
      <sheetName val="Mix Dsn"/>
      <sheetName val="Specn "/>
      <sheetName val="GenAbst "/>
      <sheetName val="Est "/>
      <sheetName val="Road data "/>
      <sheetName val="RMR "/>
      <sheetName val="Patch Work"/>
      <sheetName val="Renew"/>
      <sheetName val="BTR   "/>
      <sheetName val="Lead "/>
      <sheetName val="Certi"/>
      <sheetName val="pHOTO "/>
      <sheetName val="PC 800mm"/>
      <sheetName val="P C 600 mm"/>
      <sheetName val="General Abstract"/>
      <sheetName val="3.00m dest"/>
      <sheetName val="Road DE."/>
      <sheetName val="Abst. Box"/>
      <sheetName val="Det Box 3x2"/>
      <sheetName val="3.00 m Aest"/>
      <sheetName val="2.00 Dest"/>
      <sheetName val="2.00  Aest"/>
      <sheetName val="PC 1000mm"/>
      <sheetName val="leads."/>
      <sheetName val="Drains AE"/>
      <sheetName val="Drains DE"/>
      <sheetName val="TK Road Crust"/>
      <sheetName val="KM &amp; HM stones"/>
      <sheetName val="1Vx 5.00M"/>
      <sheetName val="Photos"/>
      <sheetName val="Bdg abst2 vx5.37"/>
      <sheetName val="Sheet7"/>
      <sheetName val="Bdg det2 v x 5.37 (2)"/>
      <sheetName val="2vx 5.37Drg."/>
      <sheetName val="Drawing 2 vents of 5.00M"/>
      <sheetName val="Road data 16-17"/>
      <sheetName val="RMR2"/>
      <sheetName val="2vx6.37 Drg."/>
      <sheetName val="Drawing 4.200"/>
      <sheetName val="Bdg abst2 vx6.37"/>
      <sheetName val="Bdg det2 v x 6.37"/>
      <sheetName val="Box 4x3 (2)"/>
      <sheetName val="AS Memo"/>
      <sheetName val="General Abst"/>
      <sheetName val="Slab culvert km 35.6"/>
      <sheetName val="Drawing"/>
      <sheetName val="Crust design"/>
      <sheetName val="Box 2x2"/>
      <sheetName val="Box 3x3"/>
      <sheetName val="Box 3x2"/>
      <sheetName val="Box 2x3"/>
      <sheetName val="Box D 3x2"/>
      <sheetName val="Box 8x5"/>
      <sheetName val="Box 4x4 - 3M EC"/>
      <sheetName val="Box 6x4"/>
      <sheetName val="Box 4x3"/>
      <sheetName val="Sheet8"/>
      <sheetName val="Spr"/>
      <sheetName val="Spn"/>
      <sheetName val="Sheet4"/>
      <sheetName val="G.A"/>
      <sheetName val="Abst. est."/>
      <sheetName val="Det. est."/>
      <sheetName val="PC 1000 mm dia-12 Nos"/>
      <sheetName val="B.C. 1 V of 2x2-4 Nos"/>
      <sheetName val="B.C.1 Vof 2x3-1 No"/>
      <sheetName val="CC Drain"/>
      <sheetName val="Renual chart"/>
      <sheetName val="KR road Crust Design"/>
      <sheetName val="RT wall Abst. est."/>
      <sheetName val="RT wall D,est."/>
      <sheetName val="RT wall Drg."/>
      <sheetName val="1000n mm dia PC Drg."/>
      <sheetName val="LS CC ROAD"/>
      <sheetName val="LS of road "/>
      <sheetName val="CS BT ROAD"/>
      <sheetName val="CS of Road"/>
      <sheetName val="CS FOR CC ROAD"/>
      <sheetName val="RWS pipe line est."/>
      <sheetName val="K.R road culverts"/>
      <sheetName val="Retaining wall abst"/>
      <sheetName val="rwall.detailed"/>
      <sheetName val="r.wall drawing"/>
      <sheetName val="ABST Est Electrical"/>
      <sheetName val="Elect Detail"/>
      <sheetName val="Sheet6"/>
      <sheetName val="Sheet9"/>
      <sheetName val="Sheet10"/>
      <sheetName val="Cul. Abs"/>
      <sheetName val="Three Rows"/>
      <sheetName val="Two rows"/>
      <sheetName val="One row"/>
      <sheetName val="Technical note"/>
      <sheetName val="Box culvert Abstract"/>
      <sheetName val="Slab culverts"/>
      <sheetName val="Minor Bridge"/>
      <sheetName val="Drain Abstract"/>
      <sheetName val="Retaining wall Abstract"/>
      <sheetName val="Road dataRR"/>
      <sheetName val="RMR1"/>
      <sheetName val="CD Abs"/>
      <sheetName val="1 V 6.00"/>
      <sheetName val="specn"/>
      <sheetName val="Absroad"/>
      <sheetName val="bill"/>
      <sheetName val="detailed"/>
      <sheetName val="DET 1 ROW"/>
      <sheetName val="Det drain"/>
      <sheetName val="Det Ret"/>
      <sheetName val="det slab"/>
      <sheetName val="WMM"/>
      <sheetName val="ABS.ESTI"/>
      <sheetName val="cc pav"/>
      <sheetName val="1 Row 800"/>
      <sheetName val="Compare "/>
      <sheetName val="Abs cul"/>
      <sheetName val="2R 1000"/>
      <sheetName val="dATA -2008"/>
      <sheetName val="Est 2008-09"/>
      <sheetName val="comp st"/>
      <sheetName val="Est 2"/>
      <sheetName val="Amortization Table"/>
      <sheetName val="Bill - 2"/>
      <sheetName val="214 est"/>
      <sheetName val="214 Data"/>
      <sheetName val="Material_Rates"/>
      <sheetName val="Quarry katheru (2)"/>
      <sheetName val="quarry map- pangidi"/>
      <sheetName val="BT Cs2"/>
      <sheetName val="cover1  (2)"/>
      <sheetName val="CC Road Cs"/>
      <sheetName val="Master"/>
      <sheetName val="T NOTE"/>
      <sheetName val="Spc"/>
      <sheetName val="Signorage charges"/>
      <sheetName val="cover1 "/>
      <sheetName val="Specific"/>
      <sheetName val="BT Estimate "/>
      <sheetName val="ROAD DATA FINAL"/>
      <sheetName val="RATES 2019-20"/>
      <sheetName val="CC road est"/>
      <sheetName val="Pipe culverts"/>
      <sheetName val="SLAB CULV"/>
      <sheetName val="Retaining wall"/>
      <sheetName val="Cross drains"/>
      <sheetName val="bridge seign"/>
      <sheetName val="RMR-Katheru"/>
      <sheetName val="RMR-Pangidi"/>
      <sheetName val="BT Road data"/>
      <sheetName val="CC Road data (2)"/>
      <sheetName val="RT.WALL-DATA"/>
      <sheetName val=" CERTIFICATE"/>
      <sheetName val="Seigniorage "/>
      <sheetName val="CBR- CRUST"/>
      <sheetName val="RW SKETCH"/>
      <sheetName val="pipe drawings"/>
      <sheetName val="pipe drawings(2)"/>
      <sheetName val="crust 37-2018"/>
      <sheetName val="EW Abstract"/>
      <sheetName val="quarry map-RJY"/>
      <sheetName val="TEChInsBC"/>
      <sheetName val="tECH agent"/>
      <sheetName val="Cov Let"/>
      <sheetName val="Cov Comp"/>
      <sheetName val="Cov WD"/>
      <sheetName val="Certificate SE"/>
      <sheetName val="F1 Exp statement"/>
      <sheetName val="Annex I"/>
      <sheetName val="ew cal"/>
      <sheetName val="Anx2 Tech Det"/>
      <sheetName val="PCR"/>
      <sheetName val="PCR Comp Rep"/>
      <sheetName val="Det Est Compl"/>
      <sheetName val="CDs Comple"/>
      <sheetName val="G Abs Cople"/>
      <sheetName val="Wkg rate anls"/>
      <sheetName val="wd spec"/>
      <sheetName val="KM HM data"/>
      <sheetName val="CS G.Abs"/>
      <sheetName val="Wkg GAbs"/>
      <sheetName val="CS CD Works"/>
      <sheetName val="Wkg CDs"/>
      <sheetName val="CS Det Est"/>
      <sheetName val="Wd Det Est"/>
      <sheetName val="CS 600 2V "/>
      <sheetName val="Wd 600 mm 2v"/>
      <sheetName val="CS 600 2V  (2)"/>
      <sheetName val="Wd 600 mm 2v (2)"/>
      <sheetName val="CS 1000 2V"/>
      <sheetName val="Wd 1000 mm 2v"/>
      <sheetName val="CS 1000 2V (2)"/>
      <sheetName val="Wd 1000 mm 2v (2)"/>
      <sheetName val="CS Rdam 5610"/>
      <sheetName val="Wd rdam 5610"/>
      <sheetName val="CS Rdam 3375"/>
      <sheetName val="Wd rdam 3375"/>
      <sheetName val="30"/>
      <sheetName val="29"/>
      <sheetName val="28"/>
      <sheetName val="27"/>
      <sheetName val="26"/>
      <sheetName val="25"/>
      <sheetName val="24"/>
      <sheetName val="23"/>
      <sheetName val="22"/>
      <sheetName val="21"/>
      <sheetName val="20"/>
      <sheetName val="19"/>
      <sheetName val="18"/>
      <sheetName val="17"/>
      <sheetName val="16"/>
      <sheetName val="15"/>
      <sheetName val="14"/>
      <sheetName val="13"/>
      <sheetName val="12"/>
      <sheetName val="11"/>
      <sheetName val="10"/>
      <sheetName val="9"/>
      <sheetName val="8"/>
      <sheetName val="7"/>
      <sheetName val="6"/>
      <sheetName val="5"/>
      <sheetName val="4"/>
      <sheetName val="3"/>
      <sheetName val="2"/>
      <sheetName val="1"/>
      <sheetName val="TS 8"/>
      <sheetName val="TS UY 1st reach"/>
      <sheetName val="TS UY 1st reach (2)"/>
      <sheetName val="TS 9"/>
      <sheetName val="TS 10"/>
      <sheetName val="TS 11"/>
      <sheetName val="TS 12"/>
      <sheetName val="TS 13"/>
      <sheetName val="TS 14"/>
      <sheetName val="TS 15"/>
      <sheetName val="TS 16"/>
      <sheetName val="TS 17"/>
      <sheetName val="su"/>
      <sheetName val="2A"/>
      <sheetName val="2B"/>
      <sheetName val="2C"/>
      <sheetName val="2D"/>
      <sheetName val="2E"/>
      <sheetName val="2F"/>
      <sheetName val="2G"/>
      <sheetName val="2H"/>
      <sheetName val="3A"/>
      <sheetName val="3B"/>
      <sheetName val="6A"/>
      <sheetName val="6B"/>
      <sheetName val="7A"/>
      <sheetName val="7B"/>
      <sheetName val="8A"/>
      <sheetName val="8B"/>
      <sheetName val="9A"/>
      <sheetName val="9B"/>
      <sheetName val="9C"/>
      <sheetName val="9D"/>
      <sheetName val="9E"/>
      <sheetName val="9F"/>
      <sheetName val="9G"/>
      <sheetName val="9H"/>
      <sheetName val="9I"/>
      <sheetName val="9J"/>
      <sheetName val="9K"/>
      <sheetName val="p&amp;m"/>
      <sheetName val="rate anal"/>
      <sheetName val="Top Sheet"/>
      <sheetName val="Batch"/>
      <sheetName val="cdAbst"/>
      <sheetName val="cost"/>
      <sheetName val="hp900"/>
      <sheetName val="CDdata (2)"/>
      <sheetName val="1v900"/>
      <sheetName val="2v900"/>
      <sheetName val="3v900"/>
      <sheetName val="impRdam"/>
      <sheetName val="CDdata"/>
      <sheetName val="lchart"/>
      <sheetName val="keymap"/>
      <sheetName val="LS"/>
      <sheetName val="CS"/>
      <sheetName val="F6pave"/>
      <sheetName val="F7hp900"/>
      <sheetName val="F7hp600"/>
      <sheetName val="F7slb3m"/>
      <sheetName val="F7slb4m"/>
      <sheetName val="F8rate"/>
      <sheetName val="btrates"/>
      <sheetName val="thick"/>
      <sheetName val="Leadcost"/>
      <sheetName val="lchart1"/>
      <sheetName val="gen_abst"/>
      <sheetName val="water"/>
      <sheetName val="data_new"/>
      <sheetName val="lead-st"/>
      <sheetName val="v"/>
      <sheetName val="r"/>
      <sheetName val="l"/>
      <sheetName val="electrical"/>
      <sheetName val="marking"/>
      <sheetName val="beams"/>
      <sheetName val="features"/>
      <sheetName val="c_wall"/>
      <sheetName val="mro_bldg"/>
      <sheetName val="mpp_bldg"/>
      <sheetName val="sanitory"/>
      <sheetName val="septic_tank"/>
      <sheetName val="electri"/>
      <sheetName val="data_sein"/>
      <sheetName val="door"/>
      <sheetName val="win"/>
      <sheetName val="slip"/>
      <sheetName val="tech"/>
      <sheetName val="culvert"/>
      <sheetName val="culvert (2)"/>
      <sheetName val="culvert (3)"/>
      <sheetName val="CS (2)"/>
      <sheetName val="f_slip"/>
      <sheetName val="3v600"/>
      <sheetName val="30mRdam"/>
      <sheetName val="trialpit"/>
      <sheetName val="Encl."/>
      <sheetName val="Tender Gist"/>
      <sheetName val="K &amp; L"/>
      <sheetName val="EMD Req form"/>
      <sheetName val="Batching Plant"/>
      <sheetName val="P+M "/>
      <sheetName val="Comp. sheeting"/>
      <sheetName val="Analysis for sheeting"/>
      <sheetName val="Annexure - 1"/>
      <sheetName val="CCCl Offer (Annexure)"/>
      <sheetName val="Split up"/>
      <sheetName val="Bulk Materials"/>
      <sheetName val="Boq (Main Building)"/>
      <sheetName val="Rate Analysis"/>
      <sheetName val="Qty VA"/>
      <sheetName val="Standard"/>
      <sheetName val="OH"/>
      <sheetName val="Cem. Consmption"/>
      <sheetName val="Scaffolding"/>
      <sheetName val="gen"/>
      <sheetName val="SBC-BH 19"/>
      <sheetName val="SBC-BH-16"/>
      <sheetName val="BH-20"/>
      <sheetName val="BH-15"/>
      <sheetName val="BH-14"/>
      <sheetName val="BH-16"/>
      <sheetName val="BH-17"/>
      <sheetName val="sbc-ABH-1"/>
      <sheetName val="ABH-1"/>
      <sheetName val="BH-19"/>
      <sheetName val="SBC-BH-1"/>
      <sheetName val="BH-1"/>
      <sheetName val="SBC-BH-3"/>
      <sheetName val="BH-3"/>
      <sheetName val="SPT vs PHI"/>
      <sheetName val="TBAL9697 -group wise  sdpl"/>
      <sheetName val="見積書 8月５日提出"/>
      <sheetName val="見積書 8月７日変更"/>
      <sheetName val="表紙"/>
      <sheetName val="表紙 (2)"/>
      <sheetName val="見積書 11月20日"/>
      <sheetName val="細目"/>
      <sheetName val="見積書 11月20日 連動"/>
      <sheetName val="ドル移行"/>
      <sheetName val="準備期間経費"/>
      <sheetName val="見積金額一覧表"/>
      <sheetName val="Publicbuilding"/>
      <sheetName val="impRoaddam"/>
      <sheetName val="rdamdata"/>
      <sheetName val="1v600stone"/>
      <sheetName val="2v900stone"/>
      <sheetName val="3v900stone"/>
      <sheetName val="cwaydata (2)"/>
      <sheetName val="LLCWay"/>
      <sheetName val="1v900stone"/>
      <sheetName val="CDdata (3)"/>
      <sheetName val="F7hp1v900"/>
      <sheetName val="F7hp2v900"/>
      <sheetName val="F7hp3v900"/>
      <sheetName val="Hydra"/>
      <sheetName val="Doors Data (2)"/>
      <sheetName val="C-data (2)"/>
      <sheetName val="lead 2"/>
      <sheetName val="stall"/>
      <sheetName val="compound"/>
      <sheetName val="road"/>
      <sheetName val="auction"/>
      <sheetName val="toilet"/>
      <sheetName val="platform"/>
      <sheetName val="etp"/>
      <sheetName val="drains"/>
      <sheetName val="ws"/>
      <sheetName val="Photos (2)"/>
      <sheetName val="Spec"/>
      <sheetName val="Lead."/>
      <sheetName val="steel "/>
      <sheetName val="DET EST"/>
      <sheetName val="we"/>
      <sheetName val="Gen . Ab"/>
      <sheetName val="Det-Est"/>
      <sheetName val="Seignorage"/>
      <sheetName val="infow (2)"/>
      <sheetName val="Plan 6.00m"/>
      <sheetName val="Gast"/>
      <sheetName val="Sheet1 (3)"/>
      <sheetName val="Aest"/>
      <sheetName val="Dest"/>
      <sheetName val="quary map"/>
      <sheetName val="LEADS (2)"/>
      <sheetName val="RMR (3)"/>
      <sheetName val="Sheet1 (2)"/>
      <sheetName val="Retwall data"/>
      <sheetName val="Seign 1"/>
      <sheetName val="Drain DRG"/>
      <sheetName val="Wrok memo-1"/>
      <sheetName val="Bill- 1"/>
      <sheetName val="  Drain  Est"/>
      <sheetName val=" WSpecn"/>
      <sheetName val="W.Road  Est"/>
      <sheetName val="R. Wall"/>
      <sheetName val="Comp St "/>
      <sheetName val="CC DIp"/>
      <sheetName val="Mix design"/>
      <sheetName val="pHOTO"/>
      <sheetName val="Crust Disn"/>
      <sheetName val="DRG_1"/>
      <sheetName val="DRG-2"/>
      <sheetName val="DRG"/>
      <sheetName val="pHOTO (2)"/>
      <sheetName val="Bill-1"/>
      <sheetName val="Bill "/>
      <sheetName val="Seign"/>
      <sheetName val="dlrs"/>
      <sheetName val="1 R 1000"/>
      <sheetName val="(1R with casing)"/>
      <sheetName val="Abstract for CD works"/>
      <sheetName val="4 R 1000"/>
      <sheetName val="4R with Casing"/>
      <sheetName val="Road &amp; CD  data"/>
      <sheetName val="Line_ABS"/>
      <sheetName val="Comparative"/>
      <sheetName val="A.E (WE)"/>
      <sheetName val="D.E (WE)"/>
      <sheetName val="C.D N.A 2.76 "/>
      <sheetName val="RMR 2009-10"/>
      <sheetName val="R&amp;L"/>
      <sheetName val="ABT May 2010"/>
      <sheetName val="Data May 2010"/>
      <sheetName val="C.S.2"/>
      <sheetName val="G.A 1"/>
      <sheetName val="Data April 2010"/>
      <sheetName val="ABT April 2010"/>
      <sheetName val="Divider"/>
      <sheetName val="May 2010 Divider 2"/>
      <sheetName val="BTR 2009-10"/>
      <sheetName val="ABT Mar 2010"/>
      <sheetName val="Data Mar 2010"/>
      <sheetName val="Data Feb 2010"/>
      <sheetName val="ABT Feb 2010"/>
      <sheetName val="ABT Jan 2010"/>
      <sheetName val="Data Jan 2010"/>
      <sheetName val="Data Dec 2009"/>
      <sheetName val="ABT Dec 2009"/>
      <sheetName val="Data Nov 2009"/>
      <sheetName val="ABT Nov 2009"/>
      <sheetName val="Data Oct 2009"/>
      <sheetName val="ABT Oct 2009"/>
      <sheetName val="Data Sep 2009"/>
      <sheetName val="ABT Sep 2009"/>
      <sheetName val="Data August 2009"/>
      <sheetName val="ABT August 2009 "/>
      <sheetName val="Data July 2009"/>
      <sheetName val="ABT July 2009"/>
      <sheetName val="Data June 2009"/>
      <sheetName val="ABT June 2009 "/>
      <sheetName val="Det 1"/>
      <sheetName val="Develop.Activities"/>
      <sheetName val="Road_plan"/>
      <sheetName val="PLAN-A1"/>
      <sheetName val="Building works"/>
      <sheetName val="Sp.Report"/>
      <sheetName val="Annex-VII"/>
      <sheetName val="list_CD"/>
      <sheetName val="Exe.Summary"/>
      <sheetName val="Ann-IIA(Road)"/>
      <sheetName val="E-in-C's office copy"/>
      <sheetName val="abst_rd"/>
      <sheetName val="abst_cd"/>
      <sheetName val="det_cd"/>
      <sheetName val="Proforma-I"/>
      <sheetName val="Annex-I"/>
      <sheetName val="Annex-II"/>
      <sheetName val="Annex-IV"/>
      <sheetName val="Annex-V"/>
      <sheetName val="Annex-VI"/>
      <sheetName val="e-cal"/>
      <sheetName val="tYPICAL C.S CC"/>
      <sheetName val="gen-abs"/>
      <sheetName val="abs-CD pipe WORKS"/>
      <sheetName val="Abs-Box Culvert"/>
      <sheetName val="abstract Road work"/>
      <sheetName val="Traffic census "/>
      <sheetName val="2Rx1000"/>
      <sheetName val="3Rx1200"/>
      <sheetName val="slab culvert"/>
      <sheetName val="2x2 Box"/>
      <sheetName val="3x2 Box"/>
      <sheetName val="4x3 Box"/>
      <sheetName val="Bit.RMR"/>
      <sheetName val="data.rd"/>
      <sheetName val="data-cul"/>
      <sheetName val="tYPICAL C.S"/>
      <sheetName val="QUARRY "/>
      <sheetName val="CULVERT DRAWINGS"/>
      <sheetName val="Crust"/>
      <sheetName val="Cetificate"/>
      <sheetName val="C.C Design"/>
      <sheetName val="C.C Design-2"/>
      <sheetName val="UnitRates"/>
      <sheetName val="Works"/>
      <sheetName val="General"/>
      <sheetName val="CDdata_(2)"/>
      <sheetName val="6x4"/>
      <sheetName val="00000"/>
      <sheetName val="AAAAAAAAAAAAA"/>
      <sheetName val="ew OG"/>
      <sheetName val="ew-DiMs"/>
      <sheetName val="ssr-rates"/>
      <sheetName val="PVC"/>
      <sheetName val="HDPE"/>
      <sheetName val="BWSCP"/>
      <sheetName val="GRP"/>
      <sheetName val="DI"/>
      <sheetName val="PSC"/>
      <sheetName val="AC"/>
      <sheetName val="CI"/>
      <sheetName val="MS8mm-revised"/>
      <sheetName val="MSdata"/>
      <sheetName val="msinlining"/>
      <sheetName val="wiremesh"/>
      <sheetName val="RCC"/>
      <sheetName val="DI Weights"/>
      <sheetName val="Wt of HDPE"/>
      <sheetName val="lazwts"/>
      <sheetName val="hdpe-rates"/>
      <sheetName val="hdpe_invoice"/>
      <sheetName val="pvc_invoice"/>
      <sheetName val="hdpe weights"/>
      <sheetName val="pvc-rates"/>
      <sheetName val="PVC weights"/>
      <sheetName val="TRAFFIC"/>
      <sheetName val="TRAFFIC (2)"/>
      <sheetName val="PT(1-10)"/>
      <sheetName val="PT(10-150)"/>
      <sheetName val="1   (50)"/>
      <sheetName val="1   (49)"/>
      <sheetName val="1   (48)"/>
      <sheetName val="1   (47)"/>
      <sheetName val="1   (46)"/>
      <sheetName val="1   (45)"/>
      <sheetName val="1   (44)"/>
      <sheetName val="1   (43)"/>
      <sheetName val="1   (42)"/>
      <sheetName val="1   (41)"/>
      <sheetName val="1   (40)"/>
      <sheetName val="1   (39)"/>
      <sheetName val="1   (38)"/>
      <sheetName val="1   (37)"/>
      <sheetName val="1   (36)"/>
      <sheetName val="1   (35)"/>
      <sheetName val="1   (34)"/>
      <sheetName val="1   (33)"/>
      <sheetName val="1   (32)"/>
      <sheetName val="1   (31)"/>
      <sheetName val="1   (30)"/>
      <sheetName val="1   (29)"/>
      <sheetName val="1   (28)"/>
      <sheetName val="1   (27)"/>
      <sheetName val="1   (26)"/>
      <sheetName val="1   (25)"/>
      <sheetName val="1   (24)"/>
      <sheetName val="1   (23)"/>
      <sheetName val="1   (22)"/>
      <sheetName val="1   (21)"/>
      <sheetName val="1   (20)"/>
      <sheetName val="1   (19)"/>
      <sheetName val="1   (18)"/>
      <sheetName val="1   (17)"/>
      <sheetName val="1   (16)"/>
      <sheetName val="1   (15)"/>
      <sheetName val="1   (14)"/>
      <sheetName val="1   (13)"/>
      <sheetName val="1   (12)"/>
      <sheetName val="1   (11)"/>
      <sheetName val="1   (10)"/>
      <sheetName val="1   (9)"/>
      <sheetName val="1   (8)"/>
      <sheetName val="1   (7)"/>
      <sheetName val="1   (6)"/>
      <sheetName val="1   (5)"/>
      <sheetName val="1   (4)"/>
      <sheetName val="1   (3)"/>
      <sheetName val="1   (2)"/>
      <sheetName val="1   (1)"/>
      <sheetName val="1   (0)"/>
      <sheetName val="cutt"/>
      <sheetName val="form"/>
      <sheetName val="totl cutt"/>
      <sheetName val="Totl form"/>
      <sheetName val="DISCOUNT"/>
      <sheetName val="data existing_do not delete"/>
      <sheetName val="Detailed estimate"/>
      <sheetName val="Abstract estimate"/>
      <sheetName val="spc rprt"/>
      <sheetName val="front"/>
      <sheetName val="certificataes"/>
      <sheetName val="General Abs"/>
      <sheetName val="ewst"/>
      <sheetName val="Iocount"/>
      <sheetName val="spec (2)"/>
      <sheetName val="nh to pr.padu final"/>
      <sheetName val="drawing "/>
      <sheetName val="Culvert drawing (2)"/>
      <sheetName val="DR SEC"/>
      <sheetName val="cul est"/>
      <sheetName val="LeadsNH-PR padu"/>
      <sheetName val="nh to pr.padu"/>
      <sheetName val="leadv-k"/>
      <sheetName val="AS"/>
      <sheetName val="Road Safety items"/>
      <sheetName val=" data sheet "/>
      <sheetName val="Summary- Flyovers"/>
      <sheetName val="Majoduck_SK_1"/>
      <sheetName val="Spcn.Rept."/>
      <sheetName val="G.Abstract"/>
      <sheetName val="Source"/>
      <sheetName val="508"/>
      <sheetName val="504"/>
      <sheetName val="List off"/>
      <sheetName val="503"/>
      <sheetName val="401"/>
      <sheetName val="Lead.1"/>
      <sheetName val="Lead.2"/>
      <sheetName val="509"/>
      <sheetName val="Renewal Chart"/>
      <sheetName val="Certi. W.E"/>
      <sheetName val="Cover p"/>
      <sheetName val="SSR"/>
      <sheetName val="Comp"/>
      <sheetName val="IRC 13"/>
      <sheetName val="Det cum Abst"/>
      <sheetName val="Spec Report"/>
      <sheetName val="Det. 1Rx900"/>
      <sheetName val="Gen.Abst."/>
      <sheetName val="Det.Ests."/>
      <sheetName val="Avg.lead"/>
      <sheetName val="mlead "/>
      <sheetName val="Sheet9 (3)"/>
      <sheetName val="W&amp;S(D)T.V. (1)"/>
      <sheetName val="W&amp;S(A)T.V. (1)"/>
      <sheetName val="Data ( 4)"/>
      <sheetName val="Bitu"/>
      <sheetName val="Lead (3)"/>
      <sheetName val="Lead (4)"/>
      <sheetName val="RMR (S) (2)"/>
      <sheetName val="RMR  (4)"/>
      <sheetName val="Steel"/>
      <sheetName val=" Avg Lead"/>
      <sheetName val="Abs.900 pipe"/>
      <sheetName val=" Abs.800 pipe"/>
      <sheetName val="Det. 1Rowx800"/>
      <sheetName val="DET_PIPE_1Rx600"/>
      <sheetName val="Rd Data"/>
      <sheetName val=" Specification"/>
      <sheetName val="Abs.Cw pipe"/>
      <sheetName val="Abs.Cw pipe (Sanctioned)"/>
      <sheetName val=" Det.CW Pipe"/>
      <sheetName val="  Deviation.statement-1"/>
      <sheetName val="  Deviation.statement- (2)"/>
      <sheetName val="  Deviation.statement- (3)"/>
      <sheetName val="input 2017-18"/>
      <sheetName val="DIR USED ITEMS"/>
      <sheetName val="summary-final rev "/>
      <sheetName val="summary of BT items"/>
      <sheetName val="GSB with crushed metal"/>
      <sheetName val="5 "/>
      <sheetName val="8 with edited items"/>
      <sheetName val="crack seal"/>
      <sheetName val="summary-CCPavmnt"/>
      <sheetName val="ccpavement"/>
      <sheetName val="88"/>
      <sheetName val="cover "/>
      <sheetName val="cover page "/>
      <sheetName val="Bridge 1Abstract"/>
      <sheetName val="Bridge Detailed"/>
      <sheetName val="Supp data"/>
      <sheetName val="COMPARATIVE STATEMENT"/>
      <sheetName val="bridge data mod "/>
      <sheetName val="Approaches Detailed Estimate"/>
      <sheetName val="Approaches abstract"/>
      <sheetName val="COMPARE Approach"/>
      <sheetName val="dETAILED approach data"/>
      <sheetName val="Sheet1 _2_"/>
      <sheetName val="Slab-2m"/>
      <sheetName val="HP-800"/>
      <sheetName val="HP-600 "/>
      <sheetName val="Del est"/>
      <sheetName val="She_A"/>
      <sheetName val="BOQ"/>
      <sheetName val="Quarry"/>
      <sheetName val="QDTS"/>
      <sheetName val=" Gen Abstract"/>
      <sheetName val=" RMR"/>
      <sheetName val="Datas"/>
      <sheetName val="Datas(OLD)"/>
      <sheetName val="CVRoad (2)"/>
      <sheetName val="CVRoad"/>
      <sheetName val=" KR Road"/>
      <sheetName val="Abst.New"/>
      <sheetName val=" V-N Road"/>
      <sheetName val="Link Roads"/>
      <sheetName val="Kanimella"/>
      <sheetName val="Gen.Abst.KR"/>
      <sheetName val="KR.OGPC"/>
      <sheetName val="OGPC-DATA"/>
      <sheetName val="OGPC"/>
      <sheetName val="RMR OGPC"/>
      <sheetName val="Lead-KR"/>
      <sheetName val=" Abstract (KR)"/>
      <sheetName val="RC Est"/>
      <sheetName val="Splitting"/>
      <sheetName val="gen. abstr"/>
      <sheetName val="typical"/>
      <sheetName val="2M. SLAB KM 2.8"/>
      <sheetName val="2M.RCC Slab KM 4.2"/>
      <sheetName val="Culvert  -data-6x3"/>
      <sheetName val="BRDG DATA 1 (2)"/>
      <sheetName val="RMR o"/>
      <sheetName val="Wells Data"/>
      <sheetName val="det. culvert o"/>
      <sheetName val="abs.culvert o"/>
      <sheetName val="CD DATA 1"/>
      <sheetName val="HYD.PARTICULARS "/>
      <sheetName val="abs.appr.(dont use)"/>
      <sheetName val="HYD.PARTICULARS -o"/>
      <sheetName val="det. appr.(dont use)"/>
      <sheetName val="Retain- wall small-O"/>
      <sheetName val="Retain- wall overall-O"/>
      <sheetName val="Wing Wall"/>
      <sheetName val="Slab- Drg "/>
      <sheetName val="Slab- Drg  (2)"/>
      <sheetName val="Slab- Drg  final"/>
      <sheetName val="Retain- wall"/>
      <sheetName val="DESIGN 5M  SLAB -1"/>
      <sheetName val="DESIGN 5M  SLAB -O"/>
      <sheetName val="BRDG DATA 1"/>
      <sheetName val="Cover page"/>
      <sheetName val="rwall 5"/>
      <sheetName val="KM 6-6 Culvert"/>
      <sheetName val="SC"/>
      <sheetName val=" LEAD"/>
      <sheetName val="Spe"/>
      <sheetName val="Area Statement"/>
      <sheetName val="Civil BOQ"/>
      <sheetName val="Analysis"/>
      <sheetName val="4 Plumbing"/>
      <sheetName val="BP"/>
      <sheetName val="Changed Analysis"/>
      <sheetName val="OH Calculation sheet"/>
      <sheetName val="Program"/>
      <sheetName val="Road BOQ)"/>
      <sheetName val="Machinary  Analysis- DSIDC"/>
      <sheetName val="hmp"/>
      <sheetName val="Over Head Total"/>
      <sheetName val="Calculations"/>
      <sheetName val="Analysis( Civil )."/>
      <sheetName val="Civil Work-building"/>
      <sheetName val="Analysis."/>
      <sheetName val="Elect."/>
      <sheetName val="Boiler&amp;TG"/>
      <sheetName val="Tg_foundn"/>
      <sheetName val="Stru_steel"/>
      <sheetName val="Digester building"/>
      <sheetName val="Conc-Site"/>
      <sheetName val="Shut"/>
      <sheetName val="Boiler_TG"/>
      <sheetName val="T Crane"/>
      <sheetName val="SDF I"/>
      <sheetName val="Syn"/>
      <sheetName val="Loading"/>
      <sheetName val="Abstract "/>
      <sheetName val="OH's"/>
      <sheetName val="BOQ P-N"/>
      <sheetName val="MAJ Qtys "/>
      <sheetName val="LOCAL RATES"/>
      <sheetName val="Site Plan"/>
      <sheetName val="DATA SHEET"/>
      <sheetName val="MECH-PROG"/>
      <sheetName val="MECH-ANLYS"/>
      <sheetName val="Crusher"/>
      <sheetName val="Elect"/>
      <sheetName val="DPR BOQ"/>
      <sheetName val="DPR Rates"/>
      <sheetName val="Highways BOQ"/>
      <sheetName val="Structures BOQ"/>
      <sheetName val="Cover Drain"/>
      <sheetName val="st.analysis"/>
      <sheetName val="Traffic signs"/>
      <sheetName val="Qty Cal"/>
      <sheetName val="bus_bay"/>
      <sheetName val="ITEMS TO BE CHECK"/>
      <sheetName val="PROJ VIEW"/>
      <sheetName val="PAGE COLLECTION"/>
      <sheetName val="RESOUR_MACH"/>
      <sheetName val="MECH-COST ANALYSIS"/>
      <sheetName val="MAJOR QTYS"/>
      <sheetName val="RESOUR_MANPOWER"/>
      <sheetName val="TRANS"/>
      <sheetName val="Eqpt_Manpoer Schedule"/>
      <sheetName val="NH-25(MP-UP) synopsys"/>
      <sheetName val="catch pit"/>
      <sheetName val="Shuttering&amp;Concrete"/>
      <sheetName val="Synopsis"/>
      <sheetName val="Abs Wagha"/>
      <sheetName val="Wagha BoQ"/>
      <sheetName val="Proj. View "/>
      <sheetName val="Loading "/>
      <sheetName val="SHUTTERING "/>
      <sheetName val="END"/>
      <sheetName val="Brief"/>
      <sheetName val="Shuttering Cost NS 40"/>
      <sheetName val="CONCRETE MIXER"/>
      <sheetName val="Concrete Pump"/>
      <sheetName val="Compressor"/>
      <sheetName val="Dozer"/>
      <sheetName val="Excavator"/>
      <sheetName val="FE Loader"/>
      <sheetName val="Grader"/>
      <sheetName val="HMP Plant"/>
      <sheetName val="PTR"/>
      <sheetName val="Tipper"/>
      <sheetName val="Tractor with Ripper "/>
      <sheetName val="Tandem Roller"/>
      <sheetName val="Vibratory Roller "/>
      <sheetName val="Water tanker"/>
      <sheetName val="WMM Paver"/>
      <sheetName val="WMM Plant"/>
      <sheetName val="Grand Summary"/>
      <sheetName val="Common Plant"/>
      <sheetName val="pLUMBING"/>
      <sheetName val="List of Items"/>
      <sheetName val="Major Quantities"/>
      <sheetName val="s"/>
      <sheetName val="Road-Analysis"/>
      <sheetName val="Road-Boq"/>
      <sheetName val="Analy"/>
      <sheetName val="AppeE"/>
      <sheetName val="Boq-with fire"/>
      <sheetName val="Boq-wo fire"/>
      <sheetName val="Compare"/>
      <sheetName val="Shutter"/>
      <sheetName val="Appendix-E"/>
      <sheetName val="ANALYS"/>
      <sheetName val="Summary - Page 1"/>
      <sheetName val="Interest"/>
      <sheetName val="Facility"/>
      <sheetName val="Salary"/>
      <sheetName val="PEA "/>
      <sheetName val="Indirect Cost"/>
      <sheetName val="RATE LIST CUM BOM"/>
      <sheetName val="Direct Cost A1 "/>
      <sheetName val="Direct cost shed A-2 "/>
      <sheetName val="Direct cost shed A-3 Reservoirs"/>
      <sheetName val="shed A-4 Ancillary civil works"/>
      <sheetName val="she A-5 tools"/>
      <sheetName val="she A-6 sPARES"/>
      <sheetName val="price B(O&amp;M)"/>
      <sheetName val="Bill of Resources"/>
      <sheetName val="Assets "/>
      <sheetName val="Electrical items-FROM SERVI.."/>
      <sheetName val="Sluice valve chambers"/>
      <sheetName val=" pump houses"/>
      <sheetName val="OHSR-cost analysis"/>
      <sheetName val="OHSR-analysis"/>
      <sheetName val="Air valve chambers"/>
      <sheetName val="Scour valve chambers"/>
      <sheetName val="Drainage-workings"/>
      <sheetName val="Transfer chamber-type B "/>
      <sheetName val="Transfer chamber-type A"/>
      <sheetName val="Electrical items"/>
      <sheetName val="Staff quarters"/>
      <sheetName val="internal roads"/>
      <sheetName val="Cost analysis for roads"/>
      <sheetName val=" Esti. of compound"/>
      <sheetName val="Cost analysis of compound"/>
      <sheetName val="Rate list"/>
      <sheetName val="Consolidated"/>
      <sheetName val="Top Line - WWW"/>
      <sheetName val="Top Line - BUILDINGS"/>
      <sheetName val="Top Line - ROADS"/>
      <sheetName val="Top Line - POWER"/>
      <sheetName val="Top Line - INDUSTRIAL"/>
      <sheetName val="Top Line - IRRIGATION"/>
      <sheetName val="Cash Flow - WWW"/>
      <sheetName val="Cash Flow - BUILDINGS"/>
      <sheetName val="Cash Flow - ROADS"/>
      <sheetName val="Cash Flow - POWER"/>
      <sheetName val="Cash Flow - INDUSTRIAL"/>
      <sheetName val="Cash Flow - IRRIGATION"/>
      <sheetName val="Fund Requirement"/>
      <sheetName val="Business Development &amp; Orders"/>
      <sheetName val="Capital Expenses"/>
      <sheetName val="Overheads"/>
      <sheetName val="Organisation Chart"/>
      <sheetName val="Manpower Requirement"/>
      <sheetName val="Conversions"/>
      <sheetName val="C.L"/>
      <sheetName val="Part II Complnce.Reass Tech"/>
      <sheetName val="Part I Assessmnt rept Tech"/>
      <sheetName val="Systemic (Annex 2.01)"/>
      <sheetName val="Steel reconci (Annex 2.02)"/>
      <sheetName val="material rec Annex 2.03"/>
      <sheetName val="RMC rec Annex 2.04"/>
      <sheetName val="material rate comp annex 2.05"/>
      <sheetName val="WO Annex 2.06"/>
      <sheetName val="C L"/>
      <sheetName val="AMC Tech"/>
      <sheetName val="Finance Annex"/>
      <sheetName val="Reassess Techn"/>
      <sheetName val="Tech "/>
      <sheetName val="VO"/>
      <sheetName val="CASH CONTRACTS"/>
      <sheetName val="B2B &amp; OWN"/>
      <sheetName val="ZONE WISE"/>
      <sheetName val="S - Cash"/>
      <sheetName val="Gr Co Works"/>
      <sheetName val="Subsidiary Works"/>
      <sheetName val="Top Line"/>
      <sheetName val="Business Development"/>
      <sheetName val="Status of Works Quoted"/>
      <sheetName val="New Order Booking"/>
      <sheetName val="Order Book Status"/>
      <sheetName val="POWERPOINT BACKUP"/>
      <sheetName val="Cash Flows"/>
      <sheetName val="Fund"/>
      <sheetName val="Fund Support"/>
      <sheetName val="Lookahead"/>
      <sheetName val="Bottom Lines"/>
      <sheetName val="EVM"/>
      <sheetName val="Charts"/>
      <sheetName val="Chart"/>
      <sheetName val="Monthly MIS - B2B Contracts"/>
      <sheetName val="Job Exp Qtd Next month"/>
      <sheetName val="Job exp qtd rest of yr."/>
      <sheetName val="Fund Supports"/>
      <sheetName val="EVM x"/>
      <sheetName val="CS (3)"/>
      <sheetName val="Annex 4.01"/>
      <sheetName val="DAR"/>
      <sheetName val="Expenditure plan"/>
      <sheetName val="PRECAST lightconc-II"/>
      <sheetName val="Project Details.."/>
      <sheetName val="Status of work quoted"/>
      <sheetName val="ORDER BOOKING"/>
      <sheetName val="ASSESS TECH Q1"/>
      <sheetName val="Systemic (2.01)"/>
      <sheetName val="Measurement sampling (2.02)"/>
      <sheetName val="REPAIRABLE P&amp;M(2.03)"/>
      <sheetName val="IDLE P&amp;M(2.04)"/>
      <sheetName val="Assessment Report SCM"/>
      <sheetName val="Report "/>
      <sheetName val="IAFR Tech REASSESS Q1 "/>
      <sheetName val="IAFR Tech ASSESS REG Q2"/>
      <sheetName val="RMC rec Annex 2.02"/>
      <sheetName val="Labour  rate comp annex 2.03"/>
      <sheetName val="material rate comp annex 2.04"/>
      <sheetName val="Steel recon Annex2.05"/>
      <sheetName val="List of Non repair(2.06)"/>
      <sheetName val="List of Repair(Annex 2.07) "/>
      <sheetName val="P &amp; M Utilize(2.08)"/>
      <sheetName val="client corres(Annex2.09)"/>
      <sheetName val="WO1(Annex2.10a)"/>
      <sheetName val="WO2(Annex2.10 b)"/>
      <sheetName val="DAR  Vs ERP (Annex 2.11)"/>
      <sheetName val="Mat Reco (2.12)"/>
      <sheetName val="qty recon(Annex2.13a)"/>
      <sheetName val="qty recon(Annex2.13b) STEEL"/>
      <sheetName val="qty reco(Annex2.13c) BLOCK WORK"/>
      <sheetName val="St"/>
      <sheetName val="total"/>
      <sheetName val="Abs JR"/>
      <sheetName val="PCC "/>
      <sheetName val="Earthwork Excavation"/>
      <sheetName val="Abs  Pravin"/>
      <sheetName val="Abs JR cum"/>
      <sheetName val="Abs Subbaiah"/>
      <sheetName val="Abs gupta"/>
      <sheetName val="Abs Madhu"/>
      <sheetName val="Abs par"/>
      <sheetName val="Abs bhas"/>
      <sheetName val="Abs Elumalai"/>
      <sheetName val="Abs  Bed"/>
      <sheetName val="Abs Hari"/>
      <sheetName val="Abs ram"/>
      <sheetName val="Break up-labour bill"/>
      <sheetName val="Abs Han "/>
      <sheetName val="Abs Balu"/>
      <sheetName val="Abs peri"/>
      <sheetName val="Abs ck"/>
      <sheetName val="Abs Murugan"/>
      <sheetName val="Abs Rainbow"/>
      <sheetName val="Abs Tammana"/>
      <sheetName val="Abs Vavi"/>
      <sheetName val="Blank"/>
      <sheetName val="Abs Srinivasu"/>
      <sheetName val="Abs SP"/>
      <sheetName val="Abs RR"/>
      <sheetName val="Ab Ga"/>
      <sheetName val="Final"/>
      <sheetName val="bill period wise"/>
      <sheetName val="Rectified Report HR"/>
      <sheetName val="Dummy"/>
      <sheetName val="Dummy (2)"/>
      <sheetName val="C. L"/>
      <sheetName val="Part I  Assessment FINANCE"/>
      <sheetName val="Annexure 1.01"/>
      <sheetName val="Part-II Reassessment Technical"/>
      <sheetName val="Part-I Assessment Technical "/>
      <sheetName val="Systemic Annex 2.01"/>
      <sheetName val="Drws Details.lAnnexure 2.02"/>
      <sheetName val="Steel reconci (Annex 2.03)"/>
      <sheetName val="RMC10(Annex2.04)"/>
      <sheetName val="RMC20(Annex2.05)"/>
      <sheetName val="RMC35(Annex2.06)"/>
      <sheetName val="MATERIAL RATE COM(Annex 2.07"/>
      <sheetName val="WO1(Annex2.08a) (2)"/>
      <sheetName val="WO2(Annex2.08b) (2)"/>
      <sheetName val="client corres(Annex2.08)1"/>
      <sheetName val="WO1(Annex2.08a)"/>
      <sheetName val="WO2(Annex2.08b)"/>
      <sheetName val="client corres(Annex2.08)"/>
      <sheetName val="Part I - Assessment Material"/>
      <sheetName val="Annex. 3.01"/>
      <sheetName val="Part-I Assessment Rept  HR"/>
      <sheetName val="Annexure 4.02"/>
      <sheetName val="Annex. 4.03"/>
      <sheetName val="WO1(Annex2.08a)POR"/>
      <sheetName val="WO2(Annex2.08b) POR"/>
      <sheetName val="WIP"/>
      <sheetName val="Indirect Expenses"/>
      <sheetName val="Budget"/>
      <sheetName val="SP"/>
      <sheetName val="RP"/>
      <sheetName val="DCP"/>
      <sheetName val="ICP"/>
      <sheetName val="CF"/>
      <sheetName val="FP"/>
      <sheetName val="RESP"/>
      <sheetName val="EP"/>
      <sheetName val="ORG"/>
      <sheetName val="STFP"/>
      <sheetName val="EQPP"/>
      <sheetName val="MP"/>
      <sheetName val="BCWP"/>
      <sheetName val="Subcontracting"/>
      <sheetName val="Client Bill "/>
      <sheetName val="Scope Variations"/>
      <sheetName val="WORK ORDERS"/>
      <sheetName val="Quantity Reconciliation (2)"/>
      <sheetName val="Material reconcilliation"/>
      <sheetName val="Material Consumption"/>
      <sheetName val="Reg Q2 Tech"/>
      <sheetName val="LAND AQUI (Annex-2.02)"/>
      <sheetName val="client corres(Annex2.03)"/>
      <sheetName val="WO1(Annex2.04a)"/>
      <sheetName val="WO2(Annex2.04b)"/>
      <sheetName val="Annex 4.01(site)"/>
      <sheetName val="R.O &amp; BD"/>
      <sheetName val="CL"/>
      <sheetName val="ASSESSMENT FINANCEPORBANDAR"/>
      <sheetName val="PRIORITY"/>
      <sheetName val="Project cost"/>
      <sheetName val="comparision statement"/>
      <sheetName val="Rate analysis 1"/>
      <sheetName val=" Rates 1"/>
      <sheetName val="Rate Analysis 2"/>
      <sheetName val="Rate 2"/>
      <sheetName val="Comparison"/>
      <sheetName val="Quantity"/>
      <sheetName val="BOQ1"/>
      <sheetName val="Consolidate"/>
      <sheetName val="Indirect Expenditure"/>
      <sheetName val="P&amp;L CUM"/>
      <sheetName val="Consolidate1"/>
      <sheetName val="Direct Expenses (2)"/>
      <sheetName val="Bill- 2"/>
      <sheetName val="Bill- 3"/>
      <sheetName val="Bill- 4"/>
      <sheetName val="Bill- 5"/>
      <sheetName val="Bill- 6"/>
      <sheetName val="Bill- 7"/>
      <sheetName val="Bill-8"/>
      <sheetName val="Bill- 9"/>
      <sheetName val="Bill- 10"/>
      <sheetName val="Bill-11"/>
      <sheetName val="Bill-12"/>
      <sheetName val="Bill- 14"/>
      <sheetName val="Bill-14"/>
      <sheetName val="Estimate Toll Plaza"/>
      <sheetName val="LOT 8"/>
      <sheetName val="1A"/>
      <sheetName val="4A"/>
      <sheetName val="5A"/>
      <sheetName val="10A"/>
      <sheetName val="11A"/>
      <sheetName val="12A"/>
      <sheetName val="13A"/>
      <sheetName val="14A"/>
      <sheetName val="15A"/>
      <sheetName val="16A"/>
      <sheetName val="17A"/>
      <sheetName val="18A"/>
      <sheetName val="19A"/>
      <sheetName val="20A"/>
      <sheetName val="21A"/>
      <sheetName val="22A"/>
      <sheetName val="23A"/>
      <sheetName val="24A"/>
      <sheetName val="TQS-4_plants"/>
      <sheetName val="discount_small_plants"/>
      <sheetName val="0.42 MLD"/>
      <sheetName val="0.71 MLD"/>
      <sheetName val="1.00 MLD"/>
      <sheetName val="5 MLD"/>
      <sheetName val="O&amp;M_5 MLD"/>
      <sheetName val="O&amp;M_1MLD"/>
      <sheetName val="O&amp;M_0.71 MLD"/>
      <sheetName val="O&amp;M_0.42 MLD"/>
      <sheetName val="BillofQty"/>
      <sheetName val="PEA"/>
      <sheetName val="Ten vs Budget"/>
      <sheetName val="Budget Summary-new"/>
      <sheetName val="TQS"/>
      <sheetName val="Budget-Summary -old"/>
      <sheetName val="BOR"/>
      <sheetName val="A1 OW"/>
      <sheetName val="A2 IG"/>
      <sheetName val="A2 annex"/>
      <sheetName val="A3 conn"/>
      <sheetName val="A4 sump"/>
      <sheetName val="A5 feeder"/>
      <sheetName val="A6 pumproom"/>
      <sheetName val="A7 PSET"/>
      <sheetName val="A8 TPSET"/>
      <sheetName val="A9 sr"/>
      <sheetName val="A9 annex"/>
      <sheetName val="A10dsy"/>
      <sheetName val="A11 comp"/>
      <sheetName val="A12 weir"/>
      <sheetName val="A 13 maint"/>
      <sheetName val="valvesannex"/>
      <sheetName val="Cover letter"/>
      <sheetName val="REASSESS TECH Q1"/>
      <sheetName val="REGULAR TECH Q2"/>
      <sheetName val="Planning 2.01 A"/>
      <sheetName val="Planning 2.01 B"/>
      <sheetName val="Planning 2.01 C"/>
      <sheetName val="BD &amp; OB  WWW (Annex 2.02)"/>
      <sheetName val="MUMBAI RO - EMDs Annex 2.03 "/>
      <sheetName val="WIP (Annex 2.04)"/>
      <sheetName val="Annexure-2.05"/>
      <sheetName val="C.D. INDEX"/>
      <sheetName val="CPA Cost"/>
      <sheetName val="RSJ COst"/>
      <sheetName val="Connectors"/>
      <sheetName val="Group IX"/>
      <sheetName val="Group X"/>
      <sheetName val="Group XI"/>
      <sheetName val="Group XII"/>
      <sheetName val="Group XIII"/>
      <sheetName val="C. D. Index1"/>
      <sheetName val="Data base"/>
      <sheetName val="Index (Print)"/>
      <sheetName val="COST DATA"/>
      <sheetName val="Non CPA Rates"/>
      <sheetName val="Line formulas"/>
      <sheetName val="Data base (2)"/>
      <sheetName val="Comparision of CD Nov 07 Feb 08"/>
      <sheetName val="Rate Comparision Dec 07 July 08"/>
      <sheetName val="Rate Comparision Feb 06 Jul 08"/>
      <sheetName val="ORDER BOOKING1"/>
      <sheetName val="Status of works Quoted."/>
      <sheetName val="BUSINESS  DEVELOPMENT"/>
      <sheetName val="PPT SLIDES"/>
      <sheetName val="WC ASSESSMENT"/>
      <sheetName val="3.01(b)"/>
      <sheetName val="DC"/>
      <sheetName val="T Vs B Shuttering in DC"/>
      <sheetName val="T Vs B Shuttering in IDC"/>
      <sheetName val="Tender Vs Budget Comp"/>
      <sheetName val="major variation"/>
      <sheetName val="Complete BOQ"/>
      <sheetName val="Tender rates"/>
      <sheetName val="Tender Analysis"/>
      <sheetName val="Capex"/>
      <sheetName val="Shuttering materials"/>
      <sheetName val="RMC analysis"/>
      <sheetName val="Overview"/>
      <sheetName val="COST SUMMARY"/>
      <sheetName val="CIVIL"/>
      <sheetName val="Plumb"/>
      <sheetName val="Tender Study"/>
      <sheetName val="RA-Civil,plumb"/>
      <sheetName val="Resource List"/>
      <sheetName val="CM &amp; RMC"/>
      <sheetName val="RA- Civil  "/>
      <sheetName val="Major Qty"/>
      <sheetName val="Panelled door"/>
      <sheetName val="PMV"/>
      <sheetName val="Site Super"/>
      <sheetName val="#REF"/>
      <sheetName val="Reassessment Fin"/>
      <sheetName val="Assessment Fin"/>
      <sheetName val="Annex 1.01"/>
      <sheetName val="crusher recon(Annex2.02)"/>
      <sheetName val="Annex 1.02"/>
      <sheetName val="Reassessment SCM"/>
      <sheetName val="Assess SCM"/>
      <sheetName val="Annex.3.01 "/>
      <sheetName val="Annex 3.02"/>
      <sheetName val="Reassessment HR"/>
      <sheetName val="Assessment HR"/>
      <sheetName val="Annex 4.02"/>
      <sheetName val="Annex 4.03"/>
      <sheetName val="As per Site(Rs.145)"/>
      <sheetName val="PH "/>
      <sheetName val="PH BOQ"/>
      <sheetName val="Electrical BOQ"/>
      <sheetName val="Additional Common Cost"/>
      <sheetName val="Org. Chart"/>
      <sheetName val="Mat"/>
      <sheetName val="PH"/>
      <sheetName val="ANALSIS"/>
      <sheetName val="rev.boq"/>
      <sheetName val="Summary "/>
      <sheetName val="Ana=Civ"/>
      <sheetName val="ANa=Str"/>
      <sheetName val="Ana=SW"/>
      <sheetName val="ESI Mandi"/>
      <sheetName val="Analysis Mandi"/>
      <sheetName val="Patna"/>
      <sheetName val="Patna Analysis"/>
      <sheetName val="backfilling"/>
      <sheetName val="Abstarct"/>
      <sheetName val="Excavation"/>
      <sheetName val="Disposal"/>
      <sheetName val="ATT"/>
      <sheetName val="Dewatering"/>
      <sheetName val="Sand filling"/>
      <sheetName val="PCC"/>
      <sheetName val="ABSTARCT (2)"/>
      <sheetName val="Shuttering"/>
      <sheetName val="Carriage"/>
      <sheetName val="Deduct"/>
      <sheetName val="Backup"/>
      <sheetName val="Mat.backup"/>
      <sheetName val="ABST."/>
      <sheetName val="ABST for PL&amp; BW"/>
      <sheetName val="Brick work &amp; Plasetring"/>
      <sheetName val="brick work ,plastering"/>
      <sheetName val="as on date plastering,brick wor"/>
      <sheetName val="Agency Billing Abstaract"/>
      <sheetName val="Agency Bill Jan'12"/>
      <sheetName val="Agency Billing Feb-2012"/>
      <sheetName val="agency  billing mar-2012"/>
      <sheetName val="Agency billing April-2012"/>
      <sheetName val="actual stock Physical 8.05.2012"/>
      <sheetName val="Elect.Bill (2)"/>
      <sheetName val="Civil-Bill"/>
      <sheetName val="EXTRA ITEM"/>
      <sheetName val="Escacallatio up to May-2012"/>
      <sheetName val="Absract"/>
      <sheetName val="Center Rear Wing"/>
      <sheetName val="South Wing"/>
      <sheetName val="Center wing"/>
      <sheetName val="North Wing"/>
      <sheetName val="Absract (2)"/>
      <sheetName val="bID rESULT"/>
      <sheetName val="Joint"/>
      <sheetName val="Read me"/>
      <sheetName val="CI_Culvert"/>
      <sheetName val="Main_calcn1(culvert)"/>
      <sheetName val="GI_culvert"/>
      <sheetName val="CI_Sump"/>
      <sheetName val="Sump_cal"/>
      <sheetName val="Main_calcn1 (sump)"/>
      <sheetName val="Jt_table"/>
      <sheetName val="Jt_rate"/>
      <sheetName val="spare"/>
      <sheetName val="Main_Calcn2"/>
      <sheetName val="SPECIAL"/>
      <sheetName val="A S TEE"/>
      <sheetName val="A F TEE"/>
      <sheetName val="D F TAPER"/>
      <sheetName val="GI_Sump"/>
      <sheetName val="Rates_CI"/>
      <sheetName val="Rate_GI"/>
      <sheetName val="Rate_Labour"/>
      <sheetName val="special_copy"/>
      <sheetName val="Book1"/>
      <sheetName val="BHANDUP"/>
      <sheetName val="PLAN_FEB97"/>
      <sheetName val="Bridges"/>
      <sheetName val="Bridges (Abst)"/>
      <sheetName val="Overpass"/>
      <sheetName val="Underpass"/>
      <sheetName val="SUM-BOQ"/>
      <sheetName val="BOQ_CHK_DA"/>
      <sheetName val="REV-EST"/>
      <sheetName val="EST-SER"/>
      <sheetName val="RA-MKT"/>
      <sheetName val="RA-MKT-REV"/>
      <sheetName val="RA-CPWD"/>
      <sheetName val="RA-CPWD-REV"/>
      <sheetName val="Meas.-FIN"/>
      <sheetName val="Meas.-STRUCT"/>
      <sheetName val="PILING-11.12.07"/>
      <sheetName val="SUB-STRUCT-11.12.07"/>
      <sheetName val="SUPER-STRUCT-11.12.07"/>
      <sheetName val="Builtup Area"/>
      <sheetName val="Assumptions"/>
      <sheetName val="RA-markate"/>
      <sheetName val="MATERIALS"/>
      <sheetName val="BP-PRINT"/>
      <sheetName val="PROFITABILITY"/>
      <sheetName val="OVER HEADS"/>
      <sheetName val="Diesel"/>
      <sheetName val="OV BACK UP"/>
      <sheetName val="SUB CON"/>
      <sheetName val="Cement"/>
      <sheetName val="Coarse Agg."/>
      <sheetName val="Material Rates"/>
      <sheetName val="BOQ-Civil"/>
      <sheetName val="BOQ-Structural"/>
      <sheetName val="SUMMAY PRINT"/>
      <sheetName val="Cash flow"/>
      <sheetName val="Escalation"/>
      <sheetName val="comparision statement "/>
      <sheetName val="QUOTE PRINT"/>
      <sheetName val="cal add common cost"/>
      <sheetName val="add com"/>
      <sheetName val="oh cal print"/>
      <sheetName val="over head print"/>
      <sheetName val="gun print"/>
      <sheetName val="PCA FORMAT"/>
      <sheetName val="Quote Summary "/>
      <sheetName val="Calculation Addtional comm. cos"/>
      <sheetName val="Guarantee Sheet"/>
      <sheetName val="PT Work"/>
      <sheetName val="water proofing"/>
      <sheetName val="shutteirng"/>
      <sheetName val="brick work"/>
      <sheetName val="plastering work"/>
      <sheetName val="Piling work"/>
      <sheetName val="Concrete work"/>
      <sheetName val="Flooring work"/>
      <sheetName val="GRC "/>
      <sheetName val="ambaji marble"/>
      <sheetName val="Expansion joint"/>
      <sheetName val="sloped roof"/>
      <sheetName val="Skylight"/>
      <sheetName val="carriaga of materials"/>
      <sheetName val="comparative "/>
      <sheetName val="Materials Part"/>
      <sheetName val="final at BRO"/>
      <sheetName val="Summray"/>
      <sheetName val="LMP Comparison"/>
      <sheetName val="escalation 2"/>
      <sheetName val="Escalation-final"/>
      <sheetName val="BG&amp;INSUR"/>
      <sheetName val="other expenses"/>
      <sheetName val="RMC"/>
      <sheetName val="MR PH"/>
      <sheetName val="MR Elect"/>
      <sheetName val="MR FP"/>
      <sheetName val="UL Elect"/>
      <sheetName val="UL FP"/>
      <sheetName val="Ulsoor PH"/>
      <sheetName val="COMAPARISON STATEMENT FINAL"/>
      <sheetName val="PILING"/>
      <sheetName val="Civil Analysis"/>
      <sheetName val="Precast PO Tention as per WO"/>
      <sheetName val="Precastprestr Girders as per WO"/>
      <sheetName val="Precast Girders"/>
      <sheetName val="BP Revised"/>
      <sheetName val="FW Mould"/>
      <sheetName val="barication"/>
      <sheetName val="safety"/>
      <sheetName val="CASHFLOW statement"/>
      <sheetName val="CASHOUTFLOW"/>
      <sheetName val="MONTHLY BILL"/>
      <sheetName val="MONTHLY BILL (160209)"/>
      <sheetName val="BOQ (Rev.)"/>
      <sheetName val="Excavation of vid"/>
      <sheetName val="Close timbering"/>
      <sheetName val="Available earth"/>
      <sheetName val="Fine sand"/>
      <sheetName val="1.2 Exv up to 10 Sqm"/>
      <sheetName val="2.1.1PCC"/>
      <sheetName val="1.10.1 Disposal"/>
      <sheetName val="2.1.2"/>
      <sheetName val="2.2"/>
      <sheetName val="2.3"/>
      <sheetName val="2.4"/>
      <sheetName val="2.5.1"/>
      <sheetName val="2.5.2"/>
      <sheetName val="2.6(plum)"/>
      <sheetName val="4.5"/>
      <sheetName val="Steel Analysis"/>
      <sheetName val="CIVIL BOQ KGA"/>
      <sheetName val="Civil Abstract"/>
      <sheetName val="CIVIL BOQ  IVR"/>
      <sheetName val="carriage of material"/>
      <sheetName val="for TO"/>
      <sheetName val="Abstract -1"/>
      <sheetName val="Labour Expendutere"/>
      <sheetName val="PCA"/>
      <sheetName val="Main summery"/>
      <sheetName val="cc"/>
      <sheetName val="materiala"/>
      <sheetName val="may"/>
      <sheetName val="june"/>
      <sheetName val="july"/>
      <sheetName val="aug"/>
      <sheetName val="MBQ"/>
      <sheetName val="drg study"/>
      <sheetName val="RA"/>
      <sheetName val="basic"/>
      <sheetName val="block"/>
      <sheetName val="Technicla manpower"/>
      <sheetName val="Mixer"/>
      <sheetName val="Syn.my to jam."/>
      <sheetName val="Machinery List"/>
      <sheetName val="STAFF-OH"/>
      <sheetName val="M.J.1 BOQ"/>
      <sheetName val="T-2 gen"/>
      <sheetName val="Road Map"/>
      <sheetName val="Details material"/>
      <sheetName val="Crushing n screening"/>
      <sheetName val="MECH-PROG (2)"/>
      <sheetName val="ETP-220VAC DCS"/>
      <sheetName val="ETP_220VAC DCS"/>
      <sheetName val="list"/>
      <sheetName val="page 1 of 2"/>
      <sheetName val="page 2 of 2"/>
      <sheetName val="Explanation"/>
      <sheetName val="QMM-Graph"/>
      <sheetName val="More Exp."/>
      <sheetName val="33 kV-Eqpt.fdn."/>
      <sheetName val="girder"/>
      <sheetName val="basis"/>
      <sheetName val="Synopsis C-10"/>
      <sheetName val="MAJ Qtys"/>
      <sheetName val="BoQ C- 10"/>
      <sheetName val="TSP-CRUSHER"/>
      <sheetName val="Ward areas"/>
      <sheetName val=" summary"/>
      <sheetName val="01"/>
      <sheetName val="02"/>
      <sheetName val="03"/>
      <sheetName val="04"/>
      <sheetName val="05"/>
      <sheetName val="06"/>
      <sheetName val="07"/>
      <sheetName val="08"/>
      <sheetName val="09"/>
      <sheetName val="Synopsis "/>
      <sheetName val="OH- Summery"/>
      <sheetName val="OH Calculations"/>
      <sheetName val="Fin. Charges"/>
      <sheetName val="Backup CC"/>
      <sheetName val="Abst"/>
      <sheetName val="PBQ"/>
      <sheetName val="Materials Reqd"/>
      <sheetName val="Rate anly as per site sink data"/>
      <sheetName val="KL Bridge BoQ"/>
      <sheetName val="Mech Details"/>
      <sheetName val="Analysis (2)"/>
      <sheetName val="earth work RA"/>
      <sheetName val="BoQ Bld"/>
      <sheetName val="SHUTTERING (NS-40)"/>
      <sheetName val="Elect- Naidu designs"/>
      <sheetName val="Pile-1000mm dia"/>
      <sheetName val="Pile-1200mm dia "/>
      <sheetName val="ANALYSIS (PMC)"/>
      <sheetName val="earth work Road"/>
      <sheetName val="Hire -based on depr"/>
      <sheetName val="machinery charges road"/>
      <sheetName val="BP (2)"/>
      <sheetName val="earth work Railway"/>
      <sheetName val="DC - HMP Plant"/>
      <sheetName val="P&amp;M Dep"/>
      <sheetName val="Cal - 08-09"/>
      <sheetName val="Lead statement - 2008-09"/>
      <sheetName val="Bitumen-2008-09"/>
      <sheetName val="INPUT"/>
      <sheetName val="13 (2)"/>
      <sheetName val="12 (20%)"/>
      <sheetName val="13 (20%)"/>
      <sheetName val="14 (20%)"/>
      <sheetName val="15 (2)"/>
      <sheetName val="Market Rate"/>
      <sheetName val="Material Rate Variation"/>
      <sheetName val="sc bills"/>
      <sheetName val="Top Sheet 1 "/>
      <sheetName val="cf abstract"/>
      <sheetName val="cf sch31.07.07"/>
      <sheetName val="CASHFLOW"/>
      <sheetName val="QTY Plan_Prime cost"/>
      <sheetName val="Itemwise Qty plan &amp; Gross Bill"/>
      <sheetName val="Summary 1"/>
      <sheetName val="BOQ_New 1"/>
      <sheetName val="RA Balance items"/>
      <sheetName val="Staff Expenses 1"/>
      <sheetName val="Lease &amp; Rentals 1"/>
      <sheetName val="Office &amp; Admn 1"/>
      <sheetName val="Input 1"/>
      <sheetName val="Bitumen Calculations 1"/>
      <sheetName val="P&amp;M Charges"/>
      <sheetName val="Tech Data"/>
      <sheetName val="Overhead summary"/>
      <sheetName val="Qnty planned"/>
      <sheetName val="PROGRM -2"/>
      <sheetName val="SC WO rates"/>
      <sheetName val="Working Rates"/>
      <sheetName val="Detailed Expenditure Breakup"/>
      <sheetName val="Expenditure det"/>
      <sheetName val="Note Sheet"/>
      <sheetName val="notesheet"/>
      <sheetName val="Syn-pkg-1"/>
      <sheetName val="Syn-pkg-2"/>
      <sheetName val="Jhar. BOQ.I,II"/>
      <sheetName val="Machinery Costing"/>
      <sheetName val="Site overheads"/>
      <sheetName val="PMC BP"/>
      <sheetName val="PMC Mach"/>
      <sheetName val="Drain calculations"/>
      <sheetName val="Con Pro.I"/>
      <sheetName val="mobilisation"/>
      <sheetName val="Con Pro.II"/>
      <sheetName val="Escl"/>
      <sheetName val="Layout"/>
      <sheetName val="Qty"/>
      <sheetName val="Elec Items"/>
      <sheetName val="Synops"/>
      <sheetName val="Abstract ( Depre)"/>
      <sheetName val="C.P. BOQ"/>
      <sheetName val="BitAll"/>
      <sheetName val="A17"/>
      <sheetName val="ANNX A 17"/>
      <sheetName val="A18"/>
      <sheetName val="ANNX A 18"/>
      <sheetName val="A19"/>
      <sheetName val="ANNX A 19"/>
      <sheetName val="A20"/>
      <sheetName val="ANNX A 20"/>
      <sheetName val="A21"/>
      <sheetName val="ANNX A 21"/>
      <sheetName val="A 22"/>
      <sheetName val="A 23"/>
      <sheetName val="Revised"/>
      <sheetName val="Revised (2)"/>
      <sheetName val="S-Curve"/>
      <sheetName val="Rate analysis-civil"/>
      <sheetName val="Concrete ana"/>
      <sheetName val="masonry"/>
      <sheetName val="reinf"/>
      <sheetName val="SoA Abstr."/>
      <sheetName val="SoA Bre"/>
      <sheetName val="CoA- Abst."/>
      <sheetName val="CoA Bre"/>
      <sheetName val="Work Prog"/>
      <sheetName val="C.Flow - WORKING"/>
      <sheetName val="C.Flow - ABS"/>
      <sheetName val="Crude tank  "/>
      <sheetName val="WATER DRAIN TANKS"/>
      <sheetName val="HDT HSD"/>
      <sheetName val="REFRIGERATED LPG"/>
      <sheetName val="NAPHTHA ST"/>
      <sheetName val="MS PREMIUM"/>
      <sheetName val="DPK AND SKO"/>
      <sheetName val="HSD DIESEL EXPORT ST"/>
      <sheetName val="HSD DIESEL STORAGE TANK"/>
      <sheetName val="MS REGULAR"/>
      <sheetName val="SULPHUR STORAGE TANKS"/>
      <sheetName val="LPG"/>
      <sheetName val="PROPYLENE"/>
      <sheetName val="Abstruct"/>
      <sheetName val="Major material list"/>
      <sheetName val="Coke Drum Str - BOQ"/>
      <sheetName val="Analysis-Civil"/>
      <sheetName val="CD errection cost"/>
      <sheetName val="BP-PMC"/>
      <sheetName val="SoA"/>
      <sheetName val="SoA Breakup"/>
      <sheetName val="CoA"/>
      <sheetName val="Out Flow PMC"/>
      <sheetName val="Syn-pkg-3"/>
      <sheetName val="Syn-pkg-4"/>
      <sheetName val="Top Sheet (2)"/>
      <sheetName val="Loading (2)"/>
      <sheetName val="Jhar. BOQ.III,IV"/>
      <sheetName val="Con Pro.III"/>
      <sheetName val="Con Pro.IV"/>
      <sheetName val="Road Works"/>
      <sheetName val="site rates"/>
      <sheetName val="220 kV-Eqpt.-fdn."/>
      <sheetName val="400 kV-Eqpt.fdn."/>
      <sheetName val="Tower &amp; LM Foundation"/>
      <sheetName val="Transformer FDN"/>
      <sheetName val="Transformer FDN.Drawing"/>
      <sheetName val="Transformer FDN 1"/>
      <sheetName val="Abs 4 L"/>
      <sheetName val="Abs 6 L"/>
      <sheetName val="Ref Ab"/>
      <sheetName val="OHs"/>
      <sheetName val="T-2 material"/>
      <sheetName val="T Plaza boq"/>
      <sheetName val="C.P"/>
      <sheetName val="T plaza"/>
      <sheetName val="civil cost (Sun)"/>
      <sheetName val="Topsheet"/>
      <sheetName val="SK BOQ Pkg-1"/>
      <sheetName val="Analysis "/>
      <sheetName val="Str.Qu."/>
      <sheetName val="AP-1(Electrical BOQ)"/>
      <sheetName val="machinery available soil"/>
      <sheetName val="MAJ Qtys HORR"/>
      <sheetName val="Crusher "/>
      <sheetName val="Shuttering Cost"/>
      <sheetName val="con pro."/>
      <sheetName val="Syn of Sk -Pkg1"/>
      <sheetName val="CoA Breakup"/>
      <sheetName val="Fire Wall-NEW"/>
      <sheetName val="Recator"/>
      <sheetName val="Cab Tre dc yard"/>
      <sheetName val="Cab Tre-ac yard"/>
      <sheetName val="AC FILTER YARD"/>
      <sheetName val="Ac Yard Equipments"/>
      <sheetName val="DC YARD TOWERS"/>
      <sheetName val="DC Yard Equipments"/>
      <sheetName val="AC YARD TOWERS"/>
      <sheetName val="changes"/>
      <sheetName val="BOQ total"/>
      <sheetName val="BOQ - AC Switchyard"/>
      <sheetName val="BOQ DC YARD"/>
      <sheetName val="BOQ Buildings -final-BALLIA"/>
      <sheetName val="Control Bldg"/>
      <sheetName val="Adani Haryana_VH"/>
      <sheetName val="Valve Hall including AHU"/>
      <sheetName val="AP-7(synopsis)"/>
      <sheetName val="Summary AP7"/>
      <sheetName val="BOQ AP 7"/>
      <sheetName val="MAJ Qtys Ap"/>
      <sheetName val="Qty's calc."/>
      <sheetName val="Elect_"/>
      <sheetName val="Cost summary (test)"/>
      <sheetName val="Cost summary (2)"/>
      <sheetName val="Activity summary"/>
      <sheetName val="Commission fees"/>
      <sheetName val="FUNCTION"/>
      <sheetName val="BLOCK-A (MEA.SHEET)"/>
      <sheetName val="GIFT"/>
      <sheetName val="A"/>
      <sheetName val="Form 1"/>
      <sheetName val="Form 2"/>
      <sheetName val="Form 3"/>
      <sheetName val="Form 4"/>
      <sheetName val="Form 5"/>
      <sheetName val="Form 6"/>
      <sheetName val="Form 7"/>
      <sheetName val="Form 8"/>
      <sheetName val="Form 9"/>
      <sheetName val="Form 10"/>
      <sheetName val="Form 11"/>
      <sheetName val="S1BOQ"/>
      <sheetName val="S2groupcode"/>
      <sheetName val="S3workplanqty"/>
      <sheetName val="S3workplanamt"/>
      <sheetName val="S4timecycle"/>
      <sheetName val="S5escalation"/>
      <sheetName val="S6MATqty-code"/>
      <sheetName val="S7MATqty-grp"/>
      <sheetName val="S8MATexp-code"/>
      <sheetName val="S9wastage"/>
      <sheetName val="S10bomat"/>
      <sheetName val="S11EQPnorm"/>
      <sheetName val="S12EQPhrs"/>
      <sheetName val="S13cons"/>
      <sheetName val="S14spares"/>
      <sheetName val="S16Elec"/>
      <sheetName val="S15POL"/>
      <sheetName val="S17power"/>
      <sheetName val="S18EQPplan"/>
      <sheetName val="S19cap"/>
      <sheetName val="S20MSE Items"/>
      <sheetName val="S21Subcon"/>
      <sheetName val="S22PRW"/>
      <sheetName val="chart as per norms"/>
      <sheetName val="Officer"/>
      <sheetName val="staff &amp; DP"/>
      <sheetName val="S23ManNos"/>
      <sheetName val="S24Mancost"/>
      <sheetName val="S25EQPrep"/>
      <sheetName val="S26EQPhire"/>
      <sheetName val="S27EQPlease"/>
      <sheetName val="Working 1"/>
      <sheetName val="S28Rev"/>
      <sheetName val="Prelim-wrk-detail"/>
      <sheetName val="S29Prelitem"/>
      <sheetName val="S30Prelplant"/>
      <sheetName val="S31Prelitemdet"/>
      <sheetName val="S32Prelexp"/>
      <sheetName val="S33Prelexpdet"/>
      <sheetName val="S34Dircost"/>
      <sheetName val="S35Indircost"/>
      <sheetName val="S36Prelimcost"/>
      <sheetName val="S37UnitCost"/>
      <sheetName val="S38stock"/>
      <sheetName val="S39liab"/>
      <sheetName val="S40Milestones"/>
      <sheetName val="S41MatProcurement"/>
      <sheetName val="S42HSE"/>
      <sheetName val="S43Taxation"/>
      <sheetName val="S44 Depriciation"/>
      <sheetName val="S45 Refurbishment Charges"/>
      <sheetName val="AS-9 Schedule"/>
      <sheetName val="Schedule Qty"/>
      <sheetName val="BOQ Distribution"/>
      <sheetName val="Bill No__1"/>
      <sheetName val="Bill No__2"/>
      <sheetName val="Bill No__3"/>
      <sheetName val="Bill No__4"/>
      <sheetName val="Bill No__5"/>
      <sheetName val="Bill No__6"/>
      <sheetName val="Bill No__7"/>
      <sheetName val="Bill No__8"/>
      <sheetName val="Bill No__9"/>
      <sheetName val="Bill No__10"/>
      <sheetName val="Bill No__11"/>
      <sheetName val="Bill No__12"/>
      <sheetName val="Bill No__13"/>
      <sheetName val="DPR Apr'09"/>
      <sheetName val="tracking"/>
      <sheetName val="tracking (2)"/>
      <sheetName val="Alphabetical List (HO)"/>
      <sheetName val="Floorwise List "/>
      <sheetName val="Mobile &amp; Residence No."/>
      <sheetName val="Fax Nos (HO)"/>
      <sheetName val="Site Details"/>
      <sheetName val="Office Details"/>
      <sheetName val="Site-PM-contact no's"/>
      <sheetName val="HREL"/>
      <sheetName val="LAVASA-MUMBAI"/>
      <sheetName val="HCC Information System"/>
      <sheetName val="Tivoli"/>
      <sheetName val="IIIA WATER SUPPLY PROJECT"/>
      <sheetName val="Allahbad Bypass "/>
      <sheetName val="AP-8"/>
      <sheetName val="Assam Road Project"/>
      <sheetName val="Badarpur"/>
      <sheetName val="Bandra-Worli"/>
      <sheetName val="Chamera"/>
      <sheetName val="Chennai By Pass Mobile"/>
      <sheetName val="Chennai Bypass "/>
      <sheetName val="Chutak"/>
      <sheetName val="DELHI METRO"/>
      <sheetName val="DHAULIGANGA"/>
      <sheetName val="GOSHIKHURD"/>
      <sheetName val="GSHP-2"/>
      <sheetName val="KISHANGANGA"/>
      <sheetName val="KOODANKULAM"/>
      <sheetName val="KHARAGPUR "/>
      <sheetName val="KAANB - JUBAIL(SAUDI)"/>
      <sheetName val="Lavasa Site Mobiles"/>
      <sheetName val="LAVASA IPPBX"/>
      <sheetName val="LMNHP- 1 &amp; 2"/>
      <sheetName val="LMNHP- 3 &amp; 4"/>
      <sheetName val="Loharinag Pala"/>
      <sheetName val="Mughal Road "/>
      <sheetName val="Middle Vaitarna-Mobile"/>
      <sheetName val="Teesta"/>
      <sheetName val="TALA C1"/>
      <sheetName val="NAINI"/>
      <sheetName val="Paradip"/>
      <sheetName val="Punatsangchhu"/>
      <sheetName val="PURULIA JV"/>
      <sheetName val="Polavaram"/>
      <sheetName val="RJ-7"/>
      <sheetName val="RAPP 5 &amp; 6"/>
      <sheetName val="SBC "/>
      <sheetName val="Tara "/>
      <sheetName val=" URI - WLL &amp; EPBX"/>
      <sheetName val="URI-OFFICERS MOBILE "/>
      <sheetName val="Visakhapatnam"/>
      <sheetName val="Box-qtys "/>
      <sheetName val="TimeCycle"/>
      <sheetName val="BOX-NCW"/>
      <sheetName val="BOX-ECW"/>
      <sheetName val="BOX-PANSKURA"/>
      <sheetName val="UNP-QTY-CYCLE"/>
      <sheetName val="UNP-NCW "/>
      <sheetName val="UNP-ECW"/>
      <sheetName val="UNPSHUT"/>
      <sheetName val="SLABMNBDATA"/>
      <sheetName val="SLABMNB-ECW"/>
      <sheetName val="PSCMNBDATA"/>
      <sheetName val="PSCMNB-NCW"/>
      <sheetName val="PSC-MNB-ECW"/>
      <sheetName val="4-BOX-MNBDATA"/>
      <sheetName val="4-BOX-MNB"/>
      <sheetName val="3-BOXMNBDATA"/>
      <sheetName val="3-BOXMNB102-NCW"/>
      <sheetName val="BOXMNBDATA102-ECW"/>
      <sheetName val="BOXMNB102-ECW"/>
      <sheetName val="3-BOXMNB75"/>
      <sheetName val="MNBSHUT"/>
      <sheetName val="PIPE"/>
      <sheetName val="TIMECYCLE-PIPE"/>
      <sheetName val="PIPE-DETAIL"/>
      <sheetName val="Bridge-Data"/>
      <sheetName val="strplnf"/>
      <sheetName val="MSE ITEMS"/>
      <sheetName val="HP-QTY"/>
      <sheetName val="Cul_detail"/>
      <sheetName val="HP"/>
      <sheetName val="HP Sts"/>
      <sheetName val="Slab"/>
      <sheetName val="Sl Sts"/>
      <sheetName val="M-F-03"/>
      <sheetName val="M-C"/>
      <sheetName val="M-J-03"/>
      <sheetName val="Proj ManStr"/>
      <sheetName val="Proj Mancost"/>
      <sheetName val="Abs Proj ManSt"/>
      <sheetName val="norms"/>
      <sheetName val="format"/>
      <sheetName val="MJB-1"/>
      <sheetName val="MJB-2"/>
      <sheetName val="MJB-3"/>
      <sheetName val="UNP-2"/>
      <sheetName val="UNP-4"/>
      <sheetName val="OVP"/>
      <sheetName val="VDT-1"/>
      <sheetName val="VDT-2"/>
      <sheetName val="VDT-3"/>
      <sheetName val="sheath"/>
      <sheetName val="cables"/>
      <sheetName val="fpcc set 1"/>
      <sheetName val="fpcc set 2"/>
      <sheetName val="danamic set 1 "/>
      <sheetName val="danamic set 2"/>
      <sheetName val="sheathing"/>
      <sheetName val="DPR"/>
      <sheetName val="BOQ Supporting sheet -for SAP"/>
      <sheetName val="Pare_Documents"/>
      <sheetName val="Structures"/>
      <sheetName val="Detail CD"/>
      <sheetName val="Cofferdams"/>
      <sheetName val="Pare_TC"/>
      <sheetName val="Equip areawise_Client"/>
      <sheetName val="Equip mthwise_Client"/>
      <sheetName val="Equip areawise_Int"/>
      <sheetName val="Equip mthwise_Int"/>
      <sheetName val="HCC F 01 09 56 Cap"/>
      <sheetName val="Dumpers + T mixers"/>
      <sheetName val="SuperSwinger"/>
      <sheetName val="Gantry"/>
      <sheetName val="Mix"/>
      <sheetName val="BOQ (Filled)"/>
      <sheetName val="Month crushing"/>
      <sheetName val="BOQ Supporting Sheet"/>
      <sheetName val="Pare_Dam Excn"/>
      <sheetName val="WC_Dam lift"/>
      <sheetName val="Pare_Con Area"/>
      <sheetName val="Pare_Con Lift Qty_R1"/>
      <sheetName val="Pare_Cons Grt"/>
      <sheetName val="Pare_TC (2)"/>
      <sheetName val="S0 Key dates"/>
      <sheetName val="S11AEQPnorm"/>
      <sheetName val="S11BEQPnorm"/>
      <sheetName val="Form1 "/>
      <sheetName val="Form 4-rev-1"/>
      <sheetName val="Form 5-rev-1"/>
      <sheetName val="S3workplan"/>
      <sheetName val="S4cycle"/>
      <sheetName val="S5 escl-1"/>
      <sheetName val="S5 escl-2"/>
      <sheetName val="EQUIP NORMS Standard"/>
      <sheetName val="NORMs-1"/>
      <sheetName val="Equipments-details"/>
      <sheetName val="S16Elec."/>
      <sheetName val="S23Mancost"/>
      <sheetName val="S25EQPoutrep"/>
      <sheetName val="S27EQP-lease"/>
      <sheetName val="S31 PRE-EXP"/>
      <sheetName val="S41-MatProcurement"/>
      <sheetName val="S42HSE "/>
      <sheetName val="Season1 program"/>
      <sheetName val="MaterialPrice"/>
      <sheetName val="S5Esc"/>
      <sheetName val="S7Matqty-group"/>
      <sheetName val="S12-Subtotals"/>
      <sheetName val="load&amp;DG"/>
      <sheetName val="S18Eqplan"/>
      <sheetName val="DEPRI"/>
      <sheetName val="S20MSEitems"/>
      <sheetName val="S23Mannos."/>
      <sheetName val="Officer Budget Form"/>
      <sheetName val="S29PrelimItem"/>
      <sheetName val="S31Preitem"/>
      <sheetName val="S33prelexdet"/>
      <sheetName val="S39Liability"/>
      <sheetName val="prel. working"/>
      <sheetName val="dept recov."/>
      <sheetName val="HO EXPS"/>
      <sheetName val="Work Plan C-4"/>
      <sheetName val="S4cycle IV"/>
      <sheetName val="S4cycle V"/>
      <sheetName val="S4cycle VI"/>
      <sheetName val="S4cycle Lin"/>
      <sheetName val=" linked data"/>
      <sheetName val="S5escl"/>
      <sheetName val="Mat Norms"/>
      <sheetName val="CPPL"/>
      <sheetName val="matreqp5"/>
      <sheetName val="Eqp Mnth(main)"/>
      <sheetName val="Equp.wo"/>
      <sheetName val="Crushing Plant"/>
      <sheetName val="cal con pu"/>
      <sheetName val="MSE-DATA"/>
      <sheetName val="S2groupc"/>
      <sheetName val="Esc 12"/>
      <sheetName val="PAYMENT"/>
      <sheetName val="MEMORANDUM"/>
      <sheetName val="Esc 11"/>
      <sheetName val="Esc 10"/>
      <sheetName val="esc 9"/>
      <sheetName val="esc 8"/>
      <sheetName val="esc 7"/>
      <sheetName val="ESC 6"/>
      <sheetName val="ESC 5"/>
      <sheetName val="ESC.4"/>
      <sheetName val="ESC.3"/>
      <sheetName val="Sheet4 "/>
      <sheetName val="XXXXX"/>
      <sheetName val="XXXX0"/>
      <sheetName val="PRELIM"/>
      <sheetName val="EQPTS LIST"/>
      <sheetName val="RESOURCE"/>
      <sheetName val="DESIGN MIX"/>
      <sheetName val="LEAD&amp;EFF."/>
      <sheetName val="JAN25"/>
      <sheetName val="Pare-Progress"/>
      <sheetName val="Work Plan Backup"/>
      <sheetName val="Fincl. Graph"/>
      <sheetName val="Crushing Plant Backup"/>
      <sheetName val="Eqplan"/>
      <sheetName val="D2&amp;3-PRELIMINARY-ITEMWISE"/>
      <sheetName val="D4&amp;5-PRILIMINARY-EXP"/>
      <sheetName val="REVENUE"/>
      <sheetName val="Exp-details"/>
      <sheetName val="BOQ "/>
      <sheetName val="BOQ lot IV A"/>
      <sheetName val="BOQ  lot IV B"/>
      <sheetName val="AD"/>
      <sheetName val=" (Annexure 1)All Faces "/>
      <sheetName val="All RA's LOT A"/>
      <sheetName val="Escalation Indices RA 6"/>
      <sheetName val="(Annexure 2)"/>
      <sheetName val=" (Annexure 1)"/>
      <sheetName val="Dewatering 1.1"/>
      <sheetName val="UG Exv 3.1"/>
      <sheetName val="Line Drilling 3.2"/>
      <sheetName val="Extra for Haul. Excav. Mat. 3.4"/>
      <sheetName val="Rock bolts 25mm Upto 5m 4.1.1"/>
      <sheetName val="Rock bolts 25mm more 5m 4.1.2"/>
      <sheetName val="Rock bolt 32 more than 5m 4.2.2"/>
      <sheetName val="Wiremesh 4.7.2"/>
      <sheetName val="Drilling for Pregrouting 4.12"/>
      <sheetName val="Grout Operation 4.12.1"/>
      <sheetName val="Cement for Pregrouting 4.12.2"/>
      <sheetName val="Drilling for forepoling 4. 13"/>
      <sheetName val="Grout Operation 4.13.1"/>
      <sheetName val="Cement for forepoling 4.13.2"/>
      <sheetName val="40-50 mm SFRS 5.1"/>
      <sheetName val="75mm Shotcrete 5.2"/>
      <sheetName val="Admixture"/>
      <sheetName val="Drilling of PreDrain holes 7.1"/>
      <sheetName val="Drilling of instrumentation"/>
      <sheetName val="Instrumentation Load cell"/>
      <sheetName val="Instrumentation MPBX"/>
      <sheetName val="Instrumentation Convergence bol"/>
      <sheetName val="DEFORMED REINFORCEMENT 11.1"/>
      <sheetName val="Pir Panjal VB CTC"/>
      <sheetName val="S0 Keydates"/>
      <sheetName val="S4 CycleTime"/>
      <sheetName val="Depri &amp; Refu"/>
      <sheetName val="Depri &amp; Refu link"/>
      <sheetName val="Working-sheet"/>
      <sheetName val="VB Combined"/>
      <sheetName val="Work Programm"/>
      <sheetName val="Cut nd Cover Qty"/>
      <sheetName val="MIS (VI)"/>
      <sheetName val="MIS (I) Liab"/>
      <sheetName val="Pir Panjal VA CTC"/>
      <sheetName val="Approach"/>
      <sheetName val="S0-KEYDATES"/>
      <sheetName val="S4CycleTime"/>
      <sheetName val="Pir VA (2)"/>
      <sheetName val="VA Combined (R1 17-02)"/>
      <sheetName val="VA"/>
      <sheetName val="Mining BOQ Amount"/>
      <sheetName val="Linning BOQ AMOUNT "/>
      <sheetName val="trial balance(SAP)"/>
      <sheetName val="MIS MODULE 1"/>
      <sheetName val="MOD-II"/>
      <sheetName val="MIS MODULE III"/>
      <sheetName val="MIS MODULE IV"/>
      <sheetName val="CUML_PROFITABILITY"/>
      <sheetName val="MIS MODULE V"/>
      <sheetName val="MIS MODULE VI"/>
      <sheetName val="MIS MODULE VII"/>
      <sheetName val="MIS MODULE VIII"/>
      <sheetName val="MIS MODULE IX"/>
      <sheetName val="MIS MODULE X"/>
      <sheetName val="MISMODULE11"/>
      <sheetName val="preliminary charging"/>
      <sheetName val="Anal.Profit"/>
      <sheetName val="Group"/>
      <sheetName val="Catalog Summ"/>
      <sheetName val="Equipment - Details"/>
      <sheetName val="As Per Acc"/>
      <sheetName val="Form 7-new"/>
      <sheetName val="LIABILITY"/>
      <sheetName val="INDENT-COLLECTION"/>
      <sheetName val="FUND INDENT"/>
      <sheetName val="Form 5-New"/>
      <sheetName val="Pir Panjal Combined CTC"/>
      <sheetName val="Quantity Calculation - BOQ"/>
      <sheetName val="upto-mar-11"/>
      <sheetName val="MIS MOD-II"/>
      <sheetName val="BASIC RATES"/>
      <sheetName val="PPVA"/>
      <sheetName val="PPVB"/>
      <sheetName val="Budget Note"/>
      <sheetName val="S16Elec (KWh)"/>
      <sheetName val="CSR expenses"/>
      <sheetName val="Agg. cal"/>
      <sheetName val="S4timecycle "/>
      <sheetName val="S5escalation "/>
      <sheetName val="S18EQPplan "/>
      <sheetName val="USB CTC"/>
      <sheetName val="Pare CTC"/>
      <sheetName val="Pivot"/>
      <sheetName val="All Transfer Records"/>
      <sheetName val="Transfer Recs Covered"/>
      <sheetName val="CTC"/>
      <sheetName val="S25Eqptoutside"/>
      <sheetName val="Refurbishment"/>
      <sheetName val="Sheet1 (4)"/>
      <sheetName val="MARCH"/>
      <sheetName val="Sitewise GR(APR-MAY07)"/>
      <sheetName val="Sitewise GR(June07)"/>
      <sheetName val="Main"/>
      <sheetName val="HO &amp; Works"/>
      <sheetName val="Quarterwise 6+3"/>
      <sheetName val="Quarterwise"/>
      <sheetName val="Share Div 6 +3"/>
      <sheetName val="Share Div"/>
      <sheetName val="S Receipts 6+3"/>
      <sheetName val="S Receipts"/>
      <sheetName val="S Receipt HO"/>
      <sheetName val="570001"/>
      <sheetName val="570021"/>
      <sheetName val="Exch diff 6+3"/>
      <sheetName val="Exch-diff New"/>
      <sheetName val="Birthday (2)"/>
      <sheetName val="Marriage (2)"/>
      <sheetName val="GRI Background"/>
      <sheetName val="Financial Implications- CC"/>
      <sheetName val="Financial Assistance from Govt."/>
      <sheetName val="Human Rights Screening"/>
      <sheetName val="Incidents of Discrimination"/>
      <sheetName val="Risks to Collective Bargaining"/>
      <sheetName val="Public Policy and Lobbying"/>
      <sheetName val="Duty Drawback Material"/>
      <sheetName val="equipment norms Backup"/>
      <sheetName val="dUTY dRAWBACK pol"/>
      <sheetName val="pr_cal"/>
      <sheetName val="Process"/>
      <sheetName val="Basic Material Rate"/>
      <sheetName val="BP Cost"/>
      <sheetName val="Rate Analysis- Earth work"/>
      <sheetName val="Rate Analysis-Misc "/>
      <sheetName val="Finishing"/>
      <sheetName val="Plant Hire Pile"/>
      <sheetName val="Rate Analysis-Pile"/>
      <sheetName val="Rate Analysis- Concrete"/>
      <sheetName val="Clarification"/>
      <sheetName val="Rate analysis - EW"/>
      <sheetName val="masonary"/>
      <sheetName val="Conc analysis"/>
      <sheetName val="Rate Analysis-Misc"/>
      <sheetName val="Rate Anaysis-Finish"/>
      <sheetName val="Rate Analysis-Finish1"/>
      <sheetName val="Content-Technical"/>
      <sheetName val="Org-Chart"/>
      <sheetName val="Manpower Sche"/>
      <sheetName val="equipment Sche"/>
      <sheetName val="Tools"/>
      <sheetName val="Separator Sheet"/>
      <sheetName val="Database"/>
      <sheetName val="E-Core version"/>
      <sheetName val="Laptop Loan Req Form"/>
      <sheetName val="Laptop Release Form"/>
      <sheetName val="Railway Deposit"/>
      <sheetName val="BOQ Thum"/>
      <sheetName val="PMC mach "/>
      <sheetName val="Crusher-PMC"/>
      <sheetName val="L.map"/>
      <sheetName val="Ele. workable Rates"/>
      <sheetName val="Module5"/>
      <sheetName val="Module4"/>
      <sheetName val="Module3"/>
      <sheetName val="Module7"/>
      <sheetName val="Module6"/>
      <sheetName val="Module8"/>
      <sheetName val="Module9"/>
      <sheetName val="R1"/>
      <sheetName val="R2"/>
      <sheetName val="R3"/>
      <sheetName val="Module2"/>
      <sheetName val="Module1"/>
      <sheetName val="BOQ_Summary"/>
      <sheetName val="BOQ_HVAC, Plumbing &amp; Control"/>
      <sheetName val="HVAC Equip. Loading Data"/>
      <sheetName val="Attachment #1"/>
      <sheetName val="Attachment #2"/>
      <sheetName val="Attachment #3"/>
      <sheetName val="Attachment #4"/>
      <sheetName val="Budgetory price-to submit"/>
      <sheetName val="Budgetory price-R2 "/>
      <sheetName val="Costing summery"/>
      <sheetName val="Ash Dyke"/>
      <sheetName val="Erection-Mech"/>
      <sheetName val="E&amp;I mHr-Consu cost"/>
      <sheetName val="W-Cost-Est-Mech"/>
      <sheetName val="Concrete analysis"/>
      <sheetName val="Shuttering analysis"/>
      <sheetName val="DAF-1"/>
      <sheetName val="Rekap"/>
      <sheetName val="BQ"/>
      <sheetName val="ANALISA RAB"/>
      <sheetName val="Analisa Teknik"/>
      <sheetName val="UPAH + ALAT"/>
      <sheetName val="Analisa"/>
      <sheetName val="Bahan"/>
      <sheetName val="Upah"/>
      <sheetName val="Sub"/>
      <sheetName val="Gaji"/>
      <sheetName val=" BU"/>
      <sheetName val="MU"/>
      <sheetName val="Peralatan"/>
      <sheetName val="Alat"/>
      <sheetName val="PL. Ratu"/>
      <sheetName val="Indramayu"/>
      <sheetName val="BQ "/>
      <sheetName val="Dash b"/>
      <sheetName val="Summery7"/>
      <sheetName val="BQpaket7"/>
      <sheetName val="analysis2"/>
      <sheetName val="DHsat"/>
      <sheetName val="basic price"/>
      <sheetName val="SCHEDULE"/>
      <sheetName val="an-tek"/>
      <sheetName val="ProdAlat"/>
      <sheetName val="ALAT JLN"/>
      <sheetName val="an-alat"/>
      <sheetName val="anl pump hs"/>
      <sheetName val="MOMDEMOB"/>
      <sheetName val="ebc"/>
      <sheetName val="struc"/>
      <sheetName val="1000"/>
      <sheetName val="1200 &amp;1400"/>
      <sheetName val="boughtout"/>
      <sheetName val="erect"/>
      <sheetName val="hours"/>
      <sheetName val="erec"/>
      <sheetName val="belt-conv"/>
      <sheetName val="E &amp; I"/>
      <sheetName val="CABLE BULK"/>
      <sheetName val="Module1 "/>
      <sheetName val="計算式"/>
      <sheetName val="DC - Dozer"/>
      <sheetName val="2.9. Payment Balance"/>
      <sheetName val="wage- non wage"/>
      <sheetName val="WORKING ESTIMATE"/>
      <sheetName val="Specification"/>
      <sheetName val="new data"/>
      <sheetName val="work  sheet"/>
      <sheetName val="inputssr"/>
      <sheetName val="schedule A"/>
      <sheetName val="Eligibility"/>
      <sheetName val="D-A-Est."/>
      <sheetName val="Checkslip"/>
      <sheetName val="Details (2)"/>
      <sheetName val="RMR(Metals)"/>
      <sheetName val="Average RMR"/>
      <sheetName val="Data(Mtc.) (F)"/>
      <sheetName val="Data( KM Stone)"/>
      <sheetName val="Data( HM Stone)"/>
      <sheetName val="Data( Guard Stone)"/>
      <sheetName val="2-6 CD work"/>
      <sheetName val="CD2-2"/>
      <sheetName val="cd 2Rows 3-6"/>
      <sheetName val="Slab Culvert "/>
      <sheetName val="Lead Y-G Road"/>
      <sheetName val="Recording"/>
      <sheetName val="comp stmt"/>
      <sheetName val="L.S LEVLS"/>
      <sheetName val=" LS"/>
      <sheetName val="tbmLEVLS (2)"/>
      <sheetName val="One vent Pipe"/>
      <sheetName val="Four vents"/>
      <sheetName val="two vents"/>
      <sheetName val="Designs"/>
      <sheetName val="3Vents"/>
      <sheetName val="Abut"/>
      <sheetName val="Pier"/>
      <sheetName val="Speci"/>
      <sheetName val="One vent "/>
      <sheetName val="Lead statement (2)"/>
      <sheetName val="Lead (2)"/>
      <sheetName val="Data (2)"/>
      <sheetName val="XXXXXXXXXXXXX"/>
      <sheetName val="6.5% (2)"/>
      <sheetName val="est (2)"/>
      <sheetName val="XXXXXXXXXXXX0"/>
      <sheetName val="Abstract (2)"/>
      <sheetName val="key (2)"/>
      <sheetName val="pro-B (2)"/>
      <sheetName val="est  (mord)"/>
      <sheetName val="est(old) "/>
      <sheetName val="6.5%"/>
      <sheetName val="10%"/>
      <sheetName val="Spec "/>
      <sheetName val="Sketch (2)"/>
      <sheetName val="1-800"/>
      <sheetName val="seig"/>
      <sheetName val="Sketch"/>
      <sheetName val="Qmap"/>
      <sheetName val="GSB2"/>
      <sheetName val="WMM2"/>
      <sheetName val="II nd &amp;  PART Bill"/>
      <sheetName val="I st &amp;  PART Bill"/>
      <sheetName val="GSB1"/>
      <sheetName val="GSB"/>
      <sheetName val="measures"/>
      <sheetName val="wmm11a"/>
      <sheetName val="Seign (2)"/>
      <sheetName val="GA (2)"/>
      <sheetName val="Abs est (2)"/>
      <sheetName val="Det est (2)"/>
      <sheetName val="C.D C.S"/>
      <sheetName val="Typical C.S (2)"/>
      <sheetName val="Road data (2)"/>
      <sheetName val="Abs est"/>
      <sheetName val="2-800"/>
      <sheetName val="Proposed sketch"/>
      <sheetName val="Cert-1"/>
      <sheetName val="Cert-1 (2)"/>
      <sheetName val="Q.Map"/>
      <sheetName val="Strip 10 to 20"/>
      <sheetName val="Strip 20to 30"/>
      <sheetName val="C.S"/>
      <sheetName val="BTLeads (2)"/>
      <sheetName val="LEAD FOR BT"/>
      <sheetName val="report (dummy)"/>
      <sheetName val="Areas"/>
      <sheetName val="retaining"/>
      <sheetName val="wing"/>
      <sheetName val="WorkSlipBriges"/>
      <sheetName val="AbsEstBridge"/>
      <sheetName val="AbsApp"/>
      <sheetName val="DetEstBridge"/>
      <sheetName val="Qua Map "/>
      <sheetName val="Det Apprches"/>
      <sheetName val="Lead-3"/>
      <sheetName val="spec rept "/>
      <sheetName val="Det Est -1"/>
      <sheetName val="spec rept"/>
      <sheetName val="Det - CDW"/>
      <sheetName val="AG lead "/>
      <sheetName val="Certificates (2)"/>
      <sheetName val="guide post data"/>
      <sheetName val="guide post data-link"/>
      <sheetName val="CP"/>
      <sheetName val="CrstDsn"/>
      <sheetName val="Rates 2014-15"/>
      <sheetName val="R wall D"/>
      <sheetName val="RecoveredExternalLink1"/>
      <sheetName val="Fee Rate Summary"/>
      <sheetName val="LEAD STATEMENT-2014-15"/>
      <sheetName val="Hire"/>
      <sheetName val="Data-2014-15"/>
      <sheetName val="buiding"/>
      <sheetName val="sumps and glsrs"/>
      <sheetName val="Doors,windows"/>
      <sheetName val="concrete data (2010-11)"/>
      <sheetName val="C.C.ROAD"/>
      <sheetName val="M.S pipe"/>
      <sheetName val="PH items"/>
      <sheetName val="DI-K7 &amp; K9 (2014-15)"/>
      <sheetName val="DI VALVES "/>
      <sheetName val="Rubber gaskets(2014-15)"/>
      <sheetName val="DI Specials (2014-15"/>
      <sheetName val="not req"/>
      <sheetName val="M 20 (2010-11)"/>
      <sheetName val="Domesetic con (2)"/>
      <sheetName val="Domesetic con"/>
      <sheetName val="New HSCs"/>
      <sheetName val="HSC"/>
      <sheetName val="7.COM AB"/>
      <sheetName val="7.COM DETAIL"/>
      <sheetName val="Door,Win Data"/>
      <sheetName val="6.staff AB"/>
      <sheetName val="6.staff qt det"/>
      <sheetName val="5.watch ABS"/>
      <sheetName val="5.watch DET"/>
      <sheetName val="pcc 1510"/>
      <sheetName val="LEAD STATEMENT-2016-17"/>
      <sheetName val="EARTH WORK-2016-17"/>
      <sheetName val="M.S-2016-17 "/>
      <sheetName val="Data-2016-17"/>
      <sheetName val="PH items-2016-17"/>
      <sheetName val="DI-K7 &amp; K9 (2016-17)"/>
      <sheetName val="HDPE&amp;RCC valves"/>
      <sheetName val="HDPE PIPE"/>
      <sheetName val="DI VALVES PN1.6"/>
      <sheetName val="Rubber gaskets(2016-17)"/>
      <sheetName val="CI &amp; DI Specials (2016-17)"/>
      <sheetName val="Doors "/>
      <sheetName val="EMBANKMENT"/>
      <sheetName val="CI WEIGHTS"/>
      <sheetName val="CI soft PN1"/>
      <sheetName val="SSTank"/>
      <sheetName val="BWSC (2)"/>
      <sheetName val="Data-2011-12"/>
      <sheetName val="DI-K7 &amp; K9 (2011-12)"/>
      <sheetName val="MS pipes"/>
      <sheetName val="Rubber gaskets(2010-11)"/>
      <sheetName val="DI VALVES PN1.6 (2)"/>
      <sheetName val="HDPE&amp;RCC"/>
      <sheetName val="PH-pipe lines"/>
      <sheetName val="LEAD STATEMENT-2011-12"/>
      <sheetName val="DI Specials (2011-12)"/>
      <sheetName val="CI Specials (2011-12) "/>
      <sheetName val="buiding "/>
      <sheetName val="elsr "/>
      <sheetName val="PSC (Cyl)"/>
      <sheetName val="Carting"/>
      <sheetName val="HDPE Specials"/>
      <sheetName val="not req1"/>
      <sheetName val="not req 2"/>
      <sheetName val="not req 3"/>
      <sheetName val="not req 4"/>
      <sheetName val="DI-K7 &amp; K9 (2010-11)"/>
      <sheetName val="DI SPECIALS"/>
      <sheetName val="DI-C-L-J (2010-11)O.D-450MM dia"/>
      <sheetName val="DI Specials (2010-11)"/>
      <sheetName val="CI Specials (2010-11) (2)"/>
      <sheetName val="DI SPECIALS (2)"/>
      <sheetName val="Zone-1"/>
      <sheetName val="Zone-2"/>
      <sheetName val="Zone-3"/>
      <sheetName val="Zone-3 (alt)"/>
      <sheetName val="PS1"/>
      <sheetName val="DESIGEN_RCC_CULVERT"/>
      <sheetName val="DESIGENS_HP_CULVERT"/>
      <sheetName val="El Data"/>
      <sheetName val="Basic Data"/>
      <sheetName val="Conv"/>
      <sheetName val="SP Report "/>
      <sheetName val="GF"/>
      <sheetName val="FF"/>
      <sheetName val="CIVL-ABS"/>
      <sheetName val="INT ELEC"/>
      <sheetName val="EXT Elec"/>
      <sheetName val="-WS-Det"/>
      <sheetName val="ABS-WS"/>
      <sheetName val=" Terrace"/>
      <sheetName val="det-cmpd"/>
      <sheetName val="Compound wall-ABS"/>
      <sheetName val="Detail ST (300 user)"/>
      <sheetName val="Septic tank (300 Nos)"/>
      <sheetName val="Detail Sump50000lit"/>
      <sheetName val="Sump 50000 lit(ABS)"/>
      <sheetName val="Borewell"/>
      <sheetName val="CC Road"/>
      <sheetName val="Road-ABS"/>
      <sheetName val="HVAC BOQ"/>
      <sheetName val="C-data"/>
      <sheetName val="WS-DATA"/>
      <sheetName val="Ele-Data"/>
      <sheetName val="Main Door"/>
      <sheetName val="D&amp;W DATA"/>
      <sheetName val="doors data final"/>
      <sheetName val="WINDOWS DATA final"/>
      <sheetName val="doors data"/>
      <sheetName val="CC Road data"/>
      <sheetName val="Elec DATAS-17-18"/>
      <sheetName val="Panel Data "/>
      <sheetName val="OUT to Mettuguda abs"/>
      <sheetName val="OUT to Mettuguda det"/>
      <sheetName val="OUT to sainikpuri abs"/>
      <sheetName val="OUT to sainikpuri det"/>
      <sheetName val="Ghanapur to OUT abs"/>
      <sheetName val="Ghanapur to OUT det"/>
      <sheetName val="Suraram to weigh bridge Abs"/>
      <sheetName val="Suraram to weigh bridge det"/>
      <sheetName val="Huda park to Lingampally abs "/>
      <sheetName val="Huda park to Lingampally det  "/>
      <sheetName val="Suraram to Huda park abs"/>
      <sheetName val="Suraram to Huda park det"/>
      <sheetName val="Ghanapur to Suraram jn. Abs"/>
      <sheetName val="Ghanapur to Suraram jn. det"/>
      <sheetName val="MS pipe Data"/>
      <sheetName val="MS pipe rates"/>
      <sheetName val="lowering and jointing of flange"/>
      <sheetName val="MS Flanges &amp; TPs"/>
      <sheetName val="Ms Bends &amp; tee's"/>
      <sheetName val="sluice valves"/>
      <sheetName val="Air valves over"/>
      <sheetName val="general data"/>
      <sheetName val="RCC valve chamber"/>
      <sheetName val="Scheme Area Details_Block__ C2"/>
      <sheetName val="DATA-2005-06"/>
      <sheetName val="Sheet"/>
      <sheetName val="Amendments"/>
      <sheetName val="Bld.SSR"/>
      <sheetName val="SSR -Sani "/>
      <sheetName val="Elec.SSR"/>
      <sheetName val="Irri-SSR"/>
      <sheetName val="PH- SSR"/>
      <sheetName val="R &amp; B.SSR"/>
      <sheetName val="RCC Pipes"/>
      <sheetName val="PH-HDPE"/>
      <sheetName val="PH-PVC"/>
      <sheetName val="DI-Pipes &amp; Spe"/>
      <sheetName val="CI.Spe"/>
      <sheetName val="DI-Valves"/>
      <sheetName val="CI-Valves"/>
      <sheetName val="Bolts&amp; rings"/>
      <sheetName val="MH-Covers"/>
      <sheetName val="Notes"/>
      <sheetName val="Dist.Lines-150-old"/>
      <sheetName val="NW-GA"/>
      <sheetName val="GA-GVMC -NW(Com) "/>
      <sheetName val="GA-GVMC -NW "/>
      <sheetName val="Dist.Lines-100"/>
      <sheetName val="Dist-Lines -500"/>
      <sheetName val="Dist-Lines"/>
      <sheetName val="Dist.Lines-150"/>
      <sheetName val="GA-GVMC -NW  (2)"/>
      <sheetName val="GA-GVMC -NW. "/>
      <sheetName val="Dist-Lines B-1 "/>
      <sheetName val="Dist-Lines-Final checked"/>
      <sheetName val="Pumping mains-"/>
      <sheetName val="Feeder main-old"/>
      <sheetName val="Dist-Lines -B-2"/>
      <sheetName val="Dist-Lines -B-3"/>
      <sheetName val="Dist-Lines B-4"/>
      <sheetName val="Dist-Lines B-5"/>
      <sheetName val="Dist-Lines -B-6"/>
      <sheetName val="Dist-Lines -B-7"/>
      <sheetName val="Dist-Lines -B-8"/>
      <sheetName val="Dist-Lines -B-9"/>
      <sheetName val="Dist-Lines -B-10"/>
      <sheetName val="Dist-Lines -B-11"/>
      <sheetName val="Dist-Lines -B-12"/>
      <sheetName val="Dist-Lines -B-13"/>
      <sheetName val="Dist-Lines -B-14"/>
      <sheetName val="Dist-Lines -B-15"/>
      <sheetName val="Dist-Lines -B-16"/>
      <sheetName val="Feeder mains- 1"/>
      <sheetName val="Feeder mains- 2"/>
      <sheetName val="Feeder mains- (1)"/>
      <sheetName val="Feeder mains-up to 800"/>
      <sheetName val="Pumping Main-800mm"/>
      <sheetName val="ELSR-600 KL-Z-2"/>
      <sheetName val="750 KL GLSR-Z-3"/>
      <sheetName val="ELSR-750 KL-Z-3"/>
      <sheetName val="ELSR-500 KL-Z-4"/>
      <sheetName val="500 KL GLSR-Z-4"/>
      <sheetName val="ELSR-200KL-Z-7"/>
      <sheetName val="ELSR-1850 KL-Z-8"/>
      <sheetName val="1850 KL GLSR-Z-8"/>
      <sheetName val="ELSR-200KL-Z-9"/>
      <sheetName val="800 KL GLSR-Z-11"/>
      <sheetName val="900 KL GLSR-Z-12"/>
      <sheetName val="ELSR-2500 KL-Z-13"/>
      <sheetName val="ELSR-2400 KL-Z-14"/>
      <sheetName val="ELSR-1200 KL-Z-15"/>
      <sheetName val="ELSR-2000 KL-Z-16"/>
      <sheetName val="Pumping Main-500mm-(2)"/>
      <sheetName val="Pumping Main-450mm-(3)"/>
      <sheetName val="Pumping Main-(4)"/>
      <sheetName val="350 KL GLSR"/>
      <sheetName val="1000 KL Sump-"/>
      <sheetName val="1000 KL MBR"/>
      <sheetName val="MBR-1000 KL"/>
      <sheetName val="Pump room-12x8"/>
      <sheetName val="B.F.Meters"/>
      <sheetName val="Pump sets"/>
      <sheetName val="Pump sets (2)"/>
      <sheetName val="Gen sets"/>
      <sheetName val="PR Valves"/>
      <sheetName val="W.man.Qrt-"/>
      <sheetName val="O &amp;M"/>
      <sheetName val="Generator Room-1"/>
      <sheetName val="200 KL GLSR-6 (2)"/>
      <sheetName val="500 KL Sump-(1)"/>
      <sheetName val="250 KL Sump-(3)"/>
      <sheetName val="Office - MBR"/>
      <sheetName val="HSC (2)"/>
      <sheetName val="O&amp;M"/>
      <sheetName val="Gen sets (2)"/>
      <sheetName val="Transfarmer"/>
      <sheetName val="C-Mat-Gen"/>
      <sheetName val="Convey"/>
      <sheetName val="Mortars,"/>
      <sheetName val="Cent'g-1"/>
      <sheetName val="Cent'g-2"/>
      <sheetName val="Dismantling"/>
      <sheetName val="PH data"/>
      <sheetName val="DI pipes"/>
      <sheetName val="DI-Spe-1"/>
      <sheetName val="Wt.of DI Spe."/>
      <sheetName val="HDPE pipes"/>
      <sheetName val="HDPE-Spe"/>
      <sheetName val="RCC-PE"/>
      <sheetName val="RCC SS"/>
      <sheetName val="CI Spe."/>
      <sheetName val="PVC-WS"/>
      <sheetName val="ELSR-2"/>
      <sheetName val="data-ELSR "/>
      <sheetName val="Lowering"/>
      <sheetName val="data-Water Supply"/>
      <sheetName val="Sump &amp; ST"/>
      <sheetName val="Chamber-1"/>
      <sheetName val="Bld.Stnd,Data"/>
      <sheetName val="Bld up to 3F"/>
      <sheetName val="EWE-Roads"/>
      <sheetName val="Dist Lines"/>
      <sheetName val="Feeder mains-2"/>
      <sheetName val="Gravity Main-900mm"/>
      <sheetName val="550 KL Sump-1"/>
      <sheetName val="550 KL Sump-2"/>
      <sheetName val="ELSR-1200 KL"/>
      <sheetName val="650 KL GLSR (2)"/>
      <sheetName val="850 KL GLSR "/>
      <sheetName val="500 KL sump"/>
      <sheetName val="200 KL- ELSR Yelluru"/>
      <sheetName val="Dist-Zone-below 50000"/>
      <sheetName val="Data -O&amp;M"/>
      <sheetName val="Lengths-Tandur"/>
      <sheetName val="Bld-Total"/>
      <sheetName val="Pumping main-350mm"/>
      <sheetName val="Details"/>
      <sheetName val="Dist-est"/>
      <sheetName val="info-1"/>
      <sheetName val="Inf.Well"/>
      <sheetName val="Approah road to MBR"/>
      <sheetName val="Approach Roads-Source"/>
      <sheetName val="Dist-Zone-1"/>
      <sheetName val="400mm-P.Main"/>
      <sheetName val="Rates-ELSR,Filters"/>
      <sheetName val="13 Mld-WTP"/>
      <sheetName val="data-Intake well"/>
      <sheetName val="data-ELSR-"/>
      <sheetName val="Valves"/>
      <sheetName val="Model GLSR-"/>
      <sheetName val="Feeder main-1 (2)"/>
      <sheetName val="Dist &amp; Feeder mains  (2)"/>
      <sheetName val="BFlow meters"/>
      <sheetName val="DI-100-900"/>
      <sheetName val="O Nd M"/>
      <sheetName val="Pump room-6.59x6.00m"/>
      <sheetName val="data-MS-pipe"/>
      <sheetName val="GA-GVMC -Raiwada-BWSC"/>
      <sheetName val="BWSC-Pumping Main-1200mm"/>
      <sheetName val="GA-GVMC -Raiwada"/>
      <sheetName val="MS-Pumping Main-1300mm"/>
      <sheetName val="Thurst-F.mains"/>
      <sheetName val="Thrust-P.mains"/>
      <sheetName val="PH-BWSC"/>
      <sheetName val="BWSC-Rate"/>
      <sheetName val="BWSC-Cal"/>
      <sheetName val="IMP-Notes"/>
      <sheetName val="GA-Miryalaguda-I"/>
      <sheetName val="Sewer-Mlguda -1"/>
      <sheetName val="5.75 Mld-STP- Est"/>
      <sheetName val="5.75 Mld-STP- Est -II"/>
      <sheetName val="5.75 -STP-Details (2)"/>
      <sheetName val="UPVC-HSC"/>
      <sheetName val="Inspection-Chambers"/>
      <sheetName val="CC Roads-3.00m."/>
      <sheetName val="CC Roads-4.00m "/>
      <sheetName val="5.75 -STP-Details"/>
      <sheetName val="Intake well-M.Guda"/>
      <sheetName val="Design-Intake well"/>
      <sheetName val="Grit Chambers"/>
      <sheetName val="11.50 Mld-STP- Est"/>
      <sheetName val="11.50 -STP-Details"/>
      <sheetName val="W.man.Qrts-1"/>
      <sheetName val="Office cum Lab-1"/>
      <sheetName val="Store room-1."/>
      <sheetName val="C.Wall to STP-1"/>
      <sheetName val="Machinary"/>
      <sheetName val="Manhole"/>
      <sheetName val="Ref"/>
      <sheetName val="Wind Pressure-ELSR"/>
      <sheetName val="BT rates"/>
      <sheetName val="Abstract of Rates"/>
      <sheetName val="W.man.Qrts-2"/>
      <sheetName val="Office cum Lab-2"/>
      <sheetName val="Store room-2"/>
      <sheetName val="C.Wall to STP-2"/>
      <sheetName val="PVC-WS&amp;Sani"/>
      <sheetName val="data-Lowering"/>
      <sheetName val="data-WTP"/>
      <sheetName val="data-Sump &amp; ST"/>
      <sheetName val="Data-Gallery"/>
      <sheetName val="data-Borewells"/>
      <sheetName val="data-Chamber-1"/>
      <sheetName val="drains-data"/>
      <sheetName val="R1-Loading"/>
      <sheetName val="R2-Site clearence"/>
      <sheetName val="R3-EWE-Roads"/>
      <sheetName val="R4-Sub base"/>
      <sheetName val="R5-BT Roads"/>
      <sheetName val="data-CC road"/>
      <sheetName val="C.Wall to Ambedkar park"/>
      <sheetName val="RC-Bore wells-1"/>
      <sheetName val="RC-Bore wells-3"/>
      <sheetName val="Borewells-Est"/>
      <sheetName val="Borewell-Details"/>
      <sheetName val="RC-Bore wells-2"/>
      <sheetName val="WS &amp; Sani"/>
      <sheetName val="GA-Nzb-Ph-I"/>
      <sheetName val="SWG-100- with Road Restoration"/>
      <sheetName val="SWG-100-without Road restoratio"/>
      <sheetName val="Inspection-Chamber Brick"/>
      <sheetName val="CC Roads-3.00m"/>
      <sheetName val="CC Roads-4.00m"/>
      <sheetName val="CC-App,Road-1"/>
      <sheetName val="BT Road over WBM-5.5m"/>
      <sheetName val="BT Road over BT-5.5m"/>
      <sheetName val="BT Road over WBM-7.0m"/>
      <sheetName val="BT Road over BT-7.0m"/>
      <sheetName val="Inspection-Chamber.RCC"/>
      <sheetName val="HDPE-110-with Road Restoration"/>
      <sheetName val="SP for O&amp;M-CPHEO"/>
      <sheetName val="C.Wall to Zo-III-ELSR"/>
      <sheetName val="ELSR-below-500 KL"/>
      <sheetName val="ELSR - above 500 KL"/>
      <sheetName val="Intake well-with Foot Bridge"/>
      <sheetName val="Collection well- Est-2"/>
      <sheetName val="Inf.Well -Estl"/>
      <sheetName val="Inf.Gallary-Est"/>
      <sheetName val="4.60 Mld-WTP"/>
      <sheetName val=" GLSR-Columns"/>
      <sheetName val="Sump-Dome"/>
      <sheetName val="Intake well-Max"/>
      <sheetName val="Intake well-Gajwel"/>
      <sheetName val="350mm G.Main-canal crossing"/>
      <sheetName val="Generator Rooms"/>
      <sheetName val="Elc.Stnd.Data"/>
      <sheetName val="SW Drains"/>
      <sheetName val="Culverts"/>
      <sheetName val="data-Sewer"/>
      <sheetName val="data-MH"/>
      <sheetName val="MH-est"/>
      <sheetName val="data-SS Tanks &amp; WTPs"/>
      <sheetName val="Sewer-final"/>
      <sheetName val="Sewer-Mlguda"/>
      <sheetName val="Sewer-200"/>
      <sheetName val="Sewer"/>
      <sheetName val="Main sheet"/>
      <sheetName val="F-I"/>
      <sheetName val="F-II"/>
      <sheetName val="Data-Bld Elec (2)"/>
      <sheetName val="Elc.Stnd.Data (2)"/>
      <sheetName val=" Elec.Data-PH"/>
      <sheetName val="Data-Sanitary-PH"/>
      <sheetName val="Data-Gen sets-14-15"/>
      <sheetName val="Abstract W.S &amp; Sanitation"/>
      <sheetName val="EPABX"/>
      <sheetName val="LAN"/>
      <sheetName val="UPS"/>
      <sheetName val="AC-Data"/>
      <sheetName val="DG set"/>
      <sheetName val="DATA FINAL"/>
      <sheetName val="Abstract-1"/>
      <sheetName val="ST-5 x 1.60-(51users)"/>
      <sheetName val="ST-7.5 x 2.65-(100 users)"/>
      <sheetName val="Bore wll-Est-1"/>
      <sheetName val="Borewells-Est."/>
      <sheetName val="RCC-Sump"/>
      <sheetName val="AC-Est."/>
      <sheetName val="Lift-Est"/>
      <sheetName val="Esti-Sump"/>
      <sheetName val="Gen sets-Est"/>
      <sheetName val="CC Road-Est. "/>
      <sheetName val="Total SSRs"/>
      <sheetName val="data-Bld-14-15"/>
      <sheetName val="Main door-1"/>
      <sheetName val="Elec -Est."/>
      <sheetName val="Sanitary -Est."/>
      <sheetName val="Plinth protection-Est"/>
      <sheetName val="Lightning Arrestor"/>
      <sheetName val="data-Borewells (2)"/>
      <sheetName val="Compound-Ornamental"/>
      <sheetName val="data-WS &amp; Sewer-14-15"/>
      <sheetName val="GA-Tandur"/>
      <sheetName val="Municipal Office-G+2"/>
      <sheetName val="Municipal Office-G+3 (2)"/>
      <sheetName val="Elc.Estimate-Office."/>
      <sheetName val="Railing"/>
      <sheetName val="WS &amp; Sanitary-14-15"/>
      <sheetName val="Solar Lighting-Rythu Bazar"/>
      <sheetName val="data-Parks"/>
      <sheetName val="ST-20 users"/>
      <sheetName val="Municipal Office-G+1"/>
      <sheetName val="Municipal Office-G+1 (2)"/>
      <sheetName val="Est-RWHS (2)"/>
      <sheetName val="data-RWHS "/>
      <sheetName val="C-Mat-Gen-Miryalaguda"/>
      <sheetName val="C-Mat-R&amp;B"/>
      <sheetName val="Convey -14-15"/>
      <sheetName val="Cent'g--14-15"/>
      <sheetName val="Greenary"/>
      <sheetName val="Elc.Stnd.Data-House"/>
      <sheetName val="Esti- Sani"/>
      <sheetName val="Truss"/>
      <sheetName val="Borewells-Hand pump"/>
      <sheetName val="Est-RWHS"/>
      <sheetName val="ST-10 x 3-(150 users)"/>
      <sheetName val="ST-12x3.3-(200 Users)"/>
      <sheetName val="Steel pipe"/>
      <sheetName val="Truss (2)"/>
      <sheetName val="Sanitary (2)"/>
      <sheetName val="Sanitary-Est"/>
      <sheetName val="ST-20 users (2)"/>
      <sheetName val="ST-7.5x2.65"/>
      <sheetName val="kitch&amp;dinin (Sanitary)"/>
      <sheetName val="Bath (Sanitary)"/>
      <sheetName val="bath room(elec.) "/>
      <sheetName val="kitch&amp;din(elec.) "/>
      <sheetName val="Sanitary"/>
      <sheetName val="wh_data"/>
      <sheetName val="ABS EST Z-1"/>
      <sheetName val="DET EST Z-1"/>
      <sheetName val="Thrust Block Z-1"/>
      <sheetName val="ABS ESTZ-2"/>
      <sheetName val="DET EST Z-2"/>
      <sheetName val="ABS ESTZ-Z-3"/>
      <sheetName val="DET EST Z-3"/>
      <sheetName val="ABS ESTZ-Z-4"/>
      <sheetName val="DET EST Z-4"/>
      <sheetName val="ABS ESTZ-Z-5"/>
      <sheetName val="DET EST Z-5"/>
      <sheetName val="ABS ESTZ-Z-6"/>
      <sheetName val="DET EST Z-6"/>
      <sheetName val="ABS EST Z-2"/>
      <sheetName val="DET EST Z-2_"/>
      <sheetName val="Thrust Block Z-2"/>
      <sheetName val="ABS EST Z-3"/>
      <sheetName val="DET EST Z-3 "/>
      <sheetName val="Thrust Block Z-3"/>
      <sheetName val="ABS EST Z-4"/>
      <sheetName val="DET EST Z-4 "/>
      <sheetName val="Thrust Block Z-4"/>
      <sheetName val="Anchorage"/>
      <sheetName val="TH BLOCK"/>
      <sheetName val="valve ch-80mm"/>
      <sheetName val="valve ch-300mm"/>
      <sheetName val="Data Civil"/>
      <sheetName val="MS Data"/>
      <sheetName val="Schedule-SS"/>
      <sheetName val="Unit cost-specials"/>
      <sheetName val="specials"/>
      <sheetName val="EW (2)"/>
      <sheetName val="Elec. Sch cum Dor (2)"/>
      <sheetName val="Elc.Estimate"/>
      <sheetName val="data-ele"/>
      <sheetName val="Elec-Det"/>
      <sheetName val="Data-Bld Elec"/>
      <sheetName val="labour&amp; Hire-14-15"/>
      <sheetName val="JOINERY DATA 12"/>
      <sheetName val="Revised rates(SSR 2014-15)"/>
      <sheetName val="Comp- abs "/>
      <sheetName val="Pipe lines"/>
      <sheetName val="Comp- PL "/>
      <sheetName val="MS "/>
      <sheetName val="SSR "/>
      <sheetName val="MS"/>
      <sheetName val="PSC -pv"/>
      <sheetName val="GRP-pv"/>
      <sheetName val="Dismantling-data"/>
      <sheetName val="data-Filters"/>
      <sheetName val="ELSR-Ses"/>
      <sheetName val="Data- Street light"/>
      <sheetName val="data-EWE-Roads"/>
      <sheetName val="GA-Gajwel"/>
      <sheetName val="Intake well-Est-1"/>
      <sheetName val="Intake well- Est-2"/>
      <sheetName val="Pumping main-400"/>
      <sheetName val="Pumping Main-600mm"/>
      <sheetName val="Feeder mains -DI-up to 450"/>
      <sheetName val="Feeder mains up to 500"/>
      <sheetName val="Feeder mains -450"/>
      <sheetName val="Dist-Mini-150"/>
      <sheetName val="Dist-est-HDPE-DI"/>
      <sheetName val="Dist-HDPE &amp; DI-mini=100"/>
      <sheetName val="Dist-HDPE-Mini-100 to 225"/>
      <sheetName val="Dist-HDPE-min-110 to 160"/>
      <sheetName val="ELSR-1500KL"/>
      <sheetName val="650 KL GLSR"/>
      <sheetName val="600 KL sump"/>
      <sheetName val="C.Wall to FW"/>
      <sheetName val="Generator Room-8x4"/>
      <sheetName val="Office room"/>
      <sheetName val="Pump room"/>
      <sheetName val="App,Road-1"/>
      <sheetName val="App road-2"/>
      <sheetName val="Pump set-RC"/>
      <sheetName val="data-Check Dam"/>
      <sheetName val="C.Lighting"/>
      <sheetName val="Two Tire Reservoir"/>
      <sheetName val="Kollapur"/>
      <sheetName val="Toilet block"/>
      <sheetName val="ELSR-below-500"/>
      <sheetName val="Bld - 3F"/>
      <sheetName val="Rq-Spe"/>
      <sheetName val="R-2"/>
      <sheetName val="R-3"/>
      <sheetName val="Pump design"/>
      <sheetName val="CI-Weights"/>
      <sheetName val="GA-Dalmill area"/>
      <sheetName val="G+3-Dalmil"/>
      <sheetName val="CC Roads-Dalmil"/>
      <sheetName val="Water Supply"/>
      <sheetName val="Sewers"/>
      <sheetName val="Street Light"/>
      <sheetName val="Levelling"/>
      <sheetName val="Solid waste"/>
      <sheetName val="Water Sump"/>
      <sheetName val="Approach Road"/>
      <sheetName val="Street Lights - off site"/>
      <sheetName val="Amenity Centre"/>
      <sheetName val="Transit"/>
      <sheetName val="Municipal Office-FF"/>
      <sheetName val="Municipal Office-SF"/>
      <sheetName val="IMP"/>
      <sheetName val="Total SSR"/>
      <sheetName val="Pump sets -old RC"/>
      <sheetName val="Intake well-Gajwel "/>
      <sheetName val="16.5 Mld-WTP"/>
      <sheetName val="DI -Feeder mains 150 to 450mm "/>
      <sheetName val="Dist-HDPE-DI-110 to 400mm"/>
      <sheetName val="Dist-HDPE-110 to 160mm"/>
      <sheetName val="Dist-HDPE-DI-110 to 200"/>
      <sheetName val="Pumping Main-700mm"/>
      <sheetName val="Pumping Main-500mm"/>
      <sheetName val="P. main-300mm WO road cutting"/>
      <sheetName val="C.Walls"/>
      <sheetName val="C.Wall to WTP"/>
      <sheetName val="Office cum Lab"/>
      <sheetName val="Pump room 6 x 4m"/>
      <sheetName val="CC Drains &amp; Culverts"/>
      <sheetName val="RCC Drains &amp; Culverts-"/>
      <sheetName val="RCC &amp; CC Drains &amp; Culverts"/>
      <sheetName val="RCC  Culverts"/>
      <sheetName val="Dist-HDPE-90 "/>
      <sheetName val="Sewer-150"/>
      <sheetName val="Dist-GI-50mm"/>
      <sheetName val="GA-Siddipet (2)"/>
      <sheetName val="CC Drains &amp; Culverts (2)"/>
      <sheetName val="RCC Drains &amp; Culverts- (3)"/>
      <sheetName val="Classiv(sanitary)"/>
      <sheetName val="Electricals Class IV"/>
      <sheetName val="Elect. Din&amp;Kitc"/>
      <sheetName val="Staff Qtrs (Sanitary)"/>
      <sheetName val="Staff Qtrs.(Elec)"/>
      <sheetName val="principle(sanitary)"/>
      <sheetName val="principle(elec.)"/>
      <sheetName val="sch cum dor (sanitary) "/>
      <sheetName val="Elec. Sch cum Dor"/>
      <sheetName val="WS (2)"/>
      <sheetName val="Ele."/>
      <sheetName val="WS-ABS"/>
      <sheetName val="Relig-place"/>
      <sheetName val="WS &amp; Sanitary"/>
      <sheetName val="datas-ele"/>
      <sheetName val="硸硸硸⵸汯呤传⁆䅊䵍䱁䵁䑁"/>
      <sheetName val="SSR 2006-07"/>
      <sheetName val="cover-page"/>
      <sheetName val="Elec Sub Est_0.75"/>
      <sheetName val="Data_Bit_I"/>
      <sheetName val="Data- Electrical "/>
      <sheetName val="SSR_2006-07"/>
      <sheetName val="Elec_Sub_Est_0_75"/>
      <sheetName val="Data-_Electrical_"/>
      <sheetName val="Global factors"/>
      <sheetName val="Global_factors"/>
      <sheetName val="Nspt-smp-final-ORIGINAL"/>
      <sheetName val="Dormitory"/>
      <sheetName val="atr"/>
      <sheetName val="ew-cal"/>
      <sheetName val="ann-b"/>
      <sheetName val="Abstrct "/>
      <sheetName val="she"/>
      <sheetName val="Part A"/>
      <sheetName val="bom"/>
      <sheetName val="PM"/>
      <sheetName val="com st PM"/>
      <sheetName val="GM"/>
      <sheetName val="comst GM"/>
      <sheetName val="eweljlt"/>
      <sheetName val="pvc_basic"/>
      <sheetName val="hdpe_basic"/>
      <sheetName val="G.R.P"/>
      <sheetName val="detls"/>
      <sheetName val="3 Nos Fuses Data"/>
      <sheetName val="NON ISI Cons PVC Pipes"/>
      <sheetName val="NON ISI Sur PVC Pipes"/>
      <sheetName val="PANEL BOARD DATAS"/>
      <sheetName val="PROFORMA DATAS"/>
      <sheetName val="31. DURA GUARD"/>
      <sheetName val="30. FLAT CABLES "/>
      <sheetName val="29. ALLUMINIUM"/>
      <sheetName val="28. COPPER"/>
      <sheetName val="27. G I "/>
      <sheetName val="26. STABILIZERS"/>
      <sheetName val="25. EARTHINGS"/>
      <sheetName val="24. UG CABLES LAYING "/>
      <sheetName val="23. CEILING FANS"/>
      <sheetName val="SOR 14-15 FOR DATAS"/>
      <sheetName val="22. EXTERNAL LUMINAIRES"/>
      <sheetName val="21. INTERNAL LUMINAIRS "/>
      <sheetName val="20. WPSC AND WPTC "/>
      <sheetName val="19. METALPLUG SURFACE AND FLUSH"/>
      <sheetName val="18. VTPN DB SURFACE AND FLUSH"/>
      <sheetName val="17. TPN DB SURFACE AND FLUSH"/>
      <sheetName val="16. SPN DB SURFACE AND FLUSH"/>
      <sheetName val=" 15. CALLING BELLS "/>
      <sheetName val="14. BH"/>
      <sheetName val="13. RUN OF MAINS WIRING"/>
      <sheetName val="12. COMMON ITEMS IN MODULAR "/>
      <sheetName val="11.L.P. IN MODULAR IN NRB &amp; RB"/>
      <sheetName val="10.CONS COMMON ITEMS F.T. &amp; M.M"/>
      <sheetName val="9.CONS L.P. IN NRB&amp;RB F.T.&amp;M.M."/>
      <sheetName val="8. SUR COMMON ITEMS F.T. &amp; M.M."/>
      <sheetName val="7.SURF L.P. IN NRB&amp;RB F.T.&amp;M.M."/>
      <sheetName val="6. PIPE IN ROOF SLAB"/>
      <sheetName val="5. ISI PIPE-CON-RUN MAINS"/>
      <sheetName val="4. ISI PIPE-CONSEALED"/>
      <sheetName val="3. ISI CASING &amp; CAPING"/>
      <sheetName val="2. ISI PIPE-SUR-RUN MAINS"/>
      <sheetName val="1. ISI PIPE-SURFACE"/>
      <sheetName val="ANGANWADI_BULDG"/>
      <sheetName val="DATA_PRG"/>
      <sheetName val="DATA_COPY"/>
      <sheetName val="DATA_PRG _NO_SEIG"/>
      <sheetName val="Gravity 10"/>
      <sheetName val=" rates_Dec 2013"/>
      <sheetName val="AV-HDPE"/>
      <sheetName val="AV-DI"/>
      <sheetName val="DI_gate_di"/>
      <sheetName val="Di_gate-HDPE"/>
      <sheetName val="scour-DI-CI"/>
      <sheetName val="scour-pvc-hdpe-psc-bwsc"/>
      <sheetName val="VC rate"/>
      <sheetName val="DFjoints"/>
      <sheetName val="AV-PVC"/>
      <sheetName val="AV-BWSC&amp;MS"/>
      <sheetName val="AV_AC"/>
      <sheetName val="DIgate_PVC"/>
      <sheetName val="sluice-PVC"/>
      <sheetName val="sluice-HDPE"/>
      <sheetName val="sluice-DI"/>
      <sheetName val="di_Gate_AC"/>
      <sheetName val="sluice-AC"/>
      <sheetName val="Digate-BWSCP-MS"/>
      <sheetName val="sluice-BWSCP-MS"/>
      <sheetName val="NRV(Swing check valve)-DI"/>
      <sheetName val="vc80"/>
      <sheetName val="vc200"/>
      <sheetName val="vc450"/>
      <sheetName val="vc600"/>
      <sheetName val="vc700"/>
      <sheetName val="vc1000"/>
      <sheetName val="pipeleads"/>
      <sheetName val="COVER_SHEET"/>
      <sheetName val="m"/>
      <sheetName val="M2"/>
      <sheetName val="m1"/>
      <sheetName val="ESTT_FINAL"/>
      <sheetName val="LEAD_CHART"/>
      <sheetName val="SCHEDULE_A"/>
      <sheetName val="sUB cONTRACTOR rATES"/>
      <sheetName val="ANAL"/>
      <sheetName val="Dewater Anal"/>
      <sheetName val="Service Tax"/>
      <sheetName val="ED_Benefit"/>
      <sheetName val="Pipe_Abstract"/>
      <sheetName val="VAT"/>
      <sheetName val="QT_ST"/>
      <sheetName val="Pipe work"/>
      <sheetName val="MD"/>
      <sheetName val="EPU"/>
      <sheetName val="EO"/>
      <sheetName val="MAT (2)"/>
      <sheetName val="EA"/>
      <sheetName val="Material Reqd"/>
      <sheetName val="Manholes_Abstract"/>
      <sheetName val="Road_Abs"/>
      <sheetName val="Misc_Abs"/>
      <sheetName val="Calcutta Comp"/>
      <sheetName val="GRAIN SIZE "/>
      <sheetName val="Sp.Gr."/>
      <sheetName val="LLPL"/>
      <sheetName val="PROCTOR"/>
      <sheetName val="C.B.R"/>
      <sheetName val="sp.CBR"/>
      <sheetName val="Sheet14"/>
      <sheetName val="Sheet15"/>
      <sheetName val="Sheet16"/>
      <sheetName val="LS Provisions "/>
      <sheetName val="LOADINGS"/>
      <sheetName val="ANAL-PIPE LINE"/>
      <sheetName val="Qty Est"/>
      <sheetName val="MS Pipe Working"/>
      <sheetName val="Rates Basic"/>
      <sheetName val="Rate Analysis "/>
      <sheetName val="22-MD"/>
      <sheetName val="Top sheet-WTP"/>
      <sheetName val="Top sheet-WO O&amp;M"/>
      <sheetName val="Top sheet-Overall"/>
      <sheetName val="21-Rate Analysis-1"/>
      <sheetName val="Top sheet-Overall-Final (2)"/>
      <sheetName val="Check"/>
      <sheetName val="Material-Overal"/>
      <sheetName val="Material-LITL"/>
      <sheetName val="Equipment"/>
      <sheetName val="Subcontractor"/>
      <sheetName val="Material-SC"/>
      <sheetName val="Cash Flow-LMP"/>
      <sheetName val="W PLAN-OUT"/>
      <sheetName val="Top sheet-Overall-Final"/>
      <sheetName val="Top sheet-O&amp;M"/>
      <sheetName val="Final Rate"/>
      <sheetName val="W PLAN-IN"/>
      <sheetName val="Instrumentation"/>
      <sheetName val="Aeration Fountain"/>
      <sheetName val="Raw Water Channel"/>
      <sheetName val="Ventury Flume"/>
      <sheetName val="Flash Mixer"/>
      <sheetName val="Clari-flocculator-1"/>
      <sheetName val="Clari-flocculator-2"/>
      <sheetName val="Filter House"/>
      <sheetName val="Pure water Sump"/>
      <sheetName val="Chemical House"/>
      <sheetName val="Store House"/>
      <sheetName val="Wash Water"/>
      <sheetName val="Sludge Disposal"/>
      <sheetName val="Water closet"/>
      <sheetName val="Chlorinator"/>
      <sheetName val="Chemical Store "/>
      <sheetName val="water-hammar-strenght"/>
      <sheetName val="Laboratory room"/>
      <sheetName val="Panel board"/>
      <sheetName val="Blow room"/>
      <sheetName val="Synop"/>
      <sheetName val="civil cost"/>
      <sheetName val="Toll Plaza"/>
      <sheetName val="HQ-TO"/>
      <sheetName val="smp_lakhs"/>
      <sheetName val="Add Admin Bldg"/>
      <sheetName val="Compound wall"/>
      <sheetName val="Staff Quartres"/>
      <sheetName val="LEVELING"/>
      <sheetName val="DATA-BASE"/>
      <sheetName val="DATA-ABSTRACT"/>
      <sheetName val="BKDNS-11KV"/>
      <sheetName val="BKDNS-33KV"/>
      <sheetName val="BKDNS-EHT"/>
      <sheetName val="Newabstract"/>
      <sheetName val="SHORTFALL"/>
      <sheetName val="ehtbds"/>
      <sheetName val="EHT"/>
      <sheetName val="BKDNS"/>
      <sheetName val="ehtbd"/>
      <sheetName val="PTR-FAILURES"/>
      <sheetName val="DTR-FAILURES"/>
      <sheetName val="disomwiseDTRs"/>
      <sheetName val="EHT-ABSTRACT"/>
      <sheetName val="BKDNS (2)"/>
      <sheetName val="24-07-04 "/>
      <sheetName val="ABST(SOUTH)"/>
      <sheetName val="Profit &amp; Loss"/>
      <sheetName val="Profit &amp; Loss july"/>
      <sheetName val="27-08-04  (2)"/>
      <sheetName val="ABST(SOUTH) rev 08-04"/>
      <sheetName val="2000000000000"/>
      <sheetName val="3000000000000"/>
      <sheetName val="4000000000000"/>
      <sheetName val="5000000000000"/>
      <sheetName val="Achivements"/>
      <sheetName val="Ser rel"/>
      <sheetName val="Services released"/>
      <sheetName val="Ser-2006-07"/>
      <sheetName val="Ser-existing"/>
      <sheetName val="Divn month progress"/>
      <sheetName val="Divn abst."/>
      <sheetName val="Month wise prog."/>
      <sheetName val="SSs"/>
      <sheetName val="Achvt "/>
      <sheetName val="Agl (white paper)"/>
      <sheetName val="Dried up wells"/>
      <sheetName val="SS( 2006-07) "/>
      <sheetName val="SS-existing"/>
      <sheetName val="DW2004-05 "/>
      <sheetName val="b"/>
      <sheetName val="c"/>
      <sheetName val="d"/>
      <sheetName val="HT"/>
      <sheetName val="HT abstrct"/>
      <sheetName val="HT Add (2)"/>
      <sheetName val="HT details"/>
      <sheetName val="HT Add"/>
      <sheetName val="HT Rel"/>
      <sheetName val="LI Sch"/>
      <sheetName val="LI Schemes dedi Charged"/>
      <sheetName val="LI 1"/>
      <sheetName val="LT Abstract"/>
      <sheetName val="LT Town"/>
      <sheetName val="LT Rural"/>
      <sheetName val="LT MTM"/>
      <sheetName val="LT GDV"/>
      <sheetName val="LT Pending"/>
      <sheetName val="New Agl"/>
      <sheetName val="aquaculture"/>
      <sheetName val="Tathkal"/>
      <sheetName val="agriculture"/>
      <sheetName val="house holds"/>
      <sheetName val="HOSPET-EMIPRICE"/>
      <sheetName val="Civil Analysis "/>
      <sheetName val="D.I pipe"/>
      <sheetName val="D.IComp"/>
      <sheetName val="Check List"/>
      <sheetName val="Site Visit Report"/>
      <sheetName val="cash flow-tn06"/>
      <sheetName val="BOQ (F)"/>
      <sheetName val="SUMMARY_"/>
      <sheetName val="Sal1"/>
      <sheetName val="HRA Mess"/>
      <sheetName val="Off-Veh"/>
      <sheetName val="T.KM"/>
      <sheetName val="DC - WMM Plant"/>
      <sheetName val="RA - WMM"/>
      <sheetName val="BP from 74"/>
      <sheetName val="BP @ 58.00km"/>
      <sheetName val="Concrete works"/>
      <sheetName val="Exc items"/>
      <sheetName val="Top Sheet working"/>
      <sheetName val="Major qty "/>
      <sheetName val="SUMMARY_ (2)"/>
      <sheetName val="Escalation-not used"/>
      <sheetName val="Conc Qty"/>
      <sheetName val="WO Rates"/>
      <sheetName val=" BoQ"/>
      <sheetName val="TUGSS3-549"/>
      <sheetName val="Trial Balance"/>
      <sheetName val="MRate"/>
      <sheetName val="Mar-2017"/>
      <sheetName val="ELE "/>
      <sheetName val="pro-1"/>
      <sheetName val="Poforma-1"/>
      <sheetName val="Proforma-1A"/>
      <sheetName val="SEA"/>
      <sheetName val="Status of Seasonal bores (2)"/>
      <sheetName val="Status of Seasonal bores"/>
      <sheetName val="Man Power cost"/>
      <sheetName val="Site Infrastructure"/>
      <sheetName val="O&amp;M Cost"/>
      <sheetName val="Site Infra-Unit"/>
      <sheetName val=" CIVIL (Quoted)"/>
      <sheetName val="Mech (Quoted)"/>
      <sheetName val=" ELECTRICAL (Quoted)"/>
      <sheetName val=" instrumentation (Quoted)"/>
      <sheetName val=" CIVIL"/>
      <sheetName val="Mech"/>
      <sheetName val=" ELECTRICAL"/>
      <sheetName val=" instrumentation"/>
      <sheetName val="MS Pipe"/>
      <sheetName val="CIF Civil"/>
      <sheetName val="Work Plan-Grouped"/>
      <sheetName val="Work Plan-Finan"/>
      <sheetName val="Yard"/>
      <sheetName val="PH Stage-I"/>
      <sheetName val="RWS-1500 Cum"/>
      <sheetName val="TWS-250 Cum"/>
      <sheetName val="PH Stage-III A"/>
      <sheetName val="PH Stage-III B"/>
      <sheetName val="Elec Control room"/>
      <sheetName val="Pipe Supports-Concrete"/>
      <sheetName val="Pipe Supports-Str Steel"/>
      <sheetName val="RA Civil"/>
      <sheetName val="RA MS-Pipe"/>
      <sheetName val="RA Elec"/>
      <sheetName val="Valves &amp; EMI"/>
      <sheetName val="Preamble"/>
      <sheetName val="Prilim"/>
      <sheetName val="Quoted"/>
      <sheetName val="Pipe line-1500"/>
      <sheetName val="Pipe line-1400"/>
      <sheetName val="Pipe line-1200"/>
      <sheetName val="Pipe line-1400-6.5"/>
      <sheetName val="Analy_7-10"/>
      <sheetName val="Basic-Rates"/>
      <sheetName val="Misc"/>
      <sheetName val="Mtl"/>
      <sheetName val="Mcry"/>
      <sheetName val="C-Flow"/>
      <sheetName val="Tech."/>
      <sheetName val="Lab-Survey-Furn."/>
      <sheetName val="Top sheet-New"/>
      <sheetName val="Work Plan"/>
      <sheetName val="Work Plan-Financial"/>
      <sheetName val="contingency"/>
      <sheetName val="2-Group Code"/>
      <sheetName val="3-Work Plan"/>
      <sheetName val="4-Work Plan Grouped"/>
      <sheetName val="5-Fin Plan WOL (Grouped)"/>
      <sheetName val="6-Escalation"/>
      <sheetName val="7-Contingency"/>
      <sheetName val="7-Mat-Calc"/>
      <sheetName val="8-Material"/>
      <sheetName val="9-Labour"/>
      <sheetName val="10-P&amp;M"/>
      <sheetName val="Priliminary Exp"/>
      <sheetName val="11-OH"/>
      <sheetName val="12-DI &amp; GI Pipes"/>
      <sheetName val="13-Pipe-Civil"/>
      <sheetName val="Qty Estimates"/>
      <sheetName val="1-BOQ"/>
      <sheetName val="Top sheet (3)"/>
      <sheetName val="Cash Flow-Abstract"/>
      <sheetName val="Cash Flow-IN"/>
      <sheetName val="Cash Flow-Out"/>
      <sheetName val="TOP SHEET-1"/>
      <sheetName val="Final-Quote"/>
      <sheetName val="Final-Quote -1"/>
      <sheetName val="Obstruction &amp; Utilities"/>
      <sheetName val="Final-Quote -1 (2)"/>
      <sheetName val="Elec&amp;Ins"/>
      <sheetName val="CIVIL BoQ Abstract"/>
      <sheetName val="BoQ Calc"/>
      <sheetName val="Pipe line"/>
      <sheetName val="WTP Sizing"/>
      <sheetName val="Line Diag"/>
      <sheetName val="RA Valves &amp; EMI"/>
      <sheetName val="TD Notes"/>
      <sheetName val="RW RESERVOIR"/>
      <sheetName val="Top sheet-improvement works"/>
      <sheetName val="Margin incl EScalation"/>
      <sheetName val="L+M+P"/>
      <sheetName val="Inflow Abs"/>
      <sheetName val="Out flow Abs"/>
      <sheetName val="OH-1-Rev"/>
      <sheetName val="OH-2-Rev"/>
      <sheetName val="BG "/>
      <sheetName val="GSB &amp; WMM"/>
      <sheetName val="Prime coat"/>
      <sheetName val="Tack Coat @ 0.3"/>
      <sheetName val="Tack coat @ 0.25"/>
      <sheetName val="B M"/>
      <sheetName val="DBM"/>
      <sheetName val="BC"/>
      <sheetName val="M 15"/>
      <sheetName val="M 20"/>
      <sheetName val="M 30"/>
      <sheetName val="M 30 WEARING COAT"/>
      <sheetName val="Hysd"/>
      <sheetName val="Diesel- ESC- not to Print"/>
      <sheetName val="Quot-Rate - not to Print"/>
      <sheetName val="Prog - not to Print"/>
      <sheetName val="Out flow- not to Print"/>
      <sheetName val="Cashflow-site -not to Print"/>
      <sheetName val="Inflow - not to Print"/>
      <sheetName val="Rate Ana"/>
      <sheetName val="Top sheet-LITL"/>
      <sheetName val="Cash Flow-LITL"/>
      <sheetName val="Top sheet-Actual"/>
      <sheetName val="Cash Flow-Actual"/>
      <sheetName val="Labour-LITL"/>
      <sheetName val="Labour-Sc"/>
      <sheetName val="Equipment-LITL"/>
      <sheetName val="LMP-Check"/>
      <sheetName val="S-Curve-data"/>
      <sheetName val="Proposed"/>
      <sheetName val="june 2014"/>
      <sheetName val="Aug-14"/>
      <sheetName val="Sep 14"/>
      <sheetName val="Oct 14"/>
      <sheetName val="dec 14 (2)"/>
      <sheetName val="DPR - UGT &amp; OHT "/>
      <sheetName val="Client Bill - UGT &amp; OHT RA 09"/>
      <sheetName val="Almech UGT &amp; OHT - 57"/>
      <sheetName val="Tapan Bepari UGT &amp; OHT- 9 &amp; 166"/>
      <sheetName val="D.Sebastian UGT &amp; OHT"/>
      <sheetName val="Client Bill Pipeline RA 09"/>
      <sheetName val="DPR Pipeline"/>
      <sheetName val="MSS Pipeline"/>
      <sheetName val="Backup Data Alandur - P2"/>
      <sheetName val="GI"/>
      <sheetName val="Rates_PVC"/>
      <sheetName val="Rates_GI"/>
      <sheetName val="SWD-03M-MDU-Corp"/>
      <sheetName val="Airvalve-DI"/>
      <sheetName val="sluice-DI upto 1000"/>
      <sheetName val="OE - Trunk"/>
      <sheetName val="WE-1 Trunk"/>
      <sheetName val="DI Above GL"/>
      <sheetName val="OE-HS"/>
      <sheetName val="WE1- HS"/>
      <sheetName val="PIVOT OE"/>
      <sheetName val="Trunk Blasting estt"/>
      <sheetName val="WE1-Pivot"/>
      <sheetName val="OE-Blasting"/>
      <sheetName val="ANCHOR-OE"/>
      <sheetName val="without blasting"/>
      <sheetName val="MS pipesfinal"/>
      <sheetName val="Revised rates(SSR 2015-16)"/>
      <sheetName val="PCCP"/>
      <sheetName val="RCC 1400"/>
      <sheetName val="VC 80"/>
      <sheetName val="VC 200"/>
      <sheetName val="VC 450"/>
      <sheetName val="VC 600"/>
      <sheetName val="VC 700"/>
      <sheetName val="VC 1000"/>
      <sheetName val="VC 1500"/>
      <sheetName val="VC 2000"/>
      <sheetName val="CI specials"/>
      <sheetName val="RAM"/>
      <sheetName val="Sump"/>
      <sheetName val="Chap-4"/>
      <sheetName val="PL DI"/>
      <sheetName val="C.Wall"/>
      <sheetName val="IW-SRD-Cir"/>
      <sheetName val="Data- Final  (2)"/>
      <sheetName val="WH"/>
      <sheetName val="IW-SRD-Rect"/>
      <sheetName val="OHBR Datas"/>
      <sheetName val="60_30m"/>
      <sheetName val="60-25m"/>
      <sheetName val="40-20hunreddy"/>
      <sheetName val="40-20nandula"/>
      <sheetName val="40-20parvathi"/>
      <sheetName val="40-20ganta"/>
      <sheetName val="40-21shesha"/>
      <sheetName val="40-21komati"/>
      <sheetName val="40-21rangoni"/>
      <sheetName val="40-21shakhaji"/>
      <sheetName val="40-21tunga"/>
      <sheetName val="40-25mchinthapally"/>
      <sheetName val="40-25 nainivani"/>
      <sheetName val="40-18PApally"/>
      <sheetName val="40_30mkhanapur"/>
      <sheetName val="40-30iddampa"/>
      <sheetName val="40-30dugge"/>
      <sheetName val="40-30janigani"/>
      <sheetName val="40-30sagarrd"/>
      <sheetName val="40-30kannekal"/>
      <sheetName val="40-30annaram"/>
      <sheetName val="40-30padam"/>
      <sheetName val="90-18kolthanda"/>
      <sheetName val="90-30mthripu"/>
      <sheetName val="200-30waddipatla"/>
      <sheetName val="stair18"/>
      <sheetName val="stair20"/>
      <sheetName val="stair21"/>
      <sheetName val="Staircase-25"/>
      <sheetName val="Staircase-30"/>
      <sheetName val="Staircase-DG"/>
      <sheetName val="300-30m"/>
      <sheetName val="OHBRS-DAta"/>
      <sheetName val="Hyd designs"/>
      <sheetName val="Design"/>
      <sheetName val="Valve chambers"/>
      <sheetName val="Intakewell-canal"/>
      <sheetName val="Intakewell-SSt"/>
      <sheetName val="SS Tank"/>
      <sheetName val="RSF"/>
      <sheetName val="Pump House"/>
      <sheetName val="WQ"/>
      <sheetName val="GLBR flat"/>
      <sheetName val="100KL GLBR"/>
      <sheetName val="Sump Flat"/>
      <sheetName val="Sump Dome"/>
      <sheetName val="Single column"/>
      <sheetName val="Sump rec"/>
      <sheetName val="C well"/>
      <sheetName val="Shaft type"/>
      <sheetName val="OHBR-90-20"/>
      <sheetName val="OHBR-25"/>
      <sheetName val="90-30"/>
      <sheetName val="90-25 lt"/>
      <sheetName val="OHSR Lit"/>
      <sheetName val="OHSR Lit (2)"/>
      <sheetName val="Abstract.Est"/>
      <sheetName val="Epoxy Data"/>
      <sheetName val="Quarry chart (2)"/>
      <sheetName val="DI Specials data"/>
      <sheetName val="OE-Kethapally OHBR 40KL-30m"/>
      <sheetName val="WE1-Kethapally OHBR 40KL-30m"/>
      <sheetName val="Comp_stmt_ Katepally"/>
      <sheetName val="OHBR Datas (2)"/>
      <sheetName val="sample PH (16X10)"/>
      <sheetName val="Final Abstract working-final"/>
      <sheetName val="hydraulics-Final"/>
      <sheetName val="Exist CPWS"/>
      <sheetName val="Medak Grid dec"/>
      <sheetName val="MDK Grid EST "/>
      <sheetName val="eco dia  upto Brahmanply"/>
      <sheetName val="Medak pop 2011 (2)"/>
      <sheetName val="Medak pop 2011"/>
      <sheetName val="PH Water req"/>
      <sheetName val="MDK LPM"/>
      <sheetName val="Abstract f"/>
      <sheetName val="Inputs Line Est"/>
      <sheetName val="ESTIMATION "/>
      <sheetName val="CC road filling"/>
      <sheetName val="cc  cutting est "/>
      <sheetName val="OHSR ESt"/>
      <sheetName val="Tap data"/>
      <sheetName val="Tap est"/>
      <sheetName val="DI verticals data"/>
      <sheetName val="Est DI Verticals"/>
      <sheetName val="PH-Data"/>
      <sheetName val="Stag 12"/>
      <sheetName val="Stag 10"/>
      <sheetName val="Stag 15"/>
      <sheetName val="Stag 20"/>
      <sheetName val="Stag 25"/>
      <sheetName val="Stag 30"/>
      <sheetName val="GLBR Dome"/>
      <sheetName val="OHBR-Col"/>
      <sheetName val="Staircase"/>
      <sheetName val="Marriguda-OHBR-21m"/>
      <sheetName val="100 KL OHSR Lit Kunoor"/>
      <sheetName val="40kl-30m shaft Katepally"/>
      <sheetName val="40kl-30m shaft Thimmapur"/>
      <sheetName val="40kl-30m shaft Posanikunta "/>
      <sheetName val="40kl-30m shaft Vartur "/>
      <sheetName val="40kl-30m shaft Lingaraju pally"/>
      <sheetName val="40kl-30m shaft Wangapally "/>
      <sheetName val="OHSR Lit 60 -12 KONDAPUR"/>
      <sheetName val="40kl-30m shaft Rustapur "/>
      <sheetName val="40kl-30m shaft Veera reddy"/>
      <sheetName val="120kl-27m shaft Thurkapally"/>
      <sheetName val="120kl-27 m shaft Thurkapally"/>
      <sheetName val="40kl-30m shaft Venkatapur "/>
      <sheetName val="40kl-30m shaft Madapuram "/>
      <sheetName val="OHSR Lit 60 -12  Parvathapur"/>
      <sheetName val="OHSR Lit 40-12  Singaram"/>
      <sheetName val="40kl-30m shaft Singaram"/>
      <sheetName val="OHSR Lit 250 -10 Thukkapur"/>
      <sheetName val="40kl-30m shaft Bibinagar"/>
      <sheetName val="40kl-30m shaft Makuda"/>
      <sheetName val="OHSR Lit 40 -10  Pedda palugu "/>
      <sheetName val="40 KL -OHBR-20m Pedda"/>
      <sheetName val="60kl-30m shaft Julur"/>
      <sheetName val="40 KL -OHBR-20m Gokaram"/>
      <sheetName val="120kl-30m shaft Golanakonda"/>
      <sheetName val="40kl-30m shaft Dolphi"/>
      <sheetName val="40kl-30m shaft Thurkapally"/>
      <sheetName val="OHSR Lit 40 -20 (4)"/>
      <sheetName val="40kl-30m shaft (2)"/>
      <sheetName val="40kl-30m shaft (3)"/>
      <sheetName val="40kl-30m shaft (4)"/>
      <sheetName val="40kl-30m shaft (5)"/>
      <sheetName val="40kl-30m shaft (6)"/>
      <sheetName val="40kl-30m shaft (7)"/>
      <sheetName val="40kl-30m shaft (8)"/>
      <sheetName val="40kl-30m shaft (9)"/>
      <sheetName val="40kl-30m shaft (10)"/>
      <sheetName val="40kl-30m shaft (11)"/>
      <sheetName val="40kl-30m shaft (12)"/>
      <sheetName val="40kl-30m shaft (13)"/>
      <sheetName val="40kl-30m shaft (17)"/>
      <sheetName val="40 KL -OHBR-20m (2)"/>
      <sheetName val="40 KL -OHBR-20m (4)"/>
      <sheetName val="60kl-30m shaft (18)"/>
      <sheetName val="60kl-30m shaft (19)"/>
      <sheetName val="60kl-30m shaft (20)"/>
      <sheetName val="60kl-30m shaft (29)"/>
      <sheetName val="OHSR Lit 40 -20 (3)"/>
      <sheetName val="90kl-30m shaft (21)"/>
      <sheetName val="120kl-30m shaft (22)"/>
      <sheetName val="60 KL -OHBR-21m (2)"/>
      <sheetName val="Fill this out first..."/>
      <sheetName val="Checklist"/>
      <sheetName val="PDF Front"/>
      <sheetName val="Simple Letter"/>
      <sheetName val="Inside"/>
      <sheetName val="Inclusions"/>
      <sheetName val="Exclusions"/>
      <sheetName val="Overall Summary"/>
      <sheetName val="CSI Summary"/>
      <sheetName val="Section 1 Areas"/>
      <sheetName val="Section 1 Summary"/>
      <sheetName val="Section 1"/>
      <sheetName val="Section 2 Areas"/>
      <sheetName val="Section 2 Summary"/>
      <sheetName val="Section 2"/>
      <sheetName val="Section 3 Areas"/>
      <sheetName val="Section 3 Summary"/>
      <sheetName val="Section 3"/>
      <sheetName val="Section 4 Areas"/>
      <sheetName val="Section 4 Summary"/>
      <sheetName val="Section 4"/>
      <sheetName val="Section 5 Areas"/>
      <sheetName val="Section 5 Summary"/>
      <sheetName val="Section 5"/>
      <sheetName val="Sitework Areas"/>
      <sheetName val="Section 6 Areas"/>
      <sheetName val="Section 6 Summary"/>
      <sheetName val="Section 6"/>
      <sheetName val="Sitework Summary"/>
      <sheetName val="Sitework"/>
      <sheetName val="Alternates"/>
      <sheetName val="Comparison Summary"/>
      <sheetName val="Fill this out first___"/>
      <sheetName val="Salient Features"/>
      <sheetName val="LOI"/>
      <sheetName val="construction_schedule"/>
      <sheetName val="top_sheet"/>
      <sheetName val="Offtop-Tender"/>
      <sheetName val="Offtop-Prestart"/>
      <sheetName val="SummaryIDC"/>
      <sheetName val="Items"/>
      <sheetName val="IDC.AHK "/>
      <sheetName val="BOQ_Direct_selling cost"/>
      <sheetName val="Monthwise breakup"/>
      <sheetName val="Labourrate"/>
      <sheetName val="conanalysis"/>
      <sheetName val="ShuttAna"/>
      <sheetName val="Reinf Analy"/>
      <sheetName val="Power anal"/>
      <sheetName val="quality_obj"/>
      <sheetName val="Power"/>
      <sheetName val="Data "/>
      <sheetName val="Retaing"/>
      <sheetName val="Abstract(F6)"/>
      <sheetName val="DET CD"/>
      <sheetName val="EST CD"/>
      <sheetName val="DATA-CD "/>
      <sheetName val="DET ROAD"/>
      <sheetName val="EST RAOD"/>
      <sheetName val="Data-Road "/>
      <sheetName val="Part-B"/>
      <sheetName val="EWR"/>
      <sheetName val="RR"/>
      <sheetName val="transport"/>
      <sheetName val="Work_Detiles"/>
      <sheetName val="date_wise_qty"/>
      <sheetName val="date_of_payment"/>
      <sheetName val="bill_wise_qty_amt_Seig"/>
      <sheetName val="Bill_wise_amt_cc_"/>
      <sheetName val="Items_elgible"/>
      <sheetName val="Price_adjustment_Prg"/>
      <sheetName val="Seig_cal"/>
      <sheetName val="MB_wise_qty"/>
      <sheetName val="BCR"/>
      <sheetName val="proposal"/>
      <sheetName val="rainfall"/>
      <sheetName val="bundqty"/>
      <sheetName val="weir"/>
      <sheetName val="desig cd works"/>
      <sheetName val="est canal"/>
      <sheetName val="l.s bund"/>
      <sheetName val="LFcanal"/>
      <sheetName val="RFcanal"/>
      <sheetName val="qrmap"/>
      <sheetName val="Route Map"/>
      <sheetName val="Old drawings"/>
      <sheetName val="inspn"/>
      <sheetName val="Chart1"/>
      <sheetName val="certifc"/>
      <sheetName val="Regime"/>
      <sheetName val="weir heads (2)"/>
      <sheetName val="basicdata"/>
      <sheetName val="weir heads"/>
      <sheetName val="Data-abs"/>
      <sheetName val="Pipe data"/>
      <sheetName val="Data-Drains"/>
      <sheetName val="house service connection"/>
      <sheetName val="TRIAL5"/>
      <sheetName val="DE"/>
      <sheetName val="BAR"/>
      <sheetName val="Detailed Drawing"/>
      <sheetName val="RCC Ladder"/>
      <sheetName val="MS Ladder"/>
      <sheetName val="SUMPPIPE"/>
      <sheetName val="SUMPPIPE (2)"/>
      <sheetName val="DISINFECTION"/>
      <sheetName val="CCKUNTA (3)"/>
      <sheetName val="CCKUNTA (EXISTING) Hydrauli (2)"/>
      <sheetName val="CCKUNTA (EXISTING) Hydraulic"/>
      <sheetName val="Front page"/>
      <sheetName val="Line Estimate 100x22"/>
      <sheetName val="Transmission lines 100x22 (2)"/>
      <sheetName val="Transmission lines 100x22"/>
      <sheetName val="Est Pipeline Tax"/>
      <sheetName val="GM100x22"/>
      <sheetName val="GM100x22 old"/>
      <sheetName val="Design100x22 "/>
      <sheetName val="Internal dia"/>
      <sheetName val="Sub Est Pipe Lines"/>
      <sheetName val="kintc-airvalve-DI"/>
      <sheetName val="Trustblock"/>
      <sheetName val="grid I"/>
      <sheetName val="Confirmed Grid_Final_ Groups"/>
      <sheetName val="dbl-airvalve-PVC"/>
      <sheetName val="dbl-airvalve-HDPE"/>
      <sheetName val="airvalve(AC)"/>
      <sheetName val="kintc-airvalve-BWSC&amp;MS"/>
      <sheetName val="MS-BWSC-GRP-PSC"/>
      <sheetName val="airvalve-AC"/>
      <sheetName val="sluice-PSC"/>
      <sheetName val="sluice-GRP"/>
      <sheetName val="Total Popualtion"/>
      <sheetName val="Const RR"/>
      <sheetName val="Const NLG"/>
      <sheetName val="Const WGL"/>
      <sheetName val="const Adlbd"/>
      <sheetName val="const NZMBD"/>
      <sheetName val="const Karimnagar"/>
      <sheetName val="const Medak"/>
      <sheetName val="khammam"/>
      <sheetName val="Mandal wise "/>
      <sheetName val="Constituency wise"/>
      <sheetName val="MBNR WATER GRID"/>
      <sheetName val="Const MBNGR"/>
      <sheetName val="BM-HOOP"/>
      <sheetName val="plan-final"/>
      <sheetName val="800kL-design-final"/>
      <sheetName val="700kl Sump-Comp Stat"/>
      <sheetName val="1000 kl sump"/>
      <sheetName val="Comp Stat. for Sump"/>
      <sheetName val="TOP SLAB-beams"/>
      <sheetName val="1000kl comp"/>
      <sheetName val="1800 kl sump"/>
      <sheetName val="1800kl comp"/>
      <sheetName val="RAMAPPA-sump"/>
      <sheetName val="RAMAPPA-sump1"/>
      <sheetName val="CPWS-MULUGU"/>
      <sheetName val="RAMAPPA-supplementary"/>
      <sheetName val="RAMAPPA-supplementary (2)"/>
      <sheetName val="RAMAPPA-sump (2)"/>
      <sheetName val="RAMAPPA-sump-850kL"/>
      <sheetName val="middle head works"/>
      <sheetName val="RAMAPPA-sump-850kL (2)"/>
      <sheetName val="RAMAPPA-supplementary (3)"/>
      <sheetName val="RAMAPPA-sump-850kL (3)"/>
      <sheetName val="RAMAPPA-sump-850kL (4)"/>
      <sheetName val="PALAMPET-sump-1700kL"/>
      <sheetName val="FILTERS LOCATION"/>
      <sheetName val="SUMP-PLAN"/>
      <sheetName val="palampet1-sump-1700kL"/>
      <sheetName val="palampet1-sump-1700kL (2)"/>
      <sheetName val="plan (2)"/>
      <sheetName val="palampet1-sump-1700kL (3)"/>
      <sheetName val="palampet1-sump-1700kL (4)"/>
      <sheetName val="palampet-sump-1700kL-1"/>
      <sheetName val="palampet-sump-1700kL-2"/>
      <sheetName val="palampet-sump-1700kL-3"/>
      <sheetName val="plan (3)"/>
      <sheetName val="palampet-sump-1700kL-4"/>
      <sheetName val="palampet-sump-1700kL-1 (2)"/>
      <sheetName val="PM&amp;GM"/>
      <sheetName val="PM-w"/>
      <sheetName val="P-I"/>
      <sheetName val="pipes-abst"/>
      <sheetName val="PM-Ifinal"/>
      <sheetName val="lvls"/>
      <sheetName val="forabst"/>
      <sheetName val="ORI-POP"/>
      <sheetName val="ID"/>
      <sheetName val="kadtha"/>
      <sheetName val="GM (2)"/>
      <sheetName val="for abst"/>
      <sheetName val="150-30"/>
      <sheetName val="SQ_OK"/>
      <sheetName val="Data- All"/>
      <sheetName val="1000 KLSump  Medchal_OK"/>
      <sheetName val="PH 24x12_OK"/>
      <sheetName val="Compound walls_OK"/>
      <sheetName val="Medchal 120KL-30_OK"/>
      <sheetName val="120KL - 30m, Medchal Specials"/>
      <sheetName val="Dabilpur 40KL-30_OK"/>
      <sheetName val="40KL-30, Dabilpur Specials"/>
      <sheetName val="200Kl-9m,  Bogaram"/>
      <sheetName val="Ped Thrst est_OK"/>
      <sheetName val="pedestals"/>
      <sheetName val="Thrust blocks"/>
      <sheetName val="200KL-9m, Bogarm Specials"/>
      <sheetName val="Specials- SRD"/>
      <sheetName val="DI Wt"/>
      <sheetName val="Argul C.Wall"/>
      <sheetName val="Tir C.Wall"/>
      <sheetName val="Balk C. Wall"/>
      <sheetName val="Mor C.Wall"/>
      <sheetName val="Mal C.Wall"/>
      <sheetName val="Kon C.Wall"/>
      <sheetName val="Sec C.Wall"/>
      <sheetName val="Moti C.Wall"/>
      <sheetName val="Mail C.Wall"/>
      <sheetName val="Lon C.Wall"/>
      <sheetName val="Bhiknoor C wall"/>
      <sheetName val="Chandapur C wall"/>
      <sheetName val="Gandhari C wall"/>
      <sheetName val="Consolidated TB"/>
      <sheetName val="Tax Computation-13-14"/>
      <sheetName val="Revised-BS"/>
      <sheetName val="Revised P&amp;L"/>
      <sheetName val="Notes To Accounts"/>
      <sheetName val="Tax Computation"/>
      <sheetName val="Depreciation Companies act"/>
      <sheetName val="Deprecation On companies act"/>
      <sheetName val="DEP.( IT )-2013-14"/>
      <sheetName val="Interest 234B"/>
      <sheetName val="234C"/>
      <sheetName val="Repairs &amp; Maintenance"/>
      <sheetName val="Out standing expenses"/>
      <sheetName val="Closing stock-13-14"/>
      <sheetName val="Finished goods"/>
      <sheetName val="sub schdule"/>
      <sheetName val="Consolidated trail balance"/>
      <sheetName val="Corporate"/>
      <sheetName val="Loan Account TB"/>
      <sheetName val="D Dharmaram"/>
      <sheetName val="Gurralagondi"/>
      <sheetName val="Vantimamidi"/>
      <sheetName val="Janagam"/>
      <sheetName val="Parvatagiri"/>
      <sheetName val="Nangunoor"/>
      <sheetName val="Bhonagiri"/>
      <sheetName val="Peddapoor"/>
      <sheetName val="Main KNR"/>
      <sheetName val="Siddipet"/>
      <sheetName val="CLOSING STOCK-fINAL"/>
      <sheetName val="Closing Stock"/>
      <sheetName val="234A"/>
      <sheetName val="Closing Stock 30-9-13"/>
      <sheetName val="Capital"/>
      <sheetName val="COMMUNITY_HALL_ESTT22"/>
      <sheetName val="COMM_HALL_3LAKHS"/>
      <sheetName val="DATA_TEMP(MC)"/>
      <sheetName val="SSR RATE"/>
      <sheetName val="lead-state"/>
      <sheetName val="Sheet11"/>
      <sheetName val="Sheet12"/>
      <sheetName val="Sheet13"/>
      <sheetName val="Data EWE"/>
      <sheetName val="Data- Final "/>
      <sheetName val="xxx OHBR verticals"/>
      <sheetName val="40-30"/>
      <sheetName val="Budhera-1500.30"/>
      <sheetName val="Mamidigi-Parwatapur 40.30 "/>
      <sheetName val="Stair case 40 KL OHBR"/>
      <sheetName val="Indrakalan SS Pet x 60.30"/>
      <sheetName val="Medchal 120-30"/>
      <sheetName val="Aroor 100-30"/>
      <sheetName val="Kavelly-150.30"/>
      <sheetName val="Didgi-275.30"/>
      <sheetName val="Kyasaram-300.30"/>
      <sheetName val="Kasimpur-250-25"/>
      <sheetName val="Abstrct-C0mparative"/>
      <sheetName val="DVKD Hydrulic"/>
      <sheetName val="Trans Line"/>
      <sheetName val="Trns-Comparative"/>
      <sheetName val="Caze Estimate "/>
      <sheetName val="Airvalve-HDPE"/>
      <sheetName val="sluice-upto 1000"/>
      <sheetName val="scour-pvc-hdpe-psc-DI-bwsc"/>
      <sheetName val="wh_data_R"/>
      <sheetName val="CPHEEO"/>
      <sheetName val="SOR"/>
      <sheetName val="970121 fee rates"/>
      <sheetName val="PA- Consutant "/>
      <sheetName val="Materials Cost"/>
      <sheetName val="Kurkumbh BOQ"/>
      <sheetName val="BOQ (2)"/>
      <sheetName val="VCH-SLC"/>
      <sheetName val="Supplier"/>
      <sheetName val="A1-Continuous"/>
      <sheetName val="MASTER_RATE ANALYSIS"/>
      <sheetName val="Headings"/>
      <sheetName val="CASHFLOWS"/>
      <sheetName val="jobhist"/>
      <sheetName val="upa"/>
      <sheetName val="PPA Summary"/>
      <sheetName val="India F&amp;S Template"/>
      <sheetName val="Site Dev BOQ"/>
      <sheetName val="GBW"/>
      <sheetName val="FitOutConfCentre"/>
      <sheetName val="Fee_Rate_Summary"/>
      <sheetName val="970121_fee_rates"/>
      <sheetName val="PA-_Consutant_"/>
      <sheetName val="Materials_Cost"/>
      <sheetName val="Civil_Boq"/>
      <sheetName val="SPT_vs_PHI"/>
      <sheetName val="Site_Dev_BOQ"/>
      <sheetName val="BOQ_(2)"/>
      <sheetName val="PRECAST_lightconc-II"/>
      <sheetName val="CASH-FLOW"/>
      <sheetName val="Tax Invoice"/>
      <sheetName val="Lab"/>
      <sheetName val="FORM7"/>
      <sheetName val="INDIGINEOUS ITEMS "/>
      <sheetName val="WBS01"/>
      <sheetName val="WBS10"/>
      <sheetName val="WBS11"/>
      <sheetName val="WBS12"/>
      <sheetName val="WBS13"/>
      <sheetName val="WBS14"/>
      <sheetName val="WBS15"/>
      <sheetName val="WBS16"/>
      <sheetName val="WBS17"/>
      <sheetName val="WBS18"/>
      <sheetName val="WBS19"/>
      <sheetName val="WBS02"/>
      <sheetName val="WBS20"/>
      <sheetName val="WBS03"/>
      <sheetName val="WBS04"/>
      <sheetName val="WBS05"/>
      <sheetName val="WBS06"/>
      <sheetName val="WBS07"/>
      <sheetName val="WBS08"/>
      <sheetName val="WBS09"/>
      <sheetName val="PointNo.5"/>
      <sheetName val="LEVEL SHEET"/>
      <sheetName val="TBEAM"/>
      <sheetName val="Rocker"/>
      <sheetName val="office"/>
      <sheetName val="PRELIM5"/>
      <sheetName val="monitoring-breakup Feb02"/>
      <sheetName val="BLK2"/>
      <sheetName val="BLK3"/>
      <sheetName val="E &amp; R"/>
      <sheetName val="radar"/>
      <sheetName val="UG"/>
      <sheetName val="CIVIL WORK PLAN-13-14"/>
      <sheetName val="WORK SUMMERY "/>
      <sheetName val="MEP DETAIL"/>
      <sheetName val="rev.02"/>
      <sheetName val="R20_R30_work"/>
      <sheetName val="COLUMN"/>
      <sheetName val="col-reinft1"/>
      <sheetName val="Kurkumbh_BOQ"/>
      <sheetName val="MASTER_RATE_ANALYSIS"/>
      <sheetName val="Form_6"/>
      <sheetName val="PPA_Summary"/>
      <sheetName val="India_F&amp;S_Template"/>
      <sheetName val="Tax_Invoice"/>
      <sheetName val="INDIGINEOUS_ITEMS_"/>
      <sheetName val="PointNo_5"/>
      <sheetName val="monitoring-breakup_Feb02"/>
      <sheetName val="parametry"/>
      <sheetName val="final abstract"/>
      <sheetName val="Usage"/>
      <sheetName val="Common "/>
      <sheetName val="clvrt_data"/>
      <sheetName val="road_data"/>
      <sheetName val="FORMATION"/>
      <sheetName val="CR"/>
      <sheetName val="LBD"/>
      <sheetName val="exec"/>
      <sheetName val="glance"/>
      <sheetName val="68 col - SE"/>
      <sheetName val="68 col - ENC"/>
      <sheetName val="Det"/>
      <sheetName val="Rate"/>
      <sheetName val="Hab wise Details"/>
      <sheetName val="District ABS"/>
      <sheetName val="consol"/>
      <sheetName val="NCC"/>
      <sheetName val="PLR-Mucherla"/>
      <sheetName val="SMC-Parigi"/>
      <sheetName val="Purchase Status"/>
      <sheetName val="RR-DPR"/>
      <sheetName val="sand"/>
      <sheetName val="stone"/>
      <sheetName val="connect status"/>
      <sheetName val="Census"/>
      <sheetName val="3 day"/>
      <sheetName val="Hydraulic(3.00) 1vent (2)"/>
      <sheetName val="ave lead (calculation))"/>
      <sheetName val="3m-S1"/>
      <sheetName val="2m-S1"/>
      <sheetName val="Spec Report "/>
      <sheetName val="CBR Cert"/>
      <sheetName val="Inspect Report EE"/>
      <sheetName val="design1"/>
      <sheetName val="design1 (2)"/>
      <sheetName val="Ls 250"/>
      <sheetName val="Ls 200"/>
      <sheetName val="CS -color"/>
      <sheetName val="Pro-C"/>
      <sheetName val="CS-color les"/>
      <sheetName val="CD-PC-Data"/>
      <sheetName val="PC1000"/>
      <sheetName val="CC pave"/>
      <sheetName val="Ave lead"/>
      <sheetName val="Prof -C "/>
      <sheetName val="prof-B"/>
      <sheetName val="Hydraulic"/>
      <sheetName val="data(MORD)"/>
      <sheetName val="Esti"/>
      <sheetName val="Esti -part -b"/>
      <sheetName val="Data CD"/>
      <sheetName val="Hydraulic(2.00) 1vent"/>
      <sheetName val="Steel&amp;Cement"/>
      <sheetName val="Plan(Columns)"/>
      <sheetName val="Plan (Plinth Beams)"/>
      <sheetName val="Plan (Roof Beams) "/>
      <sheetName val="Steel -Roof beams "/>
      <sheetName val="Note file"/>
      <sheetName val="corr G.ABST27122010"/>
      <sheetName val="21-01-2011 GUJJA Abstract"/>
      <sheetName val="gujja road est-21-01-2011"/>
      <sheetName val="gujja det bridge-21-01.2011"/>
      <sheetName val="21-01.2011gujja bridge estt"/>
      <sheetName val="EWE"/>
      <sheetName val="21-01.2011 gujja Seign charges"/>
      <sheetName val="water_cost_certificate"/>
      <sheetName val="Model sh"/>
      <sheetName val="Seig_Calculations"/>
      <sheetName val="mpp"/>
      <sheetName val="Data_F8_BTR"/>
      <sheetName val="Plant_&amp;__Machinery"/>
      <sheetName val="Lead statement ss5"/>
      <sheetName val="Lead_statement_ss5"/>
      <sheetName val="t_prsr"/>
      <sheetName val="6.1"/>
      <sheetName val="Spe Report"/>
      <sheetName val="Spe Report 1"/>
      <sheetName val="DETEST (Road)"/>
      <sheetName val="Culvert Details"/>
      <sheetName val="C.C ramps"/>
      <sheetName val="Box Culvert 3x3x3"/>
      <sheetName val="R.S.I"/>
      <sheetName val="C.C p&amp; Drain"/>
      <sheetName val="Quantities1"/>
      <sheetName val="AOC"/>
      <sheetName val="GBS"/>
      <sheetName val="Detail"/>
      <sheetName val="Sp.Rt."/>
      <sheetName val="Road est.CSP"/>
      <sheetName val="Seigniorages"/>
      <sheetName val="lead chart.. "/>
      <sheetName val="QUARY.MAP (2)"/>
      <sheetName val="Ren Chart"/>
      <sheetName val="certificate.1"/>
      <sheetName val="certificate.2"/>
      <sheetName val="certificate .3.."/>
      <sheetName val="certificate .4."/>
      <sheetName val="end..."/>
      <sheetName val="Road widths"/>
      <sheetName val="deleted"/>
      <sheetName val="deleted.."/>
      <sheetName val="r data"/>
      <sheetName val="Spe rep"/>
      <sheetName val="Com"/>
      <sheetName val="Price"/>
      <sheetName val="R. Value."/>
      <sheetName val="GAB "/>
      <sheetName val="broad"/>
      <sheetName val="Sheet1 "/>
      <sheetName val="EST.2 RowS"/>
      <sheetName val="SLAB CULVERT 1.0 M"/>
      <sheetName val="SLAB CULVERT 2.0 M"/>
      <sheetName val="EW. 2."/>
      <sheetName val="RET WALL.DRG.3"/>
      <sheetName val="RET WALL.DRG.2"/>
      <sheetName val="RET WALL.DRG.1"/>
      <sheetName val="RET.WALL.EST."/>
      <sheetName val="2 R NO CASNG"/>
      <sheetName val="EST.PIPE CULVERTS"/>
      <sheetName val="1 R. CASING "/>
      <sheetName val="1 R. NO CASING"/>
      <sheetName val="2 R CASNG "/>
      <sheetName val="Road est.CP"/>
      <sheetName val="TYPICAL CS.1.."/>
      <sheetName val="certificate.5"/>
      <sheetName val="TYPICAL CS.1."/>
      <sheetName val="TYPICAL CS.2."/>
      <sheetName val="TYPICAL CS. (1)"/>
      <sheetName val="TYPICAL CS. (2)"/>
      <sheetName val="Crust Design.1"/>
      <sheetName val="SLAB CULVERTS.EST"/>
      <sheetName val="CC Drain Est"/>
      <sheetName val="certificate.5.."/>
      <sheetName val="Slab- Drg. "/>
      <sheetName val="det. culvert"/>
      <sheetName val="back "/>
      <sheetName val="Bridge Data 2005-06"/>
      <sheetName val="GF (6)"/>
      <sheetName val="1V-1M"/>
      <sheetName val="2V-1M"/>
      <sheetName val="5V-1M"/>
      <sheetName val="Det-ROAD"/>
      <sheetName val="G.Abs"/>
      <sheetName val="C page"/>
      <sheetName val="Sp ReportF (2)"/>
      <sheetName val="Sp ReportF"/>
      <sheetName val="G F "/>
      <sheetName val="F F "/>
      <sheetName val="S Tank"/>
      <sheetName val="Sani &amp; W S "/>
      <sheetName val="C Wall"/>
      <sheetName val="ESTT Ele "/>
      <sheetName val="D&amp;W DATA (1)"/>
      <sheetName val="WS-DATA (Old)"/>
      <sheetName val="D&amp; W DATA (new)"/>
      <sheetName val="WS Data"/>
      <sheetName val="El Data (old)"/>
      <sheetName val="Ele Data"/>
      <sheetName val="BOQ  "/>
      <sheetName val="BidRequirement"/>
      <sheetName val="Note gh"/>
      <sheetName val="Bid doc"/>
      <sheetName val="load1"/>
      <sheetName val="details1"/>
      <sheetName val="Electrical1"/>
      <sheetName val="load"/>
      <sheetName val="obd data"/>
      <sheetName val="Joinary"/>
      <sheetName val="CDdata_(2)1"/>
      <sheetName val="CDdata_(2)5"/>
      <sheetName val="Data_2"/>
      <sheetName val="CDdata_(2)3"/>
      <sheetName val="CDdata_(2)2"/>
      <sheetName val="Data_"/>
      <sheetName val="CDdata_(2)4"/>
      <sheetName val="Data_1"/>
      <sheetName val="PI"/>
      <sheetName val="Fee_Rate_Summary1"/>
      <sheetName val="PA-_Consutant_1"/>
      <sheetName val="Materials_Cost1"/>
      <sheetName val="970121_fee_rates1"/>
      <sheetName val="Kurkumbh_BOQ1"/>
      <sheetName val="SPT_vs_PHI1"/>
      <sheetName val="BOQ_(2)1"/>
      <sheetName val="MASTER_RATE_ANALYSIS1"/>
      <sheetName val="Civil_Boq1"/>
      <sheetName val="Form_61"/>
      <sheetName val="PPA_Summary1"/>
      <sheetName val="India_F&amp;S_Template1"/>
      <sheetName val="Site_Dev_BOQ1"/>
      <sheetName val="PRECAST_lightconc-II1"/>
      <sheetName val="Tax_Invoice1"/>
      <sheetName val="INDIGINEOUS_ITEMS_1"/>
      <sheetName val="PointNo_51"/>
      <sheetName val="monitoring-breakup_Feb021"/>
      <sheetName val="Fee_Rate_Summary2"/>
      <sheetName val="PA-_Consutant_2"/>
      <sheetName val="Materials_Cost2"/>
      <sheetName val="970121_fee_rates2"/>
      <sheetName val="Kurkumbh_BOQ2"/>
      <sheetName val="SPT_vs_PHI2"/>
      <sheetName val="BOQ_(2)2"/>
      <sheetName val="MASTER_RATE_ANALYSIS2"/>
      <sheetName val="Civil_Boq2"/>
      <sheetName val="Form_62"/>
      <sheetName val="PPA_Summary2"/>
      <sheetName val="India_F&amp;S_Template2"/>
      <sheetName val="Site_Dev_BOQ2"/>
      <sheetName val="PRECAST_lightconc-II2"/>
      <sheetName val="Tax_Invoice2"/>
      <sheetName val="INDIGINEOUS_ITEMS_2"/>
      <sheetName val="PointNo_52"/>
      <sheetName val="monitoring-breakup_Feb022"/>
      <sheetName val="Fee_Rate_Summary3"/>
      <sheetName val="PA-_Consutant_3"/>
      <sheetName val="Materials_Cost3"/>
      <sheetName val="970121_fee_rates3"/>
      <sheetName val="Kurkumbh_BOQ3"/>
      <sheetName val="SPT_vs_PHI3"/>
      <sheetName val="BOQ_(2)3"/>
      <sheetName val="MASTER_RATE_ANALYSIS3"/>
      <sheetName val="Civil_Boq3"/>
      <sheetName val="Form_63"/>
      <sheetName val="PPA_Summary3"/>
      <sheetName val="India_F&amp;S_Template3"/>
      <sheetName val="Site_Dev_BOQ3"/>
      <sheetName val="PRECAST_lightconc-II3"/>
      <sheetName val="Tax_Invoice3"/>
      <sheetName val="INDIGINEOUS_ITEMS_3"/>
      <sheetName val="PointNo_53"/>
      <sheetName val="monitoring-breakup_Feb023"/>
      <sheetName val="Fee_Rate_Summary4"/>
      <sheetName val="PA-_Consutant_4"/>
      <sheetName val="Materials_Cost4"/>
      <sheetName val="970121_fee_rates4"/>
      <sheetName val="Kurkumbh_BOQ4"/>
      <sheetName val="SPT_vs_PHI4"/>
      <sheetName val="BOQ_(2)4"/>
      <sheetName val="MASTER_RATE_ANALYSIS4"/>
      <sheetName val="Civil_Boq4"/>
      <sheetName val="Form_64"/>
      <sheetName val="PPA_Summary4"/>
      <sheetName val="India_F&amp;S_Template4"/>
      <sheetName val="Site_Dev_BOQ4"/>
      <sheetName val="PRECAST_lightconc-II4"/>
      <sheetName val="Tax_Invoice4"/>
      <sheetName val="INDIGINEOUS_ITEMS_4"/>
      <sheetName val="PointNo_54"/>
      <sheetName val="monitoring-breakup_Feb024"/>
      <sheetName val="Fee_Rate_Summary5"/>
      <sheetName val="PA-_Consutant_5"/>
      <sheetName val="Materials_Cost5"/>
      <sheetName val="970121_fee_rates5"/>
      <sheetName val="Kurkumbh_BOQ5"/>
      <sheetName val="SPT_vs_PHI5"/>
      <sheetName val="BOQ_(2)5"/>
      <sheetName val="MASTER_RATE_ANALYSIS5"/>
      <sheetName val="Civil_Boq5"/>
      <sheetName val="Form_65"/>
      <sheetName val="PPA_Summary5"/>
      <sheetName val="India_F&amp;S_Template5"/>
      <sheetName val="Site_Dev_BOQ5"/>
      <sheetName val="PRECAST_lightconc-II5"/>
      <sheetName val="Tax_Invoice5"/>
      <sheetName val="INDIGINEOUS_ITEMS_5"/>
      <sheetName val="PointNo_55"/>
      <sheetName val="monitoring-breakup_Feb025"/>
      <sheetName val="Fee_Rate_Summary6"/>
      <sheetName val="PA-_Consutant_6"/>
      <sheetName val="Materials_Cost6"/>
      <sheetName val="970121_fee_rates6"/>
      <sheetName val="Kurkumbh_BOQ6"/>
      <sheetName val="SPT_vs_PHI6"/>
      <sheetName val="BOQ_(2)6"/>
      <sheetName val="MASTER_RATE_ANALYSIS6"/>
      <sheetName val="Civil_Boq6"/>
      <sheetName val="Form_66"/>
      <sheetName val="PPA_Summary6"/>
      <sheetName val="India_F&amp;S_Template6"/>
      <sheetName val="Site_Dev_BOQ6"/>
      <sheetName val="PRECAST_lightconc-II6"/>
      <sheetName val="Tax_Invoice6"/>
      <sheetName val="INDIGINEOUS_ITEMS_6"/>
      <sheetName val="PointNo_56"/>
      <sheetName val="monitoring-breakup_Feb026"/>
      <sheetName val="Measurements"/>
      <sheetName val="Tables"/>
      <sheetName val="Flooring"/>
      <sheetName val="Ceilings"/>
      <sheetName val="ACAD Finishes"/>
      <sheetName val="Chair"/>
      <sheetName val="Site Area Statement"/>
      <sheetName val="Doors"/>
      <sheetName val="SHADIKHANA_ESTT"/>
      <sheetName val="SA"/>
      <sheetName val="SHEDULE-A"/>
      <sheetName val="Pipes Pivot"/>
      <sheetName val="Data Pivot"/>
      <sheetName val="enc_working_HS"/>
      <sheetName val="int-Dia-hdpe"/>
      <sheetName val="int-Dia-pvc"/>
      <sheetName val="2V_3M_SLAB (2)"/>
      <sheetName val="RD_X"/>
      <sheetName val="ROAD_DAM_100M"/>
      <sheetName val="RD_100M"/>
      <sheetName val="CC_WC"/>
      <sheetName val="RD_VENTES"/>
      <sheetName val="Intakewell-Singur"/>
      <sheetName val="EMB"/>
      <sheetName val="Area EMB"/>
      <sheetName val="Chap-11 ewe"/>
      <sheetName val="Data- Final  (3)"/>
      <sheetName val="Kondapak CW"/>
      <sheetName val="Gajwel CW"/>
      <sheetName val="Lakudaram CW"/>
      <sheetName val="Burgupallu CW"/>
      <sheetName val="Data- Intake well"/>
      <sheetName val="510 KL GLBR flat"/>
      <sheetName val="250KL GLBR"/>
      <sheetName val="200=9 Bogaram"/>
      <sheetName val="600KL GLBR"/>
      <sheetName val="20000KL Sump"/>
      <sheetName val="2000KL Sump"/>
      <sheetName val="1600KL Sump"/>
      <sheetName val="6000KL Sump"/>
      <sheetName val="15000KL Sump"/>
      <sheetName val="900KL 20"/>
      <sheetName val="500KL 20"/>
      <sheetName val="GLBR flat (2)"/>
      <sheetName val="PH 40x12"/>
      <sheetName val="PH 16x12"/>
      <sheetName val="PH 24x12"/>
      <sheetName val="510KL GLBR "/>
      <sheetName val="300KL 20"/>
      <sheetName val="120KL 20"/>
      <sheetName val="14000GLBR"/>
      <sheetName val="220 20"/>
      <sheetName val="450-12"/>
      <sheetName val="150 16"/>
      <sheetName val="OHBR 150-12"/>
      <sheetName val="GM&amp;PM EST"/>
      <sheetName val="GLBR - 30 Kl"/>
      <sheetName val="ABSRACT=EST"/>
      <sheetName val="pumping-single-mains"/>
      <sheetName val="Pumping mains 26-8-2011"/>
      <sheetName val="pm40"/>
      <sheetName val="SRs"/>
      <sheetName val="SRs-Rev"/>
      <sheetName val="PM 70"/>
      <sheetName val="GM 70"/>
      <sheetName val="PM estimate"/>
      <sheetName val="PM 40rev  (2)"/>
      <sheetName val="PM 40rev "/>
      <sheetName val="GM estimate"/>
      <sheetName val="GM 40 OHs AC (2)"/>
      <sheetName val="GM 40 OHs AC"/>
      <sheetName val="GM 40 OHs"/>
      <sheetName val="GM 40 "/>
      <sheetName val="pm pipes"/>
      <sheetName val="gm pipes"/>
      <sheetName val="altr"/>
      <sheetName val="GM 40  (AC) (2)"/>
      <sheetName val="GM 40  (AC)"/>
      <sheetName val="PM (2)"/>
      <sheetName val="population"/>
      <sheetName val="POP "/>
      <sheetName val="HYD STA M"/>
      <sheetName val="PVC_dia"/>
      <sheetName val="pm-est (NEW)"/>
      <sheetName val="hyd "/>
      <sheetName val="maint est"/>
      <sheetName val="pm-est (2)"/>
      <sheetName val="GM-est"/>
      <sheetName val="pm-est"/>
      <sheetName val="OHSR GOT"/>
      <sheetName val="Original"/>
      <sheetName val="6000000000000"/>
      <sheetName val="7000000000000"/>
      <sheetName val="8000000000000"/>
      <sheetName val="9000000000000"/>
      <sheetName val="a000000000000"/>
      <sheetName val="b000000000000"/>
      <sheetName val="c000000000000"/>
      <sheetName val="d000000000000"/>
      <sheetName val="e000000000000"/>
      <sheetName val="f000000000000"/>
      <sheetName val="g000000000000"/>
      <sheetName val="h000000000000"/>
      <sheetName val="econ pm"/>
      <sheetName val="Infiltration well (2)"/>
      <sheetName val="STATUS"/>
      <sheetName val="Pop"/>
      <sheetName val="F.slip"/>
      <sheetName val="General  AB"/>
      <sheetName val="ABS(A&amp;B)"/>
      <sheetName val="OHSR 10KL 6.30"/>
      <sheetName val="OHSR10 kl11.5"/>
      <sheetName val="OHSR20kl6.3"/>
      <sheetName val="OHSR15 kl 6.3"/>
      <sheetName val="OHSR20KL8.3"/>
      <sheetName val="OHSR 40 9.45"/>
      <sheetName val="OHSR60 9.45"/>
      <sheetName val="OHBR40-det.est"/>
      <sheetName val="GLSR10"/>
      <sheetName val="Hydraulic design"/>
      <sheetName val="cw 110kl"/>
      <sheetName val="sp dis"/>
      <sheetName val="Det-sp dis"/>
      <sheetName val="PH 6x4"/>
      <sheetName val="WMqrts"/>
      <sheetName val="lead_data"/>
      <sheetName val="cWALLS"/>
      <sheetName val="diff steel qty"/>
      <sheetName val="Pmest-2"/>
      <sheetName val="PMest-1"/>
      <sheetName val="GMest2"/>
      <sheetName val="GMest phase1"/>
      <sheetName val="GMest"/>
      <sheetName val="ewelj "/>
      <sheetName val="EW,L &amp;J_pipes"/>
      <sheetName val="DI_on pedestals"/>
      <sheetName val="HDPE sluice valve"/>
      <sheetName val="PVC sluice val)"/>
      <sheetName val="Scour all"/>
      <sheetName val="PVC Air valves"/>
      <sheetName val="annualmai "/>
      <sheetName val="HYDRAULIC SSTATEMENT"/>
      <sheetName val="WATER-HAMMER"/>
      <sheetName val="mcon pm"/>
      <sheetName val="PH 6x"/>
      <sheetName val="pvc-pipe-rates"/>
      <sheetName val="PM_70"/>
      <sheetName val="GM_70"/>
      <sheetName val="PM_estimate"/>
      <sheetName val="PM_40rev__(2)"/>
      <sheetName val="PM_40rev_"/>
      <sheetName val="GM_estimate"/>
      <sheetName val="GM_40_OHs_AC_(2)"/>
      <sheetName val="GM_40_OHs_AC"/>
      <sheetName val="GM_40_OHs"/>
      <sheetName val="GM_40_"/>
      <sheetName val="pm_pipes"/>
      <sheetName val="gm_pipes"/>
      <sheetName val="GM_40__(AC)_(2)"/>
      <sheetName val="GM_40__(AC)"/>
      <sheetName val="PM_(2)"/>
      <sheetName val="POP_"/>
      <sheetName val="HYD_STA_M"/>
      <sheetName val="pm-est_(NEW)"/>
      <sheetName val="hyd_"/>
      <sheetName val="maint_est"/>
      <sheetName val="pm-est_(2)"/>
      <sheetName val="OHSR_GOT"/>
      <sheetName val="econ_pm"/>
      <sheetName val="Infiltration_well_(2)"/>
      <sheetName val="General__AB"/>
      <sheetName val="OHSR_10KL_6_30"/>
      <sheetName val="OHSR10_kl11_5"/>
      <sheetName val="OHSR20kl6_3"/>
      <sheetName val="OHSR15_kl_6_3"/>
      <sheetName val="OHSR20KL8_3"/>
      <sheetName val="OHSR_40_9_45"/>
      <sheetName val="OHSR60_9_45"/>
      <sheetName val="OHBR40-det_est"/>
      <sheetName val="Hydraulic_design"/>
      <sheetName val="cw_110kl"/>
      <sheetName val="sp_dis"/>
      <sheetName val="Det-sp_dis"/>
      <sheetName val="PH_6x4"/>
      <sheetName val="diff_steel_qty"/>
      <sheetName val="GMest_phase1"/>
      <sheetName val="ewelj_"/>
      <sheetName val="EW,L_&amp;J_pipes"/>
      <sheetName val="DI_on_pedestals"/>
      <sheetName val="HDPE_sluice_valve"/>
      <sheetName val="PVC_sluice_val)"/>
      <sheetName val="Scour_all"/>
      <sheetName val="PVC_Air_valves"/>
      <sheetName val="Valve_Chambers"/>
      <sheetName val="annualmai_"/>
      <sheetName val="Sheet1_(2)"/>
      <sheetName val="HYDRAULIC_SSTATEMENT"/>
      <sheetName val="Levels"/>
      <sheetName val="PM_701"/>
      <sheetName val="GM_701"/>
      <sheetName val="PM_estimate1"/>
      <sheetName val="PM_40rev__(2)1"/>
      <sheetName val="PM_40rev_1"/>
      <sheetName val="GM_estimate1"/>
      <sheetName val="GM_40_OHs_AC_(2)1"/>
      <sheetName val="GM_40_OHs_AC1"/>
      <sheetName val="GM_40_OHs1"/>
      <sheetName val="GM_40_1"/>
      <sheetName val="pm_pipes1"/>
      <sheetName val="gm_pipes1"/>
      <sheetName val="GM_40__(AC)_(2)1"/>
      <sheetName val="GM_40__(AC)1"/>
      <sheetName val="PM_(2)1"/>
      <sheetName val="POP_1"/>
      <sheetName val="HYD_STA_M1"/>
      <sheetName val="pm-est_(NEW)1"/>
      <sheetName val="hyd_1"/>
      <sheetName val="maint_est1"/>
      <sheetName val="pm-est_(2)1"/>
      <sheetName val="OHSR_GOT1"/>
      <sheetName val="econ_pm1"/>
      <sheetName val="Infiltration_well_(2)1"/>
      <sheetName val="F_slip1"/>
      <sheetName val="General__AB1"/>
      <sheetName val="OHSR_10KL_6_301"/>
      <sheetName val="OHSR10_kl11_51"/>
      <sheetName val="OHSR20kl6_31"/>
      <sheetName val="OHSR15_kl_6_31"/>
      <sheetName val="OHSR20KL8_31"/>
      <sheetName val="OHSR_40_9_451"/>
      <sheetName val="OHSR60_9_451"/>
      <sheetName val="OHBR40-det_est1"/>
      <sheetName val="Hydraulic_design1"/>
      <sheetName val="cw_110kl1"/>
      <sheetName val="sp_dis1"/>
      <sheetName val="Det-sp_dis1"/>
      <sheetName val="PH_6x41"/>
      <sheetName val="diff_steel_qty1"/>
      <sheetName val="GMest_phase11"/>
      <sheetName val="ewelj_1"/>
      <sheetName val="EW,L_&amp;J_pipes1"/>
      <sheetName val="DI_on_pedestals1"/>
      <sheetName val="HDPE_sluice_valve1"/>
      <sheetName val="PVC_sluice_val)1"/>
      <sheetName val="Scour_all1"/>
      <sheetName val="PVC_Air_valves1"/>
      <sheetName val="Valve_Chambers1"/>
      <sheetName val="annualmai_1"/>
      <sheetName val="Sheet1_(2)1"/>
      <sheetName val="HYDRAULIC_SSTATEMENT1"/>
      <sheetName val="mcon_pm1"/>
      <sheetName val="mcon_pm"/>
      <sheetName val="sch"/>
      <sheetName val="Earth Final Rate"/>
      <sheetName val="Pipe trench"/>
      <sheetName val="Pipes &amp; Valves"/>
      <sheetName val="ANAL-PUMP HOUSE"/>
      <sheetName val="Manpower"/>
      <sheetName val="LMP+Loadings"/>
      <sheetName val="BoQ Plan"/>
      <sheetName val="Cash-Inflow"/>
      <sheetName val="Cash-OutFlow"/>
      <sheetName val="Cash Flow-With RM"/>
      <sheetName val="Cash Flow-With out RM"/>
      <sheetName val="0000000"/>
      <sheetName val="تدفقات و مدفوعات"/>
      <sheetName val="WORK COV"/>
      <sheetName val="اجور .ف1"/>
      <sheetName val="سلعيه"/>
      <sheetName val="خدمى"/>
      <sheetName val="مقاولين"/>
      <sheetName val="تحو"/>
      <sheetName val="تخصيصيه"/>
      <sheetName val="اهلاك"/>
      <sheetName val="معد .خ"/>
      <sheetName val="معد .ث"/>
      <sheetName val="B2826"/>
      <sheetName val="Shadow BOQ"/>
      <sheetName val="Season Dircost"/>
      <sheetName val="Chart-2"/>
      <sheetName val="Chart3"/>
      <sheetName val="Expenses"/>
      <sheetName val="turnover"/>
      <sheetName val="Chart4"/>
      <sheetName val="Chart5"/>
      <sheetName val="Total Collection"/>
      <sheetName val="??? .?"/>
      <sheetName val="02.06.07 (2)"/>
      <sheetName val="B2753"/>
      <sheetName val="Page-1"/>
      <sheetName val="page-2"/>
      <sheetName val="Page-3"/>
      <sheetName val="Page-4"/>
      <sheetName val="Page-5"/>
      <sheetName val="Page-6"/>
      <sheetName val="30-7"/>
      <sheetName val="DMRC3"/>
      <sheetName val="Proj Details"/>
      <sheetName val="."/>
      <sheetName val="Final Tender"/>
      <sheetName val="Sch A-Viaduct"/>
      <sheetName val="Sch A - Typ Station "/>
      <sheetName val="Q-Abstract"/>
      <sheetName val="FOB"/>
      <sheetName val=","/>
      <sheetName val=";"/>
      <sheetName val="Sch B"/>
      <sheetName val="Major Items"/>
      <sheetName val="Cost of equip,fabrication"/>
      <sheetName val="Late start"/>
      <sheetName val="early start"/>
      <sheetName val="Q-INP"/>
      <sheetName val="Q Baricade"/>
      <sheetName val="Q-Pil"/>
      <sheetName val="Q-PC"/>
      <sheetName val="Q-Pier"/>
      <sheetName val="Q-Seg"/>
      <sheetName val="Q-Para"/>
      <sheetName val="Q-CB"/>
      <sheetName val="Q-Be"/>
      <sheetName val="Q-HTS"/>
      <sheetName val="Q-CT"/>
      <sheetName val="Q-OS"/>
      <sheetName val="Q HR"/>
      <sheetName val="R-Mat"/>
      <sheetName val="R-Subcon"/>
      <sheetName val="R-Hire"/>
      <sheetName val="Equip Depl"/>
      <sheetName val="R-Con"/>
      <sheetName val="R-Stations"/>
      <sheetName val="R-Pil"/>
      <sheetName val="R-PC"/>
      <sheetName val="R-Pier"/>
      <sheetName val="R-Void Slab"/>
      <sheetName val="R-Seg"/>
      <sheetName val="R-Prest"/>
      <sheetName val="R-Laun"/>
      <sheetName val="R-OS"/>
      <sheetName val="R-SKB"/>
      <sheetName val="R-Bear"/>
      <sheetName val="R-CB"/>
      <sheetName val="R-Para"/>
      <sheetName val="R - portal"/>
      <sheetName val="R CLC"/>
      <sheetName val="R-CT"/>
      <sheetName val="P-Summary"/>
      <sheetName val="P-Ins &amp; Bonds"/>
      <sheetName val="P-Finance"/>
      <sheetName val="P-Salary"/>
      <sheetName val="P Staff fac"/>
      <sheetName val="P-Site fac"/>
      <sheetName val="P-Clients fac"/>
      <sheetName val="P-others"/>
      <sheetName val="P-Travel"/>
      <sheetName val="P-Admn"/>
      <sheetName val="P-Lab"/>
      <sheetName val="P Cash Flow"/>
      <sheetName val="BORING "/>
      <sheetName val="LINER"/>
      <sheetName val="CIS MAIN BERTH-1"/>
      <sheetName val="BOQ 725-769"/>
      <sheetName val="EVM-INDEX"/>
      <sheetName val="Flow Chart"/>
      <sheetName val="EVM1-Proj1"/>
      <sheetName val="EVM2-Proj1"/>
      <sheetName val="EVM2-Proj2"/>
      <sheetName val="EVM2-Proj3"/>
      <sheetName val="EVM3"/>
      <sheetName val="EVM4"/>
      <sheetName val="Performance Graph"/>
      <sheetName val="cost Format"/>
      <sheetName val="CJPC   "/>
      <sheetName val="Piling MB"/>
      <sheetName val="Abs of Pile Rein"/>
      <sheetName val="Reinforcement "/>
      <sheetName val="Pre cast Beam M.B"/>
      <sheetName val="Abs of Beam"/>
      <sheetName val="Pre cast Beam BBS"/>
      <sheetName val="C.In Situ Muff M.B."/>
      <sheetName val="P.C.Muff M.B"/>
      <sheetName val="Abs.of Muff"/>
      <sheetName val="Pre &amp; cast  Muff  BBS"/>
      <sheetName val="Abs. Cross Beam "/>
      <sheetName val="BBS CROSS Beam"/>
      <sheetName val="Cross Beam M.B. "/>
      <sheetName val="Con.Pedstal M.B."/>
      <sheetName val="BBS C.B.P."/>
      <sheetName val="Total Abstract"/>
      <sheetName val="Reco_1"/>
      <sheetName val="Reco_2"/>
      <sheetName val="Walk-way M.B."/>
      <sheetName val="concrete"/>
      <sheetName val="Con Rate"/>
      <sheetName val="concrete detail"/>
      <sheetName val="CJPC"/>
      <sheetName val="Table of Contents"/>
      <sheetName val="Table of Contents (2)"/>
      <sheetName val="Abstract-Cert"/>
      <sheetName val="Index Sheet"/>
      <sheetName val="Meas-1"/>
      <sheetName val="Meas-2"/>
      <sheetName val="Meas-3"/>
      <sheetName val="Meas-4"/>
      <sheetName val="Meas-5"/>
      <sheetName val="Meas-6"/>
      <sheetName val="1.04-1"/>
      <sheetName val="2.01(a)-1"/>
      <sheetName val="G-13 2.01-2"/>
      <sheetName val="G-13 2.01-3"/>
      <sheetName val="G-13 2.01-4"/>
      <sheetName val="R-2 2.01-5"/>
      <sheetName val="MRR-1 2.01-6"/>
      <sheetName val="G-13 2.01-7"/>
      <sheetName val="2.01-b-II-1"/>
      <sheetName val="2.01-b-II-2"/>
      <sheetName val="2.01-b-II-3"/>
      <sheetName val="2.07-1"/>
      <sheetName val="2.07-2"/>
      <sheetName val="2.07-3"/>
      <sheetName val="2.07-4"/>
      <sheetName val="2.07-5"/>
      <sheetName val="2.07-6"/>
      <sheetName val="3.01-1"/>
      <sheetName val="3.01-2"/>
      <sheetName val="3.01-3"/>
      <sheetName val="3.01-4"/>
      <sheetName val="3.01-5"/>
      <sheetName val="3.02-1"/>
      <sheetName val="3.02-2"/>
      <sheetName val="3.02-3"/>
      <sheetName val="3.02-4"/>
      <sheetName val="3.02-5"/>
      <sheetName val="3.02-6"/>
      <sheetName val="3.02-7"/>
      <sheetName val="3.02-8"/>
      <sheetName val="3.02-9"/>
      <sheetName val="3.02-10"/>
      <sheetName val="3.02-11"/>
      <sheetName val="3.02-13"/>
      <sheetName val="4.01-1"/>
      <sheetName val="4.02-1"/>
      <sheetName val="4.04-1"/>
      <sheetName val="4.04-2"/>
      <sheetName val="E03-1"/>
      <sheetName val="E03-2"/>
      <sheetName val="E12-1"/>
      <sheetName val="Rock Filling"/>
      <sheetName val="Cement Reconciliation"/>
      <sheetName val="Bitumen Reconciliation"/>
      <sheetName val="Bitumen"/>
      <sheetName val="Bitumen-Consumption"/>
      <sheetName val="Tack Coat"/>
      <sheetName val="BM"/>
      <sheetName val="Gate Pass"/>
      <sheetName val="Meas"/>
      <sheetName val="CJPC (2)"/>
      <sheetName val="print"/>
      <sheetName val="SEP-08(34)"/>
      <sheetName val="SEP-08 (5-9)"/>
      <sheetName val="___ ._"/>
      <sheetName val="산근"/>
      <sheetName val="000000"/>
      <sheetName val="XXXXXX"/>
      <sheetName val="KUWATI(Total) "/>
      <sheetName val="GC-01"/>
      <sheetName val="GC-02"/>
      <sheetName val="GC-03"/>
      <sheetName val="GC-04"/>
      <sheetName val="GC-07"/>
      <sheetName val="GC-08"/>
      <sheetName val="GC-09"/>
      <sheetName val="GC-10"/>
      <sheetName val="GC-19"/>
      <sheetName val="GC-21"/>
      <sheetName val="GC-22"/>
      <sheetName val="집계표(OPTION)"/>
      <sheetName val="OPTION 2"/>
      <sheetName val="OPTION 3"/>
      <sheetName val="견적조건"/>
      <sheetName val="대비표"/>
      <sheetName val="집계표 (TOTAL)"/>
      <sheetName val="집계표 (CIVIL-23)"/>
      <sheetName val="집계표 (FGRU)"/>
      <sheetName val="집계표 (25,26)"/>
      <sheetName val="집계표 (MEROX)"/>
      <sheetName val="집계표 (NITROGEN)"/>
      <sheetName val="집계표 (M4)"/>
      <sheetName val="집계표 (CIVIL4)"/>
      <sheetName val="집계표 (CIVIL6)"/>
      <sheetName val="집계표 (CIVIL7)"/>
      <sheetName val="내역서(DEMO TOTAL)"/>
      <sheetName val="내역서 (CIVIL-23)"/>
      <sheetName val="내역서 (fgru)"/>
      <sheetName val="내역서 (25&amp;26)"/>
      <sheetName val="내역서 (MEROX)"/>
      <sheetName val="내역서 (NITROGEN)"/>
      <sheetName val="내역서 (M4)"/>
      <sheetName val="내역서 (CIVIL-4)"/>
      <sheetName val="내역서 (CIVIL-6)"/>
      <sheetName val="내역서 (CIVIL-7)"/>
      <sheetName val="2002년 현장공사비 국내 실적"/>
      <sheetName val="2003년국내현장공사비 실적"/>
      <sheetName val="_REF"/>
      <sheetName val="집계표_OPTION_"/>
      <sheetName val="당초"/>
      <sheetName val="단가(자재)"/>
      <sheetName val="단가(노임)"/>
      <sheetName val="기초목록"/>
      <sheetName val="노임단가"/>
      <sheetName val="???"/>
      <sheetName val="VC2 10.99"/>
      <sheetName val="예산"/>
      <sheetName val="KP1590_E"/>
      <sheetName val="영업2"/>
      <sheetName val="1월"/>
      <sheetName val="inter"/>
      <sheetName val="ERECIN"/>
      <sheetName val="INPUT DATA"/>
      <sheetName val="BQMPALOC"/>
      <sheetName val="공문"/>
      <sheetName val="영업3"/>
      <sheetName val="금액내역서"/>
      <sheetName val="BQ_Utl_Off"/>
      <sheetName val="??"/>
      <sheetName val="수입"/>
      <sheetName val="집계표 (25,26ဩ"/>
      <sheetName val="»ê±Ù"/>
      <sheetName val="12CGOU"/>
      <sheetName val="경영혁신본부"/>
      <sheetName val="Final(1)summary"/>
      <sheetName val="BD集計用"/>
      <sheetName val="연돌일위집계"/>
      <sheetName val="Form 0"/>
      <sheetName val="___"/>
      <sheetName val="DESCRIPTION"/>
      <sheetName val="95삼성급(본사)"/>
      <sheetName val="KUWATI(Total)_"/>
      <sheetName val="OPTION_2"/>
      <sheetName val="OPTION_3"/>
      <sheetName val="집계표_(TOTAL)"/>
      <sheetName val="집계표_(CIVIL-23)"/>
      <sheetName val="집계표_(FGRU)"/>
      <sheetName val="집계표_(25,26)"/>
      <sheetName val="집계표_(MEROX)"/>
      <sheetName val="집계표_(NITROGEN)"/>
      <sheetName val="집계표_(M4)"/>
      <sheetName val="집계표_(CIVIL4)"/>
      <sheetName val="집계표_(CIVIL6)"/>
      <sheetName val="집계표_(CIVIL7)"/>
      <sheetName val="내역서(DEMO_TOTAL)"/>
      <sheetName val="내역서_(CIVIL-23)"/>
      <sheetName val="내역서_(fgru)"/>
      <sheetName val="내역서_(25&amp;26)"/>
      <sheetName val="내역서_(MEROX)"/>
      <sheetName val="내역서_(NITROGEN)"/>
      <sheetName val="내역서_(M4)"/>
      <sheetName val="내역서_(CIVIL-4)"/>
      <sheetName val="내역서_(CIVIL-6)"/>
      <sheetName val="내역서_(CIVIL-7)"/>
      <sheetName val="2002년_현장공사비_국내_실적"/>
      <sheetName val="2003년국내현장공사비_실적"/>
      <sheetName val="VC2_10_99"/>
      <sheetName val="갑지"/>
      <sheetName val="세금자료"/>
      <sheetName val="Form D-1"/>
      <sheetName val="Form B-1"/>
      <sheetName val="Form F-1"/>
      <sheetName val="Assist(B-1)"/>
      <sheetName val="Form A"/>
      <sheetName val="KUWATI(Total)_1"/>
      <sheetName val="OPTION_21"/>
      <sheetName val="OPTION_31"/>
      <sheetName val="집계표_(TOTAL)1"/>
      <sheetName val="집계표_(CIVIL-23)1"/>
      <sheetName val="집계표_(FGRU)1"/>
      <sheetName val="집계표_(25,26)1"/>
      <sheetName val="집계표_(MEROX)1"/>
      <sheetName val="집계표_(NITROGEN)1"/>
      <sheetName val="집계표_(M4)1"/>
      <sheetName val="집계표_(CIVIL4)1"/>
      <sheetName val="집계표_(CIVIL6)1"/>
      <sheetName val="집계표_(CIVIL7)1"/>
      <sheetName val="내역서(DEMO_TOTAL)1"/>
      <sheetName val="내역서_(CIVIL-23)1"/>
      <sheetName val="내역서_(fgru)1"/>
      <sheetName val="내역서_(25&amp;26)1"/>
      <sheetName val="내역서_(MEROX)1"/>
      <sheetName val="내역서_(NITROGEN)1"/>
      <sheetName val="내역서_(M4)1"/>
      <sheetName val="내역서_(CIVIL-4)1"/>
      <sheetName val="내역서_(CIVIL-6)1"/>
      <sheetName val="내역서_(CIVIL-7)1"/>
      <sheetName val="2002년_현장공사비_국내_실적1"/>
      <sheetName val="2003년국내현장공사비_실적1"/>
      <sheetName val="VC2_10_991"/>
      <sheetName val="INPUT_DATA"/>
      <sheetName val="집계표_(25,26ဩ"/>
      <sheetName val="Form_0"/>
      <sheetName val="Form_D-1"/>
      <sheetName val="Form_B-1"/>
      <sheetName val="Form_F-1"/>
      <sheetName val="Form_A"/>
      <sheetName val="Basic_Rate"/>
      <sheetName val="appendix_2_5_final_accounts"/>
      <sheetName val="__"/>
      <sheetName val="LABOR &amp; 자재"/>
      <sheetName val="제작도"/>
      <sheetName val="입출재고현황 (2)"/>
      <sheetName val="SANDAN"/>
      <sheetName val="뜃맟뭁돽띿맟?-BLDG"/>
      <sheetName val="SALA-002"/>
      <sheetName val="TTL"/>
      <sheetName val="DRUM"/>
      <sheetName val="eq_data"/>
      <sheetName val="기성내역"/>
      <sheetName val="General_Data"/>
      <sheetName val="DHEQSUPT"/>
      <sheetName val="CB"/>
      <sheetName val="3.공통공사대비"/>
      <sheetName val="M-EQPT-Z"/>
      <sheetName val="주간기성"/>
      <sheetName val="간접비 총괄"/>
      <sheetName val="ESCON"/>
      <sheetName val="뜃맟뭁돽띿맟_-BLDG"/>
      <sheetName val="내역ࠜĀ_x0000_M4)"/>
      <sheetName val="???(OPTION)"/>
      <sheetName val="IN"/>
      <sheetName val="Price Schedule"/>
      <sheetName val="간접비내역-1"/>
      <sheetName val="Lup2"/>
      <sheetName val="당진1,2호기전선관설치및접지4차공사내역서-을지"/>
      <sheetName val="노임단가표"/>
      <sheetName val="6PILE  (돌출)"/>
      <sheetName val="h-013211-2"/>
      <sheetName val="표지"/>
      <sheetName val="Cash2"/>
      <sheetName val="Z"/>
      <sheetName val="내역서 耰&quot;_x0000__x0000_"/>
      <sheetName val="_x0008_"/>
      <sheetName val="비교검토"/>
      <sheetName val="合成単価作成表-BLDG"/>
      <sheetName val="INSTR"/>
      <sheetName val="BOROUGE2"/>
      <sheetName val="CAL."/>
      <sheetName val="EQT-ESTN"/>
      <sheetName val="???¡§????"/>
      <sheetName val="????¢ç¢®¡¿????"/>
      <sheetName val="??????????¢ç??????"/>
      <sheetName val="???????¢ç¢®¢¯????"/>
      <sheetName val="???????®¡¿????"/>
      <sheetName val="??????????????????"/>
      <sheetName val="PRICES"/>
      <sheetName val="Q&amp;pl-V"/>
      <sheetName val="WE'T"/>
      <sheetName val="CTEMCOST"/>
      <sheetName val="내역ࠜĀ?M4)"/>
      <sheetName val="F4-F7"/>
      <sheetName val="내역서 耰&quot;??"/>
      <sheetName val="24V"/>
      <sheetName val="EQUIPMENT -2"/>
      <sheetName val="LEGEND"/>
      <sheetName val="내역ࠜĀ_x005f_x0000_M4)"/>
      <sheetName val="물량"/>
      <sheetName val="WEIGHT LIST"/>
      <sheetName val="산#2-1 (2)"/>
      <sheetName val="POL6차-PIPING"/>
      <sheetName val="산#3-1"/>
      <sheetName val="BEND LOSS"/>
      <sheetName val="찍기"/>
      <sheetName val="PBS"/>
      <sheetName val="내역서 耰&quot;_x005f_x0000__x005f_x0000_"/>
      <sheetName val="_x005f_x0008_"/>
      <sheetName val="내역ࠜĀ_x005f_x005f_x005f_x0000_M4)"/>
      <sheetName val="EQUIP LIST"/>
      <sheetName val="내역"/>
      <sheetName val="단면 (2)"/>
      <sheetName val="실행"/>
      <sheetName val="EQUIP"/>
      <sheetName val="공사비 내역 (가)"/>
      <sheetName val="Static Equip"/>
      <sheetName val="CAT_5"/>
      <sheetName val="3.Breakdown Direct Paint"/>
      <sheetName val="Spl"/>
      <sheetName val="내역ࠜĀ"/>
      <sheetName val="PROCURE"/>
      <sheetName val="BID"/>
      <sheetName val="국내"/>
      <sheetName val="Form A "/>
      <sheetName val="___(OPTION)"/>
      <sheetName val="____¢ç¢®¡¿____"/>
      <sheetName val="__________¢ç______"/>
      <sheetName val="___¡§____"/>
      <sheetName val="_______¢ç¢®¢¯____"/>
      <sheetName val="_______®¡¿____"/>
      <sheetName val="__________________"/>
      <sheetName val="내역서 耰&quot;__"/>
      <sheetName val="Summary Sheets"/>
      <sheetName val="내역서 耰&quot;"/>
      <sheetName val="내역ࠜĀ_M4)"/>
      <sheetName val="Budget Bearing _Samut"/>
      <sheetName val="Qty Bearing-Samut"/>
      <sheetName val="Basic Rate"/>
      <sheetName val="Summary of Cost"/>
      <sheetName val="Bill-13"/>
      <sheetName val="Copy of Prog"/>
      <sheetName val="Station for phy s curve"/>
      <sheetName val="for phy s curve viaduct"/>
      <sheetName val="Rev Cash Flow"/>
      <sheetName val="fin S Curve"/>
      <sheetName val="for phy s curve FOB"/>
      <sheetName val="for phy s curve sch B"/>
      <sheetName val="BCWS-CTC"/>
      <sheetName val="CTC Summary"/>
      <sheetName val="Site &amp; Administration Cost"/>
      <sheetName val="EVM1"/>
      <sheetName val="EVM2"/>
      <sheetName val="EVM4A"/>
      <sheetName val="EVM5"/>
      <sheetName val="EVM5- Revised"/>
      <sheetName val="B2826 Cost Bkp"/>
      <sheetName val="B2827"/>
      <sheetName val="B2827 Cost Bkp"/>
      <sheetName val="B2833"/>
      <sheetName val="B2833 Cost Bkp"/>
      <sheetName val="NS 34 &amp; 35 H1,11 CTC Analysis"/>
      <sheetName val="appendix 2.5 final accounts"/>
      <sheetName val="ftstaff"/>
      <sheetName val="1 Labour"/>
      <sheetName val="W block"/>
      <sheetName val="Table 41"/>
      <sheetName val="Table 9"/>
      <sheetName val="Table11"/>
      <sheetName val="Data rough"/>
      <sheetName val="Sheet1 rough"/>
      <sheetName val="To Pavan"/>
      <sheetName val="K-1"/>
      <sheetName val="K-2"/>
      <sheetName val="K-3"/>
      <sheetName val="Table 1"/>
      <sheetName val="Table 2"/>
      <sheetName val="Table 3"/>
      <sheetName val="Table 4"/>
      <sheetName val="Table 5"/>
      <sheetName val="Table 6"/>
      <sheetName val="Pivot 2"/>
      <sheetName val="DOT-Customer-data"/>
      <sheetName val="Fund Utilisation"/>
      <sheetName val="Hyderabad_NLA"/>
      <sheetName val="Silokhera_NLA"/>
      <sheetName val="Cyber City_NLA"/>
      <sheetName val="Chennai_NLA"/>
      <sheetName val="Chennai "/>
      <sheetName val="Tenant-Chennai"/>
      <sheetName val="Hyderabad"/>
      <sheetName val="Tanent-W Block"/>
      <sheetName val="W block (2)"/>
      <sheetName val="Silokhera"/>
      <sheetName val="Table 7"/>
      <sheetName val="Project Data"/>
      <sheetName val="Unleased area"/>
      <sheetName val="Assumption"/>
      <sheetName val="Pivot (2)"/>
      <sheetName val="Building Matrix"/>
      <sheetName val="Related - Construction"/>
      <sheetName val="TB31.12.2008"/>
      <sheetName val="BS &amp; PL"/>
      <sheetName val="BS Schedule"/>
      <sheetName val="Sch 4 FA Sch"/>
      <sheetName val="Sch 5- Investment"/>
      <sheetName val="P&amp;L Schedule"/>
      <sheetName val="Inventory"/>
      <sheetName val="POCM - 31.12.08"/>
      <sheetName val="Final - Plots  "/>
      <sheetName val="Final - Town Houses"/>
      <sheetName val="Deferred  Tax"/>
      <sheetName val="Tax Provision"/>
      <sheetName val="Dep As per IT act "/>
      <sheetName val="FBT-Working "/>
      <sheetName val="Details "/>
      <sheetName val="Fixed Assets Register"/>
      <sheetName val="AR TB"/>
      <sheetName val="ICD- interest Income  "/>
      <sheetName val="Interest CCD- Expenses"/>
      <sheetName val="Group -31.12.2008"/>
      <sheetName val="Related Party"/>
      <sheetName val="Balance Sheet"/>
      <sheetName val="Interest Allocation "/>
      <sheetName val="DTA &amp; C TAX"/>
      <sheetName val="One Pager"/>
      <sheetName val="P &amp; L Schedule"/>
      <sheetName val="Grouping Sheet"/>
      <sheetName val="Revised TB Ramco"/>
      <sheetName val="TB 31.03.10"/>
      <sheetName val="Ramco TB"/>
      <sheetName val="Pocm Sheet"/>
      <sheetName val="Q-1 Sale"/>
      <sheetName val="Project Summary"/>
      <sheetName val="Fixed Assets "/>
      <sheetName val="IT -Assets"/>
      <sheetName val="Furniture &amp; Fixture"/>
      <sheetName val="office equipment"/>
      <sheetName val="Leasehold"/>
      <sheetName val="Development Rights"/>
      <sheetName val="PF Details"/>
      <sheetName val="DRDL Int ICD"/>
      <sheetName val="DCDL Int ICD"/>
      <sheetName val="DHDL Int. CCD"/>
      <sheetName val="Clogs Int.CCD"/>
      <sheetName val="Epop Working"/>
      <sheetName val="Rent Equalization"/>
      <sheetName val="GAM Text"/>
      <sheetName val="BS SAC YS Ver 2.0"/>
      <sheetName val="P&amp;L SAC YS Ver 2.0"/>
      <sheetName val="BS SAC Ver 1.0"/>
      <sheetName val="P&amp;L SAC Ver 1.0"/>
      <sheetName val="YS SAC"/>
      <sheetName val="Schedule VI"/>
      <sheetName val="foundation"/>
      <sheetName val="substructure"/>
      <sheetName val="PSC SUP(5x15)"/>
      <sheetName val="PSC SUP(5x15) SR"/>
      <sheetName val="FIXED ITEMS"/>
      <sheetName val="Calculation sheet"/>
      <sheetName val="Eqpt.Running"/>
      <sheetName val="BOQ-CODE-SFP "/>
      <sheetName val="Activitywise Qty"/>
      <sheetName val="Time"/>
      <sheetName val="Requiered"/>
      <sheetName val="operat_staff"/>
      <sheetName val=""/>
      <sheetName val="Admin"/>
      <sheetName val="Decision Table"/>
      <sheetName val="Dates"/>
      <sheetName val="EPC Cost"/>
      <sheetName val="PrjCost Assumptions"/>
      <sheetName val="Finance Assumptions"/>
      <sheetName val="Revenue Assumptions"/>
      <sheetName val="Traffic Assum"/>
      <sheetName val="TP1 - High Case"/>
      <sheetName val="TP1 - Base Case"/>
      <sheetName val="TP1 - Low Case"/>
      <sheetName val="TP2 - High Case"/>
      <sheetName val="TP2 - Base Case"/>
      <sheetName val="TP2 - Low Case"/>
      <sheetName val="O&amp;M Assumptions"/>
      <sheetName val="MoF"/>
      <sheetName val="LoanSch - Options"/>
      <sheetName val="LoanSch"/>
      <sheetName val="Securitization"/>
      <sheetName val="Toll Rates"/>
      <sheetName val="Toll Revenues"/>
      <sheetName val="Revenue Share"/>
      <sheetName val="Ratios"/>
      <sheetName val="Traffic&gt;&gt;"/>
      <sheetName val="High Case"/>
      <sheetName val="Base case with Ganga"/>
      <sheetName val="Base case without Ganga"/>
      <sheetName val="Low Case"/>
      <sheetName val="O&amp;M&gt;&gt;"/>
      <sheetName val="Capex Cost"/>
      <sheetName val="Maintainence per kms cost"/>
      <sheetName val="MAintenance cost per month"/>
      <sheetName val="ATMS and Toll system"/>
      <sheetName val="staff"/>
      <sheetName val="Periodic Maintaince"/>
      <sheetName val="cons profitability statement"/>
      <sheetName val="cons volume"/>
      <sheetName val="cons captial employed"/>
      <sheetName val="cons cashflow"/>
      <sheetName val="cons scorecard"/>
      <sheetName val="agro_cons"/>
      <sheetName val="agroQrtWise"/>
      <sheetName val="Sumary"/>
      <sheetName val="AGRO Summary (2)"/>
      <sheetName val="energy only (2)"/>
      <sheetName val="energy _cashflow"/>
      <sheetName val="AGRO Summary"/>
      <sheetName val="agrops&amp;ce"/>
      <sheetName val="MSEZ_PMC 28022007"/>
      <sheetName val="MSEZL 28022007"/>
      <sheetName val="BS Group"/>
      <sheetName val="Grouping MSEZL"/>
      <sheetName val="Pivot Trial Balance"/>
      <sheetName val="MPSEZL"/>
      <sheetName val="PMC_MPSEZL"/>
      <sheetName val="MSEZ"/>
      <sheetName val="PMC_MSEZ"/>
      <sheetName val="ACL"/>
      <sheetName val="Grouping"/>
      <sheetName val="Trial Balances"/>
      <sheetName val="Highlight"/>
      <sheetName val="BirdEyeView"/>
      <sheetName val="Mundraport"/>
      <sheetName val="ContainerTerminal"/>
      <sheetName val="Container_Working"/>
      <sheetName val="SBMTerminal"/>
      <sheetName val="SBM_Working"/>
      <sheetName val="Variation"/>
      <sheetName val="AEL_NonAEL"/>
      <sheetName val="Marinesummary"/>
      <sheetName val="Marine_Working"/>
      <sheetName val="Marine_variation"/>
      <sheetName val="BerthFinIndicators"/>
      <sheetName val="DrySummary"/>
      <sheetName val="Dry_Working"/>
      <sheetName val="Coal"/>
      <sheetName val="DryCargo_THC"/>
      <sheetName val="DryCargo_THC (2)"/>
      <sheetName val="Liquid"/>
      <sheetName val="LiquidWorking"/>
      <sheetName val="Rail_Summary"/>
      <sheetName val="Rail_Working"/>
      <sheetName val="OtherIncome"/>
      <sheetName val="OtherIncome_Working"/>
      <sheetName val="Electricity"/>
      <sheetName val="FOH Details"/>
      <sheetName val="salient feature"/>
      <sheetName val="Brief Scope of work"/>
      <sheetName val="Insurance"/>
      <sheetName val="BG"/>
      <sheetName val="Norms "/>
      <sheetName val="Eqpt Nos"/>
      <sheetName val="Cycle Time"/>
      <sheetName val="GC"/>
      <sheetName val="M.Qty"/>
      <sheetName val="Subcon Master"/>
      <sheetName val="Subcon"/>
      <sheetName val="Equipment Hr"/>
      <sheetName val="Material (2)"/>
      <sheetName val="내역서 耰&quot;_x005f_x005f_x005f_x0000__x005f_x005f_x0000"/>
      <sheetName val="_x005f_x005f_x005f_x0008_"/>
      <sheetName val="내역ࠜĀ_x005f_x005f_x005f_x005f_x005f_x005f_x005f_x0000_M4"/>
      <sheetName val="معد__ث"/>
      <sheetName val="تدفقات_و_مدفوعات"/>
      <sheetName val="WORK_COV"/>
      <sheetName val="اجور__ف1"/>
      <sheetName val="معد__خ"/>
      <sheetName val="معد__ث1"/>
      <sheetName val="Form_1"/>
      <sheetName val="Form_2"/>
      <sheetName val="Form_3"/>
      <sheetName val="Form_4"/>
      <sheetName val="Form_5"/>
      <sheetName val="Form_7"/>
      <sheetName val="Form_8"/>
      <sheetName val="Form_9"/>
      <sheetName val="Form_10"/>
      <sheetName val="Form_11"/>
      <sheetName val="Shadow_BOQ"/>
      <sheetName val="S20MSE_Items"/>
      <sheetName val="Season_Dircost"/>
      <sheetName val="Total_Collection"/>
      <sheetName val="???__?"/>
      <sheetName val="02_06_07_(2)"/>
      <sheetName val="Proj_Details"/>
      <sheetName val="_"/>
      <sheetName val="Final_Tender"/>
      <sheetName val="Sch_A-Viaduct"/>
      <sheetName val="Sch_A_-_Typ_Station_"/>
      <sheetName val="Sch_B"/>
      <sheetName val="Strip_Plan"/>
      <sheetName val="Major_Items"/>
      <sheetName val="Cost_of_equip,fabrication"/>
      <sheetName val="Late_start"/>
      <sheetName val="early_start"/>
      <sheetName val="Q_Baricade"/>
      <sheetName val="Q_HR"/>
      <sheetName val="Equip_Depl"/>
      <sheetName val="R-Void_Slab"/>
      <sheetName val="R_-_portal"/>
      <sheetName val="R_CLC"/>
      <sheetName val="P-Ins_&amp;_Bonds"/>
      <sheetName val="P_Staff_fac"/>
      <sheetName val="P-Site_fac"/>
      <sheetName val="P-Clients_fac"/>
      <sheetName val="P_Cash_Flow"/>
      <sheetName val="BORING_"/>
      <sheetName val="EXPANSION_JOINT"/>
      <sheetName val="CIS_MAIN_BERTH-1"/>
      <sheetName val="BOQ_725-769"/>
      <sheetName val="Flow_Chart"/>
      <sheetName val="Performance_Graph"/>
      <sheetName val="cost_Format"/>
      <sheetName val="CJPC___"/>
      <sheetName val="Abstract_"/>
      <sheetName val="Piling_MB"/>
      <sheetName val="Abs_of_Pile_Rein"/>
      <sheetName val="Reinforcement_"/>
      <sheetName val="Pre_cast_Beam_M_B"/>
      <sheetName val="Abs_of_Beam"/>
      <sheetName val="Pre_cast_Beam_BBS"/>
      <sheetName val="C_In_Situ_Muff_M_B_"/>
      <sheetName val="P_C_Muff_M_B"/>
      <sheetName val="Abs_of_Muff"/>
      <sheetName val="Pre_&amp;_cast__Muff__BBS"/>
      <sheetName val="Abs__Cross_Beam_"/>
      <sheetName val="BBS_CROSS_Beam"/>
      <sheetName val="Cross_Beam_M_B__"/>
      <sheetName val="Con_Pedstal_M_B_"/>
      <sheetName val="BBS_C_B_P_"/>
      <sheetName val="Total_Abstract"/>
      <sheetName val="Walk-way_M_B_"/>
      <sheetName val="Con_Rate"/>
      <sheetName val="concrete_detail"/>
      <sheetName val="Table_of_Contents"/>
      <sheetName val="Table_of_Contents_(2)"/>
      <sheetName val="Index_Sheet"/>
      <sheetName val="Extra_Item"/>
      <sheetName val="1_04-1"/>
      <sheetName val="2_01(a)-1"/>
      <sheetName val="G-13_2_01-2"/>
      <sheetName val="G-13_2_01-3"/>
      <sheetName val="G-13_2_01-4"/>
      <sheetName val="R-2_2_01-5"/>
      <sheetName val="MRR-1_2_01-6"/>
      <sheetName val="G-13_2_01-7"/>
      <sheetName val="2_01-b-II-1"/>
      <sheetName val="2_01-b-II-2"/>
      <sheetName val="2_01-b-II-3"/>
      <sheetName val="2_07-1"/>
      <sheetName val="2_07-2"/>
      <sheetName val="2_07-3"/>
      <sheetName val="2_07-4"/>
      <sheetName val="2_07-5"/>
      <sheetName val="2_07-6"/>
      <sheetName val="3_01-1"/>
      <sheetName val="3_01-2"/>
      <sheetName val="3_01-3"/>
      <sheetName val="3_01-4"/>
      <sheetName val="3_01-5"/>
      <sheetName val="3_02-1"/>
      <sheetName val="3_02-2"/>
      <sheetName val="3_02-3"/>
      <sheetName val="3_02-4"/>
      <sheetName val="3_02-5"/>
      <sheetName val="3_02-6"/>
      <sheetName val="3_02-7"/>
      <sheetName val="3_02-8"/>
      <sheetName val="3_02-9"/>
      <sheetName val="3_02-10"/>
      <sheetName val="3_02-11"/>
      <sheetName val="3_02-13"/>
      <sheetName val="4_01-1"/>
      <sheetName val="4_02-1"/>
      <sheetName val="4_04-1"/>
      <sheetName val="4_04-2"/>
      <sheetName val="Rock_Filling"/>
      <sheetName val="Cement_Reconciliation"/>
      <sheetName val="Bitumen_Reconciliation"/>
      <sheetName val="Prime_Coat"/>
      <sheetName val="Tack_Coat"/>
      <sheetName val="Gate_Pass"/>
      <sheetName val="CJPC_(2)"/>
      <sheetName val="SEP-08_(5-9)"/>
      <sheetName val="______"/>
      <sheetName val="KUWATI(Total)_2"/>
      <sheetName val="OPTION_22"/>
      <sheetName val="OPTION_32"/>
      <sheetName val="집계표_(TOTAL)2"/>
      <sheetName val="집계표_(CIVIL-23)2"/>
      <sheetName val="집계표_(FGRU)2"/>
      <sheetName val="집계표_(25,26)2"/>
      <sheetName val="집계표_(MEROX)2"/>
      <sheetName val="집계표_(NITROGEN)2"/>
      <sheetName val="집계표_(M4)2"/>
      <sheetName val="집계표_(CIVIL4)2"/>
      <sheetName val="집계표_(CIVIL6)2"/>
      <sheetName val="집계표_(CIVIL7)2"/>
      <sheetName val="내역서(DEMO_TOTAL)2"/>
      <sheetName val="내역서_(CIVIL-23)2"/>
      <sheetName val="내역서_(fgru)2"/>
      <sheetName val="내역서_(25&amp;26)2"/>
      <sheetName val="내역서_(MEROX)2"/>
      <sheetName val="내역서_(NITROGEN)2"/>
      <sheetName val="내역서_(M4)2"/>
      <sheetName val="내역서_(CIVIL-4)2"/>
      <sheetName val="내역서_(CIVIL-6)2"/>
      <sheetName val="내역서_(CIVIL-7)2"/>
      <sheetName val="2002년_현장공사비_국내_실적2"/>
      <sheetName val="2003년국내현장공사비_실적2"/>
      <sheetName val="VC2_10_992"/>
      <sheetName val="INPUT_DATA1"/>
      <sheetName val="집계표_(25,26ဩ1"/>
      <sheetName val="Form_01"/>
      <sheetName val="Form_D-11"/>
      <sheetName val="Form_B-11"/>
      <sheetName val="Form_F-11"/>
      <sheetName val="Form_A1"/>
      <sheetName val="General_Data1"/>
      <sheetName val="LABOR_&amp;_자재"/>
      <sheetName val="입출재고현황_(2)"/>
      <sheetName val="3_공통공사대비"/>
      <sheetName val="간접비_총괄"/>
      <sheetName val="내역ࠜĀM4)"/>
      <sheetName val="Price_Schedule"/>
      <sheetName val="6PILE__(돌출)"/>
      <sheetName val="내역서_耰&quot;"/>
      <sheetName val="CAL_"/>
      <sheetName val="Rate_Analysis"/>
      <sheetName val="내역서_耰&quot;??"/>
      <sheetName val="EQUIPMENT_-2"/>
      <sheetName val="WEIGHT_LIST"/>
      <sheetName val="산#2-1_(2)"/>
      <sheetName val="BEND_LOSS"/>
      <sheetName val="내역서_耰&quot;_x005f_x0000__x005f_x0000_"/>
      <sheetName val="EQUIP_LIST"/>
      <sheetName val="단면_(2)"/>
      <sheetName val="공사비_내역_(가)"/>
      <sheetName val="Static_Equip"/>
      <sheetName val="3_Breakdown_Direct_Paint"/>
      <sheetName val="Form_A_"/>
      <sheetName val="내역서_耰&quot;__"/>
      <sheetName val="Summary_Sheets"/>
      <sheetName val="Station_for_phy_s_curve"/>
      <sheetName val="for_phy_s_curve_viaduct"/>
      <sheetName val="Rev_Cash_Flow"/>
      <sheetName val="fin_S_Curve"/>
      <sheetName val="for_phy_s_curve_FOB"/>
      <sheetName val="for_phy_s_curve_sch_B"/>
      <sheetName val="CTC_Summary"/>
      <sheetName val="Site_&amp;_Administration_Cost"/>
      <sheetName val="EVM5-_Revised"/>
      <sheetName val="PSC_SUP(5x15)"/>
      <sheetName val="PSC_SUP(5x15)_SR"/>
      <sheetName val="FIXED_ITEMS"/>
      <sheetName val="Area_Statement"/>
      <sheetName val="Calculation_sheet"/>
      <sheetName val="Eqpt_Running"/>
      <sheetName val="BOQ-CODE-SFP_"/>
      <sheetName val="Activitywise_Qty"/>
      <sheetName val="Rate_Ana"/>
      <sheetName val="Bridges_(Abst)"/>
      <sheetName val="Slab_Culvert"/>
      <sheetName val="Decision_Table"/>
      <sheetName val="EPC_Cost"/>
      <sheetName val="PrjCost_Assumptions"/>
      <sheetName val="Finance_Assumptions"/>
      <sheetName val="Revenue_Assumptions"/>
      <sheetName val="Traffic_Assum"/>
      <sheetName val="Inputs "/>
      <sheetName val="PanhandleB"/>
      <sheetName val="rsm"/>
      <sheetName val="GasConsumption"/>
      <sheetName val="Opex"/>
      <sheetName val="IntlCmprPwr"/>
      <sheetName val="BoostrPwr"/>
      <sheetName val="LastBoostrPwr"/>
      <sheetName val="CapexBasis"/>
      <sheetName val="Graph"/>
      <sheetName val="Cht_basis"/>
      <sheetName val="apiDimension"/>
      <sheetName val="weightChart"/>
      <sheetName val="apiWeight"/>
      <sheetName val="thicknessBasis"/>
      <sheetName val="PanhandleA"/>
      <sheetName val="Rough"/>
      <sheetName val="SummarRs Cr&amp;Cust"/>
      <sheetName val="Optimisation"/>
      <sheetName val="SummaryUSDMill-NoCust"/>
      <sheetName val="Network-2 Compr_Option2"/>
      <sheetName val="Network-2 Compr_Option1"/>
      <sheetName val="140Bar Compr_Option1"/>
      <sheetName val="140Bar Compr_Option2"/>
      <sheetName val="120Bar Compr_Option2"/>
      <sheetName val="Dialog2"/>
      <sheetName val="Layer Chart"/>
      <sheetName val="Graph Data"/>
      <sheetName val="Raw Data"/>
      <sheetName val="Layer Table"/>
      <sheetName val="WORKED OGL"/>
      <sheetName val="FRL"/>
      <sheetName val="Voucher"/>
      <sheetName val="STR1"/>
      <sheetName val="STR2"/>
      <sheetName val="STR3"/>
      <sheetName val="LIN1"/>
      <sheetName val="LIN2"/>
      <sheetName val="typical subminor"/>
      <sheetName val="S&amp;I"/>
      <sheetName val="machi"/>
      <sheetName val="TRANS1"/>
      <sheetName val="mes-fb"/>
      <sheetName val="mes-pl"/>
      <sheetName val="XL4Test5"/>
      <sheetName val="inWords"/>
      <sheetName val="Mat_Cost"/>
      <sheetName val="typical_subminor"/>
      <sheetName val="Expenditure_Plan"/>
      <sheetName val="typical_subminor1"/>
      <sheetName val="Expenditure_Plan1"/>
      <sheetName val="MATERIAL-MACHINERY-LABOUR"/>
      <sheetName val="TOLL. SHEET (WMM II)"/>
      <sheetName val="TOLL. SHEET (G.S.B.)"/>
      <sheetName val="R.E. DIS. FROM PR. CL."/>
      <sheetName val="TOLL SHEET EMB"/>
      <sheetName val="TOLL SHEET (S.G)"/>
      <sheetName val="O.R.R.ROCK (D.K.)"/>
      <sheetName val="O R R TBM  LIST"/>
      <sheetName val="O R R OGL"/>
      <sheetName val="DEPTH CHART (ORR) R.S."/>
      <sheetName val="DEPTH CHART (ORR) L.S."/>
      <sheetName val="dIFFERENCE"/>
      <sheetName val="Rock level (Parag)"/>
      <sheetName val="O.R.R.(ROCK1)"/>
      <sheetName val="DEPTH CHART (ORR) L.S. (2)"/>
      <sheetName val="DEPTH CHART (ORR) R.S. (2)"/>
      <sheetName val="co_5"/>
      <sheetName val="AutoOpen Stub Data"/>
      <sheetName val="Guidelines"/>
      <sheetName val="planning"/>
      <sheetName val="mantri synergy"/>
      <sheetName val="Milestone"/>
      <sheetName val="Synergy_pricestrategy"/>
      <sheetName val="Synergy Sales Budget"/>
      <sheetName val="Synergy Collection Schedule"/>
      <sheetName val="ABP inputs"/>
      <sheetName val="Quarterly Collections"/>
      <sheetName val="A. Progress Summary-Bill Status"/>
      <sheetName val="B. Executive Summary"/>
      <sheetName val="C. Project Status (CMD)"/>
      <sheetName val="D. Approved Ball Park"/>
      <sheetName val="E.Stat.Approvals"/>
      <sheetName val="F. Mat Proc "/>
      <sheetName val="G. Proj Photos-K,L &amp; DEVPMENT"/>
      <sheetName val="H. DEVT-Progress"/>
      <sheetName val="I.Civil-Bills Processed"/>
      <sheetName val="G.Procurement programme"/>
      <sheetName val=" CMD"/>
      <sheetName val="pg-1"/>
      <sheetName val="Approval"/>
      <sheetName val="Annx"/>
      <sheetName val="Annx 1"/>
      <sheetName val="Proj Cost"/>
      <sheetName val="Mat Proc "/>
      <sheetName val="BLOCK WORK"/>
      <sheetName val="INT.PLASTERING"/>
      <sheetName val="EXT.PLASTRING"/>
      <sheetName val="ARPITHA MESH"/>
      <sheetName val="PERGOLA-CON &amp; FORM"/>
      <sheetName val="PERGOLA STEEL"/>
      <sheetName val="LMR-OHT STEEL"/>
      <sheetName val="LMR-OHT CONC &amp; FORM"/>
      <sheetName val="POP-CORNICE"/>
      <sheetName val="PLASTER BAND"/>
      <sheetName val="sum"/>
      <sheetName val="11B "/>
      <sheetName val="12B"/>
      <sheetName val="ACHIEVED"/>
      <sheetName val="plan-achieved"/>
      <sheetName val="INPUT SHEET"/>
      <sheetName val="RES-PLANNING"/>
      <sheetName val="Macro1"/>
      <sheetName val="1000000"/>
      <sheetName val="12-01"/>
      <sheetName val="12-02"/>
      <sheetName val="12-03"/>
      <sheetName val="12-04"/>
      <sheetName val="12-05"/>
      <sheetName val="12-06"/>
      <sheetName val="12-07"/>
      <sheetName val="12-08"/>
      <sheetName val="③赤紙(日文)"/>
      <sheetName val="oresreqsum"/>
      <sheetName val="1. Pay Rec"/>
      <sheetName val="2. Abs"/>
      <sheetName val="3. Summary"/>
      <sheetName val="4. BQ"/>
      <sheetName val="Prelim "/>
      <sheetName val="5.Ad Re"/>
      <sheetName val="MAS"/>
      <sheetName val="Tracking Sheet"/>
      <sheetName val="0. Check List"/>
      <sheetName val="spcl"/>
      <sheetName val="Summary VAT"/>
      <sheetName val="BOQwith VAT"/>
      <sheetName val="Provision sum"/>
      <sheetName val="Prelims_break-up"/>
      <sheetName val="Day work rates_proposed"/>
      <sheetName val="L&amp;M"/>
      <sheetName val="Bluestar-Sum"/>
      <sheetName val="Bluestar"/>
      <sheetName val="Ballpark- Commercial"/>
      <sheetName val="VOR-IA-VO"/>
      <sheetName val="VO format"/>
      <sheetName val="Budget Sheet "/>
      <sheetName val="Budget sheet"/>
      <sheetName val="Ballpark- Stn"/>
      <sheetName val="Annex-1"/>
      <sheetName val="Annexure-2 "/>
      <sheetName val="Annex-2(summary)"/>
      <sheetName val="Cement Escalation(1)"/>
      <sheetName val="RMC-cement escalation(2)"/>
      <sheetName val="RMC RECIEPT"/>
      <sheetName val="Stru.steel Mar'11-Dec'11"/>
      <sheetName val="Annex-3 "/>
      <sheetName val="Variation Tracker"/>
      <sheetName val="Steel-Dia wise"/>
      <sheetName val="Summary for Basic Price Escalat"/>
      <sheetName val="Rate Approval (Final) "/>
      <sheetName val="Annexure-2(Backup)"/>
      <sheetName val="BOQwith VAT-backup"/>
      <sheetName val="BP-2-Approved"/>
      <sheetName val="Over all abstract"/>
      <sheetName val="All PO bill summary"/>
      <sheetName val="All PO bill summary incl SW"/>
      <sheetName val="Main PO Abstract"/>
      <sheetName val="BOQ-Summary "/>
      <sheetName val="Previous Net Payment"/>
      <sheetName val="Prelims_break-up %"/>
      <sheetName val="Prelims_break-up % (2)"/>
      <sheetName val="Prelim Measurement sheet"/>
      <sheetName val="Prelim Measurement sheet (1)"/>
      <sheetName val="Client supply Recovery"/>
      <sheetName val="Annexure-1"/>
      <sheetName val="Annexure-2"/>
      <sheetName val="Face sheet"/>
      <sheetName val="NSC's-Jan-2012"/>
      <sheetName val="Mob.Recovery Abstract"/>
      <sheetName val="Check September"/>
      <sheetName val="1. PayRec"/>
      <sheetName val="2. Retention"/>
      <sheetName val="2a. LD"/>
      <sheetName val="2b. Safety and Bad House"/>
      <sheetName val="3. Ad Rec"/>
      <sheetName val="4. Payment"/>
      <sheetName val="5. Sheet pile Add Pay"/>
      <sheetName val="6. Pro Pay Abs"/>
      <sheetName val="7. BQ"/>
      <sheetName val="8. Qty Reconciliation"/>
      <sheetName val="9. Variation"/>
      <sheetName val="10. Labour Cess"/>
      <sheetName val="11. PGM Inv"/>
      <sheetName val="Bill Summary"/>
      <sheetName val="Cost-abst-15"/>
      <sheetName val="Cost Abs-16"/>
      <sheetName val="Cost Abs-15th &amp; 16th"/>
      <sheetName val="MB-PILE"/>
      <sheetName val="BACK FILLING"/>
      <sheetName val="ANTI-TERMITE"/>
      <sheetName val="SBFS"/>
      <sheetName val="RCC IN PILE CAP &amp; RAFT"/>
      <sheetName val="R-WALL"/>
      <sheetName val="LIFT WALL"/>
      <sheetName val="RCC IN TIE BEAM"/>
      <sheetName val="RCC IN COLUMN"/>
      <sheetName val="RCC IN COLUMN SUPERSTRUCTURE"/>
      <sheetName val="RCC IN GR. FL. BEAM"/>
      <sheetName val="Shuttering PILE CAP"/>
      <sheetName val="Shuttering TIE BEAM"/>
      <sheetName val="RETAINING WALL SHUTTERING"/>
      <sheetName val="LIFT WALL SHUTTERING"/>
      <sheetName val="GR. FL.BEAM SHUTTERING"/>
      <sheetName val="Shuttering COLUMN ( FOUNDATION)"/>
      <sheetName val="Shuttering COLUMN (SUPERSTRUCT)"/>
      <sheetName val="PILE HEAD BREAKING"/>
      <sheetName val="WATER-PROFFING"/>
      <sheetName val="RMC  CONC.-Ann-(1)"/>
      <sheetName val=" (With Pump)"/>
      <sheetName val="Pile Cap"/>
      <sheetName val="Tie Beam"/>
      <sheetName val="GF Slab&amp;Beam"/>
      <sheetName val="Raft"/>
      <sheetName val="RW"/>
      <sheetName val="Reconciliation Upto 28.02.10"/>
      <sheetName val="SWOT"/>
      <sheetName val="swot Report"/>
      <sheetName val="Business Potential"/>
      <sheetName val="Resources"/>
      <sheetName val="SPILL OVER"/>
      <sheetName val="SPILL OVER PROJECTIONS"/>
      <sheetName val="SPILL OVER SECTORWISE"/>
      <sheetName val="BREAKUP_NEW ORDERS"/>
      <sheetName val="T_O_QTRY"/>
      <sheetName val="TOprj05-06"/>
      <sheetName val="TOprj06-07"/>
      <sheetName val="TOprj 07-08"/>
      <sheetName val="FUNDREQ"/>
      <sheetName val="STRRATE"/>
      <sheetName val="Intro"/>
      <sheetName val="Annex"/>
      <sheetName val="key dates"/>
      <sheetName val="Actual"/>
      <sheetName val="Actual projected"/>
      <sheetName val="CFForecast detail"/>
      <sheetName val="CFTable2"/>
      <sheetName val="CFGraphs"/>
      <sheetName val="CSIRO"/>
      <sheetName val="CF%Print"/>
      <sheetName val="LIST OF MAKES"/>
      <sheetName val="3. Elemental Summary"/>
      <sheetName val="9. Package split - Cost "/>
      <sheetName val="10. &amp; 11. Rate Code &amp; BQ"/>
      <sheetName val="Cashflow projection"/>
      <sheetName val="12a. CFTable"/>
      <sheetName val="Pacakges split"/>
      <sheetName val="WORK TABLE"/>
      <sheetName val="dlvoid"/>
      <sheetName val="factors"/>
      <sheetName val="Fin Sum"/>
      <sheetName val=" B1"/>
      <sheetName val="horizontal"/>
      <sheetName val="F1a-Pile"/>
      <sheetName val="Break_Up"/>
      <sheetName val="RESULT"/>
      <sheetName val="Pay_Sep06"/>
      <sheetName val="loadcal"/>
      <sheetName val="Cal"/>
      <sheetName val="Parameter"/>
      <sheetName val="P4-B"/>
      <sheetName val="Basement Budget"/>
      <sheetName val="Zan-Jim"/>
      <sheetName val="Comp-Sum"/>
      <sheetName val="Comp Item"/>
      <sheetName val="Own-Sum"/>
      <sheetName val="Own"/>
      <sheetName val="Consult-Sum"/>
      <sheetName val="Consult"/>
      <sheetName val="Maji-Sum"/>
      <sheetName val="Maji"/>
      <sheetName val="MK-Sum"/>
      <sheetName val="MK"/>
      <sheetName val="Pow-Sum"/>
      <sheetName val="Pow"/>
      <sheetName val="SML-Sum"/>
      <sheetName val="SML "/>
      <sheetName val="Vijay-Sum"/>
      <sheetName val="Vijay"/>
      <sheetName val="IO LIST"/>
      <sheetName val="TAF"/>
      <sheetName val="Comp Sum"/>
      <sheetName val="Est-Sum"/>
      <sheetName val="Comm-sum"/>
      <sheetName val="Comm"/>
      <sheetName val="ETA-Sum"/>
      <sheetName val="ETA"/>
      <sheetName val="Mega-Sum"/>
      <sheetName val="Mega"/>
      <sheetName val="PK-Sum"/>
      <sheetName val="PK"/>
      <sheetName val="Sri-Sum"/>
      <sheetName val="sri"/>
      <sheetName val="RCC,Ret. Wall"/>
      <sheetName val="Formulas"/>
      <sheetName val="Estimation"/>
      <sheetName val="Daikin-Sum"/>
      <sheetName val="Daikin"/>
      <sheetName val="Pysco-Sum"/>
      <sheetName val="Pysco"/>
      <sheetName val="SME-Sum "/>
      <sheetName val="SME"/>
      <sheetName val="Suvidha-Sum"/>
      <sheetName val="Suvidha"/>
      <sheetName val="VK-Sum"/>
      <sheetName val="VK"/>
      <sheetName val="VK-LC-Sum"/>
      <sheetName val="VK-LC"/>
      <sheetName val="Samsung-Sum"/>
      <sheetName val="Samsung"/>
      <sheetName val="Material "/>
      <sheetName val="TAF FCU"/>
      <sheetName val="Comp Sum Rev1"/>
      <sheetName val="Comp Sum Rev0"/>
      <sheetName val="Sum-Local, Est"/>
      <sheetName val="FCU - Local, Est"/>
      <sheetName val="Spare FCU-Local, Est"/>
      <sheetName val="Sum-Est-Import"/>
      <sheetName val="FCU -Import (Est)"/>
      <sheetName val="Spare Import (Est)"/>
      <sheetName val="Sum-Local Blue Star"/>
      <sheetName val="FCU - Local, Blue star"/>
      <sheetName val="Spare FCU Local Blue Star"/>
      <sheetName val="Sum-Local, Carrier"/>
      <sheetName val="FCU - Local, carrier"/>
      <sheetName val="Spare FCU-Local, Carrier"/>
      <sheetName val="FCU -Import , Carrier"/>
      <sheetName val="Spare FCU,Import, Carrier"/>
      <sheetName val="Sum-Import, Daikin"/>
      <sheetName val="FCU - Daikin, Import"/>
      <sheetName val="Spare- daikin, Import"/>
      <sheetName val="Sum-, York"/>
      <sheetName val="FCU - York"/>
      <sheetName val="Spare FCU York"/>
      <sheetName val="Sum-Import, Trane"/>
      <sheetName val="FCU-Trane, Import"/>
      <sheetName val="Spare -Trane, Import"/>
      <sheetName val="Sum-Import, Sinco"/>
      <sheetName val="FCU-Sinco Import"/>
      <sheetName val="Spare -Sinco Import"/>
      <sheetName val="York rev 0"/>
      <sheetName val="Fcu York Rev 0"/>
      <sheetName val="Spare York Rev 0"/>
      <sheetName val="Sum- York "/>
      <sheetName val="Fcu York"/>
      <sheetName val="Spare York"/>
      <sheetName val="For print"/>
      <sheetName val="Summary of HVAc &amp; related Works"/>
      <sheetName val="analysis-superstructure"/>
      <sheetName val="Quote Sheet"/>
      <sheetName val="Certificate-A Main contrcat -40"/>
      <sheetName val="certi-ra13"/>
      <sheetName val="Payment tracker"/>
      <sheetName val="Service tax diff-May 2013"/>
      <sheetName val="Abstract - A - WO 40 "/>
      <sheetName val="NT &amp; RA4-ABSTRACT- WO 98"/>
      <sheetName val="Abstract -final cement -# 169"/>
      <sheetName val="Phase 2-I tower"/>
      <sheetName val="pHASE 1--RA12"/>
      <sheetName val="PHASE 2-RA12"/>
      <sheetName val="I TOWER-RA12"/>
      <sheetName val="Abstract - B - WO 331"/>
      <sheetName val="Summary- Qty-till RA21"/>
      <sheetName val="Mobilisation Rec-21"/>
      <sheetName val="Steel Recovery -RA21"/>
      <sheetName val=" Tiles-RA21 "/>
      <sheetName val="Summary RAB 19 - Sub Struc"/>
      <sheetName val="Summary RAB 19 - Super struc"/>
      <sheetName val="Steel Summary"/>
      <sheetName val="labor"/>
      <sheetName val="Unit Price"/>
      <sheetName val="Administrative Prices"/>
      <sheetName val="test"/>
      <sheetName val="dBase"/>
      <sheetName val="Intro."/>
      <sheetName val="wordsdata"/>
      <sheetName val="DetEstimates"/>
      <sheetName val="CshFlw"/>
      <sheetName val="DirIndLabor"/>
      <sheetName val="BoQ Covanta"/>
      <sheetName val="Codes"/>
      <sheetName val="CIVIL WORK"/>
      <sheetName val="STEEL STRUCTURE"/>
      <sheetName val="Pur"/>
      <sheetName val="Floor&amp;Ceiling Finishes"/>
      <sheetName val="Wall Finishes"/>
      <sheetName val="Wall"/>
      <sheetName val="Other Items"/>
      <sheetName val="InputPO_Del"/>
      <sheetName val="Footings"/>
      <sheetName val="Project Budget Worksheet"/>
      <sheetName val="13. Steel - Ratio"/>
      <sheetName val="Window"/>
      <sheetName val="Break up Sheet"/>
      <sheetName val="Micro"/>
      <sheetName val="Macro"/>
      <sheetName val="Scaff-Rose"/>
      <sheetName val="SBI(Siliguri)"/>
      <sheetName val="Elemental Summary"/>
      <sheetName val="Classif"/>
      <sheetName val="Area cal"/>
      <sheetName val="Perimeter"/>
      <sheetName val="B1"/>
      <sheetName val="CABLERET"/>
      <sheetName val="Actuals"/>
      <sheetName val="SECPROP"/>
      <sheetName val="05117 CP - Estimate sheet - Sta"/>
      <sheetName val="A-Property"/>
      <sheetName val="DC details (2)"/>
      <sheetName val="DSLP"/>
      <sheetName val="Assumption Inputs"/>
      <sheetName val="Load Details(B2)"/>
      <sheetName val="Take off Check list"/>
      <sheetName val="Take off sheet"/>
      <sheetName val="Per Floor"/>
      <sheetName val="Per Unit"/>
      <sheetName val="Floor &amp; Ceiling"/>
      <sheetName val="Int Wall Finish"/>
      <sheetName val="Ext Wall Finish"/>
      <sheetName val="PR-Blinds-HYD2"/>
      <sheetName val="Blinds-HYD"/>
      <sheetName val="Lying Stock 1.4.99"/>
      <sheetName val="Issues-RTS 0499 to 0999"/>
      <sheetName val="Phy Stock 30.9.99"/>
      <sheetName val="Lying Stock 30.9.99"/>
      <sheetName val="MAT0499"/>
      <sheetName val="Final Sheet"/>
      <sheetName val="MAT Summary"/>
      <sheetName val="MAT Consolidated"/>
      <sheetName val="Debit MAT 499 to 999"/>
      <sheetName val="Income"/>
      <sheetName val="Contractor wise work done (2)"/>
      <sheetName val="Contractor wise work done"/>
      <sheetName val="Item Master"/>
      <sheetName val="gateway tower 0999 ctc"/>
      <sheetName val="CONTR+MATERIAL CTC"/>
      <sheetName val="Gateway Contractor 1099 - FINAL"/>
      <sheetName val="Balance Order 0110"/>
      <sheetName val="mat summ"/>
      <sheetName val="STR. BASEMENT WITH FDN"/>
      <sheetName val="F.ISSUE  (BASEMENT WITH FDN)"/>
      <sheetName val="STR. BASEMENT WITHOUT FDN"/>
      <sheetName val="F.ISSUE  (BASEMENT WITHOUT FDN)"/>
      <sheetName val="FINISHING (BASEMENT)"/>
      <sheetName val="num-word"/>
      <sheetName val="TAX TOP"/>
      <sheetName val="REC TOP"/>
      <sheetName val="ABSTRACT R-01"/>
      <sheetName val="RECONCILIATION "/>
      <sheetName val="A1-PROG"/>
      <sheetName val="CTRL-A1"/>
      <sheetName val="TOP - A1"/>
      <sheetName val="A2-PROG"/>
      <sheetName val="CTRL-A2"/>
      <sheetName val="TOP - A2"/>
      <sheetName val="B1-PROG"/>
      <sheetName val="CTRL B1 &amp; B2"/>
      <sheetName val="TOP - B1 &amp; B2"/>
      <sheetName val="B2-PROG "/>
      <sheetName val="MAT DETAIL"/>
      <sheetName val="RCC CEMENT DET"/>
      <sheetName val="CONC &amp; BW-A1"/>
      <sheetName val="CONC &amp; BW-A2"/>
      <sheetName val="CONC &amp; BW-B1 &amp; B2"/>
      <sheetName val="BOQ - A"/>
      <sheetName val="BOQ - B"/>
      <sheetName val="BOQ - C"/>
      <sheetName val="A1 &amp; A2-LIFT"/>
      <sheetName val="BOQ - B1 to B2"/>
      <sheetName val="B1 to B6-LIFT"/>
      <sheetName val="ALL TOWER PROGR"/>
      <sheetName val="Material Prices"/>
      <sheetName val="Direct"/>
      <sheetName val="LsCr"/>
      <sheetName val="Gem"/>
      <sheetName val="Plant"/>
      <sheetName val="Mob"/>
      <sheetName val="MarkUp"/>
      <sheetName val="Gross"/>
      <sheetName val="Cost Codes"/>
      <sheetName val="Formwork"/>
      <sheetName val="Hunnebeck Support Scaffold"/>
      <sheetName val="SWT Formwork &amp; Scaffold List"/>
      <sheetName val="Painting"/>
      <sheetName val="Door Schedule"/>
      <sheetName val="Contract"/>
      <sheetName val="LM1"/>
      <sheetName val="LM2"/>
      <sheetName val="LM3"/>
      <sheetName val="LM4"/>
      <sheetName val="Monat"/>
      <sheetName val="Range"/>
      <sheetName val="Control"/>
      <sheetName val="RA_markate"/>
      <sheetName val="Desgn(zone I)"/>
      <sheetName val="dapr"/>
      <sheetName val="sched"/>
      <sheetName val="cpm"/>
      <sheetName val="activity"/>
      <sheetName val="RateAnalysis"/>
      <sheetName val="PRECAST-conc-II"/>
      <sheetName val="Miscellaneous-civil"/>
      <sheetName val="GN-ST-10"/>
      <sheetName val="Cleaning &amp; Grubbing"/>
      <sheetName val="CF-det"/>
      <sheetName val="PRECAST lightconc_II"/>
      <sheetName val="Friends"/>
      <sheetName val="College Details"/>
      <sheetName val="Personal "/>
      <sheetName val="GN_ST_10"/>
      <sheetName val="IHC"/>
      <sheetName val="bhilai"/>
      <sheetName val="jidal dam"/>
      <sheetName val="delo"/>
      <sheetName val="fran temp"/>
      <sheetName val="gagan"/>
      <sheetName val="hsbc"/>
      <sheetName val="jeedi"/>
      <sheetName val="kona swit"/>
      <sheetName val="template (8)"/>
      <sheetName val="template (9)"/>
      <sheetName val="BOQ REV A"/>
      <sheetName val="PTB (IO)"/>
      <sheetName val="BMS "/>
      <sheetName val="PIPING"/>
      <sheetName val="八幡"/>
      <sheetName val="Quantity Schedule"/>
      <sheetName val="Revenue  Schedule "/>
      <sheetName val="Balance works - Direct Cost"/>
      <sheetName val="Balance works - Indirect Cost"/>
      <sheetName val="Fund Plan"/>
      <sheetName val="300x500"/>
      <sheetName val="jidal_dam"/>
      <sheetName val="fran_temp"/>
      <sheetName val="kona_swit"/>
      <sheetName val="template_(8)"/>
      <sheetName val="template_(9)"/>
      <sheetName val="PRECAST_lightconc_II"/>
      <sheetName val="College_Details"/>
      <sheetName val="Personal_"/>
      <sheetName val="Cleaning_&amp;_Grubbing"/>
      <sheetName val="labour coeff"/>
      <sheetName val="beam-reinft-IIInd floor"/>
      <sheetName val="OVER_HEADS"/>
      <sheetName val="BOQ_REV_A"/>
      <sheetName val="PTB_(IO)"/>
      <sheetName val="BMS_"/>
      <sheetName val="TBAL9697_-group_wise__sdpl"/>
      <sheetName val="#REF!"/>
      <sheetName val="TAX BILLS"/>
      <sheetName val="CASH BILLS"/>
      <sheetName val="LABOUR BILLS"/>
      <sheetName val="BQQ"/>
      <sheetName val="april"/>
      <sheetName val="jan"/>
      <sheetName val="fefb"/>
      <sheetName val="invoice"/>
      <sheetName val="puch order"/>
      <sheetName val="decm"/>
      <sheetName val="Boq Block A"/>
      <sheetName val="SILICATE"/>
      <sheetName val="Costing Upto Mar'11 (2)"/>
      <sheetName val="Tender Summary"/>
      <sheetName val="zone-8"/>
      <sheetName val="MHNO_LEV"/>
      <sheetName val="M-Book for Conc"/>
      <sheetName val="M-Book for FW"/>
      <sheetName val="PRECAST_lightconc_II1"/>
      <sheetName val="College_Details1"/>
      <sheetName val="Personal_1"/>
      <sheetName val="Cleaning_&amp;_Grubbing1"/>
      <sheetName val="jidal_dam1"/>
      <sheetName val="fran_temp1"/>
      <sheetName val="kona_swit1"/>
      <sheetName val="template_(8)1"/>
      <sheetName val="template_(9)1"/>
      <sheetName val="OVER_HEADS1"/>
      <sheetName val="Cover_Sheet1"/>
      <sheetName val="BOQ_REV_A1"/>
      <sheetName val="PTB_(IO)1"/>
      <sheetName val="BMS_1"/>
      <sheetName val="TBAL9697_-group_wise__sdpl1"/>
      <sheetName val="Quantity_Schedule"/>
      <sheetName val="Revenue__Schedule_"/>
      <sheetName val="Balance_works_-_Direct_Cost"/>
      <sheetName val="Balance_works_-_Indirect_Cost"/>
      <sheetName val="Fund_Plan"/>
      <sheetName val="Bill_of_Resources"/>
      <sheetName val=" 24.07.10 RS &amp; SECURITY"/>
      <sheetName val="24.07.10 CIVIL WET"/>
      <sheetName val=" 24.07.10 CIVIL"/>
      <sheetName val=" 24.07.10 MECH-FAB"/>
      <sheetName val=" 24.07.10 MECH-TANK"/>
      <sheetName val=" 23.07.10 N.SHIFT MECH-FAB"/>
      <sheetName val=" 23.07.10 N.SHIFT MECH-TANK"/>
      <sheetName val=" 23.07.10 RS &amp; SECURITY"/>
      <sheetName val="23.07.10 CIVIL WET"/>
      <sheetName val=" 23.07.10 CIVIL"/>
      <sheetName val=" 23.07.10 MECH-FAB"/>
      <sheetName val=" 23.07.10 MECH-TANK"/>
      <sheetName val=" 22.07.10 N.SHIFT MECH-FAB"/>
      <sheetName val=" 22.07.10 N.SHIFT MECH-TANK"/>
      <sheetName val=" 22.07.10 RS &amp; SECURITY"/>
      <sheetName val="22.07.10 CIVIL WET"/>
      <sheetName val=" 22.07.10 CIVIL"/>
      <sheetName val=" 22.07.10 MECH-FAB"/>
      <sheetName val=" 22.07.10 MECH-TANK"/>
      <sheetName val=" 21.07.10 N.SHIFT MECH-FAB"/>
      <sheetName val=" 21.07.10 N.SHIFT MECH-TANK"/>
      <sheetName val=" 21.07.10 RS &amp; SECURITY"/>
      <sheetName val="21.07.10 CIVIL WET"/>
      <sheetName val=" 21.07.10 CIVIL"/>
      <sheetName val=" 21.07.10 MECH-FAB"/>
      <sheetName val=" 21.07.10 MECH-TANK"/>
      <sheetName val=" 20.07.10 N.SHIFT MECH-FAB"/>
      <sheetName val=" 20.07.10 N.SHIFT MECH-TANK"/>
      <sheetName val=" 20.07.10 RS &amp; SECURITY"/>
      <sheetName val="20.07.10 CIVIL WET"/>
      <sheetName val=" 20.07.10 CIVIL"/>
      <sheetName val=" 20.07.10 MECH-FAB"/>
      <sheetName val=" 20.07.10 MECH-TANK"/>
      <sheetName val=" 19.07.10 N.SHIFT MECH-FAB"/>
      <sheetName val=" 19.07.10 N.SHIFT MECH-TANK"/>
      <sheetName val=" 19.07.10 RS &amp; SECURITY"/>
      <sheetName val="19.07.10 CIVIL WET"/>
      <sheetName val=" 19.07.10 CIVIL"/>
      <sheetName val=" 19.07.10 MECH-FAB"/>
      <sheetName val=" 19.07.10 MECH-TANK"/>
      <sheetName val=" 18.07.10 N.SHIFT MECH-FAB"/>
      <sheetName val=" 18.07.10 N.SHIFT MECH-TANK"/>
      <sheetName val=" 18.07.10 RS &amp; SECURITY"/>
      <sheetName val="18.07.10 CIVIL WET"/>
      <sheetName val=" 18.07.10 CIVIL"/>
      <sheetName val=" 18.07.10 MECH-FAB"/>
      <sheetName val=" 18.07.10 MECH-TANK"/>
      <sheetName val=" 17.07.10 N.SHIFT MECH-FAB"/>
      <sheetName val=" 17.07.10 N.SHIFT MECH-TANK"/>
      <sheetName val=" 17.07.10 RS &amp; SECURITY"/>
      <sheetName val="17.07.10 CIVIL WET"/>
      <sheetName val=" 17.07.10 CIVIL"/>
      <sheetName val=" 17.07.10 MECH-FAB"/>
      <sheetName val=" 17.07.10 MECH-TANK"/>
      <sheetName val=" 16.07.10 N.SHIFT MECH-FAB"/>
      <sheetName val=" 16.07.10 N.SHIFT MECH-TANK"/>
      <sheetName val=" 16.07.10 RS &amp; SECURITY"/>
      <sheetName val="16.07.10 CIVIL WET"/>
      <sheetName val=" 16.07.10 CIVIL"/>
      <sheetName val=" 16.07.10 MECH-FAB"/>
      <sheetName val=" 16.07.10 MECH-TANK"/>
      <sheetName val=" 15.07.10 N.SHIFT MECH-FAB"/>
      <sheetName val=" 15.07.10 N.SHIFT MECH-TANK"/>
      <sheetName val=" 15.07.10 RS &amp; SECURITY"/>
      <sheetName val="15.07.10 CIVIL WET"/>
      <sheetName val=" 15.07.10 CIVIL"/>
      <sheetName val=" 15.07.10 MECH-FAB"/>
      <sheetName val=" 15.07.10 MECH-TANK"/>
      <sheetName val=" 14.07.10 N.SHIFT MECH-FAB"/>
      <sheetName val=" 14.07.10 N.SHIFT MECH-TANK"/>
      <sheetName val=" 14.07.10 RS &amp; SECURITY"/>
      <sheetName val="14.07.10 CIVIL WET"/>
      <sheetName val=" 14.07.10 CIVIL"/>
      <sheetName val=" 14.07.10 MECH-FAB"/>
      <sheetName val=" 14.07.10 MECH-TANK"/>
      <sheetName val=" 13.07.10 N.SHIFT MECH-FAB"/>
      <sheetName val=" 13.07.10 N.SHIFT MECH-TANK"/>
      <sheetName val=" 13.07.10 RS &amp; SECURITY"/>
      <sheetName val="13.07.10 CIVIL WET"/>
      <sheetName val=" 13.07.10 CIVIL"/>
      <sheetName val=" 13.07.10 MECH-FAB"/>
      <sheetName val=" 13.07.10 MECH-TANK"/>
      <sheetName val=" 12.07.10 N.SHIFT MECH-FAB"/>
      <sheetName val=" 12.07.10 N.SHIFT MECH-TANK"/>
      <sheetName val=" 12.07.10 RS &amp; SECURITY"/>
      <sheetName val="12.07.10 CIVIL WET"/>
      <sheetName val=" 12.07.10 CIVIL"/>
      <sheetName val=" 12.07.10 MECH-FAB"/>
      <sheetName val=" 12.07.10 MECH-TANK"/>
      <sheetName val=" 11.07.10 N.SHIFT MECH-FAB"/>
      <sheetName val=" 11.07.10 N.SHIFT MECH-TANK"/>
      <sheetName val=" 11.07.10 RS &amp; SECURITY"/>
      <sheetName val="11.07.10 CIVIL WET"/>
      <sheetName val=" 11.07.10 CIVIL"/>
      <sheetName val=" 11.07.10 MECH-FAB"/>
      <sheetName val=" 11.07.10 MECH-TANK"/>
      <sheetName val=" 10.07.10 N.SHIFT MECH-FAB"/>
      <sheetName val=" 10.07.10 N.SHIFT MECH-TANK"/>
      <sheetName val=" 10.07.10 RS &amp; SECURITY"/>
      <sheetName val="10.07.10 CIVIL WET"/>
      <sheetName val=" 10.07.10 CIVIL"/>
      <sheetName val=" 10.07.10 MECH-FAB"/>
      <sheetName val=" 10.07.10 MECH-TANK"/>
      <sheetName val=" 09.07.10 N.SHIFT MECH-FAB"/>
      <sheetName val=" 09.07.10 N.SHIFT MECH-TANK"/>
      <sheetName val=" 09.07.10 RS &amp; SECURITY"/>
      <sheetName val="09.07.10 CIVIL WET"/>
      <sheetName val=" 09.07.10 CIVIL"/>
      <sheetName val=" 09.07.10 MECH-FAB"/>
      <sheetName val=" 09.07.10 MECH-TANK"/>
      <sheetName val=" 08.07.10 N.SHIFT MECH-FAB"/>
      <sheetName val=" 08.07.10 N.SHIFT MECH-TANK"/>
      <sheetName val=" 08.07.10 RS &amp; SECURITY"/>
      <sheetName val="08.07.10 CIVIL WET"/>
      <sheetName val=" 08.07.10 CIVIL"/>
      <sheetName val=" 08.07.10 MECH-FAB"/>
      <sheetName val=" 08.07.10 MECH-TANK"/>
      <sheetName val=" 07.07.10 N.SHIFT MECH-FAB"/>
      <sheetName val=" 07.07.10 N.SHIFT MECH-TANK"/>
      <sheetName val=" 07.07.10 RS &amp; SECURITY"/>
      <sheetName val="07.07.10 CIVIL WET"/>
      <sheetName val=" 07.07.10 CIVIL"/>
      <sheetName val=" 07.07.10 MECH-FAB"/>
      <sheetName val=" 07.07.10 MECH-TANK"/>
      <sheetName val=" 06.07.10 N.SHIFT MECH-FAB"/>
      <sheetName val=" 06.07.10 N.SHIFT MECH-TANK"/>
      <sheetName val=" 06.07.10 RS &amp; SECURITY"/>
      <sheetName val="06.07.10 CIVIL WET"/>
      <sheetName val=" 06.07.10 CIVIL"/>
      <sheetName val=" 06.07.10 MECH-FAB"/>
      <sheetName val=" 06.07.10 MECH-TANK"/>
      <sheetName val=" 05.07.10 N.SHIFT MECH-FAB"/>
      <sheetName val=" 05.07.10 N.SHIFT MECH-TANK"/>
      <sheetName val=" 05.07.10 RS &amp; SECURITY"/>
      <sheetName val="05.07.10 CIVIL WET"/>
      <sheetName val=" 05.07.10 CIVIL"/>
      <sheetName val=" 05.07.10 MECH-FAB"/>
      <sheetName val=" 05.07.10 MECH-TANK"/>
      <sheetName val=" 04.07.10 N.SHIFT MECH-FAB"/>
      <sheetName val=" 04.07.10 N.SHIFT MECH-TANK"/>
      <sheetName val=" 04.07.10 RS &amp; SECURITY"/>
      <sheetName val="04.07.10 CIVIL WET"/>
      <sheetName val=" 04.07.10 CIVIL"/>
      <sheetName val=" 04.07.10 MECH-FAB"/>
      <sheetName val=" 04.07.10 MECH-TANK"/>
      <sheetName val=" 03.07.10 N.SHIFT MECH-FAB"/>
      <sheetName val=" 03.07.10 N.SHIFT MECH-TANK"/>
      <sheetName val=" 03.07.10 RS &amp; SECURITY "/>
      <sheetName val="03.07.10 CIVIL WET "/>
      <sheetName val=" 03.07.10 CIVIL "/>
      <sheetName val=" 03.07.10 MECH-FAB "/>
      <sheetName val=" 03.07.10 MECH-TANK "/>
      <sheetName val=" 02.07.10 N.SHIFT MECH-FAB "/>
      <sheetName val=" 02.07.10 N.SHIFT MECH-TANK "/>
      <sheetName val=" 02.07.10 RS &amp; SECURITY"/>
      <sheetName val="02.07.10 CIVIL WET"/>
      <sheetName val=" 02.07.10 CIVIL"/>
      <sheetName val=" 02.07.10 MECH-FAB"/>
      <sheetName val=" 02.07.10 MECH-TANK"/>
      <sheetName val=" 01.07.10 N.SHIFT MECH-FAB"/>
      <sheetName val=" 01.07.10 N.SHIFT MECH-TANK"/>
      <sheetName val=" 01.07.10 RS &amp; SECURITY"/>
      <sheetName val="01.07.10 CIVIL WET"/>
      <sheetName val=" 01.07.10 CIVIL"/>
      <sheetName val=" 01.07.10 MECH-FAB"/>
      <sheetName val=" 01.07.10 MECH-TANK"/>
      <sheetName val=" 30.06.10 N.SHIFT MECH-FAB"/>
      <sheetName val=" 30.06.10 N.SHIFT MECH-TANK"/>
      <sheetName val="scurve calc (2)"/>
      <sheetName val="Meas.-Hotel Part"/>
      <sheetName val="Contract Night Staff"/>
      <sheetName val="Contract Day Staff"/>
      <sheetName val="Day Shift"/>
      <sheetName val="Night Shift"/>
      <sheetName val=" 09.07.10 M顅ᎆ뤀ᨇ԰_x0000_缀_x0000_"/>
      <sheetName val="Ave.wtd.rates"/>
      <sheetName val="Labour &amp; Plant"/>
      <sheetName val="22.12.2011"/>
      <sheetName val="2gii"/>
      <sheetName val="TBAL9697 _group wise  sdpl"/>
      <sheetName val="Intake"/>
      <sheetName val="Item- Compact"/>
      <sheetName val="beam-reinft"/>
      <sheetName val="Build-up"/>
      <sheetName val="BS8007"/>
      <sheetName val="공장별판관비배부"/>
      <sheetName val="St.co.91.5lvl"/>
      <sheetName val="Civil Works"/>
      <sheetName val="SP Break Up"/>
      <sheetName val="temp"/>
      <sheetName val="HEAD"/>
      <sheetName val="Labour productivity"/>
      <sheetName val=" 09.07.10 M顅ᎆ뤀ᨇ԰?缀?"/>
      <sheetName val="Meas__Hotel Part"/>
      <sheetName val="DataInput"/>
      <sheetName val="DataInput-1"/>
      <sheetName val="DI Rate Analysis"/>
      <sheetName val="Economic RisingMain  Ph-I"/>
      <sheetName val="Sales &amp; Prod"/>
      <sheetName val="Cost Index"/>
      <sheetName val="cash in flow Summary JV "/>
      <sheetName val="water prop."/>
      <sheetName val="GR.slab-reinft"/>
      <sheetName val="section"/>
      <sheetName val="08.07.10헾】_x0005__x0000__x0000__x0000__x0000_ꎋ"/>
      <sheetName val="Staff Acco."/>
      <sheetName val="Costing"/>
      <sheetName val="HVAC"/>
      <sheetName val="Rate analysis- BOQ 1 "/>
      <sheetName val="box-12"/>
      <sheetName val="MN T.B."/>
      <sheetName val=" _x000a_¢_x0002_&amp;_x0000__x0000__x0000_ú5#_x0000__x0000__x0000__x0000__x0000__x0000__x0000_"/>
      <sheetName val="AOR"/>
      <sheetName val="F20 Risk Analysis"/>
      <sheetName val="Change Order Log"/>
      <sheetName val="lookups"/>
      <sheetName val="Bin"/>
      <sheetName val="2000 MOR"/>
      <sheetName val="Driveway Beams"/>
      <sheetName val="Prelims Breakup"/>
      <sheetName val="PRECAST_lightconc_II2"/>
      <sheetName val="Cleaning_&amp;_Grubbing2"/>
      <sheetName val="College_Details2"/>
      <sheetName val="Personal_2"/>
      <sheetName val="jidal_dam2"/>
      <sheetName val="fran_temp2"/>
      <sheetName val="kona_swit2"/>
      <sheetName val="template_(8)2"/>
      <sheetName val="template_(9)2"/>
      <sheetName val="OVER_HEADS2"/>
      <sheetName val="Cover_Sheet2"/>
      <sheetName val="BOQ_REV_A2"/>
      <sheetName val="PTB_(IO)2"/>
      <sheetName val="BMS_2"/>
      <sheetName val="TBAL9697_-group_wise__sdpl2"/>
      <sheetName val="TAX_BILLS"/>
      <sheetName val="CASH_BILLS"/>
      <sheetName val="LABOUR_BILLS"/>
      <sheetName val="puch_order"/>
      <sheetName val="Quantity_Schedule1"/>
      <sheetName val="Revenue__Schedule_1"/>
      <sheetName val="Balance_works_-_Direct_Cost1"/>
      <sheetName val="Balance_works_-_Indirect_Cost1"/>
      <sheetName val="Fund_Plan1"/>
      <sheetName val="Bill_of_Resources1"/>
      <sheetName val="SITE_OVERHEADS"/>
      <sheetName val="labour_coeff"/>
      <sheetName val="ORDER_BOOKING"/>
      <sheetName val="Costing_Upto_Mar'11_(2)"/>
      <sheetName val="Tender_Summary"/>
      <sheetName val="beam-reinft-IIInd_floor"/>
      <sheetName val="Prelims_Breakup"/>
      <sheetName val="Boq_Block_A"/>
      <sheetName val="M-Book_for_Conc"/>
      <sheetName val="M-Book_for_FW"/>
      <sheetName val="Meas_-Hotel_Part"/>
      <sheetName val="22_12_2011"/>
      <sheetName val="_24_07_10_RS_&amp;_SECURITY"/>
      <sheetName val="24_07_10_CIVIL_WET"/>
      <sheetName val="_24_07_10_CIVIL"/>
      <sheetName val="_24_07_10_MECH-FAB"/>
      <sheetName val="_24_07_10_MECH-TANK"/>
      <sheetName val="_23_07_10_N_SHIFT_MECH-FAB"/>
      <sheetName val="_23_07_10_N_SHIFT_MECH-TANK"/>
      <sheetName val="_23_07_10_RS_&amp;_SECURITY"/>
      <sheetName val="23_07_10_CIVIL_WET"/>
      <sheetName val="_23_07_10_CIVIL"/>
      <sheetName val="_23_07_10_MECH-FAB"/>
      <sheetName val="_23_07_10_MECH-TANK"/>
      <sheetName val="_22_07_10_N_SHIFT_MECH-FAB"/>
      <sheetName val="_22_07_10_N_SHIFT_MECH-TANK"/>
      <sheetName val="_22_07_10_RS_&amp;_SECURITY"/>
      <sheetName val="22_07_10_CIVIL_WET"/>
      <sheetName val="_22_07_10_CIVIL"/>
      <sheetName val="MX Equip"/>
      <sheetName val="T.SUMMARRY"/>
      <sheetName val="WS E1"/>
      <sheetName val="WS 3"/>
      <sheetName val="WS 4"/>
      <sheetName val="WS 5"/>
      <sheetName val="WS 6"/>
      <sheetName val="WS 6(2)"/>
      <sheetName val="WS 7"/>
      <sheetName val="FAS BOQ1"/>
      <sheetName val="per pt sec"/>
      <sheetName val="OPTION PRICE"/>
      <sheetName val="P2-Engr"/>
      <sheetName val="P3-T &amp; E"/>
      <sheetName val="P4-BOQ"/>
      <sheetName val="Compliance"/>
      <sheetName val="BOQ-BoH"/>
      <sheetName val="RA - Painting"/>
      <sheetName val="Stone Work"/>
      <sheetName val="Material &amp; Labour Rates"/>
      <sheetName val="1. Notes"/>
      <sheetName val="2. Estimate Summary"/>
      <sheetName val="4. Detail"/>
      <sheetName val="5. Area &amp; Perimeter Statement"/>
      <sheetName val="6. Assumption"/>
      <sheetName val="7. Economic ratios"/>
      <sheetName val="8. Pie Diagram"/>
      <sheetName val="12. Tentative Cashflow"/>
      <sheetName val="14. Std Material Cost"/>
      <sheetName val="15. Loose Furniture"/>
      <sheetName val="16. Room Equipment"/>
      <sheetName val="Costing Sheet (2)"/>
      <sheetName val="4a. Trade"/>
      <sheetName val="RMZ Summary"/>
      <sheetName val="6.Assumptions"/>
      <sheetName val="12b. Cash Flow"/>
      <sheetName val="SUMMARY RESI + commericall"/>
      <sheetName val="SUMMARY RESIDENTIAL"/>
      <sheetName val="RESIDENTIAL BOQ"/>
      <sheetName val="SUMMARY OFFICE"/>
      <sheetName val="OFFICE BOQ"/>
      <sheetName val="DS"/>
      <sheetName val=" AREA STATEMENT-RESIDENTIAL"/>
      <sheetName val=" AREA STATEMENT-OFFICE"/>
      <sheetName val="LBD-COMMERCIAL"/>
      <sheetName val="LBD-RESIDENTIAL"/>
      <sheetName val="Appendix-1.a"/>
      <sheetName val="Appendix-2.a"/>
      <sheetName val="Appendix-1.b"/>
      <sheetName val="Appendix-2.b"/>
      <sheetName val="Appendix-3"/>
      <sheetName val="Appendix-4"/>
      <sheetName val="Appendix-5"/>
      <sheetName val="Material Value"/>
      <sheetName val="Material-breakup"/>
      <sheetName val="Appendix-1.xx"/>
      <sheetName val="Appendix-2.xxx"/>
      <sheetName val="Comparision (5)"/>
      <sheetName val="Comparision (4)"/>
      <sheetName val="Summary-02-1"/>
      <sheetName val="Comparision adj-1"/>
      <sheetName val="Report backup"/>
      <sheetName val="Appendix-1.b (2)"/>
      <sheetName val="COMMERCIAL CONDITIONS"/>
      <sheetName val="Pay Rec"/>
      <sheetName val="Pro Pay Abs"/>
      <sheetName val="Mat Ad"/>
      <sheetName val="Ad Re"/>
      <sheetName val="Retention"/>
      <sheetName val="Steel Esc"/>
      <sheetName val="E.D"/>
      <sheetName val="ABs - MB"/>
      <sheetName val="ABs - SS"/>
      <sheetName val="ABs - Ext"/>
      <sheetName val="Bill 1"/>
      <sheetName val="Bill 2"/>
      <sheetName val="Bill 2 qr"/>
      <sheetName val="Bill 3"/>
      <sheetName val="Bill 3 Qr"/>
      <sheetName val="Bill 4"/>
      <sheetName val="Bill 4 Qr"/>
      <sheetName val="Bill 5"/>
      <sheetName val="Bill 6"/>
      <sheetName val="Bill 6 Qr"/>
      <sheetName val="Bill 7"/>
      <sheetName val="Bill 8"/>
      <sheetName val="Bill 9"/>
      <sheetName val="Bill final CCCL"/>
      <sheetName val="FINAL STATEMENT"/>
      <sheetName val="Pay_Rec"/>
      <sheetName val="Dedcution"/>
      <sheetName val="Other Claim"/>
      <sheetName val="Contract Summary"/>
      <sheetName val="Abstract-8RA"/>
      <sheetName val="Summary compare"/>
      <sheetName val="Excavation Variation"/>
      <sheetName val="Podiam Footing Area"/>
      <sheetName val="Ad rec proposed by Mfar"/>
      <sheetName val="9aVariation-1"/>
      <sheetName val="Bill Summary (C)"/>
      <sheetName val="Cost Abs (C)"/>
      <sheetName val="MB-PILE (C)"/>
      <sheetName val="BW IN FOUNDATION(N.T)(C)"/>
      <sheetName val="MB-Sheet Pile (C)"/>
      <sheetName val="EXCAVATION (C)"/>
      <sheetName val="ANTI-TERMITE (C)"/>
      <sheetName val="SBFS (C)"/>
      <sheetName val="PCC (C)"/>
      <sheetName val="INTEGRITY TEST (C)"/>
      <sheetName val="WATER-PROFFING (C)"/>
      <sheetName val="RCC IN PILE CAP &amp; RAFT (C)"/>
      <sheetName val="Shuttering PILE CAP (C)"/>
      <sheetName val="RCC WALL(C)"/>
      <sheetName val="RETAINING WALL SHUTTERING (C)"/>
      <sheetName val="RCC IN TIE BEAM (C)"/>
      <sheetName val="Shuttering TIE BEAM (C)"/>
      <sheetName val="RCC IN COLUMN (C)"/>
      <sheetName val="Shuttering COLUMN(FOUNDATION)C"/>
      <sheetName val="RCC IN COLUMN SUPERSTRUCTURE(C)"/>
      <sheetName val="Shuttering COLUMN (SUPERSTR)(C)"/>
      <sheetName val="RCC IN GR. FL. BEAM (C)"/>
      <sheetName val="GR. FL.BEAM SHUTTERING (C)"/>
      <sheetName val="PILE HEAD BREAKING (C)"/>
      <sheetName val="RMC  CONC.-Ann-(1)(C)"/>
      <sheetName val="ULT-Ann-(2)(C)"/>
      <sheetName val="ACC-Ann-(3)(C)"/>
      <sheetName val=" (With Pump) (C)"/>
      <sheetName val="CB Nov'09 (C)"/>
      <sheetName val="Reconciliation(WIP) "/>
      <sheetName val="Summary NOV'09 "/>
      <sheetName val="Prelims Back-Up"/>
      <sheetName val="Tracking Form"/>
      <sheetName val="Sum Cement1"/>
      <sheetName val="Previous Payment"/>
      <sheetName val="HVAC COM"/>
      <sheetName val="HVAC RESI"/>
      <sheetName val="FPS COM"/>
      <sheetName val="FPS RESI"/>
      <sheetName val="ELEC COM"/>
      <sheetName val="ELEC RESI"/>
      <sheetName val="PHE COM"/>
      <sheetName val="PHE RESI"/>
      <sheetName val="Equip - Tower B"/>
      <sheetName val="Ground floor"/>
      <sheetName val="Level 1"/>
      <sheetName val="Level 2,4,6,8,10 &amp;12"/>
      <sheetName val="Level 3,5,7,9 &amp;11"/>
      <sheetName val="Level 13"/>
      <sheetName val="Level 14"/>
      <sheetName val="Level 15"/>
      <sheetName val="Level 16"/>
      <sheetName val="Level 17"/>
      <sheetName val="Terrace floor"/>
      <sheetName val="Summary - Commercial"/>
      <sheetName val="DG"/>
      <sheetName val="Lift "/>
      <sheetName val=" Valves"/>
      <sheetName val="BM 3"/>
      <sheetName val="BM 2"/>
      <sheetName val="BM 1"/>
      <sheetName val="GF &amp; 1F"/>
      <sheetName val="2 &amp; 3F"/>
      <sheetName val="4 &amp; 5F"/>
      <sheetName val="6 &amp;7F"/>
      <sheetName val="8 &amp; 9F "/>
      <sheetName val="10 &amp;11F"/>
      <sheetName val="Hyd pipe"/>
      <sheetName val="External"/>
      <sheetName val="FDS"/>
      <sheetName val="FAS - Cable "/>
      <sheetName val="PAS - Cable"/>
      <sheetName val="Fire duct"/>
      <sheetName val="Fire duct 1"/>
      <sheetName val="Common"/>
      <sheetName val="Detail Sheet - below Ground"/>
      <sheetName val="Detail Sheet - Above Ground"/>
      <sheetName val="Detail Sheet - Tower 1"/>
      <sheetName val="Detail Sheet - Tower 2"/>
      <sheetName val="Detail Sheet - Link Bride"/>
      <sheetName val="Detail Sheet - MP hall"/>
      <sheetName val="Detail Sheet - External"/>
      <sheetName val="Base"/>
      <sheetName val="Stilt"/>
      <sheetName val="Club house"/>
      <sheetName val="Tower 1"/>
      <sheetName val="Tower 2"/>
      <sheetName val="Tower 3"/>
      <sheetName val="Ext Works"/>
      <sheetName val="Assumption "/>
      <sheetName val="Reference Information"/>
      <sheetName val="Employee List"/>
      <sheetName val="Sales Office"/>
      <sheetName val="IDC"/>
      <sheetName val="Misc. points"/>
      <sheetName val="qty abst"/>
      <sheetName val="Programe"/>
      <sheetName val="histogram"/>
      <sheetName val="basic "/>
      <sheetName val="bua"/>
      <sheetName val="ZFIN"/>
      <sheetName val="Location"/>
      <sheetName val="PlantLocation"/>
      <sheetName val="Brand"/>
      <sheetName val="Sub-brand"/>
      <sheetName val="Variant"/>
      <sheetName val="TaxClassificatn"/>
      <sheetName val="PurchGroup"/>
      <sheetName val="PackagingType"/>
      <sheetName val="PackSize"/>
      <sheetName val="UOM"/>
      <sheetName val="ProductHierarchy"/>
      <sheetName val="Special Procurement key"/>
      <sheetName val="Block Work LB-Phase-I"/>
      <sheetName val="Plastering LB-Phase-I"/>
      <sheetName val="Block Work UB-Phase-I"/>
      <sheetName val="Plastering UB-Phase-I"/>
      <sheetName val="DR.Toilet-Rough Pls-UB-Phase-II"/>
      <sheetName val="LB &amp; UB Ext Plastering Qty"/>
      <sheetName val="Pre-cast"/>
      <sheetName val="switch"/>
      <sheetName val="INPUT(Direct)"/>
      <sheetName val="Direct cost"/>
      <sheetName val="Bus Shelter"/>
      <sheetName val="Library"/>
      <sheetName val="pvdf mtl partition"/>
      <sheetName val="Mat'lRate"/>
      <sheetName val="ConsRate"/>
      <sheetName val="CustomDuty"/>
      <sheetName val="ExciseDuty"/>
      <sheetName val="Salestax"/>
      <sheetName val="EntryTax"/>
      <sheetName val="TransitInsurance"/>
      <sheetName val="SegniorageCharges"/>
      <sheetName val="TempWrksTruss Erect"/>
      <sheetName val="TempWrksTruss Erect (2)"/>
      <sheetName val="plant&amp;machinery"/>
      <sheetName val="Glass Partition"/>
      <sheetName val="total qty"/>
      <sheetName val="total qty - ratio"/>
      <sheetName val="Manpower Histogram "/>
      <sheetName val="basdat"/>
      <sheetName val="Ex Sum"/>
      <sheetName val=" Graphs"/>
      <sheetName val="Tracker"/>
      <sheetName val="Entries"/>
      <sheetName val="Provisional entries"/>
      <sheetName val="DCDL Consol June 06"/>
      <sheetName val="Infocity-Chandigarh"/>
      <sheetName val="Infocity-Kolkata"/>
      <sheetName val="DCDL-final"/>
      <sheetName val="Info city-Bangalore"/>
      <sheetName val="Info city-Hyderabad"/>
      <sheetName val="GKS"/>
      <sheetName val="Roadtech"/>
      <sheetName val="Udipti"/>
      <sheetName val="Bhoruka"/>
      <sheetName val="Shivaji"/>
      <sheetName val="Real Estate"/>
      <sheetName val="Info city- Chennai"/>
      <sheetName val="GT_Custom"/>
      <sheetName val="Passion"/>
      <sheetName val="HRM Data"/>
      <sheetName val="cflwmpbswc"/>
      <sheetName val="Working Sheet"/>
      <sheetName val="Sales &amp; Profit"/>
      <sheetName val="Perf-summary"/>
      <sheetName val="profit"/>
      <sheetName val="Explanation "/>
      <sheetName val="BS'03"/>
      <sheetName val="Cap. Exp."/>
      <sheetName val="Three Aces"/>
      <sheetName val="MHO"/>
      <sheetName val="sbu1"/>
      <sheetName val="F A Sch sbu-2"/>
      <sheetName val="sbu-3"/>
      <sheetName val="sbu-4"/>
      <sheetName val="F A SBU-5"/>
      <sheetName val="F A Sch SBU-6"/>
      <sheetName val="sbu-7"/>
      <sheetName val="sbu-9"/>
      <sheetName val="F A Sch sbu-11"/>
      <sheetName val="eob"/>
      <sheetName val="ped"/>
      <sheetName val="F A Sch NBDD"/>
      <sheetName val="F A Sch HTC"/>
      <sheetName val="F A Sch EOU"/>
      <sheetName val="eou polymer"/>
      <sheetName val="F A Sch SPBU-1"/>
      <sheetName val="STAFFSCHED "/>
      <sheetName val="Abstract 1"/>
      <sheetName val="Tor steel supply Krushi advance"/>
      <sheetName val="Payment Tracker "/>
      <sheetName val="Abstract-2 "/>
      <sheetName val="Abstract 2"/>
      <sheetName val="Recovery-Cummulative"/>
      <sheetName val="Steel and cement recovery"/>
      <sheetName val="Recon Cement"/>
      <sheetName val="Concrete Reconciliation"/>
      <sheetName val="3cd Annexure"/>
      <sheetName val="Certificate "/>
      <sheetName val="BMS BOQ"/>
      <sheetName val="Name List"/>
      <sheetName val="BLOCK MASONARY"/>
      <sheetName val="COP"/>
      <sheetName val="Raft concrete Tower B"/>
      <sheetName val="Column Tower slab bott"/>
      <sheetName val="Column Tower upto beam bottom "/>
      <sheetName val="Basement roof slab Tower area"/>
      <sheetName val="Slab area basement roof"/>
      <sheetName val="RMC RECONCILATION"/>
      <sheetName val="RECONCILATION  STEEL "/>
      <sheetName val="FF roof slab area"/>
      <sheetName val="GF roof slab area &amp; concrete"/>
      <sheetName val="Column Tower C GF roof bott"/>
      <sheetName val="Col Tower(C) GF roof beam bott"/>
      <sheetName val="GF roof beam details"/>
      <sheetName val="FF roof slab concrete "/>
      <sheetName val="FF roof beam details"/>
      <sheetName val="Col Tow C GF roof to FF roof"/>
      <sheetName val="Col Tow C GF to FF beam bott"/>
      <sheetName val="FF roof Slab area chart"/>
      <sheetName val="SF roof Slab area chart"/>
      <sheetName val="Ex. Base Slab Area"/>
      <sheetName val="Ext. Base. Beam RCC"/>
      <sheetName val="Ex. Base. Slab RCC"/>
      <sheetName val="TF Roof Slab Area (as per site)"/>
      <sheetName val="TF Roof Slab Area as per Drg"/>
      <sheetName val="TF Roof Slab Concrete"/>
      <sheetName val="TF Roof Beam"/>
      <sheetName val="Col-SF roof to TF roof"/>
      <sheetName val="Col-SF to TF beam bottom"/>
      <sheetName val="Summary (2)"/>
      <sheetName val="Comparision"/>
      <sheetName val="compa"/>
      <sheetName val="Part II Subhead I(12-73)"/>
      <sheetName val="SubAnlysis"/>
      <sheetName val="Part II Subhead II"/>
      <sheetName val="Part II subhead III"/>
      <sheetName val="Lifts"/>
      <sheetName val="Part IV"/>
      <sheetName val="Rate Analysis in lifts"/>
      <sheetName val="Part II Subhead II(74-112)"/>
      <sheetName val="Part II subhead III(113-126)"/>
      <sheetName val="Part IV(138-166)"/>
      <sheetName val="ELEC-RA"/>
      <sheetName val="SEC-RA"/>
      <sheetName val="FPS-RA"/>
      <sheetName val="summary of item rate"/>
      <sheetName val="Rates compa"/>
      <sheetName val="Pumps"/>
      <sheetName val="AEs PART-II"/>
      <sheetName val="AE PART-I"/>
      <sheetName val="Ele RA"/>
      <sheetName val="Fire Alarm RA"/>
      <sheetName val="Fire"/>
      <sheetName val="Civil RA"/>
      <sheetName val="Blast doors"/>
      <sheetName val=" Basic Rates"/>
      <sheetName val="Ele RA "/>
      <sheetName val="bLAST DOOR RA"/>
      <sheetName val="k"/>
      <sheetName val="Final Estimate"/>
      <sheetName val="CST-I"/>
      <sheetName val="LOW RATES"/>
      <sheetName val="N"/>
      <sheetName val="O"/>
      <sheetName val="CST-O"/>
      <sheetName val="T.S"/>
      <sheetName val="Plinth Area Cost"/>
      <sheetName val="CST"/>
      <sheetName val="APP C"/>
      <sheetName val="APP D"/>
      <sheetName val="App J"/>
      <sheetName val="App K"/>
      <sheetName val="APP L"/>
      <sheetName val="App M"/>
      <sheetName val="App N"/>
      <sheetName val="App O"/>
      <sheetName val="SOLAR FENCE"/>
      <sheetName val="J1"/>
      <sheetName val="J2"/>
      <sheetName val="K1"/>
      <sheetName val="K2"/>
      <sheetName val="High Rates"/>
      <sheetName val="Paschal"/>
      <sheetName val="sca"/>
      <sheetName val="Ammendement"/>
      <sheetName val="Amd BOQ"/>
      <sheetName val="Cost Civil"/>
      <sheetName val="Civil-AOR"/>
      <sheetName val="Electrical AOR"/>
      <sheetName val="Subdetail"/>
      <sheetName val="T7 Buildestimate"/>
      <sheetName val="RA SOLAR"/>
      <sheetName val="Servieces"/>
      <sheetName val="Tunnel "/>
      <sheetName val="FF RA"/>
      <sheetName val="Vent Rate"/>
      <sheetName val="FAS RA"/>
      <sheetName val=" T7"/>
      <sheetName val="LATEST AE"/>
      <sheetName val="AE_I"/>
      <sheetName val="AE-II"/>
      <sheetName val="FF_RA"/>
      <sheetName val="Power Supply FF RA"/>
      <sheetName val="ktr"/>
      <sheetName val="Part C - HardStand"/>
      <sheetName val="New33KVSS_E3"/>
      <sheetName val="Prop aug of Ex 33KVSS_E3a"/>
      <sheetName val="SIN"/>
      <sheetName val="CREV"/>
      <sheetName val="DREV"/>
      <sheetName val="IDCCALHYD_GOO"/>
      <sheetName val="REL"/>
      <sheetName val="CORRECTION"/>
      <sheetName val="wages"/>
      <sheetName val="Major P&amp;M deployment"/>
      <sheetName val="p&amp;m L&amp;T Hire"/>
      <sheetName val="Iron Steel &amp; handrails"/>
      <sheetName val="DOOR-WIND"/>
      <sheetName val="ROOFING"/>
      <sheetName val="MR"/>
      <sheetName val="VENDOR CODE WO NO"/>
      <sheetName val="Master Item List"/>
      <sheetName val="WPR-IV"/>
      <sheetName val="Misc__points2"/>
      <sheetName val="qty_abst2"/>
      <sheetName val="basic_2"/>
      <sheetName val="Rate_Analysis2"/>
      <sheetName val="Top_Sheet2"/>
      <sheetName val="Iron_Steel_&amp;_handrails2"/>
      <sheetName val="Misc__points"/>
      <sheetName val="qty_abst"/>
      <sheetName val="basic_"/>
      <sheetName val="Iron_Steel_&amp;_handrails"/>
      <sheetName val="Misc__points1"/>
      <sheetName val="qty_abst1"/>
      <sheetName val="basic_1"/>
      <sheetName val="Rate_Analysis1"/>
      <sheetName val="Top_Sheet1"/>
      <sheetName val="Iron_Steel_&amp;_handrails1"/>
      <sheetName val="VENDER DETAIL"/>
      <sheetName val="calcul"/>
      <sheetName val="Ref_Lists_SER"/>
      <sheetName val="grid"/>
      <sheetName val="COP Final"/>
      <sheetName val="PRICED-BOQ-SUMM"/>
      <sheetName val="PRICED-BOQ"/>
      <sheetName val="M.S."/>
      <sheetName val="Total Quantity (2)"/>
      <sheetName val="except wiring"/>
      <sheetName val="NT LBH"/>
      <sheetName val="pol-60"/>
      <sheetName val="acevsSp"/>
      <sheetName val="Bid Items"/>
      <sheetName val="acevsSp (ABC)"/>
      <sheetName val="INFLUENCES ON GM"/>
      <sheetName val="Matl Cons"/>
      <sheetName val="Basic Cost"/>
      <sheetName val="RECON"/>
      <sheetName val="Matl. Req."/>
      <sheetName val="Form Work"/>
      <sheetName val="Deptitemc"/>
      <sheetName val="deptlc"/>
      <sheetName val="Dept break"/>
      <sheetName val="P&amp;M ITEMCOST"/>
      <sheetName val="PMbreak"/>
      <sheetName val="PMbreak%"/>
      <sheetName val="PMabs"/>
      <sheetName val="PMCOSTa"/>
      <sheetName val="PMCOSTb"/>
      <sheetName val="PMCOSTc"/>
      <sheetName val="PMCOSTd"/>
      <sheetName val="FUEL NORMS (RPLM)"/>
      <sheetName val="GEODESIC"/>
      <sheetName val="IDC.1010,1030,1100,1180"/>
      <sheetName val="IDC.1020"/>
      <sheetName val="IDC.1040 "/>
      <sheetName val="IDC.1200"/>
      <sheetName val="ROADS"/>
      <sheetName val="Clients Facilities"/>
      <sheetName val="Clts Fac Tender Vs Actuals"/>
      <sheetName val="NL-Field Lab Equipment SVD"/>
      <sheetName val="CF-Fur-Det"/>
      <sheetName val="BG Det"/>
      <sheetName val="TAXES"/>
      <sheetName val="TAXES (2)"/>
      <sheetName val="Webcity 3"/>
      <sheetName val="Manpower Summary"/>
      <sheetName val="Webcity 3 (2)"/>
      <sheetName val="Dec'16"/>
      <sheetName val="Phase 2"/>
      <sheetName val="Phase 1"/>
      <sheetName val="Phase 1-1"/>
      <sheetName val="Over All Qty"/>
      <sheetName val="Debits as on 12.04.08"/>
      <sheetName val="일위대가"/>
      <sheetName val="INPUT_SHEET"/>
      <sheetName val="Wire"/>
      <sheetName val="INFBD1"/>
      <sheetName val="PACK (B)"/>
      <sheetName val="PO Value 31st January"/>
      <sheetName val="Material Rate (2)"/>
      <sheetName val="E _ R"/>
      <sheetName val="Schedules PL"/>
      <sheetName val="Schedules BS"/>
      <sheetName val="Field Values"/>
      <sheetName val="newsales"/>
      <sheetName val="E_&amp;_R"/>
      <sheetName val="E___R"/>
      <sheetName val="new_main_20K"/>
      <sheetName val="SPS DETAIL"/>
      <sheetName val="Works - Quote Sheet"/>
      <sheetName val="A0744339"/>
      <sheetName val="Client Ref Copy"/>
      <sheetName val="CP Fittings"/>
      <sheetName val="DC Backup"/>
      <sheetName val="Summary M Sheet1"/>
      <sheetName val="GI pipe"/>
      <sheetName val="INPUT_SHEET1"/>
      <sheetName val="E_&amp;_R1"/>
      <sheetName val="Manpower_Histogram_"/>
      <sheetName val="Ex_Sum"/>
      <sheetName val="Data_sheet"/>
      <sheetName val="_Graphs"/>
      <sheetName val="Over_All_Qty"/>
      <sheetName val="Debits_as_on_12_04_08"/>
      <sheetName val="9__Package_split_-_Cost_"/>
      <sheetName val="PACK_(B)"/>
      <sheetName val="PO_Value_31st_January"/>
      <sheetName val="Material_Rate_(2)"/>
      <sheetName val="10__&amp;_11__Rate_Code_&amp;_BQ"/>
      <sheetName val="E___R1"/>
      <sheetName val="Schedules_PL"/>
      <sheetName val="Schedules_BS"/>
      <sheetName val="Field_Values"/>
      <sheetName val="WORK_TABLE"/>
      <sheetName val="INPUT_SHEET3"/>
      <sheetName val="E_&amp;_R3"/>
      <sheetName val="Manpower_Histogram_2"/>
      <sheetName val="Ex_Sum2"/>
      <sheetName val="Data_sheet2"/>
      <sheetName val="_Graphs2"/>
      <sheetName val="Over_All_Qty2"/>
      <sheetName val="Debits_as_on_12_04_082"/>
      <sheetName val="9__Package_split_-_Cost_2"/>
      <sheetName val="PACK_(B)2"/>
      <sheetName val="PO_Value_31st_January2"/>
      <sheetName val="Material_Rate_(2)2"/>
      <sheetName val="10__&amp;_11__Rate_Code_&amp;_BQ2"/>
      <sheetName val="E___R3"/>
      <sheetName val="Schedules_PL2"/>
      <sheetName val="Schedules_BS2"/>
      <sheetName val="Field_Values2"/>
      <sheetName val="WORK_TABLE2"/>
      <sheetName val="INPUT_SHEET2"/>
      <sheetName val="E_&amp;_R2"/>
      <sheetName val="Manpower_Histogram_1"/>
      <sheetName val="Ex_Sum1"/>
      <sheetName val="Data_sheet1"/>
      <sheetName val="_Graphs1"/>
      <sheetName val="Over_All_Qty1"/>
      <sheetName val="Debits_as_on_12_04_081"/>
      <sheetName val="9__Package_split_-_Cost_1"/>
      <sheetName val="PACK_(B)1"/>
      <sheetName val="PO_Value_31st_January1"/>
      <sheetName val="Material_Rate_(2)1"/>
      <sheetName val="10__&amp;_11__Rate_Code_&amp;_BQ1"/>
      <sheetName val="E___R2"/>
      <sheetName val="Schedules_PL1"/>
      <sheetName val="Schedules_BS1"/>
      <sheetName val="Field_Values1"/>
      <sheetName val="WORK_TABLE1"/>
      <sheetName val="INPUT_SHEET4"/>
      <sheetName val="E_&amp;_R4"/>
      <sheetName val="Manpower_Histogram_3"/>
      <sheetName val="Ex_Sum3"/>
      <sheetName val="Data_sheet3"/>
      <sheetName val="_Graphs3"/>
      <sheetName val="Over_All_Qty3"/>
      <sheetName val="Debits_as_on_12_04_083"/>
      <sheetName val="9__Package_split_-_Cost_3"/>
      <sheetName val="PACK_(B)3"/>
      <sheetName val="PO_Value_31st_January3"/>
      <sheetName val="Material_Rate_(2)3"/>
      <sheetName val="10__&amp;_11__Rate_Code_&amp;_BQ3"/>
      <sheetName val="E___R4"/>
      <sheetName val="Schedules_PL3"/>
      <sheetName val="Schedules_BS3"/>
      <sheetName val="Field_Values3"/>
      <sheetName val="WORK_TABLE3"/>
      <sheetName val="Rate_analysis3"/>
      <sheetName val="INPUT_SHEET5"/>
      <sheetName val="E_&amp;_R5"/>
      <sheetName val="Manpower_Histogram_4"/>
      <sheetName val="Ex_Sum4"/>
      <sheetName val="Data_sheet4"/>
      <sheetName val="_Graphs4"/>
      <sheetName val="Over_All_Qty4"/>
      <sheetName val="Debits_as_on_12_04_084"/>
      <sheetName val="9__Package_split_-_Cost_4"/>
      <sheetName val="PACK_(B)4"/>
      <sheetName val="PO_Value_31st_January4"/>
      <sheetName val="Material_Rate_(2)4"/>
      <sheetName val="10__&amp;_11__Rate_Code_&amp;_BQ4"/>
      <sheetName val="E___R5"/>
      <sheetName val="Schedules_PL4"/>
      <sheetName val="Schedules_BS4"/>
      <sheetName val="Field_Values4"/>
      <sheetName val="WORK_TABLE4"/>
      <sheetName val="Rate_analysis4"/>
      <sheetName val="INPUT_SHEET6"/>
      <sheetName val="E_&amp;_R6"/>
      <sheetName val="Manpower_Histogram_5"/>
      <sheetName val="Ex_Sum5"/>
      <sheetName val="Data_sheet5"/>
      <sheetName val="_Graphs5"/>
      <sheetName val="Over_All_Qty5"/>
      <sheetName val="Debits_as_on_12_04_085"/>
      <sheetName val="9__Package_split_-_Cost_5"/>
      <sheetName val="PACK_(B)5"/>
      <sheetName val="PO_Value_31st_January5"/>
      <sheetName val="Material_Rate_(2)5"/>
      <sheetName val="10__&amp;_11__Rate_Code_&amp;_BQ5"/>
      <sheetName val="E___R6"/>
      <sheetName val="Schedules_PL5"/>
      <sheetName val="Schedules_BS5"/>
      <sheetName val="Field_Values5"/>
      <sheetName val="WORK_TABLE5"/>
      <sheetName val="Rate_analysis5"/>
      <sheetName val="INPUT_SHEET7"/>
      <sheetName val="E_&amp;_R7"/>
      <sheetName val="Manpower_Histogram_6"/>
      <sheetName val="Ex_Sum6"/>
      <sheetName val="Data_sheet6"/>
      <sheetName val="_Graphs6"/>
      <sheetName val="Over_All_Qty6"/>
      <sheetName val="Debits_as_on_12_04_086"/>
      <sheetName val="9__Package_split_-_Cost_6"/>
      <sheetName val="PACK_(B)6"/>
      <sheetName val="PO_Value_31st_January6"/>
      <sheetName val="Material_Rate_(2)6"/>
      <sheetName val="10__&amp;_11__Rate_Code_&amp;_BQ6"/>
      <sheetName val="E___R7"/>
      <sheetName val="Schedules_PL6"/>
      <sheetName val="Schedules_BS6"/>
      <sheetName val="Field_Values6"/>
      <sheetName val="WORK_TABLE6"/>
      <sheetName val="Rate_analysis6"/>
      <sheetName val="INPUT_SHEET8"/>
      <sheetName val="E_&amp;_R8"/>
      <sheetName val="Site_Dev_BOQ7"/>
      <sheetName val="Manpower_Histogram_7"/>
      <sheetName val="India_F&amp;S_Template7"/>
      <sheetName val="Ex_Sum7"/>
      <sheetName val="Data_sheet7"/>
      <sheetName val="_Graphs7"/>
      <sheetName val="Over_All_Qty7"/>
      <sheetName val="SPT_vs_PHI7"/>
      <sheetName val="Debits_as_on_12_04_087"/>
      <sheetName val="9__Package_split_-_Cost_7"/>
      <sheetName val="PRECAST_lightconc-II7"/>
      <sheetName val="PACK_(B)7"/>
      <sheetName val="PO_Value_31st_January7"/>
      <sheetName val="Material_Rate_(2)7"/>
      <sheetName val="10__&amp;_11__Rate_Code_&amp;_BQ7"/>
      <sheetName val="Fee_Rate_Summary7"/>
      <sheetName val="E___R8"/>
      <sheetName val="Schedules_PL7"/>
      <sheetName val="Schedules_BS7"/>
      <sheetName val="Field_Values7"/>
      <sheetName val="WORK_TABLE7"/>
      <sheetName val="Rate_analysis7"/>
      <sheetName val="INPUT_SHEET9"/>
      <sheetName val="E_&amp;_R9"/>
      <sheetName val="Site_Dev_BOQ8"/>
      <sheetName val="Manpower_Histogram_8"/>
      <sheetName val="India_F&amp;S_Template8"/>
      <sheetName val="Ex_Sum8"/>
      <sheetName val="Data_sheet8"/>
      <sheetName val="_Graphs8"/>
      <sheetName val="Over_All_Qty8"/>
      <sheetName val="SPT_vs_PHI8"/>
      <sheetName val="Debits_as_on_12_04_088"/>
      <sheetName val="9__Package_split_-_Cost_8"/>
      <sheetName val="PRECAST_lightconc-II8"/>
      <sheetName val="PACK_(B)8"/>
      <sheetName val="PO_Value_31st_January8"/>
      <sheetName val="Material_Rate_(2)8"/>
      <sheetName val="10__&amp;_11__Rate_Code_&amp;_BQ8"/>
      <sheetName val="Fee_Rate_Summary8"/>
      <sheetName val="E___R9"/>
      <sheetName val="Schedules_PL8"/>
      <sheetName val="Schedules_BS8"/>
      <sheetName val="Field_Values8"/>
      <sheetName val="WORK_TABLE8"/>
      <sheetName val="Rate_analysis8"/>
      <sheetName val="98Price"/>
      <sheetName val="INPUT_SHEET15"/>
      <sheetName val="E_&amp;_R15"/>
      <sheetName val="Site_Dev_BOQ14"/>
      <sheetName val="Manpower_Histogram_14"/>
      <sheetName val="India_F&amp;S_Template14"/>
      <sheetName val="Ex_Sum14"/>
      <sheetName val="Data_sheet14"/>
      <sheetName val="_Graphs14"/>
      <sheetName val="Over_All_Qty14"/>
      <sheetName val="SPT_vs_PHI14"/>
      <sheetName val="Debits_as_on_12_04_0814"/>
      <sheetName val="9__Package_split_-_Cost_14"/>
      <sheetName val="PRECAST_lightconc-II14"/>
      <sheetName val="PACK_(B)14"/>
      <sheetName val="PO_Value_31st_January14"/>
      <sheetName val="Material_Rate_(2)14"/>
      <sheetName val="10__&amp;_11__Rate_Code_&amp;_BQ14"/>
      <sheetName val="Fee_Rate_Summary14"/>
      <sheetName val="E___R15"/>
      <sheetName val="Schedules_PL14"/>
      <sheetName val="Schedules_BS14"/>
      <sheetName val="Field_Values14"/>
      <sheetName val="WORK_TABLE14"/>
      <sheetName val="Rate_analysis14"/>
      <sheetName val="INPUT_SHEET11"/>
      <sheetName val="E_&amp;_R11"/>
      <sheetName val="Site_Dev_BOQ10"/>
      <sheetName val="Manpower_Histogram_10"/>
      <sheetName val="India_F&amp;S_Template10"/>
      <sheetName val="Ex_Sum10"/>
      <sheetName val="Data_sheet10"/>
      <sheetName val="_Graphs10"/>
      <sheetName val="Over_All_Qty10"/>
      <sheetName val="SPT_vs_PHI10"/>
      <sheetName val="Debits_as_on_12_04_0810"/>
      <sheetName val="9__Package_split_-_Cost_10"/>
      <sheetName val="PRECAST_lightconc-II10"/>
      <sheetName val="PACK_(B)10"/>
      <sheetName val="PO_Value_31st_January10"/>
      <sheetName val="Material_Rate_(2)10"/>
      <sheetName val="10__&amp;_11__Rate_Code_&amp;_BQ10"/>
      <sheetName val="Fee_Rate_Summary10"/>
      <sheetName val="E___R11"/>
      <sheetName val="Schedules_PL10"/>
      <sheetName val="Schedules_BS10"/>
      <sheetName val="Field_Values10"/>
      <sheetName val="WORK_TABLE10"/>
      <sheetName val="Rate_analysis10"/>
      <sheetName val="INPUT_SHEET10"/>
      <sheetName val="E_&amp;_R10"/>
      <sheetName val="Site_Dev_BOQ9"/>
      <sheetName val="Manpower_Histogram_9"/>
      <sheetName val="India_F&amp;S_Template9"/>
      <sheetName val="Ex_Sum9"/>
      <sheetName val="Data_sheet9"/>
      <sheetName val="_Graphs9"/>
      <sheetName val="Over_All_Qty9"/>
      <sheetName val="SPT_vs_PHI9"/>
      <sheetName val="Debits_as_on_12_04_089"/>
      <sheetName val="9__Package_split_-_Cost_9"/>
      <sheetName val="PRECAST_lightconc-II9"/>
      <sheetName val="PACK_(B)9"/>
      <sheetName val="PO_Value_31st_January9"/>
      <sheetName val="Material_Rate_(2)9"/>
      <sheetName val="10__&amp;_11__Rate_Code_&amp;_BQ9"/>
      <sheetName val="Fee_Rate_Summary9"/>
      <sheetName val="E___R10"/>
      <sheetName val="Schedules_PL9"/>
      <sheetName val="Schedules_BS9"/>
      <sheetName val="Field_Values9"/>
      <sheetName val="WORK_TABLE9"/>
      <sheetName val="Rate_analysis9"/>
      <sheetName val="INPUT_SHEET12"/>
      <sheetName val="E_&amp;_R12"/>
      <sheetName val="Site_Dev_BOQ11"/>
      <sheetName val="Manpower_Histogram_11"/>
      <sheetName val="India_F&amp;S_Template11"/>
      <sheetName val="Ex_Sum11"/>
      <sheetName val="Data_sheet11"/>
      <sheetName val="_Graphs11"/>
      <sheetName val="Over_All_Qty11"/>
      <sheetName val="SPT_vs_PHI11"/>
      <sheetName val="Debits_as_on_12_04_0811"/>
      <sheetName val="9__Package_split_-_Cost_11"/>
      <sheetName val="PRECAST_lightconc-II11"/>
      <sheetName val="PACK_(B)11"/>
      <sheetName val="PO_Value_31st_January11"/>
      <sheetName val="Material_Rate_(2)11"/>
      <sheetName val="10__&amp;_11__Rate_Code_&amp;_BQ11"/>
      <sheetName val="Fee_Rate_Summary11"/>
      <sheetName val="E___R12"/>
      <sheetName val="Schedules_PL11"/>
      <sheetName val="Schedules_BS11"/>
      <sheetName val="Field_Values11"/>
      <sheetName val="WORK_TABLE11"/>
      <sheetName val="Rate_analysis11"/>
      <sheetName val="INPUT_SHEET13"/>
      <sheetName val="E_&amp;_R13"/>
      <sheetName val="Site_Dev_BOQ12"/>
      <sheetName val="Manpower_Histogram_12"/>
      <sheetName val="India_F&amp;S_Template12"/>
      <sheetName val="Ex_Sum12"/>
      <sheetName val="Data_sheet12"/>
      <sheetName val="_Graphs12"/>
      <sheetName val="Over_All_Qty12"/>
      <sheetName val="SPT_vs_PHI12"/>
      <sheetName val="Debits_as_on_12_04_0812"/>
      <sheetName val="9__Package_split_-_Cost_12"/>
      <sheetName val="PRECAST_lightconc-II12"/>
      <sheetName val="PACK_(B)12"/>
      <sheetName val="PO_Value_31st_January12"/>
      <sheetName val="Material_Rate_(2)12"/>
      <sheetName val="10__&amp;_11__Rate_Code_&amp;_BQ12"/>
      <sheetName val="Fee_Rate_Summary12"/>
      <sheetName val="E___R13"/>
      <sheetName val="Schedules_PL12"/>
      <sheetName val="Schedules_BS12"/>
      <sheetName val="Field_Values12"/>
      <sheetName val="WORK_TABLE12"/>
      <sheetName val="Rate_analysis12"/>
      <sheetName val="INPUT_SHEET14"/>
      <sheetName val="E_&amp;_R14"/>
      <sheetName val="Site_Dev_BOQ13"/>
      <sheetName val="Manpower_Histogram_13"/>
      <sheetName val="India_F&amp;S_Template13"/>
      <sheetName val="Ex_Sum13"/>
      <sheetName val="Data_sheet13"/>
      <sheetName val="_Graphs13"/>
      <sheetName val="Over_All_Qty13"/>
      <sheetName val="SPT_vs_PHI13"/>
      <sheetName val="Debits_as_on_12_04_0813"/>
      <sheetName val="9__Package_split_-_Cost_13"/>
      <sheetName val="PRECAST_lightconc-II13"/>
      <sheetName val="PACK_(B)13"/>
      <sheetName val="PO_Value_31st_January13"/>
      <sheetName val="Material_Rate_(2)13"/>
      <sheetName val="10__&amp;_11__Rate_Code_&amp;_BQ13"/>
      <sheetName val="Fee_Rate_Summary13"/>
      <sheetName val="E___R14"/>
      <sheetName val="Schedules_PL13"/>
      <sheetName val="Schedules_BS13"/>
      <sheetName val="Field_Values13"/>
      <sheetName val="WORK_TABLE13"/>
      <sheetName val="Rate_analysis13"/>
      <sheetName val="INPUT_SHEET21"/>
      <sheetName val="E_&amp;_R21"/>
      <sheetName val="Site_Dev_BOQ20"/>
      <sheetName val="Manpower_Histogram_20"/>
      <sheetName val="India_F&amp;S_Template20"/>
      <sheetName val="Ex_Sum20"/>
      <sheetName val="Data_sheet20"/>
      <sheetName val="_Graphs20"/>
      <sheetName val="Over_All_Qty20"/>
      <sheetName val="SPT_vs_PHI20"/>
      <sheetName val="Debits_as_on_12_04_0820"/>
      <sheetName val="9__Package_split_-_Cost_20"/>
      <sheetName val="PRECAST_lightconc-II20"/>
      <sheetName val="PACK_(B)20"/>
      <sheetName val="PO_Value_31st_January20"/>
      <sheetName val="Material_Rate_(2)20"/>
      <sheetName val="10__&amp;_11__Rate_Code_&amp;_BQ20"/>
      <sheetName val="Fee_Rate_Summary20"/>
      <sheetName val="E___R21"/>
      <sheetName val="Schedules_PL20"/>
      <sheetName val="Schedules_BS20"/>
      <sheetName val="Field_Values20"/>
      <sheetName val="WORK_TABLE20"/>
      <sheetName val="Rate_analysis20"/>
      <sheetName val="INPUT_SHEET16"/>
      <sheetName val="E_&amp;_R16"/>
      <sheetName val="Site_Dev_BOQ15"/>
      <sheetName val="Manpower_Histogram_15"/>
      <sheetName val="India_F&amp;S_Template15"/>
      <sheetName val="Ex_Sum15"/>
      <sheetName val="Data_sheet15"/>
      <sheetName val="_Graphs15"/>
      <sheetName val="Over_All_Qty15"/>
      <sheetName val="SPT_vs_PHI15"/>
      <sheetName val="Debits_as_on_12_04_0815"/>
      <sheetName val="9__Package_split_-_Cost_15"/>
      <sheetName val="PRECAST_lightconc-II15"/>
      <sheetName val="PACK_(B)15"/>
      <sheetName val="PO_Value_31st_January15"/>
      <sheetName val="Material_Rate_(2)15"/>
      <sheetName val="10__&amp;_11__Rate_Code_&amp;_BQ15"/>
      <sheetName val="Fee_Rate_Summary15"/>
      <sheetName val="E___R16"/>
      <sheetName val="Schedules_PL15"/>
      <sheetName val="Schedules_BS15"/>
      <sheetName val="Field_Values15"/>
      <sheetName val="WORK_TABLE15"/>
      <sheetName val="Rate_analysis15"/>
      <sheetName val="INPUT_SHEET17"/>
      <sheetName val="E_&amp;_R17"/>
      <sheetName val="Site_Dev_BOQ16"/>
      <sheetName val="Manpower_Histogram_16"/>
      <sheetName val="India_F&amp;S_Template16"/>
      <sheetName val="Ex_Sum16"/>
      <sheetName val="Data_sheet16"/>
      <sheetName val="_Graphs16"/>
      <sheetName val="Over_All_Qty16"/>
      <sheetName val="SPT_vs_PHI16"/>
      <sheetName val="Debits_as_on_12_04_0816"/>
      <sheetName val="9__Package_split_-_Cost_16"/>
      <sheetName val="PRECAST_lightconc-II16"/>
      <sheetName val="PACK_(B)16"/>
      <sheetName val="PO_Value_31st_January16"/>
      <sheetName val="Material_Rate_(2)16"/>
      <sheetName val="10__&amp;_11__Rate_Code_&amp;_BQ16"/>
      <sheetName val="Fee_Rate_Summary16"/>
      <sheetName val="E___R17"/>
      <sheetName val="Schedules_PL16"/>
      <sheetName val="Schedules_BS16"/>
      <sheetName val="Field_Values16"/>
      <sheetName val="WORK_TABLE16"/>
      <sheetName val="Rate_analysis16"/>
      <sheetName val="Client_Ref_Copy3"/>
      <sheetName val="Bill_Summary3"/>
      <sheetName val="CP_Fittings3"/>
      <sheetName val="DC_Backup3"/>
      <sheetName val="Summary_M_Sheet13"/>
      <sheetName val="GI_pipe3"/>
      <sheetName val="SPS_DETAIL3"/>
      <sheetName val="Works_-_Quote_Sheet3"/>
      <sheetName val="Fill_this_out_first___3"/>
      <sheetName val="INPUT_SHEET18"/>
      <sheetName val="E_&amp;_R18"/>
      <sheetName val="Site_Dev_BOQ17"/>
      <sheetName val="Manpower_Histogram_17"/>
      <sheetName val="India_F&amp;S_Template17"/>
      <sheetName val="Ex_Sum17"/>
      <sheetName val="Data_sheet17"/>
      <sheetName val="_Graphs17"/>
      <sheetName val="Over_All_Qty17"/>
      <sheetName val="SPT_vs_PHI17"/>
      <sheetName val="Debits_as_on_12_04_0817"/>
      <sheetName val="9__Package_split_-_Cost_17"/>
      <sheetName val="PRECAST_lightconc-II17"/>
      <sheetName val="PACK_(B)17"/>
      <sheetName val="PO_Value_31st_January17"/>
      <sheetName val="Material_Rate_(2)17"/>
      <sheetName val="10__&amp;_11__Rate_Code_&amp;_BQ17"/>
      <sheetName val="Fee_Rate_Summary17"/>
      <sheetName val="E___R18"/>
      <sheetName val="Schedules_PL17"/>
      <sheetName val="Schedules_BS17"/>
      <sheetName val="Field_Values17"/>
      <sheetName val="WORK_TABLE17"/>
      <sheetName val="Rate_analysis17"/>
      <sheetName val="Client_Ref_Copy"/>
      <sheetName val="Bill_Summary"/>
      <sheetName val="CP_Fittings"/>
      <sheetName val="DC_Backup"/>
      <sheetName val="Summary_M_Sheet1"/>
      <sheetName val="GI_pipe"/>
      <sheetName val="SPS_DETAIL"/>
      <sheetName val="Works_-_Quote_Sheet"/>
      <sheetName val="Fill_this_out_first___"/>
      <sheetName val="INPUT_SHEET19"/>
      <sheetName val="E_&amp;_R19"/>
      <sheetName val="Site_Dev_BOQ18"/>
      <sheetName val="Manpower_Histogram_18"/>
      <sheetName val="India_F&amp;S_Template18"/>
      <sheetName val="Ex_Sum18"/>
      <sheetName val="Data_sheet18"/>
      <sheetName val="_Graphs18"/>
      <sheetName val="Over_All_Qty18"/>
      <sheetName val="SPT_vs_PHI18"/>
      <sheetName val="Debits_as_on_12_04_0818"/>
      <sheetName val="9__Package_split_-_Cost_18"/>
      <sheetName val="PRECAST_lightconc-II18"/>
      <sheetName val="PACK_(B)18"/>
      <sheetName val="PO_Value_31st_January18"/>
      <sheetName val="Material_Rate_(2)18"/>
      <sheetName val="10__&amp;_11__Rate_Code_&amp;_BQ18"/>
      <sheetName val="Fee_Rate_Summary18"/>
      <sheetName val="E___R19"/>
      <sheetName val="Schedules_PL18"/>
      <sheetName val="Schedules_BS18"/>
      <sheetName val="Field_Values18"/>
      <sheetName val="WORK_TABLE18"/>
      <sheetName val="Rate_analysis18"/>
      <sheetName val="Client_Ref_Copy1"/>
      <sheetName val="Bill_Summary1"/>
      <sheetName val="CP_Fittings1"/>
      <sheetName val="DC_Backup1"/>
      <sheetName val="Summary_M_Sheet11"/>
      <sheetName val="GI_pipe1"/>
      <sheetName val="SPS_DETAIL1"/>
      <sheetName val="Works_-_Quote_Sheet1"/>
      <sheetName val="Fill_this_out_first___1"/>
      <sheetName val="INPUT_SHEET20"/>
      <sheetName val="E_&amp;_R20"/>
      <sheetName val="Site_Dev_BOQ19"/>
      <sheetName val="Manpower_Histogram_19"/>
      <sheetName val="India_F&amp;S_Template19"/>
      <sheetName val="Ex_Sum19"/>
      <sheetName val="Data_sheet19"/>
      <sheetName val="_Graphs19"/>
      <sheetName val="Over_All_Qty19"/>
      <sheetName val="SPT_vs_PHI19"/>
      <sheetName val="Debits_as_on_12_04_0819"/>
      <sheetName val="9__Package_split_-_Cost_19"/>
      <sheetName val="PRECAST_lightconc-II19"/>
      <sheetName val="PACK_(B)19"/>
      <sheetName val="PO_Value_31st_January19"/>
      <sheetName val="Material_Rate_(2)19"/>
      <sheetName val="10__&amp;_11__Rate_Code_&amp;_BQ19"/>
      <sheetName val="Fee_Rate_Summary19"/>
      <sheetName val="E___R20"/>
      <sheetName val="Schedules_PL19"/>
      <sheetName val="Schedules_BS19"/>
      <sheetName val="Field_Values19"/>
      <sheetName val="WORK_TABLE19"/>
      <sheetName val="Rate_analysis19"/>
      <sheetName val="Client_Ref_Copy2"/>
      <sheetName val="Bill_Summary2"/>
      <sheetName val="CP_Fittings2"/>
      <sheetName val="DC_Backup2"/>
      <sheetName val="Summary_M_Sheet12"/>
      <sheetName val="GI_pipe2"/>
      <sheetName val="SPS_DETAIL2"/>
      <sheetName val="Works_-_Quote_Sheet2"/>
      <sheetName val="Fill_this_out_first___2"/>
      <sheetName val="INPUT_SHEET22"/>
      <sheetName val="E_&amp;_R22"/>
      <sheetName val="Site_Dev_BOQ21"/>
      <sheetName val="Manpower_Histogram_21"/>
      <sheetName val="India_F&amp;S_Template21"/>
      <sheetName val="Ex_Sum21"/>
      <sheetName val="Data_sheet21"/>
      <sheetName val="_Graphs21"/>
      <sheetName val="Over_All_Qty21"/>
      <sheetName val="SPT_vs_PHI21"/>
      <sheetName val="Debits_as_on_12_04_0821"/>
      <sheetName val="9__Package_split_-_Cost_21"/>
      <sheetName val="PRECAST_lightconc-II21"/>
      <sheetName val="PACK_(B)21"/>
      <sheetName val="PO_Value_31st_January21"/>
      <sheetName val="Material_Rate_(2)21"/>
      <sheetName val="10__&amp;_11__Rate_Code_&amp;_BQ21"/>
      <sheetName val="Fee_Rate_Summary21"/>
      <sheetName val="E___R22"/>
      <sheetName val="Schedules_PL21"/>
      <sheetName val="Schedules_BS21"/>
      <sheetName val="Field_Values21"/>
      <sheetName val="WORK_TABLE21"/>
      <sheetName val="Rate_analysis21"/>
      <sheetName val="Client_Ref_Copy4"/>
      <sheetName val="Bill_Summary4"/>
      <sheetName val="CP_Fittings4"/>
      <sheetName val="DC_Backup4"/>
      <sheetName val="Summary_M_Sheet14"/>
      <sheetName val="GI_pipe4"/>
      <sheetName val="SPS_DETAIL4"/>
      <sheetName val="Works_-_Quote_Sheet4"/>
      <sheetName val="Fill_this_out_first___4"/>
      <sheetName val="INPUT_SHEET23"/>
      <sheetName val="E_&amp;_R23"/>
      <sheetName val="Site_Dev_BOQ22"/>
      <sheetName val="Manpower_Histogram_22"/>
      <sheetName val="India_F&amp;S_Template22"/>
      <sheetName val="Ex_Sum22"/>
      <sheetName val="Data_sheet22"/>
      <sheetName val="_Graphs22"/>
      <sheetName val="Over_All_Qty22"/>
      <sheetName val="SPT_vs_PHI22"/>
      <sheetName val="Debits_as_on_12_04_0822"/>
      <sheetName val="9__Package_split_-_Cost_22"/>
      <sheetName val="PRECAST_lightconc-II22"/>
      <sheetName val="PACK_(B)22"/>
      <sheetName val="PO_Value_31st_January22"/>
      <sheetName val="Material_Rate_(2)22"/>
      <sheetName val="10__&amp;_11__Rate_Code_&amp;_BQ22"/>
      <sheetName val="Fee_Rate_Summary22"/>
      <sheetName val="E___R23"/>
      <sheetName val="Schedules_PL22"/>
      <sheetName val="Schedules_BS22"/>
      <sheetName val="Field_Values22"/>
      <sheetName val="WORK_TABLE22"/>
      <sheetName val="Rate_analysis22"/>
      <sheetName val="Client_Ref_Copy5"/>
      <sheetName val="Bill_Summary5"/>
      <sheetName val="CP_Fittings5"/>
      <sheetName val="DC_Backup5"/>
      <sheetName val="Summary_M_Sheet15"/>
      <sheetName val="GI_pipe5"/>
      <sheetName val="SPS_DETAIL5"/>
      <sheetName val="Works_-_Quote_Sheet5"/>
      <sheetName val="Fill_this_out_first___5"/>
      <sheetName val="Variation Statement"/>
      <sheetName val="INPUT_SHEET24"/>
      <sheetName val="E_&amp;_R24"/>
      <sheetName val="Site_Dev_BOQ23"/>
      <sheetName val="Manpower_Histogram_23"/>
      <sheetName val="India_F&amp;S_Template23"/>
      <sheetName val="Ex_Sum23"/>
      <sheetName val="Data_sheet23"/>
      <sheetName val="_Graphs23"/>
      <sheetName val="Over_All_Qty23"/>
      <sheetName val="SPT_vs_PHI23"/>
      <sheetName val="Debits_as_on_12_04_0823"/>
      <sheetName val="9__Package_split_-_Cost_23"/>
      <sheetName val="PRECAST_lightconc-II23"/>
      <sheetName val="PACK_(B)23"/>
      <sheetName val="PO_Value_31st_January23"/>
      <sheetName val="Material_Rate_(2)23"/>
      <sheetName val="10__&amp;_11__Rate_Code_&amp;_BQ23"/>
      <sheetName val="Fee_Rate_Summary23"/>
      <sheetName val="E___R24"/>
      <sheetName val="Schedules_PL23"/>
      <sheetName val="Schedules_BS23"/>
      <sheetName val="Field_Values23"/>
      <sheetName val="WORK_TABLE23"/>
      <sheetName val="Rate_analysis23"/>
      <sheetName val="Client_Ref_Copy6"/>
      <sheetName val="Bill_Summary6"/>
      <sheetName val="CP_Fittings6"/>
      <sheetName val="DC_Backup6"/>
      <sheetName val="Summary_M_Sheet16"/>
      <sheetName val="GI_pipe6"/>
      <sheetName val="SPS_DETAIL6"/>
      <sheetName val="Works_-_Quote_Sheet6"/>
      <sheetName val="Fill_this_out_first___6"/>
      <sheetName val="INPUT_SHEET25"/>
      <sheetName val="E_&amp;_R25"/>
      <sheetName val="Site_Dev_BOQ24"/>
      <sheetName val="Manpower_Histogram_24"/>
      <sheetName val="India_F&amp;S_Template24"/>
      <sheetName val="Ex_Sum24"/>
      <sheetName val="Data_sheet24"/>
      <sheetName val="_Graphs24"/>
      <sheetName val="Over_All_Qty24"/>
      <sheetName val="SPT_vs_PHI24"/>
      <sheetName val="Debits_as_on_12_04_0824"/>
      <sheetName val="9__Package_split_-_Cost_24"/>
      <sheetName val="PRECAST_lightconc-II24"/>
      <sheetName val="PACK_(B)24"/>
      <sheetName val="PO_Value_31st_January24"/>
      <sheetName val="Material_Rate_(2)24"/>
      <sheetName val="10__&amp;_11__Rate_Code_&amp;_BQ24"/>
      <sheetName val="Fee_Rate_Summary24"/>
      <sheetName val="E___R25"/>
      <sheetName val="Schedules_PL24"/>
      <sheetName val="Schedules_BS24"/>
      <sheetName val="Field_Values24"/>
      <sheetName val="WORK_TABLE24"/>
      <sheetName val="Rate_analysis24"/>
      <sheetName val="Client_Ref_Copy7"/>
      <sheetName val="Bill_Summary7"/>
      <sheetName val="CP_Fittings7"/>
      <sheetName val="DC_Backup7"/>
      <sheetName val="Summary_M_Sheet17"/>
      <sheetName val="GI_pipe7"/>
      <sheetName val="SPS_DETAIL7"/>
      <sheetName val="Works_-_Quote_Sheet7"/>
      <sheetName val="Fill_this_out_first___7"/>
      <sheetName val="Back up"/>
      <sheetName val="선수금"/>
      <sheetName val="seT"/>
      <sheetName val="Reinforcement"/>
      <sheetName val="Pilling_24"/>
      <sheetName val="GF Columns"/>
      <sheetName val="Abs "/>
      <sheetName val="Tower Wise"/>
      <sheetName val="manpower backup Nov'16"/>
      <sheetName val="Abs-Mantri Centrium"/>
      <sheetName val="Mantri Centrium"/>
      <sheetName val="India F_S Template"/>
      <sheetName val="TOWER A"/>
      <sheetName val="Pile"/>
      <sheetName val="Materials Cost(PCC)"/>
      <sheetName val="beam-reinft-machine rm"/>
      <sheetName val="MPR"/>
      <sheetName val="std-rates"/>
      <sheetName val="31Oct05 INDIA Capital Template "/>
      <sheetName val="India_F_S_Template"/>
      <sheetName val="TOWER_A"/>
      <sheetName val="ACAD_Finishes"/>
      <sheetName val="Site_Details"/>
      <sheetName val="Site_Area_Statement"/>
      <sheetName val="Materials_Cost(PCC)"/>
      <sheetName val="beam-reinft-machine_rm"/>
      <sheetName val="Mix_Design"/>
      <sheetName val="final_abstract"/>
      <sheetName val="31Oct05_INDIA_Capital_Template_"/>
      <sheetName val="foot-slab reinft"/>
      <sheetName val="Keyword"/>
      <sheetName val="Summary_Local"/>
      <sheetName val="Ins &amp; Bonds"/>
      <sheetName val="Site facilities"/>
      <sheetName val="Clients Requirements"/>
      <sheetName val="매크로"/>
      <sheetName val="India_F_S_Template1"/>
      <sheetName val="TOWER_A1"/>
      <sheetName val="ACAD_Finishes1"/>
      <sheetName val="Site_Details1"/>
      <sheetName val="Site_Area_Statement1"/>
      <sheetName val="Materials_Cost(PCC)1"/>
      <sheetName val="beam-reinft-machine_rm1"/>
      <sheetName val="Mix_Design1"/>
      <sheetName val="final_abstract1"/>
      <sheetName val="31Oct05_INDIA_Capital_Template1"/>
      <sheetName val="beam-reinft-IIInd_floor1"/>
      <sheetName val="India_F_S_Template2"/>
      <sheetName val="TOWER_A2"/>
      <sheetName val="ACAD_Finishes2"/>
      <sheetName val="Site_Details2"/>
      <sheetName val="Site_Area_Statement2"/>
      <sheetName val="Materials_Cost(PCC)2"/>
      <sheetName val="beam-reinft-machine_rm2"/>
      <sheetName val="Mix_Design2"/>
      <sheetName val="final_abstract2"/>
      <sheetName val="31Oct05_INDIA_Capital_Template2"/>
      <sheetName val="beam-reinft-IIInd_floor2"/>
      <sheetName val="India_F_S_Template3"/>
      <sheetName val="TOWER_A3"/>
      <sheetName val="ACAD_Finishes3"/>
      <sheetName val="Site_Details3"/>
      <sheetName val="Site_Area_Statement3"/>
      <sheetName val="Materials_Cost(PCC)3"/>
      <sheetName val="beam-reinft-machine_rm3"/>
      <sheetName val="Mix_Design3"/>
      <sheetName val="final_abstract3"/>
      <sheetName val="31Oct05_INDIA_Capital_Template3"/>
      <sheetName val="beam-reinft-IIInd_floor3"/>
      <sheetName val="India_F_S_Template4"/>
      <sheetName val="TOWER_A4"/>
      <sheetName val="ACAD_Finishes4"/>
      <sheetName val="Site_Details4"/>
      <sheetName val="Site_Area_Statement4"/>
      <sheetName val="Materials_Cost(PCC)4"/>
      <sheetName val="beam-reinft-machine_rm4"/>
      <sheetName val="Mix_Design4"/>
      <sheetName val="final_abstract4"/>
      <sheetName val="31Oct05_INDIA_Capital_Template4"/>
      <sheetName val="beam-reinft-IIInd_floor4"/>
      <sheetName val="Abstract_(2)"/>
      <sheetName val="India_F_S_Template5"/>
      <sheetName val="TOWER_A5"/>
      <sheetName val="ACAD_Finishes5"/>
      <sheetName val="Site_Details5"/>
      <sheetName val="Site_Area_Statement5"/>
      <sheetName val="Materials_Cost(PCC)5"/>
      <sheetName val="beam-reinft-machine_rm5"/>
      <sheetName val="Mix_Design5"/>
      <sheetName val="final_abstract5"/>
      <sheetName val="31Oct05_INDIA_Capital_Template5"/>
      <sheetName val="beam-reinft-IIInd_floor5"/>
      <sheetName val="Abstract_(2)1"/>
      <sheetName val="India_F_S_Template6"/>
      <sheetName val="TOWER_A6"/>
      <sheetName val="ACAD_Finishes6"/>
      <sheetName val="Site_Details6"/>
      <sheetName val="Site_Area_Statement6"/>
      <sheetName val="Materials_Cost(PCC)6"/>
      <sheetName val="beam-reinft-machine_rm6"/>
      <sheetName val="Mix_Design6"/>
      <sheetName val="final_abstract6"/>
      <sheetName val="31Oct05_INDIA_Capital_Template6"/>
      <sheetName val="beam-reinft-IIInd_floor6"/>
      <sheetName val="Abstract_(2)2"/>
      <sheetName val="Varthur 1"/>
      <sheetName val="Full Estimate Summary"/>
      <sheetName val="FOH Works"/>
      <sheetName val=" B3"/>
      <sheetName val="Civil Chart"/>
      <sheetName val="Overall - Chart"/>
      <sheetName val="Benchmark"/>
      <sheetName val="Ext walls"/>
      <sheetName val="Unit costs"/>
      <sheetName val="Summary budgets"/>
      <sheetName val="Trade Contractors budgets"/>
      <sheetName val="SGL"/>
      <sheetName val="SPLIT"/>
      <sheetName val="Rate analysis_bmrc"/>
      <sheetName val="MG"/>
      <sheetName val="Labour_&amp;_Plant"/>
      <sheetName val="Lead_Statement"/>
      <sheetName val="DIR_USED_ITEMS"/>
      <sheetName val="Rate_analysis_bmrc"/>
      <sheetName val="Labour_&amp;_Plant2"/>
      <sheetName val="Lead_Statement2"/>
      <sheetName val="DIR_USED_ITEMS2"/>
      <sheetName val="Rate_analysis_bmrc2"/>
      <sheetName val="Labour_&amp;_Plant1"/>
      <sheetName val="Lead_Statement1"/>
      <sheetName val="DIR_USED_ITEMS1"/>
      <sheetName val="Rate_analysis_bmrc1"/>
      <sheetName val="Labour_&amp;_Plant3"/>
      <sheetName val="Lead_Statement3"/>
      <sheetName val="DIR_USED_ITEMS3"/>
      <sheetName val="Rate_analysis_bmrc3"/>
      <sheetName val="Labour_&amp;_Plant4"/>
      <sheetName val="Lead_Statement4"/>
      <sheetName val="DIR_USED_ITEMS4"/>
      <sheetName val="Rate_analysis_bmrc4"/>
      <sheetName val="Labour_&amp;_Plant5"/>
      <sheetName val="Lead_Statement5"/>
      <sheetName val="DIR_USED_ITEMS5"/>
      <sheetName val="Rate_analysis_bmrc5"/>
      <sheetName val="Labour_&amp;_Plant6"/>
      <sheetName val="Lead_Statement6"/>
      <sheetName val="DIR_USED_ITEMS6"/>
      <sheetName val="Rate_analysis_bmrc6"/>
      <sheetName val="Labour_&amp;_Plant7"/>
      <sheetName val="Materials_Cost7"/>
      <sheetName val="Lead_Statement7"/>
      <sheetName val="DIR_USED_ITEMS7"/>
      <sheetName val="Materials_Cost(PCC)7"/>
      <sheetName val="Rate_analysis_bmrc7"/>
      <sheetName val="Labour_&amp;_Plant8"/>
      <sheetName val="Materials_Cost8"/>
      <sheetName val="Lead_Statement8"/>
      <sheetName val="DIR_USED_ITEMS8"/>
      <sheetName val="Materials_Cost(PCC)8"/>
      <sheetName val="Rate_analysis_bmrc8"/>
      <sheetName val="Labour_&amp;_Plant14"/>
      <sheetName val="Materials_Cost14"/>
      <sheetName val="Lead_Statement14"/>
      <sheetName val="DIR_USED_ITEMS14"/>
      <sheetName val="Materials_Cost(PCC)14"/>
      <sheetName val="Rate_analysis_bmrc14"/>
      <sheetName val="Labour_&amp;_Plant10"/>
      <sheetName val="Materials_Cost10"/>
      <sheetName val="Lead_Statement10"/>
      <sheetName val="DIR_USED_ITEMS10"/>
      <sheetName val="Materials_Cost(PCC)10"/>
      <sheetName val="Rate_analysis_bmrc10"/>
      <sheetName val="Labour_&amp;_Plant9"/>
      <sheetName val="Materials_Cost9"/>
      <sheetName val="Lead_Statement9"/>
      <sheetName val="DIR_USED_ITEMS9"/>
      <sheetName val="Materials_Cost(PCC)9"/>
      <sheetName val="Rate_analysis_bmrc9"/>
      <sheetName val="Labour_&amp;_Plant11"/>
      <sheetName val="Materials_Cost11"/>
      <sheetName val="Lead_Statement11"/>
      <sheetName val="DIR_USED_ITEMS11"/>
      <sheetName val="Materials_Cost(PCC)11"/>
      <sheetName val="Rate_analysis_bmrc11"/>
      <sheetName val="Labour_&amp;_Plant12"/>
      <sheetName val="Materials_Cost12"/>
      <sheetName val="Lead_Statement12"/>
      <sheetName val="DIR_USED_ITEMS12"/>
      <sheetName val="Materials_Cost(PCC)12"/>
      <sheetName val="Rate_analysis_bmrc12"/>
      <sheetName val="Labour_&amp;_Plant13"/>
      <sheetName val="Materials_Cost13"/>
      <sheetName val="Lead_Statement13"/>
      <sheetName val="DIR_USED_ITEMS13"/>
      <sheetName val="Materials_Cost(PCC)13"/>
      <sheetName val="Rate_analysis_bmrc13"/>
      <sheetName val="Labour_&amp;_Plant20"/>
      <sheetName val="Materials_Cost20"/>
      <sheetName val="Lead_Statement20"/>
      <sheetName val="DIR_USED_ITEMS20"/>
      <sheetName val="Materials_Cost(PCC)20"/>
      <sheetName val="Rate_analysis_bmrc20"/>
      <sheetName val="Labour_&amp;_Plant15"/>
      <sheetName val="Materials_Cost15"/>
      <sheetName val="Lead_Statement15"/>
      <sheetName val="DIR_USED_ITEMS15"/>
      <sheetName val="Materials_Cost(PCC)15"/>
      <sheetName val="Rate_analysis_bmrc15"/>
      <sheetName val="Labour_&amp;_Plant16"/>
      <sheetName val="Materials_Cost16"/>
      <sheetName val="Lead_Statement16"/>
      <sheetName val="DIR_USED_ITEMS16"/>
      <sheetName val="Materials_Cost(PCC)16"/>
      <sheetName val="Rate_analysis_bmrc16"/>
      <sheetName val="Labour_&amp;_Plant17"/>
      <sheetName val="Materials_Cost17"/>
      <sheetName val="Lead_Statement17"/>
      <sheetName val="DIR_USED_ITEMS17"/>
      <sheetName val="Materials_Cost(PCC)17"/>
      <sheetName val="Rate_analysis_bmrc17"/>
      <sheetName val="Labour_&amp;_Plant18"/>
      <sheetName val="Materials_Cost18"/>
      <sheetName val="Lead_Statement18"/>
      <sheetName val="DIR_USED_ITEMS18"/>
      <sheetName val="Materials_Cost(PCC)18"/>
      <sheetName val="Rate_analysis_bmrc18"/>
      <sheetName val="Labour_&amp;_Plant19"/>
      <sheetName val="Materials_Cost19"/>
      <sheetName val="Lead_Statement19"/>
      <sheetName val="DIR_USED_ITEMS19"/>
      <sheetName val="Materials_Cost(PCC)19"/>
      <sheetName val="Rate_analysis_bmrc19"/>
      <sheetName val="Labour_&amp;_Plant21"/>
      <sheetName val="Materials_Cost21"/>
      <sheetName val="Lead_Statement21"/>
      <sheetName val="DIR_USED_ITEMS21"/>
      <sheetName val="Materials_Cost(PCC)21"/>
      <sheetName val="Rate_analysis_bmrc21"/>
      <sheetName val="Labour_&amp;_Plant22"/>
      <sheetName val="Materials_Cost22"/>
      <sheetName val="Lead_Statement22"/>
      <sheetName val="DIR_USED_ITEMS22"/>
      <sheetName val="Materials_Cost(PCC)22"/>
      <sheetName val="Rate_analysis_bmrc22"/>
      <sheetName val="Labour_&amp;_Plant23"/>
      <sheetName val="Materials_Cost23"/>
      <sheetName val="Lead_Statement23"/>
      <sheetName val="DIR_USED_ITEMS23"/>
      <sheetName val="Materials_Cost(PCC)23"/>
      <sheetName val="Rate_analysis_bmrc23"/>
      <sheetName val="Labour_&amp;_Plant24"/>
      <sheetName val="Materials_Cost24"/>
      <sheetName val="Lead_Statement24"/>
      <sheetName val="DIR_USED_ITEMS24"/>
      <sheetName val="Materials_Cost(PCC)24"/>
      <sheetName val="Rate_analysis_bmrc24"/>
      <sheetName val="CPIPE"/>
      <sheetName val="Stress Calculation"/>
      <sheetName val="SCurv (3)"/>
      <sheetName val="GN-ST-06(2)(Design Sheet-Ruled)"/>
      <sheetName val="Deprec."/>
      <sheetName val="SC-E-02-03"/>
      <sheetName val="TB-JUNE-2003-18.7.03"/>
      <sheetName val="Detail In Door Stad"/>
      <sheetName val="Inc.St.-Link"/>
      <sheetName val="para"/>
      <sheetName val="kppl pl"/>
      <sheetName val="d-safe DELUXE"/>
      <sheetName val="basic-data"/>
      <sheetName val="17sept"/>
      <sheetName val="A.O.R."/>
      <sheetName val="Road- Ex-soil"/>
      <sheetName val="Road.lvl"/>
      <sheetName val="Road- Filling"/>
      <sheetName val="Curb stone and cwall "/>
      <sheetName val="filling 75 mm"/>
      <sheetName val="Road Soling"/>
      <sheetName val="Road -WBM 1"/>
      <sheetName val="Road - WBM 2"/>
      <sheetName val="Road - PCC"/>
      <sheetName val="Road - Kerb stone"/>
      <sheetName val="Road -BM1"/>
      <sheetName val="Road -BM2"/>
      <sheetName val="F Bill - Road"/>
      <sheetName val="cubes_M20"/>
      <sheetName val="Advise 40% Balance 4th RA"/>
      <sheetName val="Advise 60% Adhoc 4th RA"/>
      <sheetName val="num-word (Service Tax)"/>
      <sheetName val="num-word (Tax Top)"/>
      <sheetName val="Advice "/>
      <sheetName val="ADVICE"/>
      <sheetName val="advice 100%"/>
      <sheetName val="WO STEEL"/>
      <sheetName val="wo celling plaster"/>
      <sheetName val="wo celling plaster 12mm"/>
      <sheetName val="wo waterproofing"/>
      <sheetName val="WO ARCHITRAVE"/>
      <sheetName val="wo external plaster"/>
      <sheetName val="WO LANDSCAPE "/>
      <sheetName val="WO GRANITE FACIA"/>
      <sheetName val="wo 9&quot; brick work"/>
      <sheetName val="wo 4.5&quot; brick work"/>
      <sheetName val="WO mica laminated sheet"/>
      <sheetName val="CUMMULATIVE SUMMARY"/>
      <sheetName val="Cement cons-main BOQ"/>
      <sheetName val="WIP-STEEl2"/>
      <sheetName val="Cement Cons Extra item-WIP"/>
      <sheetName val="deviation letter CAR"/>
      <sheetName val="SUMMARY-TOWER A1"/>
      <sheetName val="SUMMARY-TOWER A2"/>
      <sheetName val="SUMMARY-TOWER B1 TO B6"/>
      <sheetName val="LANSCAPE FOR TRIMIX HARDNER"/>
      <sheetName val="TREMIX IN STILT"/>
      <sheetName val="TREMIX IN PARKING"/>
      <sheetName val="TREMIX ON ROAD"/>
      <sheetName val="TREMIX IN STILT T-B4 &amp; B5"/>
      <sheetName val="trimix"/>
      <sheetName val="Dressing"/>
      <sheetName val="STONE CHAMPERING"/>
      <sheetName val="MEASUREMENTS OF TOWER A-1"/>
      <sheetName val="MEASUREMENTS OF TOWER A-2"/>
      <sheetName val="MEASUREMENTS OF TOWERS B1-B6"/>
      <sheetName val="ALL TOWER PROG"/>
      <sheetName val="BBS TRIMIX FLOORING"/>
      <sheetName val="LANSCAPE AND NON TOWER"/>
      <sheetName val="TREMIX  STEEL"/>
      <sheetName val="NON-TOWER WATER TANK"/>
      <sheetName val="MACHINE ROOM &amp; WT PLASTER &amp;PVC "/>
      <sheetName val="WO Ceramic tiles"/>
      <sheetName val="EXTERNAL PLASTER OVER TERRACE"/>
      <sheetName val="CHICKEN WIRE MESH"/>
      <sheetName val="MB SHEET ITEM NO. 9"/>
      <sheetName val="MB Sheet Item No. 7"/>
      <sheetName val="MB Sheet Item No. 1(T-A1-A2)"/>
      <sheetName val="MB Sheet Item No. 13(T-B1-B6 (2"/>
      <sheetName val="MB Sheet Item No. 4.1"/>
      <sheetName val="Annexurre-1"/>
      <sheetName val="Toilet Water- Proofing(A1 &amp; A2 "/>
      <sheetName val="pur.tender"/>
      <sheetName val="EMD "/>
      <sheetName val="Scrutiny"/>
      <sheetName val="A.O.R. (2)"/>
      <sheetName val="formwork (2)"/>
      <sheetName val="A_O_R_"/>
      <sheetName val="Consum"/>
      <sheetName val="Package-2"/>
      <sheetName val="sheeet7"/>
      <sheetName val="Dayworks Bill"/>
      <sheetName val="Bills of Quantities"/>
      <sheetName val="pur_tender"/>
      <sheetName val="EMD_"/>
      <sheetName val="Rate_List"/>
      <sheetName val="A_O_R__(2)"/>
      <sheetName val="A_O_R_1"/>
      <sheetName val="formwork_(2)"/>
      <sheetName val="Package-2 S-curve"/>
      <sheetName val="Measurment"/>
      <sheetName val="MPR_PA_1"/>
      <sheetName val="hyd stm Aitpamula sector final"/>
      <sheetName val="hyd stm Inupamula sector final"/>
      <sheetName val="Bhpl sd"/>
      <sheetName val="3405-2014"/>
      <sheetName val="Const-Wise-Abs"/>
      <sheetName val="Const-Link"/>
      <sheetName val="Dist. abs"/>
      <sheetName val="Mandal Abs.final"/>
      <sheetName val="Const. abstract final"/>
      <sheetName val="Intra Village-Det"/>
      <sheetName val="Online REport"/>
      <sheetName val="DEE office REport"/>
      <sheetName val="Procedure"/>
      <sheetName val="Connection Charges"/>
      <sheetName val="Consumption Charges"/>
      <sheetName val="Cost of O &amp; O"/>
      <sheetName val="pipe-water"/>
      <sheetName val="habs-details"/>
      <sheetName val="hab-details"/>
      <sheetName val="int-Dia"/>
      <sheetName val="water-pros-pros-rate-empty"/>
      <sheetName val="water-pros-Ultim-rate-empty"/>
      <sheetName val="water-Ultimate-empty"/>
      <sheetName val="Nspt-smp-final-apprd"/>
      <sheetName val="water-pros-pros-rate"/>
      <sheetName val="water-pros-Ultimate-rate"/>
      <sheetName val="water-ultimate"/>
      <sheetName val="water-JPTsump-in&amp;out"/>
      <sheetName val="water-JPTsump-Balance"/>
      <sheetName val="jpt-ohbr-out-flow(U)"/>
      <sheetName val="jpt-ohbr-out-flow(P)"/>
      <sheetName val="jpt-ohbr-out-flow(P)-Ult"/>
      <sheetName val="piv-smp-n1"/>
      <sheetName val="Nspt-smp-final-ORIGINAL-(2)"/>
      <sheetName val="Nspt-final-Ultimate(mwl)"/>
      <sheetName val="Nspt-final-Ultimate"/>
      <sheetName val="Nspt-final-pros"/>
      <sheetName val="Nspt-final-Ultimate-21m"/>
      <sheetName val="Nspt-final-at-18.5mstg"/>
      <sheetName val="Nspt-final-pros-14m"/>
      <sheetName val="Nspt-final-pros-12m"/>
      <sheetName val="Nspt-final-pros-10m"/>
      <sheetName val="Nspt-final-pros-7m"/>
      <sheetName val="Nspt-final-pros-4m"/>
      <sheetName val="Nspt-final-empy-258m"/>
      <sheetName val="Nspt-final-empy-254m"/>
      <sheetName val="Nspt-final-empy-249.5m"/>
      <sheetName val="Nspt-final-empy-252m"/>
      <sheetName val="Nspt-final-empy-248m"/>
      <sheetName val="Nspt-final-empy-244m"/>
      <sheetName val="final-smp-pipes"/>
      <sheetName val="Chart1-U and P"/>
      <sheetName val="Chart1-Actual-Flow"/>
      <sheetName val="chart-Jpt-Girnibai-OUT-flow"/>
      <sheetName val="jpt to Girnibai-Out Flow"/>
      <sheetName val="chart-Jpt-Girnibai-OUT-flow (2)"/>
      <sheetName val="chart-Jpt-Girnibai-OUT-flow (3)"/>
      <sheetName val="HDPE-pipe-rates"/>
      <sheetName val="psc-pipe-rates"/>
      <sheetName val="ci-pipes-road-cross"/>
      <sheetName val="pipe-est-16+2"/>
      <sheetName val="rev-pipe-est-16"/>
      <sheetName val="pipe-est (18)"/>
      <sheetName val="pipe-est (18)-1"/>
      <sheetName val="pipe-est (13habs)100%"/>
      <sheetName val="pipe-est(13habs)-single"/>
      <sheetName val="pipe-est (13habs)-bypass-Glsr"/>
      <sheetName val="pipe-est(12habs)-bypass"/>
      <sheetName val="ANX-I"/>
      <sheetName val="ANX-II"/>
      <sheetName val="Valve-cost"/>
      <sheetName val="specification report"/>
      <sheetName val="est(13habs)-bypass"/>
      <sheetName val="na1-pac1-gravity-lines"/>
      <sheetName val="na1-pac1-gravity-lines-Final"/>
      <sheetName val="SMP-gravity-lines-Final"/>
      <sheetName val="HS"/>
      <sheetName val="Lines"/>
      <sheetName val="na1-pac3-gravity-lines"/>
      <sheetName val="epoxy"/>
      <sheetName val="MS pipe,flange,Dummy"/>
      <sheetName val="MS Air valve Data"/>
      <sheetName val="MS Sluice valve Data"/>
      <sheetName val="MS Scour valve Data"/>
      <sheetName val="Airvalve-&gt;1000 MS"/>
      <sheetName val="sluice-MS- &gt;1000 pipe"/>
      <sheetName val="scour-MS &gt;1000"/>
      <sheetName val="sluice-HDPE- FINAL"/>
      <sheetName val="tExnwdpyfD"/>
      <sheetName val="WCO0E1htj6"/>
      <sheetName val="Airvalve-BWSC&amp;MS"/>
      <sheetName val="ziyr7m1jvc"/>
      <sheetName val="kwxes9niwdp7kyhtco1jvcq5jxeq9n3"/>
      <sheetName val="nzo1jvcq9l"/>
      <sheetName val="Swing Cgeck valves "/>
      <sheetName val="Gravity Estt"/>
      <sheetName val="pipe lengths"/>
      <sheetName val="pop corrrected"/>
      <sheetName val="Final-Hyd psets"/>
      <sheetName val="Final-Hyd pm-final (2)"/>
      <sheetName val="HYD KMR TOWN"/>
      <sheetName val="HYD KMR TOWN (2)"/>
      <sheetName val="comp ms - grp"/>
      <sheetName val="Project pop"/>
      <sheetName val="26 col (2)"/>
      <sheetName val="eco dia upto Indalwai"/>
      <sheetName val="eco dia upto Indalwai (2)"/>
      <sheetName val="eco dia upto gandhari"/>
      <sheetName val="eco dia upto gandhari (2)"/>
      <sheetName val="Final-Hyd pm-final"/>
      <sheetName val="pipes-tatal"/>
      <sheetName val="pipes-final"/>
      <sheetName val="pipes-raw-final"/>
      <sheetName val="pipes-clear-final"/>
      <sheetName val="Format f8"/>
      <sheetName val="Gen_Abstract"/>
      <sheetName val="SECDW_I"/>
      <sheetName val="SECDW_II"/>
      <sheetName val=" Estimate"/>
      <sheetName val="1st KM"/>
      <sheetName val="2nd Km"/>
      <sheetName val="3rd Km"/>
      <sheetName val="CDT"/>
      <sheetName val="Cer_1"/>
      <sheetName val="Lead Chat"/>
      <sheetName val="Cer_2"/>
      <sheetName val="Chap-11"/>
      <sheetName val="SSR(15-16)"/>
      <sheetName val="Lead(15-16)"/>
      <sheetName val="Data- All(15-16)"/>
      <sheetName val="1000 KLSump  Medchal"/>
      <sheetName val="PH 12x6(15-16)"/>
      <sheetName val="WQ(15-16)"/>
      <sheetName val="Compound walls (15-16)"/>
      <sheetName val="Medchal 120KL-30"/>
      <sheetName val="Dabilpur 40KL-30"/>
      <sheetName val="Ped Thrst est(15-16)"/>
      <sheetName val="pedestals(15-16)"/>
      <sheetName val="Thrust blocks(15-16)"/>
      <sheetName val="ENC_HYD latest"/>
      <sheetName val="TOPSHT"/>
      <sheetName val="Instructions"/>
      <sheetName val="Size"/>
      <sheetName val="Output"/>
      <sheetName val="bend L"/>
      <sheetName val="Det_design"/>
      <sheetName val="DET_EST"/>
      <sheetName val="ABS_EST"/>
      <sheetName val="rod"/>
      <sheetName val="Cent_data"/>
      <sheetName val="TABLE"/>
      <sheetName val="Under ground  tanks"/>
      <sheetName val="Rect Tanks"/>
      <sheetName val="IS 3370-DsnTable"/>
      <sheetName val="Dsn-Cir-Tank-3m"/>
      <sheetName val="Dsn-Cir-Tank-4m"/>
      <sheetName val="Side wall"/>
      <sheetName val="wall code"/>
      <sheetName val="Side wall dsn Formula"/>
      <sheetName val="RectTankCoeff"/>
      <sheetName val="SW Formula"/>
      <sheetName val="SumpDsn-CenColInsideTank-INPUT"/>
      <sheetName val="SumpDsn-CenColInsideTank"/>
      <sheetName val="SumpDsn-NoColumn-M20"/>
      <sheetName val="SumpDsn-NoColumn-M30-INPUT"/>
      <sheetName val="SumpDsn-NoColumn-M30"/>
      <sheetName val="Abs-sump-NoCol-M30"/>
      <sheetName val="Abs-sump-NoCol-M20"/>
      <sheetName val="DE-sump-NoCol-M30"/>
      <sheetName val="DE-sump-NoCol-M20"/>
      <sheetName val="BarBendDraw-M30"/>
      <sheetName val="BarBendDraw-M20"/>
      <sheetName val="BarBendSchedl-M30"/>
      <sheetName val="BarBendSchedl-M20"/>
      <sheetName val="salient details-1"/>
      <sheetName val="SalientDetails"/>
      <sheetName val="Comp.Stt."/>
      <sheetName val="IS 456-2000"/>
      <sheetName val="Base slab"/>
      <sheetName val=" abstract"/>
      <sheetName val="IS 3370-DsnTable 9 &amp; 10"/>
      <sheetName val="Table 21-IS3370-Pt4"/>
      <sheetName val="IS 3370-DsnTable 12 &amp; 13"/>
      <sheetName val="SinglyReinForSec"/>
      <sheetName val="Design-sump"/>
      <sheetName val="Dome-opening at crown"/>
      <sheetName val="PIPE CONNNNECTION"/>
      <sheetName val="SPECIALS WT"/>
      <sheetName val="Drawing  rein"/>
      <sheetName val="Drawing size"/>
      <sheetName val="SumpDsn-NoColumn-M30 (2)"/>
      <sheetName val="Abs-sump-NoCol-M30 (2)"/>
      <sheetName val="Abs-sump-NoCol-M20-STT"/>
      <sheetName val="SumpDsn-NoColumn-M30 (3)"/>
      <sheetName val="DsnConcept"/>
      <sheetName val="Comb-Bend&amp;Axial-Concept"/>
      <sheetName val="Design (2)"/>
      <sheetName val="Column-1"/>
      <sheetName val="Column-2"/>
      <sheetName val="Column-3"/>
      <sheetName val="Column-4"/>
      <sheetName val="CombBandA-uncrack"/>
      <sheetName val="CombBandA-crack"/>
      <sheetName val="LSD-Sht-Col-1"/>
      <sheetName val="LSD-Sht-Col-2"/>
      <sheetName val="LSD-Lng-Col-1"/>
      <sheetName val="LSD-Lng-Col-2"/>
      <sheetName val="LSD-Lng-Col-3"/>
      <sheetName val="Input_create"/>
      <sheetName val="Cd"/>
      <sheetName val="THK"/>
      <sheetName val="CPIPE 1"/>
      <sheetName val="Hardware"/>
      <sheetName val="PEP-Data"/>
      <sheetName val="CCS"/>
      <sheetName val="Non-Rec"/>
      <sheetName val="Prelims"/>
      <sheetName val="Bill1"/>
      <sheetName val="1.1 Staff"/>
      <sheetName val="3.1 Labour"/>
      <sheetName val="4.1 Site_Offices"/>
      <sheetName val="6.1 Plant"/>
      <sheetName val="6.5.1 Ext Scaffold"/>
      <sheetName val="6.5.2 Int Scaffold"/>
      <sheetName val="Synopsis 33A"/>
      <sheetName val="BOQ-II"/>
      <sheetName val="Programme-II"/>
      <sheetName val="Rate Bank"/>
      <sheetName val="Conc. Mixer"/>
      <sheetName val="Shuttering ana"/>
      <sheetName val="Reinf &amp; Fab"/>
      <sheetName val="TAX"/>
      <sheetName val="mem-property"/>
      <sheetName val="Adhi Price"/>
      <sheetName val="Basic Materials"/>
      <sheetName val="Precast Cc Block"/>
      <sheetName val="Borrow Earth 13Km lead"/>
      <sheetName val="option3"/>
      <sheetName val="Load Details(B1)"/>
      <sheetName val="Input "/>
      <sheetName val="Final Bill of Material"/>
      <sheetName val="SAP"/>
      <sheetName val="Zaheer"/>
      <sheetName val="Comprsn"/>
      <sheetName val="sch_a"/>
      <sheetName val="sch_c"/>
      <sheetName val="sec_d"/>
      <sheetName val="sec_e"/>
      <sheetName val="sec_f"/>
      <sheetName val="ITemised rates"/>
      <sheetName val="new items"/>
      <sheetName val="Vind - BtB"/>
      <sheetName val="CABLE"/>
      <sheetName val="DETAILED  BOQ"/>
      <sheetName val="std.wt."/>
      <sheetName val="drg.qty"/>
      <sheetName val="rf-qty"/>
      <sheetName val="str.stl"/>
      <sheetName val="rms"/>
      <sheetName val="Steel Std Wts."/>
      <sheetName val="I-BLDGS.ABS (CB)"/>
      <sheetName val="I-BLDGS. (8)CB"/>
      <sheetName val="I-BLDGS. (7)CB"/>
      <sheetName val="I-BLDGS. (6)CB"/>
      <sheetName val="I-BLDGS. (5)CB"/>
      <sheetName val="I-BLDGS. (4)CB"/>
      <sheetName val="I-BLDGS. (3)CB"/>
      <sheetName val="I-BLDGS. (2)CB"/>
      <sheetName val="I-BLDGS. (1)CB"/>
      <sheetName val="I-BLDGS.ABS (BG)"/>
      <sheetName val="I-BLDGS. (10)BG"/>
      <sheetName val="I-BLDGS. (9)BG"/>
      <sheetName val="I-BLDGS. (8)BG"/>
      <sheetName val="I-BLDGS. (7)BG"/>
      <sheetName val="I-BLDGS. (6)BG"/>
      <sheetName val="I-BLDGS. (5)BG"/>
      <sheetName val="I-BLDGS. (4)BG"/>
      <sheetName val="I-BLDGS. (3)BG"/>
      <sheetName val="I-BLDGS. (2)BG"/>
      <sheetName val="I-BLDGS. (1)BG"/>
      <sheetName val="II,IV,V,VI,VII-BOQ"/>
      <sheetName val="III-ELECT."/>
      <sheetName val="VIII-LIFTS"/>
      <sheetName val="IX-SWH"/>
      <sheetName val="X-FFS"/>
      <sheetName val="XI-SL"/>
      <sheetName val="Elect.Analysis"/>
      <sheetName val="LE"/>
      <sheetName val="Gamzen"/>
      <sheetName val="Qty "/>
      <sheetName val="ANA-LS"/>
      <sheetName val="ANAL-IR"/>
      <sheetName val="TEAM-TEN 01 F 02"/>
      <sheetName val="SFCRR-TEN 01 F 03-SPB"/>
      <sheetName val="Scope"/>
      <sheetName val="T-4"/>
      <sheetName val="T-1A"/>
      <sheetName val="T-1B"/>
      <sheetName val="T-3 "/>
      <sheetName val="T6A"/>
      <sheetName val="T-6"/>
      <sheetName val="T-7"/>
      <sheetName val="T-8A"/>
      <sheetName val="T-9A"/>
      <sheetName val="MSPS_Abstract"/>
      <sheetName val="MSPS_Detailed"/>
      <sheetName val="drwng_study"/>
      <sheetName val="M-BOQ"/>
      <sheetName val="sliding "/>
      <sheetName val="casement"/>
      <sheetName val="RA "/>
      <sheetName val="I-MAINFACT"/>
      <sheetName val="II-RAduct"/>
      <sheetName val="III-RawMatGodwn"/>
      <sheetName val="IV-Utility"/>
      <sheetName val="V-UGtank"/>
      <sheetName val="VI-Road"/>
      <sheetName val="VII-ETP"/>
      <sheetName val="Flooring-MRS"/>
      <sheetName val="BO"/>
      <sheetName val="ANALSIS "/>
      <sheetName val="G.SUMMARY"/>
      <sheetName val="Summary -OH "/>
      <sheetName val="Alanysis for Stations &amp; Roads"/>
      <sheetName val="Points"/>
      <sheetName val="Table9"/>
      <sheetName val="Table10"/>
      <sheetName val="Table12"/>
      <sheetName val="TemplateInformation"/>
      <sheetName val="floor slab-RS2"/>
      <sheetName val="Design Pad"/>
      <sheetName val="Oneway Slab"/>
      <sheetName val="Two slab"/>
      <sheetName val="Monorail"/>
      <sheetName val="Flight-1"/>
      <sheetName val="BS8007 (21)"/>
      <sheetName val="BS8007 (3)"/>
      <sheetName val="IS456"/>
      <sheetName val="cover-sheet"/>
      <sheetName val="sep"/>
      <sheetName val="scop"/>
      <sheetName val="sep (2)"/>
      <sheetName val="design criterion "/>
      <sheetName val="sep (5)"/>
      <sheetName val="buildings "/>
      <sheetName val="sep (3)"/>
      <sheetName val="WT1"/>
      <sheetName val="w.t"/>
      <sheetName val="TRACK-HOPPER"/>
      <sheetName val="m'bays"/>
      <sheetName val="UGTP"/>
      <sheetName val="tunnel-D"/>
      <sheetName val="stacker reclaimer"/>
      <sheetName val="trestls"/>
      <sheetName val="TPS"/>
      <sheetName val="PH's"/>
      <sheetName val="Tel  "/>
      <sheetName val="Ext.light"/>
      <sheetName val="Staff Acco_"/>
      <sheetName val="1.1(a)_Pipes (For External)"/>
      <sheetName val="1.1(b)_Pipes (For External)"/>
      <sheetName val="1.2a_M.S. Pipe (Above ground)"/>
      <sheetName val="1.2b_M.S. Pipes (Above ground)"/>
      <sheetName val="1.3_Sluice valves"/>
      <sheetName val="1.4_Butterfly valves"/>
      <sheetName val="1.5_Non-return valve"/>
      <sheetName val="2.1_External Fire Hydrant"/>
      <sheetName val="2.3(a)_Landing Valve"/>
      <sheetName val="2.4_Branch pipe"/>
      <sheetName val="2.5_Hose reel"/>
      <sheetName val="2.6_RRL Hose Pipe"/>
      <sheetName val="2.7_Fullway valve"/>
      <sheetName val="3.1_2 way fire brigade"/>
      <sheetName val="3.2_4 way fire brigade"/>
      <sheetName val="3.3_Fire Brigade suction hose"/>
      <sheetName val="3.4_Gun metal Air release valve"/>
      <sheetName val="5.1_ABC Type Fire Extinguisher"/>
      <sheetName val="5.2_CO2 Type Fire Extinguisher"/>
      <sheetName val="5.3_CO2 Trolley Mounted"/>
      <sheetName val="5.4_Water extinguisher (9 Ltrs)"/>
      <sheetName val="5.5_Mechanical Foam (9 Ltrs)"/>
      <sheetName val="5.6_Mechanical Foam (50 Ltrs)"/>
      <sheetName val="6.1_M.S. Black pipes"/>
      <sheetName val="6.2_Sprinklers"/>
      <sheetName val="6.9_Ball valve"/>
      <sheetName val="6.6_Butterfly valves"/>
      <sheetName val="6.7_Alarm check valve"/>
      <sheetName val="6.8_Gunmetal Isolation valve"/>
      <sheetName val="6.9_Forged brass ball valve"/>
      <sheetName val="6.10_Flow indicating Switch"/>
      <sheetName val="6.11_C.I. Air release valve"/>
      <sheetName val="7.1a_Main Fire Pump"/>
      <sheetName val="7.1b_Jockey pump"/>
      <sheetName val="7.1c_Sprinkler pump"/>
      <sheetName val="7.2_Diesel Driven pump"/>
      <sheetName val="7.3_Fire Pump (Panels)"/>
      <sheetName val="7.5_Perforated type Cable Tray"/>
      <sheetName val="7.6_C.I. Y Type Strainer"/>
      <sheetName val="7.8_Pressure Gauge"/>
      <sheetName val="7.10_Copper armoured cables"/>
      <sheetName val="7.11_Aluminium armoured cables"/>
      <sheetName val="7.12_Earthing Station"/>
      <sheetName val="7.13_G.I. Strip"/>
      <sheetName val="7.14_G.I. Strip "/>
      <sheetName val="G.Abst"/>
      <sheetName val="civ.abst"/>
      <sheetName val="Anchor"/>
      <sheetName val="pipe abst "/>
      <sheetName val="pumpset abst"/>
      <sheetName val="Pumpset Designs"/>
      <sheetName val="hyd_design_sumps"/>
      <sheetName val="Protec work"/>
      <sheetName val="F.bridge"/>
      <sheetName val="Approach Rd"/>
      <sheetName val="Soil test &amp; Jun cl"/>
      <sheetName val="KON - DATA GLBR, Wat"/>
      <sheetName val="GLBR1000EST"/>
      <sheetName val="GLBR1000KLDESG"/>
      <sheetName val="piles"/>
      <sheetName val="Data IBM Jn"/>
      <sheetName val="OHSR per Lt _2.5"/>
      <sheetName val="DesignsmymKON"/>
      <sheetName val="9x4 P.H GK"/>
      <sheetName val="9x4 P.H"/>
      <sheetName val="Watch  Qtr @ KDP GLBR"/>
      <sheetName val="Data IBM Jn GLSR"/>
      <sheetName val="Watch @ IBM GLSR"/>
      <sheetName val="Watch @ H.W"/>
      <sheetName val="Prote at GLSR"/>
      <sheetName val="6 X 4 P.H"/>
      <sheetName val="DataIBMJN"/>
      <sheetName val="DataGKJN"/>
      <sheetName val="GKRSump(506kl)"/>
      <sheetName val="IBM SUMP904KLDESG"/>
      <sheetName val="DES-1000KL-GLBRKON"/>
      <sheetName val="Sump 904 KL est"/>
      <sheetName val="W.h.Coeff"/>
      <sheetName val="Pipe rate"/>
      <sheetName val="1.50lakhltrt"/>
      <sheetName val="40000ltsOHSR Ch.M"/>
      <sheetName val="40000ltsOHSR Pi"/>
      <sheetName val="Top Sheet  "/>
      <sheetName val="Top Sheet -1"/>
      <sheetName val="ABS-SOH"/>
      <sheetName val="Salaries"/>
      <sheetName val="Off-Veh Exp"/>
      <sheetName val="BP-Other strs"/>
      <sheetName val="BP- FOs-Itchgs"/>
      <sheetName val="Hire chares of Machinery"/>
      <sheetName val="Land Lease-NH "/>
      <sheetName val="BOQ  (2)"/>
      <sheetName val="ESC"/>
      <sheetName val="TARGET VS ACHIVED"/>
      <sheetName val="Sheet1(NOV)"/>
      <sheetName val="Reasons SHORT&amp;CRITICA&amp;EXE.TIME "/>
      <sheetName val="BCTC_SUPPLY (CERTIFIED BILLS)"/>
      <sheetName val="BCTC_ERECTION"/>
      <sheetName val="Action Plan-RE work"/>
      <sheetName val="Action plan Turn Over reports"/>
      <sheetName val="RA BILL DEATAILS"/>
      <sheetName val="pending micc &amp; cip"/>
      <sheetName val="Supply Pkg B"/>
      <sheetName val="Er. PkgB"/>
      <sheetName val="Tower Calculations"/>
      <sheetName val="Hardware &amp; Acces."/>
      <sheetName val="MIS_MRN-6"/>
      <sheetName val="MRN-NEW"/>
      <sheetName val="In Ward 2007-2009"/>
      <sheetName val="MRN"/>
      <sheetName val="MS+CS"/>
      <sheetName val="MRNvsPJV FOR 10"/>
      <sheetName val="MS+CS FOR 10"/>
      <sheetName val="MS FOR 10"/>
      <sheetName val="701"/>
      <sheetName val="736"/>
      <sheetName val="98"/>
      <sheetName val="620"/>
      <sheetName val="597"/>
      <sheetName val="668"/>
      <sheetName val="570"/>
      <sheetName val="524"/>
      <sheetName val="675"/>
      <sheetName val="121"/>
      <sheetName val="577"/>
      <sheetName val="681"/>
      <sheetName val="20176"/>
      <sheetName val="20131"/>
      <sheetName val="20165"/>
      <sheetName val="ORG CHART 040206"/>
      <sheetName val="11 KV MAIN LINE 05.02.06"/>
      <sheetName val="s6 05.02.06"/>
      <sheetName val="Trans main"/>
      <sheetName val="Piling-Quot"/>
      <sheetName val="Piling-Kilpak"/>
      <sheetName val="Piling-KKNgr"/>
      <sheetName val="Piling-AnaPonga"/>
      <sheetName val="ABSTRACT-28-07-10"/>
      <sheetName val="DEBTORS AGING - Q1-FINAL"/>
      <sheetName val="NET DEB. W.INGS.26-7"/>
      <sheetName val="DEB. PROV.AS ON 30-06-2010"/>
      <sheetName val="DEB.ACT.PROV.AVAILABLE31-03-10"/>
      <sheetName val="G.D.(ACTUAL)"/>
      <sheetName val="LESSTHAN 6 M"/>
      <sheetName val="MORETHAN 6 MONTHS"/>
      <sheetName val="ONE TO TWO YRS."/>
      <sheetName val="TO TWO 2 3 YRS."/>
      <sheetName val="MOB.ADV."/>
      <sheetName val="MAT.ADV."/>
      <sheetName val="MAC.ADV."/>
      <sheetName val="01-04-08-30-06-08"/>
      <sheetName val="1-7-07-31-03-09"/>
      <sheetName val="01-04-09 30-06-09"/>
      <sheetName val="01-07-08 TO 31-03-09"/>
      <sheetName val="Complaince Status Report"/>
      <sheetName val="STOCK STATEMENT-BSP"/>
      <sheetName val="Stock Statement"/>
      <sheetName val="Major Materials"/>
      <sheetName val="Free Issue Mat. to PRW_Sub Con."/>
      <sheetName val="P.V.CL.Stock-BSP"/>
      <sheetName val="Physical Verification Cl. Stock"/>
      <sheetName val="Physical verification of FA"/>
      <sheetName val="Physical verification-BSP"/>
      <sheetName val="CFL-BEED"/>
      <sheetName val="CFL-KIM"/>
      <sheetName val="CFL-ORISSA"/>
      <sheetName val="SMR-SUPPLY"/>
      <sheetName val="SMR-EXP."/>
      <sheetName val="CFL-S'PUR"/>
      <sheetName val="CFL-S'PUR(AD)"/>
      <sheetName val="CFL-MBB"/>
      <sheetName val="CFL-MOBHA"/>
      <sheetName val="CFL-KOLAR"/>
      <sheetName val="CFL-WALUJ"/>
      <sheetName val="CFL-WALUJ(ad)"/>
      <sheetName val="CFL-JEJURI (ad)"/>
      <sheetName val="CFL-JEJURI"/>
      <sheetName val="CFL-DVC "/>
      <sheetName val="M-CR"/>
      <sheetName val="SUMMARY (AD)"/>
      <sheetName val="SUM-MW"/>
      <sheetName val="Monthly Billing"/>
      <sheetName val="MPS R-1 (2)"/>
      <sheetName val="Annexure"/>
      <sheetName val="MPS R-1"/>
      <sheetName val="Level-3 MPS"/>
      <sheetName val="Old working"/>
      <sheetName val="SIL File"/>
      <sheetName val="DT"/>
      <sheetName val="DPR -Permanent Works"/>
      <sheetName val="CP FEB 03"/>
      <sheetName val="CWCO FEB 03"/>
      <sheetName val="OH FEB 03"/>
      <sheetName val="MAT FEB 03"/>
      <sheetName val="P&amp;M AFA"/>
      <sheetName val="P&amp;M DEPN"/>
      <sheetName val="LAB FEB'03"/>
      <sheetName val="SC Cost FEB 03"/>
      <sheetName val="FEB03 LEDGER"/>
      <sheetName val="FEB03 LEDGER (2)"/>
      <sheetName val="JAN 03 LEDGER (2)"/>
      <sheetName val="CP distribution for CEMA"/>
      <sheetName val="CP MAR 03"/>
      <sheetName val="CWCO MAR 03"/>
      <sheetName val="MAR03 LEDGER"/>
      <sheetName val="MAR03 LEDGER (2)"/>
      <sheetName val="Main Block"/>
      <sheetName val="Glacis Concrete"/>
      <sheetName val="TW-DW-90.85-105.85"/>
      <sheetName val="TW-DW-75.85-90.85 "/>
      <sheetName val="TW-DW-42-75.85"/>
      <sheetName val="Pier-26.17-42"/>
      <sheetName val="Workplan"/>
      <sheetName val="Conc&amp; Aggr"/>
      <sheetName val="Work Plan-Dam-0304-R1"/>
      <sheetName val="Z- GENERAL PRICE SUMMARY"/>
      <sheetName val=" Estimate  "/>
      <sheetName val="갑지1"/>
      <sheetName val="경영혁신본뷀"/>
      <sheetName val="고압수량(철거)"/>
      <sheetName val="°ßÀûÁ¶°Ç"/>
      <sheetName val="´ëºñÇ¥"/>
      <sheetName val="Áý°èÇ¥ (TOTAL)"/>
      <sheetName val="Áý°èÇ¥ (CIVIL-23)"/>
      <sheetName val="Áý°èÇ¥ (FGRU)"/>
      <sheetName val="Áý°èÇ¥ (25,26)"/>
      <sheetName val="Áý°èÇ¥ (MEROX)"/>
      <sheetName val="Áý°èÇ¥ (NITROGEN)"/>
      <sheetName val="Áý°èÇ¥ (M4)"/>
      <sheetName val="Áý°èÇ¥ (CIVIL4)"/>
      <sheetName val="Áý°èÇ¥ (CIVIL6)"/>
      <sheetName val="Áý°èÇ¥ (CIVIL7)"/>
      <sheetName val="³»¿ª¼­(DEMO TOTAL)"/>
      <sheetName val="³»¿ª¼­ (CIVIL-23)"/>
      <sheetName val="³»¿ª¼­ (fgru)"/>
      <sheetName val="³»¿ª¼­ (25&amp;26)"/>
      <sheetName val="³»¿ª¼­ (MEROX)"/>
      <sheetName val="³»¿ª¼­ (NITROGEN)"/>
      <sheetName val="³»¿ª¼­ (M4)"/>
      <sheetName val="³»¿ª¼­ (CIVIL-4)"/>
      <sheetName val="³»¿ª¼­ (CIVIL-6)"/>
      <sheetName val="³»¿ª¼­ (CIVIL-7)"/>
      <sheetName val="Áý°èÇ¥(OPTION)"/>
      <sheetName val="2002³â ÇöÀå°ø»çºñ ±¹³» ½ÇÀû"/>
      <sheetName val="2003³â±¹³»ÇöÀå°ø»çºñ ½ÇÀû"/>
      <sheetName val="기계내역서"/>
      <sheetName val="2.2 STAFF Scedule"/>
      <sheetName val="당초내역서"/>
      <sheetName val="갑지(추정)"/>
      <sheetName val="ELEC_DCI"/>
      <sheetName val="INST_DCI"/>
      <sheetName val="Engg-Exec-2"/>
      <sheetName val="Site-Precom-2"/>
      <sheetName val="Collab"/>
      <sheetName val="Civil 1"/>
      <sheetName val="Civil 2"/>
      <sheetName val="Civil 3"/>
      <sheetName val="Site 1"/>
      <sheetName val="Site 2"/>
      <sheetName val="Site 3"/>
      <sheetName val="Site Faci"/>
      <sheetName val="Cont"/>
      <sheetName val="Engg-Exec-1"/>
      <sheetName val="Site-Precom-1"/>
      <sheetName val="Site-Precom-Vendor"/>
      <sheetName val="Risk-Anal"/>
      <sheetName val="Ranges"/>
      <sheetName val="User"/>
      <sheetName val="EQUIPOS"/>
      <sheetName val="AREA"/>
      <sheetName val="바닥판"/>
      <sheetName val="TYPE1"/>
      <sheetName val="철근량"/>
      <sheetName val="토목주소"/>
      <sheetName val="프랜트면허"/>
      <sheetName val="역T형"/>
      <sheetName val="Man Hole"/>
      <sheetName val="대로근거"/>
      <sheetName val="중로근거"/>
      <sheetName val="PRO_DCI"/>
      <sheetName val="HVAC_DCI"/>
      <sheetName val="PIPE_DCI"/>
      <sheetName val="일위대가표"/>
      <sheetName val="조건표"/>
      <sheetName val="내역표지"/>
      <sheetName val="산출2-기기동력"/>
      <sheetName val="40총괄"/>
      <sheetName val="40집계"/>
      <sheetName val="30신설일위대가"/>
      <sheetName val="30집계표"/>
      <sheetName val="NSCP견적물량"/>
      <sheetName val="공사비예산서(토목분)"/>
      <sheetName val="float&amp;bear"/>
      <sheetName val="Kfracture"/>
      <sheetName val="직재"/>
      <sheetName val="I一般比"/>
      <sheetName val="입력시트"/>
      <sheetName val="PROSUM"/>
      <sheetName val="Resumen"/>
      <sheetName val="Precios Unitarios"/>
      <sheetName val="내역서 耰&quot;_x005f_x005f_x005f_x005f_x005f_x005f_x005f_x0000_"/>
      <sheetName val="_x005f_x005f_x005f_x005f_x005f_x005f_x005f_x0008_"/>
      <sheetName val="9906"/>
      <sheetName val="계측 내역서"/>
      <sheetName val="Lstsub"/>
      <sheetName val="[SANDAN.XLS??"/>
      <sheetName val="Hot"/>
      <sheetName val="Piping BQ for one turbine"/>
      <sheetName val="AILC004"/>
      <sheetName val="Calc"/>
      <sheetName val="WBS 44"/>
      <sheetName val="WBS 41"/>
      <sheetName val="Precios por Administración"/>
      <sheetName val="Subcon A"/>
      <sheetName val="수로보호공"/>
      <sheetName val="데이타"/>
      <sheetName val="식재인부"/>
      <sheetName val="견적"/>
      <sheetName val="7. 월별투입내역서"/>
      <sheetName val="인부신상자료"/>
      <sheetName val="cable-data"/>
      <sheetName val="T 3"/>
      <sheetName val="HORI. VESSEL"/>
      <sheetName val="BCPAB"/>
      <sheetName val="내역서"/>
      <sheetName val="MP MOB"/>
      <sheetName val="SummaryC"/>
      <sheetName val="배관내역"/>
      <sheetName val="Form B"/>
      <sheetName val="FORM-12"/>
      <sheetName val="Insts"/>
      <sheetName val="LV induction motors"/>
      <sheetName val="인원계획"/>
      <sheetName val="BSD (2)"/>
      <sheetName val="BM DATA SHEET"/>
      <sheetName val="입찰품의서"/>
      <sheetName val="내역ࠜĀ_x005f_x005f_x005f_x005f_x005f_x005f_x005f_x005f_x0"/>
      <sheetName val="내역서 耰&quot;_x005f_x005f_x005f_x005f_x005f_x005f_x005f_x005f_"/>
      <sheetName val="_x005f_x005f_x005f_x005f_x005f_x005f_x005f_x005f_x005f_x005f_"/>
      <sheetName val="Q-7100-001"/>
      <sheetName val="수주추정"/>
      <sheetName val="_x0002__x0000_뻘N_x0000__x0000__x0001_ࠀ역서"/>
      <sheetName val="trf(36%)"/>
      <sheetName val="All_2"/>
      <sheetName val="Monthly Load"/>
      <sheetName val="Weekly Load"/>
      <sheetName val="Utility and Fire flange"/>
      <sheetName val="Material Selections"/>
      <sheetName val="97 사업추정(WEKI)"/>
      <sheetName val="금융"/>
      <sheetName val="변경집계표"/>
      <sheetName val="DB@Acess"/>
      <sheetName val="집계표"/>
      <sheetName val="M_DB"/>
      <sheetName val="Piping_물량_정리_"/>
      <sheetName val="KUWATI(Total)_3"/>
      <sheetName val="집계표_(TOTAL)3"/>
      <sheetName val="집계표_(CIVIL-23)3"/>
      <sheetName val="집계표_(FGRU)3"/>
      <sheetName val="집계표_(25,26)3"/>
      <sheetName val="집계표_(MEROX)3"/>
      <sheetName val="집계표_(NITROGEN)3"/>
      <sheetName val="집계표_(M4)3"/>
      <sheetName val="집계표_(CIVIL4)3"/>
      <sheetName val="집계표_(CIVIL6)3"/>
      <sheetName val="집계표_(CIVIL7)3"/>
      <sheetName val="내역서(DEMO_TOTAL)3"/>
      <sheetName val="내역서_(CIVIL-23)3"/>
      <sheetName val="내역서_(fgru)3"/>
      <sheetName val="내역서_(25&amp;26)3"/>
      <sheetName val="내역서_(MEROX)3"/>
      <sheetName val="내역서_(NITROGEN)3"/>
      <sheetName val="내역서_(M4)3"/>
      <sheetName val="내역서_(CIVIL-4)3"/>
      <sheetName val="내역서_(CIVIL-6)3"/>
      <sheetName val="내역서_(CIVIL-7)3"/>
      <sheetName val="OPTION_23"/>
      <sheetName val="OPTION_33"/>
      <sheetName val="2002년_현장공사비_국내_실적3"/>
      <sheetName val="2003년국내현장공사비_실적3"/>
      <sheetName val="VC2_10_993"/>
      <sheetName val="실행집계"/>
      <sheetName val="breakdown of wage rate"/>
      <sheetName val="Unit"/>
      <sheetName val="INPUT_DATA2"/>
      <sheetName val="집계표_(25,26ဩ2"/>
      <sheetName val="Form_02"/>
      <sheetName val="입출재고현황_(2)1"/>
      <sheetName val="General_Data2"/>
      <sheetName val="LABOR_&amp;_자재1"/>
      <sheetName val="간접비_총괄1"/>
      <sheetName val="Price_Schedule1"/>
      <sheetName val="3_공통공사대비1"/>
      <sheetName val="내역서_耰&quot;??1"/>
      <sheetName val="CAL_1"/>
      <sheetName val="EQUIPMENT_-21"/>
      <sheetName val="내역서_耰&quot;__1"/>
      <sheetName val="Civil_1"/>
      <sheetName val="Civil_2"/>
      <sheetName val="Civil_3"/>
      <sheetName val="Site_1"/>
      <sheetName val="Site_2"/>
      <sheetName val="Site_3"/>
      <sheetName val="Site_Faci"/>
      <sheetName val="DCS"/>
      <sheetName val="FWBS7000,8000"/>
      <sheetName val="ANALYSER"/>
      <sheetName val="Eq. Mobilization"/>
      <sheetName val="출금실적"/>
      <sheetName val="경영현황"/>
      <sheetName val="_x0002_?뻘N??_x0001_ࠀ역서"/>
      <sheetName val="_SANDAN.XLS__"/>
      <sheetName val="_x0002_"/>
      <sheetName val="내역서 (∮ἀ嘆ɶ_x0000_᠀㬁_x0000_"/>
      <sheetName val="당초_xd8b4_∸ἀ"/>
      <sheetName val="Resource table"/>
      <sheetName val="총괄표"/>
      <sheetName val="7422CW00"/>
      <sheetName val="수량집계"/>
      <sheetName val="총괄집계표"/>
      <sheetName val="일일총괄"/>
      <sheetName val="criteria"/>
      <sheetName val="RFP002"/>
      <sheetName val="Menus"/>
      <sheetName val="TDTKP"/>
      <sheetName val="DK-KH"/>
      <sheetName val="_x0004__x0000__x000d__x0000__x0003__x0000__x0004__x0000__x0016__x0000__x000d__x0000__x0004_"/>
      <sheetName val="_x000a__x0000__x001b__x0000__x0006__x0000__x0006__x0000__x0008__x0000__x000a__x0000__x0000_"/>
      <sheetName val="BREAKDOWN(철거설치)"/>
      <sheetName val="BREAKDOWN(신규설치)"/>
      <sheetName val="자바라1"/>
      <sheetName val="Code_Magics"/>
      <sheetName val="Code"/>
      <sheetName val="Curves"/>
      <sheetName val="data_dci"/>
      <sheetName val="Heads"/>
      <sheetName val="data_mci"/>
      <sheetName val="BLDG_DCI"/>
      <sheetName val="BLDG_MCI"/>
      <sheetName val="PRO_A"/>
      <sheetName val="Page_2"/>
      <sheetName val="behind"/>
      <sheetName val="costing_CV"/>
      <sheetName val="ITB_COST"/>
      <sheetName val="costing_ESDV"/>
      <sheetName val="costing_FE"/>
      <sheetName val="PROJECT"/>
      <sheetName val="정부노임단가"/>
      <sheetName val="Jobcost"/>
      <sheetName val="Default_Magics"/>
      <sheetName val="BM_DATA_SHEET"/>
      <sheetName val="Graph_(LGEN)"/>
      <sheetName val="PumpSpec"/>
      <sheetName val="costing_MOV"/>
      <sheetName val="PRO"/>
      <sheetName val="out_prog"/>
      <sheetName val="costing_Press"/>
      <sheetName val="96_121"/>
      <sheetName val="선적schedule_(2)"/>
      <sheetName val="System구분"/>
      <sheetName val="견적기준"/>
      <sheetName val="b_balju-단가단가단가"/>
      <sheetName val="10현장조직"/>
      <sheetName val="할증표"/>
      <sheetName val="choose"/>
      <sheetName val="Name of Bidder"/>
      <sheetName val="Attach 3(JV)"/>
      <sheetName val="Attach-3 (QR)"/>
      <sheetName val="Attach 4"/>
      <sheetName val="Attach 4 (A)"/>
      <sheetName val="Attach 5"/>
      <sheetName val="Attach 6"/>
      <sheetName val="Attach 9"/>
      <sheetName val="Attach 10"/>
      <sheetName val="Attach 11"/>
      <sheetName val="Attach 12"/>
      <sheetName val="Attach 13"/>
      <sheetName val="Attach 14"/>
      <sheetName val="Attach 14 IP"/>
      <sheetName val="Attach 15"/>
      <sheetName val="Attach 16"/>
      <sheetName val="Attach 17"/>
      <sheetName val="Attach 18"/>
      <sheetName val="Attach 19"/>
      <sheetName val="Bid Form 1st Env."/>
      <sheetName val="N-W (Cr.)"/>
      <sheetName val="Names of Bidder"/>
      <sheetName val="Sch-1"/>
      <sheetName val="Sch-1 dis"/>
      <sheetName val="Sch-2"/>
      <sheetName val="Sch-2 Dis"/>
      <sheetName val="Sch-3 "/>
      <sheetName val="Sch-3 Dis"/>
      <sheetName val="Sch-4"/>
      <sheetName val="Sch-5"/>
      <sheetName val="Sch-5 Dis"/>
      <sheetName val="Sch-6"/>
      <sheetName val="Sch-6 After Discount"/>
      <sheetName val="Sch-7"/>
      <sheetName val="Sch-7 Dis"/>
      <sheetName val="Octroi"/>
      <sheetName val="Entry Tax"/>
      <sheetName val="Other Taxes &amp; Duties"/>
      <sheetName val="Bid Form 2nd Envelope"/>
      <sheetName val="Q &amp; C (2)"/>
      <sheetName val="Q &amp; C"/>
      <sheetName val="N to W"/>
      <sheetName val="Title-Sh."/>
      <sheetName val="400 kV Eq Stru"/>
      <sheetName val="400kV eq. str foundation"/>
      <sheetName val="4&quot;"/>
      <sheetName val="Title "/>
      <sheetName val="Circuit"/>
      <sheetName val="Cond. data"/>
      <sheetName val="Tubular data"/>
      <sheetName val="4.5&quot;"/>
      <sheetName val="Zebra"/>
      <sheetName val="Annexure-1, Conductor data"/>
      <sheetName val="Annexure-2, Tubular data"/>
      <sheetName val="Annexure-3, IEC 1597"/>
      <sheetName val="Annexure-4, PEHB"/>
      <sheetName val="CALCULATION"/>
      <sheetName val="LINE SIDE"/>
      <sheetName val="GIRDER WIND -GA"/>
      <sheetName val="TOWER WIND - -LONG -L-DIR"/>
      <sheetName val="TOWER WIND - -trans -T-DIR"/>
      <sheetName val="TA TOWER"/>
      <sheetName val="GIRDER-GA"/>
      <sheetName val="Sample Calculations"/>
      <sheetName val="BASE PLATE- TA"/>
      <sheetName val="REACTION TA"/>
      <sheetName val="ND"/>
      <sheetName val="MB"/>
      <sheetName val="LC1"/>
      <sheetName val="LC2"/>
      <sheetName val="LC3"/>
      <sheetName val="LC4"/>
      <sheetName val="DEF peak"/>
      <sheetName val="DEF  girder fixing"/>
      <sheetName val="GIRDER DEFF"/>
      <sheetName val="INPUT FILE"/>
      <sheetName val="STAADOUTPUT"/>
      <sheetName val="lee wind long"/>
      <sheetName val="lee wind tra"/>
      <sheetName val="IS 808 ANGLE"/>
      <sheetName val="SPLICE"/>
      <sheetName val="Annexures (2)"/>
      <sheetName val="SUM FSBLT"/>
      <sheetName val="VOLSUM"/>
      <sheetName val="WPSUM"/>
      <sheetName val="PCWBS_MAP"/>
      <sheetName val="WKFRM1"/>
      <sheetName val="WKFRM2"/>
      <sheetName val="SQNC-1"/>
      <sheetName val="SQNC-2"/>
      <sheetName val="SQNC-3"/>
      <sheetName val="MILSTN"/>
      <sheetName val="MASTSCH"/>
      <sheetName val="MOBALL"/>
      <sheetName val="CRDIDX"/>
      <sheetName val="PROGALL"/>
      <sheetName val="2538M"/>
      <sheetName val="ORGZN"/>
      <sheetName val="STAFSCH"/>
      <sheetName val="SUB_Map"/>
      <sheetName val="PERFEVA"/>
      <sheetName val="PIPE50%A"/>
      <sheetName val="PIPE50%B"/>
      <sheetName val="STFMHANZ"/>
      <sheetName val="CMHANZ"/>
      <sheetName val="MPDATA1000"/>
      <sheetName val="MPDATA2000"/>
      <sheetName val="MPDATA3000"/>
      <sheetName val="MPDATA4000"/>
      <sheetName val="MPDATA5000"/>
      <sheetName val="MPDATA6000"/>
      <sheetName val="MPDATA7000"/>
      <sheetName val="MPDATA8000"/>
      <sheetName val="MPDATA9_A_B"/>
      <sheetName val="BQCONV"/>
      <sheetName val="SCINF1"/>
      <sheetName val="SCINF2"/>
      <sheetName val="KNOWHOW_MEMO"/>
      <sheetName val="EQUIPMOB"/>
      <sheetName val="TEMP_FAC"/>
      <sheetName val="7000(rev)"/>
      <sheetName val="3000-A"/>
      <sheetName val="5000-A"/>
      <sheetName val="6000-A"/>
      <sheetName val="9000-A"/>
      <sheetName val="管道资料"/>
      <sheetName val="9DATA"/>
      <sheetName val="A000-A"/>
      <sheetName val="0DATA"/>
      <sheetName val="9管道资料"/>
      <sheetName val="FWBS 9000"/>
      <sheetName val="Overall Project"/>
      <sheetName val="Overall Process"/>
      <sheetName val="Overall Utility"/>
      <sheetName val="FWBS 1000"/>
      <sheetName val="2000"/>
      <sheetName val="FWBS 2000"/>
      <sheetName val="3000"/>
      <sheetName val="FWBS 3000"/>
      <sheetName val="5000"/>
      <sheetName val="FWBS 5000"/>
      <sheetName val="6000"/>
      <sheetName val="FWBS 6000"/>
      <sheetName val="7000"/>
      <sheetName val="FWBS 7000"/>
      <sheetName val="8000"/>
      <sheetName val="FWBS 8000"/>
      <sheetName val="9000"/>
      <sheetName val="A000"/>
      <sheetName val="FWBS A000"/>
      <sheetName val="B000"/>
      <sheetName val="FWBS B000"/>
      <sheetName val="Z000"/>
      <sheetName val="FWBS Z000"/>
      <sheetName val="TYPE-A"/>
      <sheetName val="95신규호표"/>
      <sheetName val="Proj_Details1"/>
      <sheetName val="_1"/>
      <sheetName val="Final_Tender1"/>
      <sheetName val="Sch_A-Viaduct1"/>
      <sheetName val="Sch_A_-_Typ_Station_1"/>
      <sheetName val="Sch_B1"/>
      <sheetName val="Strip_Plan1"/>
      <sheetName val="Major_Items1"/>
      <sheetName val="Cost_of_equip,fabrication1"/>
      <sheetName val="Late_start1"/>
      <sheetName val="early_start1"/>
      <sheetName val="Q_Baricade1"/>
      <sheetName val="Q_HR1"/>
      <sheetName val="Equip_Depl1"/>
      <sheetName val="R-Void_Slab1"/>
      <sheetName val="R_-_portal1"/>
      <sheetName val="R_CLC1"/>
      <sheetName val="P-Ins_&amp;_Bonds1"/>
      <sheetName val="P_Staff_fac1"/>
      <sheetName val="P-Site_fac1"/>
      <sheetName val="P-Clients_fac1"/>
      <sheetName val="P_Cash_Flow1"/>
      <sheetName val="Input_footings"/>
      <sheetName val="SinglePeir_Input"/>
      <sheetName val="Conc rate analysis"/>
      <sheetName val="Bill No.5C"/>
      <sheetName val="Bill No. 5D"/>
      <sheetName val="Bill No. 5E"/>
      <sheetName val="Bill No.5F"/>
      <sheetName val="Bill No.10"/>
      <sheetName val="Bill No.13"/>
      <sheetName val="Payment Summary"/>
      <sheetName val="Abstract-BOQ"/>
      <sheetName val="Pg No"/>
      <sheetName val="Consumption"/>
      <sheetName val="Consump %"/>
      <sheetName val="B&amp;U Abs"/>
      <sheetName val="Royalty"/>
      <sheetName val="B&amp;U"/>
      <sheetName val="B&amp;U-Rebar"/>
      <sheetName val="RE Wall"/>
      <sheetName val="RE Emb-10+"/>
      <sheetName val="RE Block Ere-10+"/>
      <sheetName val="RE FM -10+"/>
      <sheetName val="RE Fill-10+"/>
      <sheetName val="RE Ere-11"/>
      <sheetName val="RE Fill-11"/>
      <sheetName val="RE FM-11"/>
      <sheetName val="RE Emb 11+"/>
      <sheetName val="RE Block Ere-16+"/>
      <sheetName val="RE FM-16"/>
      <sheetName val="RE Fill-16+"/>
      <sheetName val="RE EMB-16"/>
      <sheetName val="RE EMB-31+"/>
      <sheetName val="RE Block Ere-31+"/>
      <sheetName val="RE FM-31+"/>
      <sheetName val="RE Fill-31+"/>
      <sheetName val="RE Block-cas"/>
      <sheetName val="RE Pannel-cas"/>
      <sheetName val="Abstract of Escalation"/>
      <sheetName val="Escalation-Cement"/>
      <sheetName val="Escalation-Steel"/>
      <sheetName val="Escalation-Diesel"/>
      <sheetName val="Invoice Details-1"/>
      <sheetName val="Invoice Details-2"/>
      <sheetName val="Invoice Details-3"/>
      <sheetName val="Invoice Details-5"/>
      <sheetName val="Secured Mat. Advance"/>
      <sheetName val="Invoice Details-9"/>
      <sheetName val="AS 7"/>
      <sheetName val="AS 7 (REV)"/>
      <sheetName val="BOQ (REV)"/>
      <sheetName val="Conc rate analysisa"/>
      <sheetName val="Conc rate analysis (Dust)"/>
      <sheetName val="Shear at Sections"/>
      <sheetName val="FENCING"/>
      <sheetName val="19-PERF"/>
      <sheetName val=" _x0000__x001b__x0000__x0006__x0000__x0006__x0000__x0008__x0000_ _x0000__x0000_"/>
      <sheetName val="ESIC_DEDN_"/>
      <sheetName val="Kalk_50"/>
      <sheetName val="E6"/>
      <sheetName val="E8"/>
      <sheetName val="E11"/>
      <sheetName val="C_P_ BOQ"/>
      <sheetName val="WG-Assumptions"/>
      <sheetName val="Breakeven Analysis Data-MOD1"/>
      <sheetName val="Spiral StairCase"/>
      <sheetName val="GLBR-Flat"/>
      <sheetName val="GLBR-Doome"/>
      <sheetName val="Sump-Flat"/>
      <sheetName val="LAZ"/>
      <sheetName val="Collection Well-girder"/>
      <sheetName val="OHSR-Lt"/>
      <sheetName val="EW Pipeline"/>
      <sheetName val="General Items."/>
      <sheetName val="Cement Steel Sump GLSR "/>
      <sheetName val="MS2375 -14.2 mm"/>
      <sheetName val="MS2375-18mm"/>
      <sheetName val="MS 2375-20mm"/>
      <sheetName val="MS 300"/>
      <sheetName val="MS-700"/>
      <sheetName val="ladder"/>
      <sheetName val="Flgs"/>
      <sheetName val="Dummmplates"/>
      <sheetName val="CCvr Dsh"/>
      <sheetName val="RG EJ"/>
      <sheetName val="DI Valves"/>
      <sheetName val="MS2000"/>
      <sheetName val="Gudipally OHBR"/>
      <sheetName val="Gudipalli covered habs"/>
      <sheetName val="Manthati OHBR"/>
      <sheetName val="Manthati covered habs"/>
      <sheetName val="Kummera OHBR"/>
      <sheetName val="Kummera covered habs "/>
      <sheetName val="Bjnply OHBR"/>
      <sheetName val="Bijinepally covered habs"/>
      <sheetName val="Manganur OHBR"/>
      <sheetName val="Manganur covered habs"/>
      <sheetName val="Vattem Covered Habitations"/>
      <sheetName val="Vattem OHBR"/>
      <sheetName val="Ippalapally Covered Habitations"/>
      <sheetName val="Ippalapally OHBR"/>
      <sheetName val="Pullagiri OHBR"/>
      <sheetName val="Pullagiri covered habs"/>
      <sheetName val="abst seg w"/>
      <sheetName val="abst dia w"/>
      <sheetName val="for abstract"/>
      <sheetName val="Pumping Main"/>
      <sheetName val="designs 1"/>
      <sheetName val="sump@Lattupally"/>
      <sheetName val="sump@gangaram"/>
      <sheetName val="Pedestals &amp; Thrust blocks"/>
      <sheetName val="1644 Habs"/>
      <sheetName val="1646 Habs "/>
      <sheetName val="ABSTRACT2"/>
      <sheetName val="MS 1600-12 "/>
      <sheetName val="MS 1400-12"/>
      <sheetName val="MS 1850"/>
      <sheetName val="MS 1800.."/>
      <sheetName val="MS 1900.."/>
      <sheetName val="MS 2100-.."/>
      <sheetName val="MS 2300-.."/>
      <sheetName val="MS 2375-24"/>
      <sheetName val="Cment Steel Bldg Cwall sew gen"/>
      <sheetName val="E W GLSR"/>
      <sheetName val="EW Sew Ws r2"/>
      <sheetName val="Grill &amp; Saddle"/>
      <sheetName val="MS 1100-10"/>
      <sheetName val="MS 1500 Epoxy"/>
      <sheetName val="MS 1400"/>
      <sheetName val="MS 1100 epoxy"/>
      <sheetName val="MS 1200 epoxy"/>
      <sheetName val="MS 1400 epoxy"/>
      <sheetName val="MS 2200"/>
      <sheetName val="MS 800"/>
      <sheetName val="MS 600"/>
      <sheetName val="MS 1200-14"/>
      <sheetName val="AV Valves"/>
      <sheetName val="DI P.N 1.6"/>
      <sheetName val="MS-EWE"/>
      <sheetName val="Estt"/>
      <sheetName val="Ms specials"/>
      <sheetName val="Data for BWSC pipes"/>
      <sheetName val="low&amp;joint"/>
      <sheetName val="CPO"/>
      <sheetName val="Detailed cum Abstract Estimate"/>
      <sheetName val="segments-details"/>
      <sheetName val="habs-list"/>
      <sheetName val="com_st_PM"/>
      <sheetName val="comst_GM"/>
      <sheetName val="G_R_P"/>
      <sheetName val="com_st_PM1"/>
      <sheetName val="comst_GM1"/>
      <sheetName val="G_R_P1"/>
      <sheetName val="maya"/>
      <sheetName val="com_st_PM5"/>
      <sheetName val="comst_GM5"/>
      <sheetName val="G_R_P5"/>
      <sheetName val="Road_Detail_Est_2"/>
      <sheetName val="Road_data2"/>
      <sheetName val="com_st_PM3"/>
      <sheetName val="comst_GM3"/>
      <sheetName val="G_R_P3"/>
      <sheetName val="com_st_PM2"/>
      <sheetName val="comst_GM2"/>
      <sheetName val="G_R_P2"/>
      <sheetName val="Road_Detail_Est_"/>
      <sheetName val="com_st_PM4"/>
      <sheetName val="comst_GM4"/>
      <sheetName val="G_R_P4"/>
      <sheetName val="Road_Detail_Est_1"/>
      <sheetName val="Road_data1"/>
      <sheetName val="EDWise"/>
      <sheetName val="Zi-co"/>
      <sheetName val="SSR 2010-11 Rates"/>
      <sheetName val="_x0000_V_x0000_O_x0000_I_x0000_L_x0000_S_x0000_I_x0000_N_x0000_G_x0000_R_x0000_A_x0000_M_x0000_._x0000_X_x0000_L_x0000_S_x0000_"/>
      <sheetName val="Est."/>
      <sheetName val=" "/>
      <sheetName val="conveyance"/>
      <sheetName val="Civil SSR"/>
      <sheetName val="WS SSR"/>
      <sheetName val="Joinery"/>
      <sheetName val="WS-Tresury"/>
      <sheetName val="Dt-Tresury"/>
      <sheetName val="Sports com-Internal -Det  (2)"/>
      <sheetName val="VC Chamber -Internal -Det "/>
      <sheetName val="COmm -Internal -Det"/>
      <sheetName val="Detailed-External (2)"/>
      <sheetName val="Data -Hostel Building  (2)"/>
      <sheetName val="Est. Expansion joint "/>
      <sheetName val="Sub-estimate electrical"/>
      <sheetName val="LEAD- "/>
      <sheetName val="Rates SSR 2008-09"/>
      <sheetName val="Toilet block "/>
      <sheetName val="Bore well &amp; Motor"/>
      <sheetName val="Sub-estimate for Sanitary &amp; Int"/>
      <sheetName val="Compound wall "/>
      <sheetName val="Doors &amp; Windows "/>
      <sheetName val="MS Windows"/>
      <sheetName val="PH-6x4"/>
      <sheetName val="PH-4X3"/>
      <sheetName val="Watchman Qrters."/>
      <sheetName val="M F ROOM"/>
      <sheetName val="Non-DI "/>
      <sheetName val="temp-SDData (2)"/>
      <sheetName val="E- DATA "/>
      <sheetName val="W.E"/>
      <sheetName val="CS "/>
      <sheetName val="DW-Data"/>
      <sheetName val="Gf-toilet-electr"/>
      <sheetName val="G.Floor-tb"/>
      <sheetName val="GF rear"/>
      <sheetName val="FF rear"/>
      <sheetName val="S-Tank-100"/>
      <sheetName val="EWSA"/>
      <sheetName val="S&amp;WS (2)"/>
      <sheetName val="Top Cover"/>
      <sheetName val="comp abst (3)"/>
      <sheetName val="comp abst (2)"/>
      <sheetName val="ext-drainag (2)"/>
      <sheetName val="K &amp; D (D)"/>
      <sheetName val="School Builidng"/>
      <sheetName val="STAFF QTRS"/>
      <sheetName val="Internal Electrical"/>
      <sheetName val="SCH-ELE"/>
      <sheetName val="Dormitory-ele"/>
      <sheetName val="Staff-Ele"/>
      <sheetName val="PrlQ-Ele"/>
      <sheetName val="K&amp;D-Ele"/>
      <sheetName val="Ele-Dor"/>
      <sheetName val="Est-Ele(School)"/>
      <sheetName val="WS (Sch)"/>
      <sheetName val="WS Dor"/>
      <sheetName val="WS - Kit "/>
      <sheetName val="Ele K&amp; D"/>
      <sheetName val="Principal Quarters"/>
      <sheetName val="WS - Prll"/>
      <sheetName val="Ele Prl Q"/>
      <sheetName val="Teaching Staff (d) (2)"/>
      <sheetName val="WS - TStaff"/>
      <sheetName val="EleTStaf"/>
      <sheetName val="Road "/>
      <sheetName val="Sump (2)"/>
      <sheetName val="Ele"/>
      <sheetName val="Deviationstate"/>
      <sheetName val="comp furni"/>
      <sheetName val="Comparative_ Compundwall"/>
      <sheetName val="Borewall"/>
      <sheetName val="comp abst"/>
      <sheetName val="New Comp School "/>
      <sheetName val="Comparative_ SCHOOL"/>
      <sheetName val="Comparative_ k&amp;D"/>
      <sheetName val="Comparative_ Doritary"/>
      <sheetName val="Comparative_ SUMP"/>
      <sheetName val="Steel details"/>
      <sheetName val="Clinic (D)"/>
      <sheetName val="Teaching Staff (d)"/>
      <sheetName val="STank200"/>
      <sheetName val="STank100"/>
      <sheetName val="OHSR"/>
      <sheetName val="Inter School "/>
      <sheetName val="Inter Dormatroy"/>
      <sheetName val="Inter Principal Qtr"/>
      <sheetName val="Inter Kit&amp; Din"/>
      <sheetName val="Inter Ecl staff Qtrs  "/>
      <sheetName val="Dormitary (GF FF SF )"/>
      <sheetName val="Inter Dormatory"/>
      <sheetName val="est(mord)"/>
      <sheetName val="Lead statement -IRC"/>
      <sheetName val="ins"/>
      <sheetName val="f1dup"/>
      <sheetName val="F1"/>
      <sheetName val="f2adupli"/>
      <sheetName val="F2A"/>
      <sheetName val="f4dup"/>
      <sheetName val="F4"/>
      <sheetName val="detailddup"/>
      <sheetName val="data1"/>
      <sheetName val="datadupli"/>
      <sheetName val="inspection"/>
      <sheetName val="lead1"/>
      <sheetName val="leadsdup"/>
      <sheetName val="F2B"/>
      <sheetName val="RLs"/>
      <sheetName val="Levels (2)"/>
      <sheetName val="mother"/>
      <sheetName val="3060"/>
      <sheetName val="3090"/>
      <sheetName val="3120"/>
      <sheetName val="3150"/>
      <sheetName val="3180"/>
      <sheetName val="3210"/>
      <sheetName val="3240"/>
      <sheetName val="3270"/>
      <sheetName val="3300"/>
      <sheetName val="3330"/>
      <sheetName val="3360"/>
      <sheetName val="3390"/>
      <sheetName val="3420"/>
      <sheetName val="3450"/>
      <sheetName val="3480"/>
      <sheetName val="3510"/>
      <sheetName val="3540"/>
      <sheetName val="3570"/>
      <sheetName val="3600"/>
      <sheetName val="3630"/>
      <sheetName val="3660"/>
      <sheetName val="3690"/>
      <sheetName val="3720"/>
      <sheetName val="3750"/>
      <sheetName val="3780"/>
      <sheetName val="3810"/>
      <sheetName val="3840"/>
      <sheetName val="3870"/>
      <sheetName val="3900"/>
      <sheetName val="3930"/>
      <sheetName val="3960"/>
      <sheetName val="3990"/>
      <sheetName val="4020"/>
      <sheetName val="4050"/>
      <sheetName val="4080"/>
      <sheetName val="4110"/>
      <sheetName val="4140"/>
      <sheetName val="4170"/>
      <sheetName val="4200"/>
      <sheetName val="4230"/>
      <sheetName val="4260"/>
      <sheetName val="4290"/>
      <sheetName val="4320"/>
      <sheetName val="4350"/>
      <sheetName val="4380"/>
      <sheetName val="4400"/>
      <sheetName val="4410"/>
      <sheetName val="4440"/>
      <sheetName val="4470"/>
      <sheetName val="4500"/>
      <sheetName val="4530"/>
      <sheetName val="4560"/>
      <sheetName val="4590"/>
      <sheetName val="4620"/>
      <sheetName val="4650"/>
      <sheetName val="4680"/>
      <sheetName val="4710"/>
      <sheetName val="4740"/>
      <sheetName val="4770"/>
      <sheetName val="4800"/>
      <sheetName val="4830"/>
      <sheetName val="4860"/>
      <sheetName val="4890"/>
      <sheetName val="4920"/>
      <sheetName val="4930"/>
      <sheetName val="4940"/>
      <sheetName val="Electrification"/>
      <sheetName val="Supplemantal - Data"/>
      <sheetName val="Lead Statement 2005-06 1st  Qtr"/>
      <sheetName val="Rates 2005-06 ...."/>
      <sheetName val="Lead Statement 2005-06 2nd Qtr."/>
      <sheetName val="Lead Statement 2005-06 3rd Qtr."/>
      <sheetName val="Lead Statement 2005-06 4th Qtr."/>
      <sheetName val="Rates 2005-06 "/>
      <sheetName val="Lead Statement 2006-07 1, 2, 3"/>
      <sheetName val="Rates 2006-07 1, 2, 3"/>
      <sheetName val="Rates 2006-07 4th"/>
      <sheetName val="Lead Statement 2006-07 4"/>
      <sheetName val="Lead Statement 2007-08 1st Qtr."/>
      <sheetName val="Rates 2007-08 1st"/>
      <sheetName val="Lead Statement 2007-08 2nd "/>
      <sheetName val="Rates 2007-08 2nd"/>
      <sheetName val="Lead Statement 2007-08 3rd"/>
      <sheetName val="Rates 2007-08 3rd "/>
      <sheetName val="Lead Statement 2007-08 4th "/>
      <sheetName val="Rates 2007-08 4th"/>
      <sheetName val="Bridge Data 2006-07"/>
      <sheetName val="Bridge Data 2007-08"/>
      <sheetName val="Lead  07-08 3rd Q Appr. "/>
      <sheetName val="BTR  2007-08 3rd Qtr. "/>
      <sheetName val="Appr. Data 2007-08 3rd Qtr"/>
      <sheetName val="Approaches Origl Align 1 (4)"/>
      <sheetName val="Bridge over all Qtys. "/>
      <sheetName val="Bri. Abs.Est.Agt.Prd SSR 05-06"/>
      <sheetName val="Bri. Abs.Est.Agt.Prd SSR 06-07"/>
      <sheetName val="Bri. Abs.Est. SSR 2007-08"/>
      <sheetName val="Appr. Abs.Est. SSR 2007-08 "/>
      <sheetName val="Comparative Statement "/>
      <sheetName val="Comp. Abst. "/>
      <sheetName val="Qty. as per WE II &amp; Prev. SSR "/>
      <sheetName val="repairs"/>
      <sheetName val="CAMPARATIVE STATEMENT          "/>
      <sheetName val="Electrification "/>
      <sheetName val="Ground Floor "/>
      <sheetName val="First Floor "/>
      <sheetName val="Second Floor"/>
      <sheetName val="Third Floor "/>
      <sheetName val="E- DATA"/>
      <sheetName val="Ele-data1"/>
      <sheetName val="ws data "/>
      <sheetName val="PQ-Sum"/>
      <sheetName val="PQ-Civil"/>
      <sheetName val="PQ-GF-1st"/>
      <sheetName val="PQ-FF-2nd"/>
      <sheetName val="TS-Sum"/>
      <sheetName val="TS-Civil"/>
      <sheetName val="TS-Stilt-1st"/>
      <sheetName val="TS-FF-2nd"/>
      <sheetName val="TS-SF-3rd"/>
      <sheetName val="TS-TF-4th"/>
      <sheetName val="TS-Fourth-5th"/>
      <sheetName val="TS-Fifth-6th"/>
      <sheetName val="TS-Sixth-7th"/>
      <sheetName val="Shed-Sum"/>
      <sheetName val="Shed-Civil"/>
      <sheetName val="Shed-GF-1st"/>
      <sheetName val="Building Datas"/>
      <sheetName val="centering"/>
      <sheetName val="40KL-250KL Estimate &amp; data"/>
      <sheetName val="CI specials for OHSR"/>
      <sheetName val="Main. Est."/>
      <sheetName val="SB GF &amp; FF"/>
      <sheetName val="SB SF"/>
      <sheetName val="WS SB"/>
      <sheetName val="ELE SB"/>
      <sheetName val="DB GF &amp; FF"/>
      <sheetName val="DB SF"/>
      <sheetName val="WS DB"/>
      <sheetName val="ELE DB"/>
      <sheetName val="DINING &amp; KITCHEN"/>
      <sheetName val="WS D&amp;K"/>
      <sheetName val="ELE DNG &amp; KTC"/>
      <sheetName val="PRNCPL QRTR"/>
      <sheetName val="WS PQ"/>
      <sheetName val="ELE PQ"/>
      <sheetName val="STAFF QRTRS"/>
      <sheetName val="WS SQ"/>
      <sheetName val="ELE SQ"/>
      <sheetName val="ST200"/>
      <sheetName val="ST100"/>
      <sheetName val="EXTRNL ELCTFCTN"/>
      <sheetName val="EXT DRAIN"/>
      <sheetName val="CC road (2)"/>
      <sheetName val="Bore Well "/>
      <sheetName val="seignerage"/>
      <sheetName val="C C Road "/>
      <sheetName val="El Data (2)"/>
      <sheetName val="iosum"/>
      <sheetName val="172"/>
      <sheetName val="bom US"/>
      <sheetName val="pwrsum"/>
      <sheetName val="pwr "/>
      <sheetName val="24VBPS"/>
      <sheetName val="HPMPS"/>
      <sheetName val="LUs"/>
      <sheetName val="Std"/>
      <sheetName val="Estimate-Civil"/>
      <sheetName val="det-qty"/>
      <sheetName val="for C1 India"/>
      <sheetName val="SANI DET"/>
      <sheetName val="Final AB"/>
      <sheetName val="Labul1"/>
      <sheetName val="G - AB WE (3)"/>
      <sheetName val="G - B GF"/>
      <sheetName val="ABS GF"/>
      <sheetName val="GF Detailed"/>
      <sheetName val="CS GF "/>
      <sheetName val="ABS FF"/>
      <sheetName val="FF Detailed"/>
      <sheetName val="CS FF"/>
      <sheetName val="S. Tank"/>
      <sheetName val="CS S Tank"/>
      <sheetName val="WS Detailed"/>
      <sheetName val="supl.data-2"/>
      <sheetName val="Est- orgnl"/>
      <sheetName val="Ele-est"/>
      <sheetName val="SD"/>
      <sheetName val="RE- 9lakhs"/>
      <sheetName val="CS GF"/>
      <sheetName val="WE-1"/>
      <sheetName val="SD Door"/>
      <sheetName val="SD3"/>
      <sheetName val="comp.st."/>
      <sheetName val="label"/>
      <sheetName val="Augu"/>
      <sheetName val="Furniture"/>
      <sheetName val="El Data old"/>
      <sheetName val="MS Doors"/>
      <sheetName val="MS Ventilators"/>
      <sheetName val="Sant"/>
      <sheetName val="Check_Slip"/>
      <sheetName val="Data_Base"/>
      <sheetName val="Templates"/>
      <sheetName val="Conveyance_Rates"/>
      <sheetName val="Conveyance_Table"/>
      <sheetName val="Est_amt_text"/>
      <sheetName val="Labour_Charges"/>
      <sheetName val="Labour_Charges(detl)"/>
      <sheetName val="Core_SSR"/>
      <sheetName val="Abst (2)"/>
      <sheetName val="SF"/>
      <sheetName val="WS&amp;S"/>
      <sheetName val="Bore"/>
      <sheetName val="DB(CIV)"/>
      <sheetName val="Dor Civ"/>
      <sheetName val="DB(WS)"/>
      <sheetName val="DB(IE)"/>
      <sheetName val="Class - IV"/>
      <sheetName val="Class IV"/>
      <sheetName val="CLASS IV(WS)"/>
      <sheetName val="CLASS IV(IE)"/>
      <sheetName val="Security room"/>
      <sheetName val="Generator room"/>
      <sheetName val="First FL (2)"/>
      <sheetName val="GROUND FL"/>
      <sheetName val="First FL"/>
      <sheetName val="Detail cum Abstract"/>
      <sheetName val="Details."/>
      <sheetName val="model door 4X2.7"/>
      <sheetName val="Country Wood Doors (2)"/>
      <sheetName val="Country Wood Doors"/>
      <sheetName val="MS D&amp;W"/>
      <sheetName val="El Data1"/>
      <sheetName val="El Data - Final"/>
      <sheetName val="D&amp;W - EE"/>
      <sheetName val="Sal DW"/>
      <sheetName val="Specification Report (2)"/>
      <sheetName val="FINAL ABSTRACT (2)"/>
      <sheetName val="Addl.Dormitory-GF"/>
      <sheetName val="SW Hostel"/>
      <sheetName val="Addl.Dormitory-FF"/>
      <sheetName val="Addl.Dormitory-SF"/>
      <sheetName val="Septic tank"/>
      <sheetName val="Ele Est"/>
      <sheetName val="WS &amp; S Est"/>
      <sheetName val="D&amp;W DATA sdsd"/>
      <sheetName val="Total Abst"/>
      <sheetName val="18 rooms estimate 1 "/>
      <sheetName val="6 rooms estimate 2"/>
      <sheetName val="GGGGG"/>
      <sheetName val="TENDER"/>
      <sheetName val="ABST "/>
      <sheetName val="ACR"/>
      <sheetName val="ACR 6 ROOMS"/>
      <sheetName val="ACR 12 ROOMS"/>
      <sheetName val="RUNNING WATER"/>
      <sheetName val="eletrical"/>
      <sheetName val="sump &amp; drinking water"/>
      <sheetName val="toilets girls"/>
      <sheetName val="Dilapilated Building"/>
      <sheetName val="ro plant est"/>
      <sheetName val="Cover  (2)"/>
      <sheetName val="3 rooms estimate 3"/>
      <sheetName val="2 rooms 1st Floor 4"/>
      <sheetName val="2 rooms 1st Floor  16.00 Lks 5 "/>
      <sheetName val="Seigneorage"/>
      <sheetName val="CD-Abs"/>
      <sheetName val="1v-1000"/>
      <sheetName val="1v-600"/>
      <sheetName val="NP3 pipes"/>
      <sheetName val="NP3 collars"/>
      <sheetName val="Part-A"/>
      <sheetName val="upload sheet"/>
      <sheetName val="2V"/>
      <sheetName val="1V"/>
      <sheetName val="1V-1.0 dia"/>
      <sheetName val="2V-1.0 dia"/>
      <sheetName val="CC Pavement"/>
      <sheetName val="TD"/>
      <sheetName val="G F"/>
      <sheetName val="G F tOT"/>
      <sheetName val="F F TOT)"/>
      <sheetName val="Elei"/>
      <sheetName val="Sani &amp; W S phase "/>
      <sheetName val="G FTotal"/>
      <sheetName val="F F total"/>
      <sheetName val="Electrical Total"/>
      <sheetName val="Sani &amp; W Supply Total"/>
      <sheetName val="BOQ for package"/>
      <sheetName val="BOQ (SP)"/>
      <sheetName val="BOQ (SP for package)"/>
      <sheetName val="BR (SP)"/>
      <sheetName val="Sani &amp; W S phase 1"/>
      <sheetName val="steel calculation"/>
      <sheetName val="M.Books "/>
      <sheetName val="CM Consumption "/>
      <sheetName val="M.Dates"/>
      <sheetName val="1st bill before 94 GO "/>
      <sheetName val="1st bill Club "/>
      <sheetName val="1st bill 94 GO"/>
      <sheetName val="Rates 2006-07"/>
      <sheetName val="2nd bill "/>
      <sheetName val="LEAD 06-07"/>
      <sheetName val="3rd bill"/>
      <sheetName val="Rates 2007-08"/>
      <sheetName val="4th bill "/>
      <sheetName val="LEAD 07-08"/>
      <sheetName val="Data 07-08 "/>
      <sheetName val="LEAD 08-09"/>
      <sheetName val="Data 08-09"/>
      <sheetName val="N Data"/>
      <sheetName val="Est (5)"/>
      <sheetName val="Est (4)"/>
      <sheetName val="Est (3)"/>
      <sheetName val="CCB"/>
      <sheetName val="Q"/>
      <sheetName val="Deviation"/>
      <sheetName val="O Data"/>
      <sheetName val="Check Slip"/>
      <sheetName val="Exp"/>
      <sheetName val="Cemet"/>
      <sheetName val="Data (Bui)"/>
      <sheetName val="  ¢_x0002_&amp;_x0000__x0000__x0000_ú5#_x0000__x0000__x0000__x0000__x0000__x0000__x0000_"/>
      <sheetName val=" DATE WISE PROGRAMME"/>
      <sheetName val="VALUE UPTO MARCH"/>
      <sheetName val=" DATE WISE PROGRAMME (SITE)"/>
      <sheetName val="VALUE UPTO MARCH (site)"/>
      <sheetName val="VALUE UPTO MARCH3"/>
      <sheetName val="VALUE UPTO MARCH (site) (2)"/>
      <sheetName val="2F8"/>
      <sheetName val="2F4A"/>
      <sheetName val="List of roads"/>
      <sheetName val="Name"/>
      <sheetName val="I.P"/>
      <sheetName val="InputData"/>
      <sheetName val="Traffic-C"/>
      <sheetName val="Traffic - Design"/>
      <sheetName val="Pavement"/>
      <sheetName val="road abstract "/>
      <sheetName val="F 6"/>
      <sheetName val="Road Lead"/>
      <sheetName val="F8 - Road"/>
      <sheetName val="2F6-1"/>
      <sheetName val="lead Plains"/>
      <sheetName val="lead Hills"/>
      <sheetName val="Hire labor"/>
      <sheetName val="CD Lead"/>
      <sheetName val="CD Data"/>
      <sheetName val="F8 - CD "/>
      <sheetName val="Abs 1.5"/>
      <sheetName val="slab 0-1"/>
      <sheetName val="Drg 1.5"/>
      <sheetName val="CD 1.5"/>
      <sheetName val="Abs 2.0"/>
      <sheetName val="CD 2.0"/>
      <sheetName val="Drg2.0"/>
      <sheetName val="CD 2 (2)"/>
      <sheetName val="Abs Causeway"/>
      <sheetName val="CD Causeway"/>
      <sheetName val="Drg 3.0"/>
      <sheetName val="Abs 5.0"/>
      <sheetName val="CD 5.0"/>
      <sheetName val="Drg 5.0"/>
      <sheetName val="causeway"/>
      <sheetName val="Hway material"/>
      <sheetName val="Hire n Labour"/>
      <sheetName val="Abs Pipeculvert"/>
      <sheetName val="Pipe Culvert"/>
      <sheetName val="Abs Prot work"/>
      <sheetName val="Prot works"/>
      <sheetName val="SoR9-10"/>
      <sheetName val="99(53)"/>
      <sheetName val="f six"/>
      <sheetName val="Pro C"/>
      <sheetName val="F 7(Pipecul)"/>
      <sheetName val="2F1"/>
      <sheetName val="2F2A"/>
      <sheetName val="2F2B"/>
      <sheetName val="2F4"/>
      <sheetName val="F 7(1.5)"/>
      <sheetName val="F 7(2.0)"/>
      <sheetName val="F 7(3.0)"/>
      <sheetName val="F 7(5.0)"/>
      <sheetName val="F 8 road"/>
      <sheetName val="F8 CD"/>
      <sheetName val="PIPE 0-1"/>
      <sheetName val="PIPE SINGLE ROW ABSTRACT"/>
      <sheetName val="Main Data"/>
      <sheetName val="CD detail"/>
      <sheetName val="CD Abstract"/>
      <sheetName val="Pavement (2)"/>
      <sheetName val="Vertical grade"/>
      <sheetName val="V.Curve"/>
      <sheetName val="Rwall design"/>
      <sheetName val="F - 1"/>
      <sheetName val="F - 2A"/>
      <sheetName val="F - 2B"/>
      <sheetName val="F - 4"/>
      <sheetName val="HPCL_Vizag"/>
      <sheetName val="HPCL_Mumbai"/>
      <sheetName val="BharatPaterolium_RaipurDepot"/>
      <sheetName val="BharatPaterolium_Mumbai"/>
      <sheetName val="Bill1 Measurement"/>
      <sheetName val="1-2 Miscil"/>
      <sheetName val="2a Main Road"/>
      <sheetName val="VOLUME"/>
      <sheetName val="2aa excavation"/>
      <sheetName val="subgrade"/>
      <sheetName val="BM (O)"/>
      <sheetName val="BC (O)"/>
      <sheetName val="BBM (O)"/>
      <sheetName val="SCARIFYING"/>
      <sheetName val="2C structure length"/>
      <sheetName val="3a Pipe CULVERT"/>
      <sheetName val="3c box culvert"/>
      <sheetName val="8 Misc"/>
      <sheetName val="9-10 Junctions &amp; Retain"/>
      <sheetName val="Light"/>
      <sheetName val="Drainage"/>
      <sheetName val="17to21 Road Furniture"/>
      <sheetName val="Utility shifting"/>
      <sheetName val="maint-cost."/>
      <sheetName val="main-ann"/>
      <sheetName val="main-spl"/>
      <sheetName val="F-2A"/>
      <sheetName val="F-2B"/>
      <sheetName val="F-4"/>
      <sheetName val="F-4 (A)"/>
      <sheetName val="F-6"/>
      <sheetName val="F-7"/>
      <sheetName val="F-8"/>
      <sheetName val="F-9"/>
      <sheetName val="Lead stat"/>
      <sheetName val="SoR7-8"/>
      <sheetName val="Specifications"/>
      <sheetName val="ODR-24-PBK"/>
      <sheetName val="ODR-23-DPV"/>
      <sheetName val="ODR-22-KAS"/>
      <sheetName val="ODR-21-ACG"/>
      <sheetName val="ODR-20-PCFR"/>
      <sheetName val="ODR-19-KSD"/>
      <sheetName val="ODR-18-PV"/>
      <sheetName val="ODR-17-SA"/>
      <sheetName val="ODR-16-KSS"/>
      <sheetName val="ODR-15-CV"/>
      <sheetName val="ODR-14-KAK"/>
      <sheetName val="ODR-13-VA"/>
      <sheetName val="ODR-12-KKV"/>
      <sheetName val="ODR-11-SKA"/>
      <sheetName val="ODR-10-MA"/>
      <sheetName val="ODR-9-KR"/>
      <sheetName val="ODR-8-SK"/>
      <sheetName val="ODR-7-PPE"/>
      <sheetName val="ODR-6-TP"/>
      <sheetName val="ODR-5-RGG"/>
      <sheetName val="ODR-4-VKARADI"/>
      <sheetName val="ODR-3-KV"/>
      <sheetName val="ODR-2-PDK"/>
      <sheetName val="ODR-1-VK"/>
      <sheetName val="MDR-4-PPP"/>
      <sheetName val="MDR-3-KSG"/>
      <sheetName val="MDR-2-PP"/>
      <sheetName val="List of Road"/>
      <sheetName val="MDR-1-KK"/>
      <sheetName val="SH-6-PAP"/>
      <sheetName val="SH-5-PCF"/>
      <sheetName val="SH-4-UP"/>
      <sheetName val="SH-3-PD"/>
      <sheetName val="SH-2-KA"/>
      <sheetName val="SH-1-ATPC"/>
      <sheetName val="New RMR 2014-15"/>
      <sheetName val="ST-O"/>
      <sheetName val="ST-I"/>
      <sheetName val="CG -St"/>
      <sheetName val="INN-CB"/>
      <sheetName val="slab-st"/>
      <sheetName val="mesh"/>
      <sheetName val="BOQ-Highways"/>
      <sheetName val="BOQ-Structures"/>
      <sheetName val="BOQ-Balance"/>
      <sheetName val="Quotation"/>
      <sheetName val="CPWD"/>
      <sheetName val="Partly-Quotation"/>
      <sheetName val="formula"/>
      <sheetName val="Electrical (2)"/>
      <sheetName val="Sqn_Abs"/>
      <sheetName val="Sqn-Abs"/>
      <sheetName val="Material Requirement"/>
      <sheetName val="Data-I"/>
      <sheetName val="Data-II"/>
      <sheetName val="mem_property"/>
      <sheetName val="basic_data"/>
      <sheetName val="2.civil-RA"/>
      <sheetName val="2_civil_RA"/>
      <sheetName val="1.Civil-RA"/>
      <sheetName val="INPUT_copy"/>
      <sheetName val="Forms"/>
      <sheetName val="Base_data_Print"/>
      <sheetName val="ABSTRACT_L&amp;H"/>
      <sheetName val="CC RMR."/>
      <sheetName val="RMR_cmp"/>
      <sheetName val="BIT"/>
      <sheetName val="Mixinplace"/>
      <sheetName val="hrs_BT_metal"/>
      <sheetName val="BC50"/>
      <sheetName val="16.09.2012"/>
      <sheetName val="Plantmix"/>
      <sheetName val="CC Data"/>
      <sheetName val="EW Labour Rate"/>
      <sheetName val="Quarry Map PCF 1-4 - 10-0"/>
      <sheetName val="Lead 4-0 - 5-5"/>
      <sheetName val="Average Rate Analysis 4-0 - 6-0"/>
      <sheetName val="Detail 4-0 - 6-0"/>
      <sheetName val="Main Abstract 4-0 - 6-0"/>
      <sheetName val="CRIDP 14-15"/>
      <sheetName val="Detail 4-10"/>
      <sheetName val="1 Line 4-10-0"/>
      <sheetName val="Lead 5-5 - 7-0"/>
      <sheetName val="Average Rate Analysis 6-8"/>
      <sheetName val="Detail 6-8"/>
      <sheetName val="Main Abstract 6-8"/>
      <sheetName val="1 Line 5-5 - 7-0"/>
      <sheetName val="Led 7-0 - 8-5"/>
      <sheetName val="Average Rate Analysis 8-8-10-0+"/>
      <sheetName val="Detail 8-8-10-0"/>
      <sheetName val="Main Abstract8-8-10-0"/>
      <sheetName val="1 Line 7-0 - 8-5"/>
      <sheetName val="Lead 8-5 - 10-0"/>
      <sheetName val="Average Rate Analysis 8-5 - 10-"/>
      <sheetName val="Detail 8-5-10-0"/>
      <sheetName val="Main Abstract 8-5 - 10-0"/>
      <sheetName val="1 Line 8-5 - 10-0"/>
      <sheetName val="Quarry Map 10-15-6"/>
      <sheetName val="Lead 10-15-6"/>
      <sheetName val="Average Rate Analysis 10-15-6"/>
      <sheetName val="Detail 10-15-6"/>
      <sheetName val="Main Abstract 10-15-6"/>
      <sheetName val="Detail 10-0 - 10-2"/>
      <sheetName val="1 Line 10-15-6"/>
      <sheetName val="Quarry Map 10-8-12-4"/>
      <sheetName val="Lead 10-8-12-4"/>
      <sheetName val="Average Rate Analysis 10-8-12-4"/>
      <sheetName val="Detail 10-8-12-4"/>
      <sheetName val="Main Abstract 10-8-12-4"/>
      <sheetName val="One Line Estimate 10-8-12-4"/>
      <sheetName val="Quarry Map 0-0 -0-6"/>
      <sheetName val="Lead 0-0 - 0-6"/>
      <sheetName val="Average Rate Analysis 0-0- -0-6"/>
      <sheetName val="Detail 0-0-0-6"/>
      <sheetName val="Main Abstract 0-0-0-6"/>
      <sheetName val="One Line Estimate 0-06"/>
      <sheetName val="Lead 1-4-2-7"/>
      <sheetName val="Average Rate Analysis 1-4-2-7"/>
      <sheetName val="Detail 1-4-2-7"/>
      <sheetName val="Main Abstract 1-4-2-7"/>
      <sheetName val="One Line Estimate1-4-2-7"/>
      <sheetName val="Lead 2-7-4-0"/>
      <sheetName val="Average Rate Analysis 2-7-4-0"/>
      <sheetName val="Detail 2-7-4-0"/>
      <sheetName val="Main Abstract 2-7-4-0"/>
      <sheetName val="One Line Estimate 2-7-4-0"/>
      <sheetName val="Quarry Map 29-6-32-0"/>
      <sheetName val="Lead 29-6-32-0"/>
      <sheetName val="Average Rate Analysis 29-6-32-0"/>
      <sheetName val="Detail 29-6-32-0"/>
      <sheetName val="Main Abstract 29-6-32-0"/>
      <sheetName val="Detail 29-6 32-0"/>
      <sheetName val="1 Line 29-6-32-0"/>
      <sheetName val="Quarry Map 18-20"/>
      <sheetName val="Lead 18-19"/>
      <sheetName val="Average Rate Analysis 18-19"/>
      <sheetName val="Detail 18-19"/>
      <sheetName val="Main Abstract 18-19"/>
      <sheetName val="1 line 18-19"/>
      <sheetName val="Lead 19-20"/>
      <sheetName val="Average Rate Analysis 19-20"/>
      <sheetName val="Detail 19-20"/>
      <sheetName val="Main Abstract 19-20"/>
      <sheetName val="1 Line 19-20"/>
      <sheetName val="Quarry Map 7-10"/>
      <sheetName val="Lead 7-10"/>
      <sheetName val="Average Rate Analysis 7-10"/>
      <sheetName val="Detail 7-10"/>
      <sheetName val="Main Abstract 7-10"/>
      <sheetName val="Sqn_Abs_G_6_ "/>
      <sheetName val="WO_Abs _G_2_ 6 DUs"/>
      <sheetName val="Air_Abs_G_6_ 23 DUs"/>
      <sheetName val="Case-I"/>
      <sheetName val="5 Drainage And Protctn flexible"/>
      <sheetName val="1-4 Road -Flexible"/>
      <sheetName val="TCS R1 (flexible)"/>
      <sheetName val="TCS R1"/>
      <sheetName val="1-4 Road -Rigid"/>
      <sheetName val="Case-II"/>
      <sheetName val="6. Road Furniture &amp; Misc."/>
      <sheetName val="5 Drainage &amp; Protection (rigid)"/>
      <sheetName val="Cal - 15-16"/>
      <sheetName val="Lead statement - 2015-16"/>
      <sheetName val="Lead statement - Con Pav"/>
      <sheetName val="Bitumen-2015-16"/>
      <sheetName val="Annexure-II"/>
      <sheetName val="summa"/>
      <sheetName val="Annexure-I"/>
      <sheetName val="Quotation (2)"/>
      <sheetName val="sqn_ldr_3 Unit_2_"/>
      <sheetName val="Site clearance"/>
      <sheetName val="Earthwork"/>
      <sheetName val="Subbase"/>
      <sheetName val="Bituminous"/>
      <sheetName val="junctions"/>
      <sheetName val="Traffic sign"/>
      <sheetName val="Miscellaneous"/>
      <sheetName val="Abut-9+741"/>
      <sheetName val="Cal (2)"/>
      <sheetName val="BILL NO- 1"/>
      <sheetName val="SCHEDULE NEW-1"/>
      <sheetName val="Road furnitures"/>
      <sheetName val="LENGTH (2)"/>
      <sheetName val="LENGTH"/>
      <sheetName val="SCHEDULE-H"/>
      <sheetName val="Flexible"/>
      <sheetName val="Rigid"/>
      <sheetName val="LENGTH "/>
      <sheetName val="Bill No-1&amp;2 Recons "/>
      <sheetName val="BILL NO -2 &amp;3 New construct (2)"/>
      <sheetName val="BILL NO -2 &amp;3 Geometric Improve"/>
      <sheetName val="Bill No-1&amp;2 Recons With toe "/>
      <sheetName val="Bill No-1&amp;2 Builtup withdrain d"/>
      <sheetName val="Bill No-2lane builtup drain"/>
      <sheetName val="BILL NO -2 &amp;3 cURVE PORTION"/>
      <sheetName val="existingoverlay 37-81.473"/>
      <sheetName val="Extra Widening"/>
      <sheetName val="Bill No 5 Road furnitures "/>
      <sheetName val="5)1 m height drain"/>
      <sheetName val="5.a.Foot Path"/>
      <sheetName val="0-37 CROSS DRAINAGE"/>
      <sheetName val="37-81.473 CROSS DRAINAGE"/>
      <sheetName val="5.b.Drain-jn"/>
      <sheetName val="JUNCTION&amp;Bus shel  Abs"/>
      <sheetName val="T jun-0-37"/>
      <sheetName val="Y jun- 0-37"/>
      <sheetName val="T jun-37-81.445"/>
      <sheetName val="Inter section jun-37-81.445"/>
      <sheetName val="Y jun 37-81"/>
      <sheetName val="Major-y-37-81 (2)"/>
      <sheetName val="Major T JUNCTION-37-81 "/>
      <sheetName val="Major Inters JUNCTION-37-81.445"/>
      <sheetName val="7.a)Bus Shel Det0-37"/>
      <sheetName val="1m ht Toe wall 0-37"/>
      <sheetName val="37-81.47bus shelter"/>
      <sheetName val="2m ht PCC Toe wall 0-37"/>
      <sheetName val="1m ht Toe wall 37-81473"/>
      <sheetName val="Bill No - (9 )"/>
      <sheetName val="8.c.RCC Retaining-3m ht0-37"/>
      <sheetName val="Major Right Turn"/>
      <sheetName val="8.c.RCC Retaining Wall-4m ht"/>
      <sheetName val="8.a.PCC Toe wall (2)"/>
      <sheetName val="2m ht PCC Toe wall 37-81.473"/>
      <sheetName val="8.c.RCC Retaining Wall-37-81.47"/>
      <sheetName val="Temporary "/>
      <sheetName val="RAIN WATER harvesting Pit"/>
      <sheetName val="TOLL-0-37"/>
      <sheetName val="TOLL-37-81.473"/>
      <sheetName val="TRUCKLAY 0-37"/>
      <sheetName val="TRUCKLAY37-81.473"/>
      <sheetName val="2 LANE PAVED SHOULDER"/>
      <sheetName val="******"/>
      <sheetName val="dL"/>
      <sheetName val="LLana-1"/>
      <sheetName val="LLana2"/>
      <sheetName val="Abt Foundation "/>
      <sheetName val="peir1"/>
      <sheetName val="pier Foundation"/>
      <sheetName val="pierFound1"/>
      <sheetName val="Sheet17"/>
      <sheetName val="Sheet18"/>
      <sheetName val="Sheet1a"/>
      <sheetName val="Sheet 1b"/>
      <sheetName val="Sheet1c"/>
      <sheetName val="Sheet1ca"/>
      <sheetName val="BILL NO -2 &amp;3 New construction"/>
      <sheetName val="Bill No-1&amp;2 Reconstruction"/>
      <sheetName val="existingoverlay"/>
      <sheetName val="7.bus lay -mc way"/>
      <sheetName val="7.a)Bus Shel Det"/>
      <sheetName val="T jun"/>
      <sheetName val="Y jun (2)"/>
      <sheetName val="Inter section jun (2)"/>
      <sheetName val="Major T JUNCTION"/>
      <sheetName val="8.a.PCC Toe wall"/>
      <sheetName val="8.b.PCC Toe wall =type-2"/>
      <sheetName val="8.c.RCC Retaining Wall-3m ht"/>
      <sheetName val="LA"/>
      <sheetName val="Bill No-1&amp;2 Builtup withdra (2)"/>
      <sheetName val="Bill No-1&amp;2 4-lane divided carr"/>
      <sheetName val="T jun (2)"/>
      <sheetName val="Major T JUNCTION (2)"/>
      <sheetName val="8.c.PCC Retaining Wall-3m"/>
      <sheetName val="Abutment "/>
      <sheetName val="ABS (Flex)  "/>
      <sheetName val="ABS (Rigid) "/>
      <sheetName val="A.Length"/>
      <sheetName val="BILL NO(1) - f"/>
      <sheetName val=" Fig-2.2  New construction"/>
      <sheetName val=" Fig-2.2A Reconstruction"/>
      <sheetName val="Bill No-1&amp;2 -Flexible -Rd -"/>
      <sheetName val=" Fig-2.2B Recon BOTH TOE"/>
      <sheetName val=" Fig-2.2C Recon LHS TOE"/>
      <sheetName val=" Fig-2.2D Recon RHS TOE "/>
      <sheetName val="  Fig-2.5A BUILTUP PORTION"/>
      <sheetName val="  Fig-2.5B 4 LANE DCW WITH TOE"/>
      <sheetName val=" Fig-2.5C-Overlay"/>
      <sheetName val="Extra widening width"/>
      <sheetName val="extra widening at curve"/>
      <sheetName val="  Fig-2.4A BUILTUP PORTION (2)"/>
      <sheetName val=" Fig-2.4 B Reconst wit Toe"/>
      <sheetName val="4. Road furnitures "/>
      <sheetName val="Foot Path"/>
      <sheetName val="CROSS Road CULVERT "/>
      <sheetName val="7.c Major Jn- round about"/>
      <sheetName val="Major - T junctn"/>
      <sheetName val="Major - Y junctn"/>
      <sheetName val="Major Inters JUNCTION"/>
      <sheetName val="Minor - T junctn"/>
      <sheetName val="Staggered jun "/>
      <sheetName val="Minor - Y junctn"/>
      <sheetName val="Minor - + junctn"/>
      <sheetName val="ROW &amp;LA"/>
      <sheetName val="Minor T"/>
      <sheetName val="RE WALL "/>
      <sheetName val="Minor T (2)"/>
      <sheetName val="Temporary diversion"/>
      <sheetName val="Truck Laybye"/>
      <sheetName val="Sheet3 (2)"/>
      <sheetName val=" Fig-2.4 Reconstruction"/>
      <sheetName val=" Fig-2.2B-Overlay "/>
      <sheetName val="  Fig-2.4 A BUILTUP PORTION"/>
      <sheetName val="  Fig-2.5 B BUILTUP PORTION (2)"/>
      <sheetName val="ABS Junctions"/>
      <sheetName val="PCC Toe wall (1M)"/>
      <sheetName val="ERATH-ABS"/>
      <sheetName val="chat"/>
      <sheetName val="DWG"/>
      <sheetName val="INPUTS"/>
      <sheetName val="SUB DATA"/>
      <sheetName val="CD Work"/>
      <sheetName val="PMGSY"/>
      <sheetName val="CD (NRRDA)"/>
      <sheetName val="SOR07-08"/>
      <sheetName val="HWay-Material"/>
      <sheetName val="detailed est"/>
      <sheetName val="Cement &amp; Steel"/>
      <sheetName val="Steel centering"/>
      <sheetName val="Rates of work"/>
      <sheetName val="form (2)"/>
      <sheetName val="C1(Ram)"/>
      <sheetName val="C2(Ram)"/>
      <sheetName val="C3(Ram)"/>
      <sheetName val="C1(Kalli)"/>
      <sheetName val="C2(Kalli)"/>
      <sheetName val="C3(Kalli)"/>
      <sheetName val="Proforma B"/>
      <sheetName val="F-6(Vilambar)"/>
      <sheetName val="F6 (manimuthudam)"/>
      <sheetName val="F-6(SU-V.Palayam)"/>
      <sheetName val="F-6(Alathur.Colony)"/>
      <sheetName val="F-6,7(Pichanatham Road)"/>
      <sheetName val="F-7(Vilambar)"/>
      <sheetName val="F7( Manimuthudam)"/>
      <sheetName val="F-7(SU-V.P)1"/>
      <sheetName val="F-7(SU-V.P)2"/>
      <sheetName val="F-7(SU-V.P)3"/>
      <sheetName val="F-7(Alathur.Colony)"/>
      <sheetName val="F-9 &amp; 9A"/>
      <sheetName val="2B Service Road"/>
      <sheetName val="DBM (O)"/>
      <sheetName val="PCC (O)"/>
      <sheetName val="DLC"/>
      <sheetName val="PQC"/>
      <sheetName val="3b Slab culvert"/>
      <sheetName val="8 Median Verge"/>
      <sheetName val="11-12 TruckBus bays"/>
      <sheetName val="13-14 S.L.+Utility"/>
      <sheetName val="15-16 Toll Plazza + Drainage"/>
      <sheetName val="measur-priliminary"/>
      <sheetName val="doq-I"/>
      <sheetName val="doq-1 bus bay"/>
      <sheetName val="doq-1 Aoq Culvert"/>
      <sheetName val="doq-1 DOQ Culvert"/>
      <sheetName val="doq 2"/>
      <sheetName val="doq-1 Dismantling"/>
      <sheetName val="doq 3"/>
      <sheetName val="doq 4"/>
      <sheetName val="doq-7"/>
      <sheetName val="doq-8"/>
      <sheetName val="doq-9"/>
      <sheetName val="doq-9 CUR &amp; EMBK"/>
      <sheetName val="doq-10"/>
      <sheetName val="doq-11"/>
      <sheetName val="Labour _ Plant"/>
      <sheetName val="Sqn-Abs(G+6) "/>
      <sheetName val="I-CO"/>
      <sheetName val="OHT_Abs"/>
      <sheetName val="Balustrade"/>
      <sheetName val="Gwa(fin)"/>
      <sheetName val="TRA(Gwa)(f)"/>
      <sheetName val="DU(Gwa)"/>
      <sheetName val="DG(gwa)(f)"/>
      <sheetName val="Volt"/>
      <sheetName val="lt"/>
      <sheetName val="Sqn"/>
      <sheetName val="wo"/>
      <sheetName val="Air"/>
      <sheetName val="Int(f)"/>
      <sheetName val="7 Other Costs"/>
      <sheetName val="MAchinery(R1)"/>
      <sheetName val="Materials "/>
      <sheetName val="1.site clearence "/>
      <sheetName val="2.earth work"/>
      <sheetName val="3.granular subbase-base"/>
      <sheetName val="4.Pavement"/>
      <sheetName val="5.culverts &amp;bridges"/>
      <sheetName val="6.drainage"/>
      <sheetName val="7.traffic markng"/>
      <sheetName val="8.maintenance"/>
      <sheetName val="cement_steel"/>
      <sheetName val="Labour rates"/>
      <sheetName val="Fly ash"/>
      <sheetName val="Borrow area"/>
      <sheetName val="Stone, Metal"/>
      <sheetName val="Hume Pipe"/>
      <sheetName val="Subase"/>
      <sheetName val="Cement concrete courses"/>
      <sheetName val="Drain"/>
      <sheetName val="Junction"/>
      <sheetName val="D&amp;LLoad"/>
      <sheetName val="WSa1"/>
      <sheetName val="WSa2"/>
      <sheetName val="WSa3"/>
      <sheetName val="pier1"/>
      <sheetName val="WSp1"/>
      <sheetName val="WSp2"/>
      <sheetName val="WSp3"/>
      <sheetName val="PierFoundn"/>
      <sheetName val="CMRA"/>
      <sheetName val="ERA"/>
      <sheetName val="CMRA (2)"/>
      <sheetName val="ANX1"/>
      <sheetName val="ANX2"/>
      <sheetName val="ANX3"/>
      <sheetName val="DMS"/>
      <sheetName val="Canteen"/>
      <sheetName val="L1"/>
      <sheetName val="E.Electrical (2)"/>
      <sheetName val="Lift (2)"/>
      <sheetName val="Aluminum"/>
      <sheetName val="Struc glazing &amp; Alco"/>
      <sheetName val="Civil (RA) _Resi_"/>
      <sheetName val="RW-ch112-142"/>
      <sheetName val="CENTERING DATA"/>
      <sheetName val="DET-Cen-Area"/>
      <sheetName val="BED_BLK_STEEL"/>
      <sheetName val="MAIN EST"/>
      <sheetName val="Lead particulars and cost of ma"/>
      <sheetName val="data-bridge"/>
      <sheetName val="T&amp;P BOW"/>
      <sheetName val="CDam"/>
      <sheetName val="SRate"/>
      <sheetName val="Forming"/>
      <sheetName val="Bill-cost"/>
      <sheetName val="Bill-old2"/>
      <sheetName val="Bill-old2-cost"/>
      <sheetName val="Bill old"/>
      <sheetName val="Bill old cost"/>
      <sheetName val="TOSriver"/>
      <sheetName val="Superstruc"/>
      <sheetName val="Abutment"/>
      <sheetName val="bb-Pilecap"/>
      <sheetName val="bb-Piercap"/>
      <sheetName val="bb-Pier"/>
      <sheetName val="bb-Diap A "/>
      <sheetName val="bb-Diap  P"/>
      <sheetName val="bb-Deckslab"/>
      <sheetName val="bb-Parapet"/>
      <sheetName val="bb-Borepile AbutA"/>
      <sheetName val="bb-Borepile AbutB"/>
      <sheetName val="bb-Borepile Pier"/>
      <sheetName val="bb-Abut"/>
      <sheetName val="RW-seis112-142"/>
      <sheetName val="MM2"/>
      <sheetName val="Loding"/>
      <sheetName val="F 7"/>
      <sheetName val="CD detail (F)"/>
      <sheetName val="CD Abstract (2)"/>
      <sheetName val="Traffic Colc"/>
      <sheetName val="Pavement "/>
      <sheetName val="FS"/>
      <sheetName val="C1"/>
      <sheetName val="C2"/>
      <sheetName val="C3"/>
      <sheetName val="IND"/>
      <sheetName val="FHS"/>
      <sheetName val="GD"/>
      <sheetName val="REC"/>
      <sheetName val="Fc2"/>
      <sheetName val="AB1"/>
      <sheetName val="MM1"/>
      <sheetName val="AB2"/>
      <sheetName val="EW1"/>
      <sheetName val="EW2"/>
      <sheetName val="RD01"/>
      <sheetName val="AB3"/>
      <sheetName val="MM3"/>
      <sheetName val="AB4"/>
      <sheetName val="MM4"/>
      <sheetName val="ABS5"/>
      <sheetName val="MM5"/>
      <sheetName val="Boards"/>
      <sheetName val="Jns."/>
      <sheetName val="CDworks"/>
      <sheetName val="BBD"/>
      <sheetName val="IRC37"/>
      <sheetName val="Samp"/>
      <sheetName val="RAL"/>
      <sheetName val="QC"/>
      <sheetName val="rd_01"/>
      <sheetName val="RD99"/>
      <sheetName val="Annexure-A"/>
      <sheetName val="Take of sheet"/>
      <sheetName val="strand"/>
      <sheetName val="Civil "/>
      <sheetName val="LEAD DETAILED1"/>
      <sheetName val="Sch. of rate"/>
      <sheetName val="Bit. rate @ site"/>
      <sheetName val="Emulsion rate"/>
      <sheetName val="Patch"/>
      <sheetName val="Patch main"/>
      <sheetName val="TC"/>
      <sheetName val="WBM MAIN"/>
      <sheetName val="WBM"/>
      <sheetName val="TC2.5kg"/>
      <sheetName val="PC main"/>
      <sheetName val="PC+SC"/>
      <sheetName val="Common rate"/>
      <sheetName val="culvert lead "/>
      <sheetName val="Cul.Det"/>
      <sheetName val="Cul.Data"/>
      <sheetName val="cer2"/>
      <sheetName val="cer"/>
      <sheetName val="GD1"/>
      <sheetName val="Rec2"/>
      <sheetName val="Rec1"/>
      <sheetName val="CSR"/>
      <sheetName val="AB21"/>
      <sheetName val="mm21"/>
      <sheetName val="MM 4 i"/>
      <sheetName val="MM 5 i"/>
      <sheetName val="rd"/>
      <sheetName val="AB6"/>
      <sheetName val="MM6"/>
      <sheetName val="AB7"/>
      <sheetName val="MM7"/>
      <sheetName val="Road i"/>
      <sheetName val="Jn i"/>
      <sheetName val="Jn"/>
      <sheetName val="cdworks i"/>
      <sheetName val="Trees"/>
      <sheetName val="FC3"/>
      <sheetName val="Toll Statioms"/>
      <sheetName val="Samjuticha"/>
      <sheetName val="Samjuticha_English"/>
      <sheetName val="FC"/>
      <sheetName val="RA2"/>
      <sheetName val="DWR(Bid Document)"/>
      <sheetName val="DWR(Priced)"/>
      <sheetName val="Ave.Wtd.rates-PCC &amp; NH"/>
      <sheetName val=" AnalysisPCC"/>
      <sheetName val="Lead Statement (PCC)"/>
      <sheetName val="Lead Statement (NH)"/>
      <sheetName val="Analysis-NH-Roads"/>
      <sheetName val="Analysis-NH-Culverts"/>
      <sheetName val="Analysis-NH-Bridges"/>
      <sheetName val="Analysis-Drains &amp; Misc"/>
      <sheetName val="Analysis-NH-Traf &amp; Trans"/>
      <sheetName val="Estimates"/>
      <sheetName val="BOQ (Bid Document)"/>
      <sheetName val="AOC - abs (3)"/>
      <sheetName val="AOC - abs (6)"/>
      <sheetName val="Sqn-Abs (G+1) "/>
      <sheetName val="Flt.Lt-Abs 4 DUs"/>
      <sheetName val="WO-Abs (G+2) 6 DUs"/>
      <sheetName val="WO-Abs (G) 1DU"/>
      <sheetName val="WO-Abs(G+6) 23DUs"/>
      <sheetName val="Air-Abs (G+1)"/>
      <sheetName val="Air-Abs (G+2)"/>
      <sheetName val="Air-Abs(G+6) 23 DUs"/>
      <sheetName val="Air-Abs(G+6) 24 DUs"/>
      <sheetName val="AC point"/>
      <sheetName val="RC Beam &amp; Slab Super-9+741"/>
      <sheetName val="Pier-9+741"/>
      <sheetName val="Abstract Qty-9+741"/>
      <sheetName val="PSC Beam &amp; RC Slab-18+201"/>
      <sheetName val="Abut Well-18+201"/>
      <sheetName val="Pier Well-18+201"/>
      <sheetName val="Abstract Qty-18+201"/>
      <sheetName val="PROP PSC Box-26+871"/>
      <sheetName val="PSC Box Super-26+871"/>
      <sheetName val="Abut Well-26+871"/>
      <sheetName val="Pier Well-26+871"/>
      <sheetName val="Abstract Qty-26+871"/>
      <sheetName val="RC Beam &amp; Slab Super-43+483"/>
      <sheetName val="Abut Well-43+483"/>
      <sheetName val="Pier Well-43+483"/>
      <sheetName val="Abstract Qty-43+483"/>
      <sheetName val="PROP PSC Box-93+118"/>
      <sheetName val="PSC Box Super-93+118"/>
      <sheetName val="Abut-93+118"/>
      <sheetName val="Pier-93+118"/>
      <sheetName val="Abstract Qty-93+118"/>
      <sheetName val="PROP PSC Box-96+522"/>
      <sheetName val="PSC Box Super-96+522"/>
      <sheetName val="Abut-96+522"/>
      <sheetName val="Pier-96+522"/>
      <sheetName val="Abstract Qty-96+522"/>
      <sheetName val="RC Beam &amp; Slab Super-99+575"/>
      <sheetName val="Abut-99+575"/>
      <sheetName val="Pier-99+575"/>
      <sheetName val="Abstract Qty-99+575"/>
      <sheetName val="PROP PSC Box-119+805"/>
      <sheetName val="PSC Box Super-119+805"/>
      <sheetName val="Abut-119+805"/>
      <sheetName val="Pier-119+805"/>
      <sheetName val="Abstract Qty-119+805"/>
      <sheetName val="Median Wall"/>
      <sheetName val="Protection Works"/>
      <sheetName val="Abstract Qty"/>
      <sheetName val="Phasing"/>
      <sheetName val="Morshi"/>
      <sheetName val="laroux"/>
      <sheetName val="ult"/>
      <sheetName val="BOX"/>
      <sheetName val="BOX (2)"/>
      <sheetName val="Flt(G to 3)"/>
      <sheetName val="Flt-4 to 5th "/>
      <sheetName val="Air(4 to 6th)"/>
      <sheetName val="Air(ground to3)"/>
      <sheetName val="Sqn(Ground to3)"/>
      <sheetName val="Sqn (4 to 6)"/>
      <sheetName val="statement"/>
      <sheetName val="Flt.Lt-Abs"/>
      <sheetName val="Air-Abs"/>
      <sheetName val="WO-Abs"/>
      <sheetName val="wo(ground - 3)"/>
      <sheetName val="wo-4th &amp; Terrace "/>
      <sheetName val="CPWD_Civil"/>
      <sheetName val="centering area"/>
      <sheetName val="RUB_DET"/>
      <sheetName val="SERVICE ROAD_DET"/>
      <sheetName val="APPROACH ROAD_DET"/>
      <sheetName val="FOOTPATH CUM DRAIN_DET"/>
      <sheetName val="RETAINING WALL_DET"/>
      <sheetName val="DEWATERING_DET"/>
      <sheetName val="ABS ESTIMATE"/>
      <sheetName val="cost estimate"/>
      <sheetName val="CAl SHT ATT"/>
      <sheetName val="Spread Sheets bridge"/>
      <sheetName val="2+383"/>
      <sheetName val="11+010"/>
      <sheetName val="Spread Sheet ROB"/>
      <sheetName val="5+008-ROB"/>
      <sheetName val="5+008 ROB"/>
      <sheetName val="Spread Sheets LVUP "/>
      <sheetName val="0+254 "/>
      <sheetName val="0+517 "/>
      <sheetName val="1+180 "/>
      <sheetName val="3+292"/>
      <sheetName val="4+735 "/>
      <sheetName val="5+620 "/>
      <sheetName val="6+625 "/>
      <sheetName val="6+716"/>
      <sheetName val="7+029 "/>
      <sheetName val="7+426 "/>
      <sheetName val="7+862 "/>
      <sheetName val="10+237 "/>
      <sheetName val="11+747"/>
      <sheetName val="12+478"/>
      <sheetName val="13+447"/>
      <sheetName val="13+818"/>
      <sheetName val="LHS"/>
      <sheetName val="RHS"/>
      <sheetName val="Sqn _Main_ Abs"/>
      <sheetName val="Int (RA) "/>
      <sheetName val="Sqn (Main) Abs"/>
      <sheetName val="Air-Abs-25"/>
      <sheetName val="Air-Abs -26"/>
      <sheetName val="Sqn.ldr-AC"/>
      <sheetName val="FLT-AC"/>
      <sheetName val="Det.span-4.00m(f)"/>
      <sheetName val="Det.span-3.00m(f)"/>
      <sheetName val="Det.span-4.00m(f) (2)"/>
      <sheetName val="Det.span-5.00m(f) (2)"/>
      <sheetName val="7 Summary CD works"/>
      <sheetName val="Sum CD-A"/>
      <sheetName val="1-R 1.2 mtr-New"/>
      <sheetName val="2-R 1.2 mtr New"/>
      <sheetName val="3-R 1.2 mtr New "/>
      <sheetName val="4-R 1.2 mtr New"/>
      <sheetName val="1-R 0.9 wid"/>
      <sheetName val="1-R 1.2 wid"/>
      <sheetName val="2-R 0.9 wid"/>
      <sheetName val="2-R 1.2 wid"/>
      <sheetName val="3-R 1.2 wid"/>
      <sheetName val="3-R 1.5 wid"/>
      <sheetName val="4-R 1.2 wid"/>
      <sheetName val="7 SLab-wid"/>
      <sheetName val="7 MS Re-const. of Slab Culverts"/>
      <sheetName val="Lead charges 2016-17"/>
      <sheetName val="Cal - 16-17"/>
      <sheetName val="Lead statement - 2016-17"/>
      <sheetName val="Lead statement - Con.Pav"/>
      <sheetName val="Bitumen-2016-17"/>
      <sheetName val="form-found-Annex1"/>
      <sheetName val="form-slab-Annex12"/>
      <sheetName val="form-beam-Annex 2"/>
      <sheetName val="form-column-Annex 3"/>
      <sheetName val="mar. rat.ana"/>
      <sheetName val="ntc"/>
      <sheetName val="8 Summary Major Bridges"/>
      <sheetName val="8A Measurement "/>
      <sheetName val="8C Summary Minor Bridges"/>
      <sheetName val="8C  Summary Sheet Minor Bridges"/>
      <sheetName val="8C Msmnt Sheet Minor Bridges"/>
      <sheetName val="Cost MNB"/>
      <sheetName val="Cost MJB"/>
      <sheetName val="Underpasses"/>
      <sheetName val="Length(Rigid)"/>
      <sheetName val="Length (flexible)"/>
      <sheetName val="10 Miscelaaneous"/>
      <sheetName val="Cost Est "/>
      <sheetName val="SCHEDULE-H (3)"/>
      <sheetName val="SFC TABULATION"/>
      <sheetName val="SFC Cost Analysis"/>
      <sheetName val="JUSTIFICATION-1summary"/>
      <sheetName val="SFC TABULATION (2)"/>
      <sheetName val="SFC MEMO"/>
      <sheetName val="flex"/>
      <sheetName val="SCHEDULE-H (2)"/>
      <sheetName val="Fly over- det"/>
      <sheetName val="Rates 07-08"/>
      <sheetName val="ABS (Flex) "/>
      <sheetName val="Bill No-1&amp;2 -Streng. Ex-Rd "/>
      <sheetName val="BILL NO -2 &amp;3 BUILTUP PORTION"/>
      <sheetName val="CROSS ROAD"/>
      <sheetName val="7.c.Junction Improvements"/>
      <sheetName val="3.75"/>
      <sheetName val="Bill No. 11 - "/>
      <sheetName val="Projects"/>
      <sheetName val="lt (2)"/>
      <sheetName val="Rest"/>
      <sheetName val="MES"/>
      <sheetName val="void"/>
      <sheetName val="Gwa(fin) (2)"/>
      <sheetName val="Materials Cost_PCC_"/>
      <sheetName val="Cal - 09-10"/>
      <sheetName val="Lead statement - 2009-10"/>
      <sheetName val="Bitumen-2009-10"/>
      <sheetName val="Curve Details to Shruthi"/>
      <sheetName val="Method"/>
      <sheetName val="Speed"/>
      <sheetName val="Cur_Details"/>
      <sheetName val="Cur_Details-AutoCAD"/>
      <sheetName val="RotationAngle"/>
      <sheetName val="51+683"/>
      <sheetName val="52+834"/>
      <sheetName val="62+782-MAJOR"/>
      <sheetName val="64+552"/>
      <sheetName val="68+579"/>
      <sheetName val="72+798"/>
      <sheetName val="79+954"/>
      <sheetName val="80+026"/>
      <sheetName val="85+856"/>
      <sheetName val="86+075"/>
      <sheetName val="87+425"/>
      <sheetName val="87+677-MAJOR"/>
      <sheetName val="89+414"/>
      <sheetName val="91+155"/>
      <sheetName val="91+556"/>
      <sheetName val="94+659"/>
      <sheetName val="100+147"/>
      <sheetName val="Abstract for Schedule"/>
      <sheetName val="Abstract for Schedule- 21.1.16"/>
      <sheetName val="Spread Sheet"/>
      <sheetName val="Old cost "/>
      <sheetName val="VOID-100+147 (4 Lane)"/>
      <sheetName val="Abstract1"/>
      <sheetName val="Abstract-13.05.17"/>
      <sheetName val="8+510"/>
      <sheetName val="11+471 - Sk 25"/>
      <sheetName val="16+060"/>
      <sheetName val="17+074 - Sk 43"/>
      <sheetName val="23+454"/>
      <sheetName val="23+560"/>
      <sheetName val="37+270"/>
      <sheetName val="39+877"/>
      <sheetName val="42+919"/>
      <sheetName val="43+275"/>
      <sheetName val="45+329"/>
      <sheetName val="48+488"/>
      <sheetName val="2x2x2.0 (WO)-18.0m"/>
      <sheetName val="2x2x2.0 (WO)-20.0m"/>
      <sheetName val="2x2x2.5 (WO) - 18.0m"/>
      <sheetName val="Spread sheet-Box culvert"/>
      <sheetName val="A.Q."/>
      <sheetName val="C.S.A."/>
      <sheetName val="SS - BOX"/>
      <sheetName val="1 x 2.0 x 3.5 - Box"/>
      <sheetName val="1 x 7.5 x 5.50m"/>
      <sheetName val="SS - PIPE"/>
      <sheetName val="1 row-1.2m-18.0m"/>
      <sheetName val="1 row-1.2m-28.0m"/>
      <sheetName val="2row-1.2m-21.0m"/>
      <sheetName val="1 x 7.5 x 5.5 - Box"/>
      <sheetName val=" Analysis"/>
      <sheetName val="DWR"/>
      <sheetName val="Priced_DWR "/>
      <sheetName val="Rates2001"/>
      <sheetName val=" AnalysisNH"/>
      <sheetName val="Project review U1 1of 2"/>
      <sheetName val="Project review U1 2 of 2"/>
      <sheetName val="concrete "/>
      <sheetName val="transportation cost"/>
      <sheetName val="Earthworks"/>
      <sheetName val="Bitumen Works"/>
      <sheetName val="Road Works (2)"/>
      <sheetName val="Rate Breakup"/>
      <sheetName val="n rays "/>
      <sheetName val="anishk rates"/>
      <sheetName val="comp statement"/>
      <sheetName val="BOQ (3)"/>
      <sheetName val="BOQ FINAL"/>
      <sheetName val="BOQ _2_"/>
      <sheetName val="Abstract-8.1.17"/>
      <sheetName val="2+092-OPEN-NO BED"/>
      <sheetName val="VOID-5+359"/>
      <sheetName val="VOID-7+777"/>
      <sheetName val="5+359-OPEN-NO BED-4LANE"/>
      <sheetName val="7+777 -  BED"/>
      <sheetName val="13+725-OPEN-WITH BED"/>
      <sheetName val="14+717-OPEN-NO BED"/>
      <sheetName val="15+161 -  WITH BED"/>
      <sheetName val="19+302-OPEN-NO BED"/>
      <sheetName val="Void-43+301"/>
      <sheetName val="41+644-OPEN-NO BED-4LANE"/>
      <sheetName val="7+777 - NO BED (2)"/>
      <sheetName val="Void-Abstract"/>
      <sheetName val="Drain Length"/>
      <sheetName val="box culvert"/>
      <sheetName val="Box Culvert1"/>
      <sheetName val="box ms 161-165"/>
      <sheetName val="COST ESTIMATE "/>
      <sheetName val="TOTal Abs Quan"/>
      <sheetName val="CAl SHT ATT "/>
      <sheetName val="11+411"/>
      <sheetName val="5+009 ROB"/>
      <sheetName val="ROB - Span"/>
      <sheetName val="1+180"/>
      <sheetName val="Spread Sheet RE wall"/>
      <sheetName val="280-700"/>
      <sheetName val="960 - 1620"/>
      <sheetName val="2600 - 2680"/>
      <sheetName val="2760 - 3540"/>
      <sheetName val="4450 - 4920"/>
      <sheetName val="4920 - 6980"/>
      <sheetName val="7100 - 7370"/>
      <sheetName val="7710 - 7780"/>
      <sheetName val="10300 - 10520"/>
      <sheetName val="11140 - 11950"/>
      <sheetName val="12160-13030"/>
      <sheetName val="13190 - 13430"/>
      <sheetName val="13600-13810"/>
      <sheetName val="14070-14200"/>
      <sheetName val="NEW "/>
      <sheetName val="NEW"/>
      <sheetName val="Cost Est"/>
      <sheetName val="SCHEDULE-H (NEW) (3)"/>
      <sheetName val="SCHEDULE-H (04.04.17)"/>
      <sheetName val="SFC TABULATION  (2)"/>
      <sheetName val="SFC Cost Analysis  (2)"/>
      <sheetName val="Summary Estimate"/>
      <sheetName val="Justication for addition cost"/>
      <sheetName val="SFC TABULATION "/>
      <sheetName val="SFC Cost Analysis "/>
      <sheetName val="NORMATIVECOST"/>
      <sheetName val="Cost Est TO JE SEL(Shdl) (2)"/>
      <sheetName val="CH - 3+684"/>
      <sheetName val="CH - 26+694"/>
      <sheetName val="35+249"/>
      <sheetName val="GSB II"/>
      <sheetName val="DBM(O)"/>
      <sheetName val="DBM(PCC)"/>
      <sheetName val="BC(O)"/>
      <sheetName val="Primer"/>
      <sheetName val="Tack"/>
      <sheetName val="embank"/>
      <sheetName val="shoulder filling"/>
      <sheetName val="road filling"/>
      <sheetName val="RE Drain"/>
      <sheetName val="L DRAIN"/>
      <sheetName val="traffic safty"/>
      <sheetName val="maintainance"/>
      <sheetName val="1x2x3X2.0 WEC"/>
      <sheetName val="1X2X3.0 WOE-26.0"/>
      <sheetName val="1X2X2 WOE "/>
      <sheetName val="1X2X2 x 2 WOE  "/>
      <sheetName val="1x2x3X2.5WEC"/>
      <sheetName val="1x2x3X2.0 WEC )"/>
      <sheetName val="1x2x3X1.0WEC"/>
      <sheetName val="1X3X3 WOE (15.0 m) "/>
      <sheetName val="1 x 4x 3x 2 WOE"/>
      <sheetName val="LC 304 Estimation"/>
      <sheetName val="Height of Stem"/>
      <sheetName val="det.est (2)"/>
      <sheetName val="det.est (3)"/>
      <sheetName val="Stair case forming"/>
      <sheetName val="GAOC"/>
      <sheetName val="BH -10"/>
      <sheetName val="corbl"/>
      <sheetName val="T"/>
      <sheetName val="pile group"/>
      <sheetName val="loads"/>
      <sheetName val="summry"/>
      <sheetName val="checkpier"/>
      <sheetName val="checkpile"/>
      <sheetName val="scatch"/>
      <sheetName val="piercap"/>
      <sheetName val="pilecap"/>
      <sheetName val="Reaction"/>
      <sheetName val="reactoin"/>
      <sheetName val="Capac"/>
      <sheetName val="BH III"/>
      <sheetName val="Piercap1"/>
      <sheetName val="Piercap2"/>
      <sheetName val="LoaPedestal col"/>
      <sheetName val="Ped colm"/>
      <sheetName val="Horiz."/>
      <sheetName val="Reactpedcol"/>
      <sheetName val="49+930"/>
      <sheetName val="SpreadSheet Box"/>
      <sheetName val="B&amp;Q"/>
      <sheetName val="WZ1-Subcontract"/>
      <sheetName val="OH-Filled Amount-WZ1 (25.33%)"/>
      <sheetName val="OH-Filled Amount-WZ1(30%)"/>
      <sheetName val="BOQ-01"/>
      <sheetName val="OH-01"/>
      <sheetName val="site"/>
      <sheetName val="Building"/>
      <sheetName val="Int-water"/>
      <sheetName val="Int-ele"/>
      <sheetName val="Sewage"/>
      <sheetName val="Area "/>
      <sheetName val="Exwater"/>
      <sheetName val="EXt ele"/>
      <sheetName val="Dev _ele"/>
      <sheetName val="Rain water"/>
      <sheetName val="Compoundwall"/>
      <sheetName val="Arbori"/>
      <sheetName val="Fire fig"/>
      <sheetName val="Terrace"/>
      <sheetName val="UG - static"/>
      <sheetName val="domestic"/>
      <sheetName val="UG_sump_abs"/>
      <sheetName val="Pump (abs)"/>
      <sheetName val="MES-central"/>
      <sheetName val="Centrifu-central"/>
      <sheetName val="Retainingwall_f"/>
      <sheetName val="Index "/>
      <sheetName val="Gn Ab"/>
      <sheetName val="SiteAb"/>
      <sheetName val="SiteMs"/>
      <sheetName val="EWAb"/>
      <sheetName val="EW Ms"/>
      <sheetName val="WMAb"/>
      <sheetName val="WMMs"/>
      <sheetName val="bt abs"/>
      <sheetName val="BTMs"/>
      <sheetName val="Median AB"/>
      <sheetName val="Median MS"/>
      <sheetName val="FURAb"/>
      <sheetName val="FURMs"/>
      <sheetName val="TRUCK Ab "/>
      <sheetName val="TRUCK Ms "/>
      <sheetName val="BUS Ab "/>
      <sheetName val="BUS Ms  "/>
      <sheetName val="JUN Ab "/>
      <sheetName val="JUN Ms "/>
      <sheetName val="Drain Abs"/>
      <sheetName val="Drain Ms"/>
      <sheetName val="UtAb"/>
      <sheetName val="UtMs"/>
      <sheetName val="MISC Ab "/>
      <sheetName val="MISC Ms "/>
      <sheetName val="CITY P Ab "/>
      <sheetName val="CITY P Ms "/>
      <sheetName val="8-lane toll plaza-A "/>
      <sheetName val="Toll Plaza RD"/>
      <sheetName val="8-lane toll plaza-M"/>
      <sheetName val="5+359 (4 lane)"/>
      <sheetName val="7+777 - NO BED"/>
      <sheetName val="8+550-MAJOR (2)"/>
      <sheetName val="43+301-Major-Open"/>
      <sheetName val="2 Working"/>
      <sheetName val="A.Q. - BOX &amp; PIPE"/>
      <sheetName val="C.S.A. - BOX &amp; PIPE"/>
      <sheetName val="SpreadSheet - Pipe"/>
      <sheetName val="2row-1.2m-18.0 m"/>
      <sheetName val="2row-1.2m-29.0 m"/>
      <sheetName val="1 row-1.2m-27.0 m"/>
      <sheetName val="1 X 6 X 4.5 - 14.0m"/>
      <sheetName val="1X5X3 WOE-14.0m"/>
      <sheetName val="1X2X2 WOE-14.0"/>
      <sheetName val="1+256"/>
      <sheetName val="4+365"/>
      <sheetName val="4+997 "/>
      <sheetName val="5+268"/>
      <sheetName val="5+370"/>
      <sheetName val="5+640"/>
      <sheetName val="6+518- MS"/>
      <sheetName val="7+510 "/>
      <sheetName val="10+510 "/>
      <sheetName val="11+065"/>
      <sheetName val="13+315"/>
      <sheetName val="18+200"/>
      <sheetName val="11+260"/>
      <sheetName val="18+420"/>
      <sheetName val="18+672"/>
      <sheetName val="21+375"/>
      <sheetName val="21+803"/>
      <sheetName val="22+408"/>
      <sheetName val="23+256"/>
      <sheetName val="23+680"/>
      <sheetName val="25+487"/>
      <sheetName val="25+780"/>
      <sheetName val="27+720"/>
      <sheetName val="27+870"/>
      <sheetName val="29+085"/>
      <sheetName val="32+365 - MS"/>
      <sheetName val="33+436"/>
      <sheetName val="37+185"/>
      <sheetName val="37+350"/>
      <sheetName val="41+150"/>
      <sheetName val="41+980 "/>
      <sheetName val="45+950 - 1x25.0m"/>
      <sheetName val="45+950 - 2x12.0m"/>
      <sheetName val="46+478"/>
      <sheetName val="49+390"/>
      <sheetName val="52+125"/>
      <sheetName val="LATEST Final BOQ"/>
      <sheetName val="CABLE SCHEDULE"/>
      <sheetName val="5.2"/>
      <sheetName val="Approved MTD Proj #'s"/>
      <sheetName val="CIVIL_WORK_PLAN-13-14"/>
      <sheetName val="WORK_SUMMERY_"/>
      <sheetName val="MEP_DETAIL"/>
      <sheetName val="Design of two-way slab"/>
      <sheetName val="A.B.SITE LEVELING"/>
      <sheetName val="D.E.SITE LEVELING"/>
      <sheetName val="Road ABS"/>
      <sheetName val="A.B. DRAINS"/>
      <sheetName val="D.E.DRAINS"/>
      <sheetName val="A.B.CULVERTS"/>
      <sheetName val="D.E.CUL"/>
      <sheetName val="A.B.EFF"/>
      <sheetName val="D.E.EFF"/>
      <sheetName val="ELSR-ABST"/>
      <sheetName val="ELSR"/>
      <sheetName val="A.B GLSR"/>
      <sheetName val="D.E. GLSR"/>
      <sheetName val="A.B. W.S"/>
      <sheetName val="D.E.W.S"/>
      <sheetName val="STP"/>
      <sheetName val="A.B.STP"/>
      <sheetName val="D.E.STP "/>
      <sheetName val="Electrification Line Estimate"/>
      <sheetName val="A.B.ELE"/>
      <sheetName val="A.B.-Pump"/>
      <sheetName val="D.E.-Pump"/>
      <sheetName val="D.E. ELE"/>
      <sheetName val="AB-KERB"/>
      <sheetName val="DE-KERB"/>
      <sheetName val="_LEAD CIVIL"/>
      <sheetName val="DATA-SITE LEVEL"/>
      <sheetName val="DATA-Road"/>
      <sheetName val="DATA-Culvet"/>
      <sheetName val="DATA-SWG"/>
      <sheetName val="DATA-GLSR"/>
      <sheetName val="DATA-W.S"/>
      <sheetName val="DI K7 Data"/>
      <sheetName val="DATA-Pump"/>
      <sheetName val="DATA-KERB"/>
      <sheetName val="Old"/>
      <sheetName val="Resource Usage"/>
      <sheetName val="cash budget"/>
      <sheetName val="CIVIL_WORK_PLAN-13-141"/>
      <sheetName val="WORK_SUMMERY_1"/>
      <sheetName val="MEP_DETAIL1"/>
      <sheetName val="HPL"/>
      <sheetName val="Cost_any"/>
      <sheetName val="Internal Plaster Gr Data"/>
      <sheetName val="Fire Dr Fr &amp; Shtt Gr Data"/>
      <sheetName val="내역서 (∮ἀ嘆ɶ"/>
      <sheetName val="_x0004_"/>
      <sheetName val="_x000a_"/>
      <sheetName val=" 09.07.10 M顅ᎆ뤀ᨇ԰"/>
      <sheetName val="08.07.10헾】_x0005_"/>
      <sheetName val=" _x000a_¢_x0002_&amp;"/>
      <sheetName val="C.page (2)"/>
      <sheetName val="C.page (3)"/>
      <sheetName val="Truss Data (2)"/>
      <sheetName val="Conversion  sheds"/>
      <sheetName val="Cover  sheds (2)"/>
      <sheetName val="Shops 25 Nos"/>
      <sheetName val="Shops 5 Nos"/>
      <sheetName val="Water Harvest"/>
      <sheetName val="C.C"/>
      <sheetName val="Pro Rolling"/>
      <sheetName val="Removal CGI"/>
      <sheetName val="Shops  (2)"/>
      <sheetName val="RRH"/>
      <sheetName val="Shed No 1"/>
      <sheetName val="Shed No 2"/>
      <sheetName val="Shed No 3"/>
      <sheetName val="Shed"/>
      <sheetName val="Conveyance ch"/>
      <sheetName val="SSR 2014-15 Rates"/>
      <sheetName val="Sales"/>
      <sheetName val="CW With Gate"/>
      <sheetName val="ABS-Compound wall"/>
      <sheetName val="C wall (2)"/>
      <sheetName val="Data-ST"/>
      <sheetName val="Commu  Room GA"/>
      <sheetName val="Basic Input"/>
      <sheetName val="F type PSB WITH MST"/>
      <sheetName val="DIRECTOR QTR"/>
      <sheetName val="PAREDE GROUND "/>
      <sheetName val="WS&amp;E"/>
      <sheetName val="MST "/>
      <sheetName val="w. s &amp; drainage"/>
      <sheetName val="Abs-Civil"/>
      <sheetName val="1st&amp;2nd sotc"/>
      <sheetName val="2nd fl. IOM"/>
      <sheetName val="Electrical data 12-13"/>
      <sheetName val="W.Supply"/>
      <sheetName val="Door Datas"/>
      <sheetName val="Road datas"/>
      <sheetName val="Footing, Col steel above plinth"/>
      <sheetName val="Staircase,Ramp,GF Slab,1F Col"/>
      <sheetName val="SocialKTDM-MESURE-MB-1"/>
      <sheetName val="Cutting"/>
      <sheetName val="Narsapur Hospital MB 1 (2)"/>
      <sheetName val="10TH CIVIL"/>
      <sheetName val="10TH STEEL"/>
      <sheetName val="6th&amp;part civil"/>
      <sheetName val="6th&amp;pat abstract"/>
      <sheetName val="6th&amp;part steel"/>
      <sheetName val="7th&amp;Part CIVIL"/>
      <sheetName val="7thbill "/>
      <sheetName val="7TH BILL-STEEL"/>
      <sheetName val="8th Bill-Steel"/>
      <sheetName val="Sheet19"/>
      <sheetName val="Sheet20"/>
      <sheetName val="Sheet21"/>
      <sheetName val="11th bill"/>
      <sheetName val="Sec-Civil"/>
      <sheetName val="V-CS"/>
      <sheetName val="ValveChamber"/>
      <sheetName val="V-CR"/>
      <sheetName val="2.40 mts slab"/>
      <sheetName val="Bridge Est"/>
      <sheetName val="Piped culvert"/>
      <sheetName val="12x6"/>
      <sheetName val="door window calculations"/>
      <sheetName val="door window datas"/>
      <sheetName val="electrification data"/>
      <sheetName val="pipe line sub estimate"/>
      <sheetName val="pipe line data"/>
      <sheetName val="hydraulic designs projects"/>
      <sheetName val="hydraulic designs pws schemes"/>
      <sheetName val="hydraulic statement"/>
      <sheetName val="economical pm calculations"/>
      <sheetName val="fp estimate"/>
      <sheetName val="rotary bore well estimate"/>
      <sheetName val="ohsr 40k sub estimate"/>
      <sheetName val="ohsr 40k verticals"/>
      <sheetName val="ohsr 60k sub estimate"/>
      <sheetName val="ohsr 60k verticals"/>
      <sheetName val="ohsr 90k sub estimate"/>
      <sheetName val="ohsr 90k verticals"/>
      <sheetName val="ohsr 120k sub estimate"/>
      <sheetName val="ohsr 120k verticals"/>
      <sheetName val="ohsr 150 sub estimate"/>
      <sheetName val="ohsr 150k verticals"/>
      <sheetName val="ohsr 200k sub estimate"/>
      <sheetName val="ohsr 200k verticals"/>
      <sheetName val="ohsr 250k sub estimate"/>
      <sheetName val="ohsr 250k verticals"/>
      <sheetName val="ele.Abstract"/>
      <sheetName val="L-CIVIL-1"/>
      <sheetName val="L-STEEL-2"/>
      <sheetName val="LEVEL SHEET FOR RR MASONRY"/>
      <sheetName val="ABCD-CIVIL"/>
      <sheetName val="ABCD-WS &amp;&amp; SA"/>
      <sheetName val="ABCD-ELE"/>
      <sheetName val="HOSP-WS-AbS"/>
      <sheetName val="ABS-ELE"/>
      <sheetName val=" Hospital-GF (FF) "/>
      <sheetName val="Hospital-FF (SF)"/>
      <sheetName val="Hospital- SF"/>
      <sheetName val="Hospital-Terrace"/>
      <sheetName val="HOSP-WS-Det "/>
      <sheetName val="Mort-Civil-abs"/>
      <sheetName val="MorT-WS-Abs"/>
      <sheetName val="Mortuary-GF(Dd)"/>
      <sheetName val="Mortury-WS-Det"/>
      <sheetName val="Patient-Civil"/>
      <sheetName val="WS-Abs-P.shed"/>
      <sheetName val="Patient-GF-1st "/>
      <sheetName val="WS-Det-P.shed"/>
      <sheetName val="Garrage-Civil-ABS"/>
      <sheetName val="Garrage-Det"/>
      <sheetName val="Abs-sump 2lit"/>
      <sheetName val="Abs-ST (300)"/>
      <sheetName val="Sump(2 Lack Litr)"/>
      <sheetName val="Det-ST (300users)"/>
      <sheetName val="BOQ-WS &amp;&amp; SA"/>
      <sheetName val="BOQ-ELE"/>
      <sheetName val="CP (2)"/>
      <sheetName val="Deviation Stmnt"/>
      <sheetName val="Updated GA"/>
      <sheetName val="SUPL-CIVIL"/>
      <sheetName val="SUPL-WS"/>
      <sheetName val="SUPL-EL"/>
      <sheetName val="RENOVATION BUILDING"/>
      <sheetName val="10TH Abstract"/>
      <sheetName val="Lead cal"/>
      <sheetName val="TO BE UPDATE"/>
      <sheetName val="DETAILED ESTIMATE "/>
      <sheetName val="data input "/>
      <sheetName val="site clearance "/>
      <sheetName val="traffic "/>
      <sheetName val="PC ABS"/>
      <sheetName val="bc abs"/>
      <sheetName val="INV "/>
      <sheetName val="road safety datas"/>
      <sheetName val="C-Mat"/>
      <sheetName val="hire-08-09"/>
      <sheetName val="SW drain"/>
      <sheetName val="mh"/>
      <sheetName val="MH-0.90"/>
      <sheetName val="MH-1.20"/>
      <sheetName val="Borewells"/>
      <sheetName val="Pump sets-RC"/>
      <sheetName val="HDPE-16"/>
      <sheetName val="PVC-6Kg"/>
      <sheetName val="Elec"/>
      <sheetName val="DETAILED ESTIMATE  (2)"/>
      <sheetName val="D.System"/>
      <sheetName val="P.Main"/>
      <sheetName val="BW "/>
      <sheetName val="Pset (2)"/>
      <sheetName val="Pset "/>
      <sheetName val="1HP(nw) (2)"/>
      <sheetName val="HDPEData"/>
      <sheetName val="Psets"/>
      <sheetName val="GI spl (2)"/>
      <sheetName val="CI Spl for 60Kl"/>
      <sheetName val="Bfly-HDPE"/>
      <sheetName val="GI spl"/>
      <sheetName val="PS_data with Vat"/>
      <sheetName val="Abstrac"/>
      <sheetName val="LeadSt"/>
      <sheetName val="pvcRates"/>
      <sheetName val="estimat"/>
      <sheetName val="speci-Rep"/>
      <sheetName val="seig charges"/>
      <sheetName val="Running Ac Bill"/>
      <sheetName val="CC form"/>
      <sheetName val="Hand Recipt"/>
      <sheetName val="wEstimate"/>
      <sheetName val="Compari St"/>
      <sheetName val="Comple Re"/>
      <sheetName val="ValveChamber -OHSR-legal"/>
      <sheetName val="PumpHouse1.50X1.20"/>
      <sheetName val="PumpHouse1.05X0.75"/>
      <sheetName val="PumpHouse 0.90X0.90"/>
      <sheetName val="PumpHouse1.20X0.90"/>
      <sheetName val="ValveChamber_16-09"/>
      <sheetName val="CON"/>
      <sheetName val="RCC-Pipes-4600-34500"/>
      <sheetName val="Gen.Abstr"/>
      <sheetName val="Abstract _CD"/>
      <sheetName val="Detailed (3)"/>
      <sheetName val="600mm dia Pipe (3)"/>
      <sheetName val="Road Infrastructure"/>
      <sheetName val="RMR CHART"/>
      <sheetName val="DATA-CD  (2)"/>
      <sheetName val="3 Day Traffic Summary"/>
      <sheetName val="CC Drain (4)"/>
      <sheetName val="900mm dia Pipe"/>
      <sheetName val="2Mtr_1vSpan (5)"/>
      <sheetName val="6Mtr_1vSpan (6)"/>
      <sheetName val="Road dam-1"/>
      <sheetName val="Retaing Wall"/>
      <sheetName val="Safety wall"/>
      <sheetName val="1Mtr_1vSpan (4)"/>
      <sheetName val="900mm dia Pipe (5)"/>
      <sheetName val="900mm dia Pipe (4)"/>
      <sheetName val="3Mtr_2vSpan (3)"/>
      <sheetName val="900mm dia Pipe (2)"/>
      <sheetName val="ROAD DAM"/>
      <sheetName val="3Mtr_2vSpan (2)"/>
      <sheetName val="2Mtr_1vSpan"/>
      <sheetName val="3Mtr_2vSpan"/>
      <sheetName val="3Mtr_1vSpan (2)"/>
      <sheetName val="1Mtr_1vSpan"/>
      <sheetName val="3Mtr_1vSpan "/>
      <sheetName val="prection wall"/>
      <sheetName val="Taps"/>
      <sheetName val="COVER PAGE (2)"/>
      <sheetName val="Total  Estimate"/>
      <sheetName val="Estimate for RH"/>
      <sheetName val="Estimate for Arch"/>
      <sheetName val="Estimate for Signage"/>
      <sheetName val="Estimate for TAC"/>
      <sheetName val="Estimate for TIC"/>
      <sheetName val="Estimate for Auditorium"/>
      <sheetName val="Estimate for Toilet Block 9x5"/>
      <sheetName val="temple &amp; NTR garden"/>
      <sheetName val="Rates (Revised)"/>
      <sheetName val="Rate analysis (Revised)"/>
      <sheetName val="Estimate for Toilet Block 7x4"/>
      <sheetName val="other rates"/>
      <sheetName val="Table's"/>
      <sheetName val="Traffic chapters 1"/>
      <sheetName val="Trafic chapters 2"/>
      <sheetName val="Pavenment Design"/>
      <sheetName val="Design CC Road 150mm"/>
      <sheetName val="Design CC Road 200mm"/>
      <sheetName val="Curve 1"/>
      <sheetName val="Curve 2"/>
      <sheetName val="Curve 3"/>
      <sheetName val="Curve 4"/>
      <sheetName val="Curve 5"/>
      <sheetName val="Curve 6"/>
      <sheetName val="Curve 7"/>
      <sheetName val="Curve8"/>
      <sheetName val="Curve 9"/>
      <sheetName val="Curve 10"/>
      <sheetName val="Curve 11"/>
      <sheetName val="Det esti"/>
      <sheetName val="RMR  CHART"/>
      <sheetName val="Road Furniture-Data"/>
      <sheetName val="RW design"/>
      <sheetName val="RW design (2)"/>
      <sheetName val="RW-est"/>
      <sheetName val="Format 5"/>
      <sheetName val="Itemized "/>
      <sheetName val="Prof C"/>
      <sheetName val="fur "/>
      <sheetName val="2.0m SC design"/>
      <sheetName val="2.00 SC"/>
      <sheetName val="1000mm design"/>
      <sheetName val="1000 dia-est"/>
      <sheetName val="DWG-Laying of pipe"/>
      <sheetName val="600mm design "/>
      <sheetName val="600 dia"/>
      <sheetName val="Seignorage "/>
      <sheetName val="Transit walk"/>
      <sheetName val="RMR  MAP"/>
      <sheetName val="formatf1"/>
      <sheetName val="Prof B"/>
      <sheetName val="f3"/>
      <sheetName val="f4 (1)"/>
      <sheetName val="f4 (2)"/>
      <sheetName val="Format 4a"/>
      <sheetName val="Annex 7.30"/>
      <sheetName val="Format9B"/>
      <sheetName val="format 9A"/>
      <sheetName val="format7"/>
      <sheetName val="format6"/>
      <sheetName val="LS "/>
      <sheetName val="EEIR"/>
      <sheetName val="SE IR"/>
      <sheetName val="5.00m"/>
      <sheetName val="4.00m"/>
      <sheetName val="3.0m design"/>
      <sheetName val="CC Drains"/>
      <sheetName val="3.00m"/>
      <sheetName val="pipe line rates"/>
      <sheetName val="platform estimate"/>
      <sheetName val="bore well ori estimate"/>
      <sheetName val="pumpset estimate"/>
      <sheetName val="TAP (2)"/>
      <sheetName val="RAFI"/>
      <sheetName val="name "/>
      <sheetName val="KUR"/>
      <sheetName val="Hydralic"/>
      <sheetName val="kumkum"/>
      <sheetName val="edaga"/>
      <sheetName val="gvr-cr"/>
      <sheetName val="gvr-cs"/>
      <sheetName val="iskapalem"/>
      <sheetName val="KAKU"/>
      <sheetName val="KAKUR"/>
      <sheetName val="kak-cr (2)"/>
      <sheetName val="KAKU (2)"/>
      <sheetName val="kak-val"/>
      <sheetName val="kak-cr-2"/>
      <sheetName val="MOLKAL"/>
      <sheetName val="Estimate (2)"/>
      <sheetName val="Sp_Report"/>
      <sheetName val="Schedule-A"/>
      <sheetName val="OHSRCAP"/>
      <sheetName val="covered-habs"/>
      <sheetName val="covered-habs-nss"/>
      <sheetName val="NEW-ohsr list"/>
      <sheetName val="nodes"/>
      <sheetName val="abstract ohsr&amp;bpt"/>
      <sheetName val="JAWAHAR-hyd-original"/>
      <sheetName val="3200"/>
      <sheetName val="2750"/>
      <sheetName val="2500"/>
      <sheetName val="2200"/>
      <sheetName val="1800"/>
      <sheetName val="1500"/>
      <sheetName val="GL1"/>
      <sheetName val="GL2"/>
      <sheetName val="200"/>
      <sheetName val="100"/>
      <sheetName val="50"/>
      <sheetName val="water-ultimater"/>
      <sheetName val="A'rangapur-Out Flow"/>
      <sheetName val="chart-A'rangapur-OUT-flow"/>
      <sheetName val="Chart2-habs"/>
      <sheetName val="Chart2-total"/>
      <sheetName val="ramanada"/>
      <sheetName val="Panguluri  Spec"/>
      <sheetName val="Panguluri  Spec (2)"/>
      <sheetName val="2rows of 1000mm P"/>
      <sheetName val="1000p"/>
      <sheetName val="Pipe 600"/>
      <sheetName val="casway"/>
      <sheetName val="DATA2"/>
      <sheetName val="P4 total"/>
      <sheetName val="sp report ZPHS"/>
      <sheetName val="mas-lead-0910"/>
      <sheetName val="zphs 7.50"/>
      <sheetName val="DETCUM ABS JNN"/>
      <sheetName val="H-M stone"/>
      <sheetName val="K-M Stone"/>
      <sheetName val="Seigniorage charges"/>
      <sheetName val="ssr common"/>
      <sheetName val="PL"/>
      <sheetName val="master lead"/>
      <sheetName val="conveyance common"/>
      <sheetName val="handling common"/>
      <sheetName val="labour charges 2005-06"/>
      <sheetName val="background data"/>
      <sheetName val="Rotary bore well source"/>
      <sheetName val="ohsr verticals 20 9.55 "/>
      <sheetName val="verticals jointing 20kl 9.55"/>
      <sheetName val="lead 20kl ohsr"/>
      <sheetName val="data 20kl ohsr"/>
      <sheetName val="vc 150mm 20kl ohsr"/>
      <sheetName val="20kl ohsr item wise"/>
      <sheetName val="master data"/>
      <sheetName val="lpm inlet relation"/>
      <sheetName val="ohsr litre rate estimate"/>
      <sheetName val="ohsr vertical specials data"/>
      <sheetName val="ohsr verticals jointing"/>
      <sheetName val="ohsr litre rate data"/>
      <sheetName val="lead vc ohsr"/>
      <sheetName val="data vc ohsr"/>
      <sheetName val="vc ohsr"/>
      <sheetName val="lead vc pipe line"/>
      <sheetName val="data vc pipe line"/>
      <sheetName val="vc 150 pipe line estimate"/>
      <sheetName val="pvc pipe line data"/>
      <sheetName val="std flange dimensions"/>
      <sheetName val="lead_pipe lines"/>
      <sheetName val="pvc pipes rates dgs d formula"/>
      <sheetName val="pvc pipe details"/>
      <sheetName val="hydraulic designs"/>
      <sheetName val="Filter point"/>
      <sheetName val="pedestal "/>
      <sheetName val="pumpset submersible"/>
      <sheetName val="co"/>
      <sheetName val="common conveyance"/>
      <sheetName val="Hleads"/>
      <sheetName val="Haleads"/>
      <sheetName val="Hableads"/>
      <sheetName val="Hab leads"/>
      <sheetName val="data existing_do not delet"/>
      <sheetName val="data existing_do not dele"/>
      <sheetName val="data existing_do not del"/>
      <sheetName val="data existing_do not de"/>
      <sheetName val="data existing_do not d"/>
      <sheetName val="data existing_do not "/>
      <sheetName val="data existing_do not"/>
      <sheetName val="data existing_do no"/>
      <sheetName val="data existing_do n"/>
      <sheetName val="data existing_do "/>
      <sheetName val="data existing_do"/>
      <sheetName val="data existing_d"/>
      <sheetName val="data existing_"/>
      <sheetName val="data existing"/>
      <sheetName val="data existin"/>
      <sheetName val="data existi"/>
      <sheetName val="data exist"/>
      <sheetName val="data exis"/>
      <sheetName val="data exi"/>
      <sheetName val="data ex"/>
      <sheetName val="data e"/>
      <sheetName val="ata1"/>
      <sheetName val="dat"/>
      <sheetName val="da"/>
      <sheetName val="master lead1"/>
      <sheetName val="master ead1"/>
      <sheetName val="maste Lead1"/>
      <sheetName val="mast Lead1"/>
      <sheetName val="mas Lead1"/>
      <sheetName val="ma Lead1"/>
      <sheetName val="m Lead1"/>
      <sheetName val=" Lead1"/>
      <sheetName val="maste lead"/>
      <sheetName val="mast lead"/>
      <sheetName val="mas lead"/>
      <sheetName val="ma lead"/>
      <sheetName val="cover pag"/>
      <sheetName val="cover pa"/>
      <sheetName val="cove"/>
      <sheetName val="master leadO"/>
      <sheetName val="master lead-O"/>
      <sheetName val="maste Lead-O"/>
      <sheetName val="mast Lead-O"/>
      <sheetName val="mas Lead-O"/>
      <sheetName val="ma Lead-O"/>
      <sheetName val="m Lead-O"/>
      <sheetName val=" Lead-O"/>
      <sheetName val="Day1"/>
      <sheetName val="Day2"/>
      <sheetName val="Day3"/>
      <sheetName val="pav-des"/>
      <sheetName val="ccdes"/>
      <sheetName val="key"/>
      <sheetName val="curve"/>
      <sheetName val="B-SUNKINI (2)"/>
      <sheetName val="DetAbsAbs (2)"/>
      <sheetName val="ext"/>
      <sheetName val="chall"/>
      <sheetName val="thirm"/>
      <sheetName val="kam"/>
      <sheetName val="IB"/>
      <sheetName val="yell"/>
      <sheetName val="gadkole"/>
      <sheetName val="nallavelly"/>
      <sheetName val="sirnapally"/>
      <sheetName val="donklal"/>
      <sheetName val="C R"/>
      <sheetName val="C C bill"/>
      <sheetName val="C S"/>
      <sheetName val="sein"/>
      <sheetName val="wor est"/>
      <sheetName val="spe foots"/>
      <sheetName val="Lead  Build"/>
      <sheetName val="bldg data"/>
      <sheetName val="mtc est (5)"/>
      <sheetName val="mtc est (4)"/>
      <sheetName val="mtc est (3)"/>
      <sheetName val="mtc est (2)"/>
      <sheetName val="mtc est (1)"/>
      <sheetName val="mtc abst"/>
      <sheetName val="mtc data"/>
      <sheetName val="cd abst"/>
      <sheetName val="Retain wall"/>
      <sheetName val="600 dia 2 rows"/>
      <sheetName val="900 mm dia PC 1 Rows"/>
      <sheetName val="COVER-WOR"/>
      <sheetName val="Generic - Abs"/>
      <sheetName val="Generic - Sheet"/>
      <sheetName val="GST - Abs "/>
      <sheetName val="HR"/>
      <sheetName val="San"/>
      <sheetName val="Sei"/>
      <sheetName val="RE CIVIL &amp; WS"/>
      <sheetName val="WS &amp; SA"/>
      <sheetName val="Ele Est."/>
      <sheetName val="conveyance "/>
      <sheetName val="Civil SoR"/>
      <sheetName val="WS SoR "/>
      <sheetName val="abst(cd-works)"/>
      <sheetName val="2vent culvert (2)"/>
      <sheetName val="2vent culvert"/>
      <sheetName val="1vent culvert (2)"/>
      <sheetName val="1vent culvert"/>
      <sheetName val="road dam (2)"/>
      <sheetName val="berole est"/>
      <sheetName val="RIDF_VI"/>
      <sheetName val="Phy.progress"/>
      <sheetName val="(ridf-II)"/>
      <sheetName val="(bridge-pro)"/>
      <sheetName val="(Road-Project)"/>
      <sheetName val="(IV)"/>
      <sheetName val="V&amp; VI"/>
      <sheetName val="ridf-i-v"/>
      <sheetName val="(III)"/>
      <sheetName val="Nab-Rworks"/>
      <sheetName val="(PR.REPORT)"/>
      <sheetName val="mont-nab (2)"/>
      <sheetName val="Nab"/>
      <sheetName val="REP  "/>
      <sheetName val="B A"/>
      <sheetName val="B D"/>
      <sheetName val="AE Water Supply"/>
      <sheetName val="DE Water Supply"/>
      <sheetName val="C W A  "/>
      <sheetName val="C W D "/>
      <sheetName val="DAE W S &amp; S "/>
      <sheetName val="DISM A  "/>
      <sheetName val="DISM D "/>
      <sheetName val="ELECTRICAL "/>
      <sheetName val="Seigniorage Statement "/>
      <sheetName val="LEADS DATA"/>
      <sheetName val="M.R"/>
      <sheetName val="Sanatory Data"/>
      <sheetName val="CIVIL WORK DATA"/>
      <sheetName val="SA &amp; WA  DATA"/>
      <sheetName val="Scafolding &amp; Centering"/>
      <sheetName val="Conv Del"/>
      <sheetName val="Conv. 13-14"/>
      <sheetName val="Cover page Del"/>
      <sheetName val="SPECI (2)"/>
      <sheetName val="GEN-ABS Del"/>
      <sheetName val="SF Del"/>
      <sheetName val="W&amp;S Del"/>
      <sheetName val="Septic tank Del"/>
      <sheetName val="Price index"/>
      <sheetName val="2nd &amp; Pt. "/>
      <sheetName val="SSR 2009-10 "/>
      <sheetName val="LEAD 09-10"/>
      <sheetName val="C-data 09-10"/>
      <sheetName val="Basic Data 09-10"/>
      <sheetName val="Conv 09-10"/>
      <sheetName val="Material rates 09-10 for model "/>
      <sheetName val="Data 09-10"/>
      <sheetName val="LEAD 10-11"/>
      <sheetName val="SSR 2009-10 &amp; 2010-11 club "/>
      <sheetName val="SSR 2010-11"/>
      <sheetName val="Data 10-11"/>
      <sheetName val="C-data 10-11"/>
      <sheetName val="Conv 10-11"/>
      <sheetName val="Basic Data 10-11"/>
      <sheetName val="AX-B"/>
      <sheetName val="ProjectINfo"/>
      <sheetName val="AnexIIA"/>
      <sheetName val="Exe. Summary"/>
      <sheetName val="AX-7"/>
      <sheetName val="AbstractRoad"/>
      <sheetName val="ABTcd"/>
      <sheetName val="ABTcc"/>
      <sheetName val="DetRoad"/>
      <sheetName val="detCD2Rx800 "/>
      <sheetName val="Det1Rx800"/>
      <sheetName val="Det1Rx600"/>
      <sheetName val="detCC"/>
      <sheetName val="StripPlan"/>
      <sheetName val="TypeCS"/>
      <sheetName val="Prof1"/>
      <sheetName val="Anex1"/>
      <sheetName val="Anex2"/>
      <sheetName val="Anex3"/>
      <sheetName val="Anex5"/>
      <sheetName val="Anex6"/>
      <sheetName val="side"/>
      <sheetName val="CART (2)"/>
      <sheetName val="WAL  Vasudeva puram "/>
      <sheetName val="Rates 2008-09"/>
      <sheetName val="Legal Risk Analysis"/>
      <sheetName val="Dormitory-G+2"/>
      <sheetName val="Dormitory-G+2 ed"/>
      <sheetName val="D.B.Elec"/>
      <sheetName val="Septictank 200 users"/>
      <sheetName val="Staff Quarter-0 G+1"/>
      <sheetName val="S.Q.Elec-G+2"/>
      <sheetName val="CLASS IV QTY"/>
      <sheetName val="Class IV WS "/>
      <sheetName val="Class IV Ele CS"/>
      <sheetName val="Lab..Elec"/>
      <sheetName val="Dinning Actual"/>
      <sheetName val="W&amp;S Kit"/>
      <sheetName val="Elec Kit"/>
      <sheetName val="60 kl OHSR"/>
      <sheetName val="Bore well"/>
      <sheetName val="Bore well-Motor"/>
      <sheetName val="Estimate 60 OHSR Del"/>
      <sheetName val="2nd Floor School 1"/>
      <sheetName val="sb(ele)"/>
      <sheetName val="SB(W&amp;S)"/>
      <sheetName val="SB"/>
      <sheetName val="Staff Quarter-0"/>
      <sheetName val="S.Q.Elec-0"/>
      <sheetName val="P.Qurter"/>
      <sheetName val="P.Q.Elec"/>
      <sheetName val="Staff qurts G+1"/>
      <sheetName val="Staff Qutrs Elec"/>
      <sheetName val="E.DATA - 1"/>
      <sheetName val="E- DATA Del"/>
      <sheetName val="Ele-data1 Del"/>
      <sheetName val="P_REPORT"/>
      <sheetName val="ESTT_MOST"/>
      <sheetName val="M3"/>
      <sheetName val="GEn Abst "/>
      <sheetName val="AW 7.00 pile (2)"/>
      <sheetName val="Seigniorage (2)"/>
      <sheetName val="Data without water  (2)"/>
      <sheetName val="Elec.rates"/>
      <sheetName val="Data-San&amp;wat"/>
      <sheetName val="Sanitation"/>
      <sheetName val="F.F"/>
      <sheetName val="G.F"/>
      <sheetName val="Data without water "/>
      <sheetName val="Bldg.rates"/>
      <sheetName val="Centring charges"/>
      <sheetName val="conveyance 2"/>
      <sheetName val="Detail-estF6 (3)"/>
      <sheetName val="Abstract(F6) (3)"/>
      <sheetName val="SE"/>
      <sheetName val="Detail-estF6 (2)"/>
      <sheetName val="Item break"/>
      <sheetName val="Abstract(F6) (2)"/>
      <sheetName val="Detail-estF6"/>
      <sheetName val="cd work abs"/>
      <sheetName val="3V SC"/>
      <sheetName val="slab culvert (2)"/>
      <sheetName val="B BRIDGE"/>
      <sheetName val="1v 1000"/>
      <sheetName val="Ret wall (2)"/>
      <sheetName val="adl data"/>
      <sheetName val="Conv ch 11-12"/>
      <sheetName val="transport 10-11"/>
      <sheetName val="Road est ABS"/>
      <sheetName val="BT"/>
      <sheetName val="PC"/>
      <sheetName val=" CD WORKS DATA"/>
      <sheetName val="Conve 10-11 OK"/>
      <sheetName val="pipes rates"/>
      <sheetName val="1.5m SC 692,960,1750,2309,4140"/>
      <sheetName val="road dam 4700-4800"/>
      <sheetName val="1.0m SC 60,1220,5200-5400,5600-"/>
      <sheetName val="3.0 SC 3210,3840"/>
      <sheetName val="General Abstract "/>
      <sheetName val="Water supply &amp; Sanitory-ABS"/>
      <sheetName val="Sanitary -Final"/>
      <sheetName val="PHC-WS-EST"/>
      <sheetName val="PHC-WS"/>
      <sheetName val="Overall Comp stat (2)"/>
      <sheetName val="Gen Abst."/>
      <sheetName val="Est. TF"/>
      <sheetName val="Abst. all floors"/>
      <sheetName val="Gen abt compa"/>
      <sheetName val="Overall Comp stat"/>
      <sheetName val="det. GF"/>
      <sheetName val="Abst Stilt"/>
      <sheetName val="det. FF"/>
      <sheetName val="Abst. FF"/>
      <sheetName val="det. SF"/>
      <sheetName val="Abst. SF"/>
      <sheetName val="det. HR (TF)"/>
      <sheetName val="Abst.HR (TF)"/>
      <sheetName val="Abst. WS&amp;San"/>
      <sheetName val="Abst. Elec."/>
      <sheetName val="det. WHP"/>
      <sheetName val="Abst. WHP"/>
      <sheetName val="det. Comp."/>
      <sheetName val="Abst. Comp.wall"/>
      <sheetName val="estt.road"/>
      <sheetName val="Abst. Road"/>
      <sheetName val="C-data (01-03-2012)"/>
      <sheetName val="Joinery "/>
      <sheetName val="WS &amp; San data"/>
      <sheetName val="Civil-Abs"/>
      <sheetName val="Bid requirement"/>
      <sheetName val="Supplymental data"/>
      <sheetName val="WS&amp;S Data"/>
      <sheetName val="flexible pavement design OK"/>
      <sheetName val=" CD WORKS DATA Final"/>
      <sheetName val="Road Estt"/>
      <sheetName val="CC4th (2)"/>
      <sheetName val="CC4th"/>
      <sheetName val="Seig4th"/>
      <sheetName val="Estt for road (2)"/>
      <sheetName val="Sei (2)"/>
      <sheetName val="Estt for road"/>
      <sheetName val="Data for Road "/>
      <sheetName val="Key Map"/>
      <sheetName val="BOS"/>
      <sheetName val="Sent NHO"/>
      <sheetName val="PBFF"/>
      <sheetName val="sanctions"/>
      <sheetName val="Plan 2006-07"/>
      <sheetName val="LEAD CHARGES"/>
      <sheetName val="LOAD &amp; UNLOAD"/>
      <sheetName val="CIVIL - DATA"/>
      <sheetName val="mtw"/>
      <sheetName val="ACR(4)"/>
      <sheetName val="ACR Elec"/>
      <sheetName val="C.S (N)"/>
      <sheetName val="SKETCH Vipparlal"/>
      <sheetName val="RATES 2015 - 16"/>
      <sheetName val="MAP - LEGAL"/>
      <sheetName val="BillNo.5"/>
      <sheetName val="Bill No.6"/>
      <sheetName val="Bill No.7"/>
      <sheetName val="Misc."/>
      <sheetName val="Horizontal Curve"/>
      <sheetName val="Tru. &amp; bus laybye"/>
      <sheetName val="cerft"/>
      <sheetName val="R C"/>
      <sheetName val="Q Map"/>
      <sheetName val="CS @ CC"/>
      <sheetName val="CS on BT"/>
      <sheetName val="PC Pln"/>
      <sheetName val="600mm dia"/>
      <sheetName val="PC 1000"/>
      <sheetName val="Plan 4.10"/>
      <sheetName val="km 4.10  Dest"/>
      <sheetName val="km 4.10 Ast"/>
      <sheetName val="Pl 4.200"/>
      <sheetName val="km 4.2 Dest"/>
      <sheetName val="km 4.2 Aest"/>
      <sheetName val="RMR (2)"/>
      <sheetName val=" Road Crust (2)"/>
      <sheetName val="C.S.(W&amp;St) (B-2) (3)"/>
      <sheetName val="C.S.(W&amp;St) (B-2) (2)"/>
      <sheetName val="RE wall Aest (2)"/>
      <sheetName val="RE wall Dest (2)"/>
      <sheetName val=" Road Crust"/>
      <sheetName val="PC Pln (2)"/>
      <sheetName val="GA-1"/>
      <sheetName val="Bill-final"/>
      <sheetName val="Author"/>
      <sheetName val="Seign 2 "/>
      <sheetName val="QC Reply 1"/>
      <sheetName val="QC Reply 2"/>
      <sheetName val="QC Reply 3"/>
      <sheetName val="QC Reply 4"/>
      <sheetName val="Work Est (2)"/>
      <sheetName val="VIGL-1"/>
      <sheetName val="Vigl"/>
      <sheetName val="G.A "/>
      <sheetName val="Wrok memo-3"/>
      <sheetName val="Work Est"/>
      <sheetName val="Wrok memo-2"/>
      <sheetName val="Spen"/>
      <sheetName val="Mix Dsg"/>
      <sheetName val="Q.C Frequ"/>
      <sheetName val="San Est"/>
      <sheetName val="Patch16-26"/>
      <sheetName val="Patchs to Record"/>
      <sheetName val="Certi-1"/>
      <sheetName val="Photo2"/>
      <sheetName val="Seign 2  (2)"/>
      <sheetName val="Spc "/>
      <sheetName val="Segniorege "/>
      <sheetName val="subgrade data"/>
      <sheetName val="AA"/>
      <sheetName val="RMR(R)"/>
      <sheetName val="Bridge abstract"/>
      <sheetName val="Drain (2)"/>
      <sheetName val="NSP section"/>
      <sheetName val="MGLTR section"/>
      <sheetName val="NSP Mandal"/>
      <sheetName val="Segni"/>
      <sheetName val="STRIP PLAN (2)"/>
      <sheetName val="certificate.4"/>
      <sheetName val="Spn Rep"/>
      <sheetName val="TS memo "/>
      <sheetName val="Civil Est"/>
      <sheetName val="WS Est"/>
      <sheetName val="Civil Details"/>
      <sheetName val="CC detailed"/>
      <sheetName val="WS Det"/>
      <sheetName val="LEAD.bonthu"/>
      <sheetName val="RMR CC road"/>
      <sheetName val="Elec datas"/>
      <sheetName val="Prime Quantities"/>
      <sheetName val="WS SoR"/>
      <sheetName val="certificate .6."/>
      <sheetName val="1 R 800 "/>
      <sheetName val="Quot - Comp Stat"/>
      <sheetName val="Cover."/>
      <sheetName val=" Spec "/>
      <sheetName val="Estimate "/>
      <sheetName val="Est - Modified 05082017"/>
      <sheetName val="Data's"/>
      <sheetName val="Disch"/>
      <sheetName val="WE Cover"/>
      <sheetName val="W. Spec"/>
      <sheetName val="W Est"/>
      <sheetName val="Comp.stmt"/>
      <sheetName val="Datas GST"/>
      <sheetName val="Esimate"/>
      <sheetName val="Data for Cup board"/>
      <sheetName val="08.07.10헾】_x0005_ꎋ"/>
      <sheetName val="_x0004__x000d__x0003__x0004__x0016__x000d__x0004_"/>
      <sheetName val="_x000a__x001b__x0006__x0006__x0008__x000a_"/>
      <sheetName val=" _x001b__x0006__x0006__x0008_ "/>
      <sheetName val="VOILSINGRAM.XLS"/>
      <sheetName val="Strip Chart"/>
      <sheetName val="Plant &amp; Equip."/>
      <sheetName val="Bar Chart"/>
      <sheetName val="Monthly Quantities"/>
      <sheetName val="Job Mix Formulae"/>
      <sheetName val="Profitability "/>
      <sheetName val="PricedBOQ"/>
      <sheetName val="Camp"/>
      <sheetName val="Running Expenses"/>
      <sheetName val="Major Material"/>
      <sheetName val="Other Material"/>
      <sheetName val="Subcontracts"/>
      <sheetName val="Priced BoQ"/>
      <sheetName val="TC-Bar"/>
      <sheetName val="TC-Detail"/>
      <sheetName val="Material Rate"/>
      <sheetName val="Tippers Cal"/>
      <sheetName val="Bar Chart R0"/>
      <sheetName val="Bar Chart R1"/>
      <sheetName val="Bar Chart R2"/>
      <sheetName val="Cash Flow R0"/>
      <sheetName val="Cash Flow R1"/>
      <sheetName val="Summ Cash Flow R1"/>
      <sheetName val="Cash Flow R2"/>
      <sheetName val="Cash Flow R3"/>
      <sheetName val="Budget Summary R1"/>
      <sheetName val="Cash Flow R3-33%"/>
      <sheetName val="Camp layout (R2)"/>
      <sheetName val="Elect-BlankBOQ"/>
      <sheetName val="P&amp;E Maint."/>
      <sheetName val="List of Lab Equip"/>
      <sheetName val="Org Chart-Names"/>
      <sheetName val="Camp layout"/>
      <sheetName val="Camp layout (R1)"/>
      <sheetName val="Org Chart-Blank"/>
      <sheetName val="X-sections"/>
      <sheetName val="Detailed Strip Chart"/>
      <sheetName val="Strip-Structures"/>
      <sheetName val="NCL GH"/>
      <sheetName val="Lab Equip"/>
      <sheetName val="PricedBOQ-Ssangyong"/>
      <sheetName val="PricedBOQ-NCL"/>
      <sheetName val="Price Adjustment"/>
      <sheetName val="Flyover"/>
      <sheetName val="VUP"/>
      <sheetName val="MNB"/>
      <sheetName val="Casting Yard"/>
      <sheetName val="Cast in Situ "/>
      <sheetName val="DLC PQC"/>
      <sheetName val="Plant Quantity"/>
      <sheetName val="Consumption Report-1"/>
      <sheetName val="Conc Qty "/>
      <sheetName val="Status Abstract"/>
      <sheetName val="Status (2)"/>
      <sheetName val="Work delay"/>
      <sheetName val="Steel-Circular"/>
      <sheetName val="Steel_Circular"/>
      <sheetName val="Timesheet"/>
      <sheetName val="STATIC"/>
      <sheetName val="Budget Summary"/>
      <sheetName val="Main Cw"/>
      <sheetName val="Qty MCW"/>
      <sheetName val="SR CW"/>
      <sheetName val="EW SR"/>
      <sheetName val="Qty SR"/>
      <sheetName val="Qty Final"/>
      <sheetName val="Total Hts"/>
      <sheetName val="Diversion"/>
      <sheetName val="Detailed Qty"/>
      <sheetName val="Basicrates"/>
      <sheetName val="1CBR3"/>
      <sheetName val="Str. Steel"/>
      <sheetName val="Steel Column"/>
      <sheetName val="Inserts"/>
      <sheetName val="Sheet Pile Fab"/>
      <sheetName val="Sheet Pile Erec"/>
      <sheetName val="Steel Consp. Dtl"/>
      <sheetName val="Steel Reconcile"/>
      <sheetName val="Mat Consp."/>
      <sheetName val="Summary Extra"/>
      <sheetName val="Measurment Extra"/>
      <sheetName val="MPR_SC_1"/>
      <sheetName val="MPR_SP_1"/>
      <sheetName val="MPR_MJBR_1"/>
      <sheetName val="MPR_MJBR_2"/>
      <sheetName val="MPR_MAN_1"/>
      <sheetName val="MPR_P&amp;E_1"/>
      <sheetName val="MPR_P&amp;E_2"/>
      <sheetName val="MPR_P&amp;E_3"/>
      <sheetName val="MPR_P&amp;E_4"/>
      <sheetName val="MPR_MS_1"/>
      <sheetName val="MPR_RA_1"/>
      <sheetName val="MPR_FR_1"/>
      <sheetName val="MPR_MFE_1"/>
      <sheetName val="MPR_PR_1"/>
      <sheetName val="MPR_RB_1"/>
      <sheetName val="RESOURES"/>
      <sheetName val="DEPT RATES"/>
      <sheetName val="Comp.Statement"/>
      <sheetName val="실행철강하도"/>
      <sheetName val="Rates Required"/>
      <sheetName val="Periodic Renewal"/>
      <sheetName val="Summary of ESTIMATE"/>
      <sheetName val="HP(9.200)"/>
      <sheetName val="RCSlab(9.350)"/>
      <sheetName val="HP(9.435)"/>
      <sheetName val="HP(10.650)"/>
      <sheetName val="HP(11.135)"/>
      <sheetName val="HP(12.050)"/>
      <sheetName val="HP(12.500)"/>
      <sheetName val="HP(13.000)"/>
      <sheetName val="IPC"/>
      <sheetName val="Summary-Boq"/>
      <sheetName val="Extra"/>
      <sheetName val="Esc-A"/>
      <sheetName val="Esc-B"/>
      <sheetName val="Esc-C"/>
      <sheetName val="Advance for Material-PP"/>
      <sheetName val="Mobilisation-aji"/>
      <sheetName val="Sheet22"/>
      <sheetName val="TP15A"/>
      <sheetName val="TP10A"/>
      <sheetName val="TP17"/>
      <sheetName val="TAIL HOUSE (ON B2)"/>
      <sheetName val="DRIVE HOUSE"/>
      <sheetName val="TP15"/>
      <sheetName val="TP14"/>
      <sheetName val="TP-9 EXISTING"/>
      <sheetName val="TP-10 EXISTING"/>
      <sheetName val="cl14"/>
      <sheetName val="bg-charges"/>
      <sheetName val="Discarded links"/>
      <sheetName val="Form D1"/>
      <sheetName val="Form D12"/>
      <sheetName val="Form D13"/>
      <sheetName val="MATERIAL TOTAL"/>
      <sheetName val="BASIC-Roads"/>
      <sheetName val="Total summary"/>
      <sheetName val="FORM-W3"/>
      <sheetName val="Stock in Trade"/>
      <sheetName val="wip - erection items"/>
      <sheetName val="(31)"/>
      <sheetName val="Summary of 13th RA"/>
      <sheetName val="progress"/>
      <sheetName val="PO Status"/>
      <sheetName val="number"/>
      <sheetName val="section wise"/>
      <sheetName val="askng rate"/>
      <sheetName val="section wise (2)"/>
      <sheetName val="유동표"/>
      <sheetName val="Spacing of Delineators"/>
      <sheetName val="부대내역"/>
      <sheetName val="purpose&amp;input"/>
      <sheetName val="견적대비표"/>
      <sheetName val="scig"/>
      <sheetName val="Line Abs RSI"/>
      <sheetName val="2 R 800"/>
      <sheetName val="2 R 1000"/>
      <sheetName val="3 R 1000"/>
      <sheetName val="6 R 1000"/>
      <sheetName val="Line Abs CD"/>
      <sheetName val="Line CD "/>
      <sheetName val="Det RSI"/>
      <sheetName val="Line RSI"/>
      <sheetName val="CD Road data "/>
      <sheetName val="Keyplan"/>
      <sheetName val="StripLS"/>
      <sheetName val="Deg-cru"/>
      <sheetName val="ABS R"/>
      <sheetName val="DET R"/>
      <sheetName val="DET 1R"/>
      <sheetName val="PC-1R"/>
      <sheetName val="EW S"/>
      <sheetName val="EW C"/>
      <sheetName val="EW cross section"/>
      <sheetName val="1R 800 (2)"/>
      <sheetName val="1R 800 (1)"/>
      <sheetName val="BTR (2)"/>
      <sheetName val="BTR(1)"/>
      <sheetName val="Road data (1)"/>
      <sheetName val="RMR(1)"/>
      <sheetName val="Leads(1)"/>
      <sheetName val="map"/>
      <sheetName val="Anexure 7"/>
      <sheetName val="main abs"/>
      <sheetName val="spec(all) new-3"/>
      <sheetName val="road per abs"/>
      <sheetName val="Thallamadugu"/>
      <sheetName val="patrapalli"/>
      <sheetName val="Uyyalachintha"/>
      <sheetName val="Pullaiahgaripalli"/>
      <sheetName val="KG sathram"/>
      <sheetName val="Mathyam"/>
      <sheetName val="spec(all) new-1"/>
      <sheetName val="spec(all) new-2"/>
      <sheetName val="spec(all)"/>
      <sheetName val="Spec(PG)"/>
      <sheetName val="Spec(MP)"/>
      <sheetName val="spec (CH)"/>
      <sheetName val="com DATA"/>
      <sheetName val="BULIDING ITEM"/>
      <sheetName val="common material"/>
      <sheetName val="LABOUR RATE"/>
      <sheetName val="spec rep"/>
      <sheetName val="Working "/>
      <sheetName val="Spec working"/>
      <sheetName val="WMM patch"/>
      <sheetName val=" A&amp;O"/>
      <sheetName val=" Seigniorage charges"/>
      <sheetName val="Average lead"/>
      <sheetName val="Thallamadugu lead"/>
      <sheetName val="Patrapalli  lead"/>
      <sheetName val="Uyyalachinta lead"/>
      <sheetName val="Pullaiahgaripalli lead"/>
      <sheetName val="K.G satram lead"/>
      <sheetName val="PQ_173171_All"/>
      <sheetName val="PQ_249173_All"/>
      <sheetName val="PQ_084249_All"/>
      <sheetName val="PQ_080084_All"/>
      <sheetName val="PQ_079080_All"/>
      <sheetName val="ALL_EQ_079080"/>
      <sheetName val="ALL_EQ_249173"/>
      <sheetName val="ALL_EQ_084249"/>
      <sheetName val="ALL_EQ_080084"/>
      <sheetName val="ALL_EQ_173171"/>
      <sheetName val="All_earth_deduct"/>
      <sheetName val="Bridge_Earth_Deduct_079080"/>
      <sheetName val="Bridge_Earth_Deduct_249173"/>
      <sheetName val="Bridge_Earth_Deduct_173171"/>
      <sheetName val="Bridge_input"/>
      <sheetName val="PQ_249173_Aìl"/>
      <sheetName val=" BS"/>
      <sheetName val="Accounts"/>
      <sheetName val="TB"/>
      <sheetName val="P &amp; L"/>
      <sheetName val="CF Workings"/>
      <sheetName val="CashFlow "/>
      <sheetName val="schedules"/>
      <sheetName val="schedules (2)"/>
      <sheetName val="FA Schedule (2)"/>
      <sheetName val="FA Schedule (3)"/>
      <sheetName val="Investment schedule"/>
      <sheetName val="schedules (3)"/>
      <sheetName val="schedules (4)"/>
      <sheetName val="schedules (5)"/>
      <sheetName val="Excise"/>
      <sheetName val="Share capital Analysis"/>
      <sheetName val="loans &amp;advances"/>
      <sheetName val="Payroll wkgs"/>
      <sheetName val="Factory and marketing"/>
      <sheetName val="Freight"/>
      <sheetName val="Guardpostand drain"/>
      <sheetName val="0-25 - Widening"/>
      <sheetName val="25-56 - Raising"/>
      <sheetName val="56-70 - Oneside Widening"/>
      <sheetName val="70-82 Oneside on CanalBank"/>
      <sheetName val="Chap 5"/>
      <sheetName val="MachWise"/>
      <sheetName val="DailyAvgeRprt"/>
      <sheetName val="PtyWise"/>
      <sheetName val="Stock"/>
      <sheetName val="Diesel Tanker"/>
      <sheetName val="summery"/>
      <sheetName val=" WORKING "/>
      <sheetName val="pay.sheet.CERTI"/>
      <sheetName val="Material issue statement"/>
      <sheetName val="Measurement Major Maintance (2)"/>
      <sheetName val="CostSheet"/>
      <sheetName val="PlazaConstr"/>
      <sheetName val="PlazaElec"/>
      <sheetName val="ElecPoints"/>
      <sheetName val="Bitumen Rate 010213"/>
      <sheetName val="RA_DbmBC"/>
      <sheetName val="Machinory output"/>
      <sheetName val="Plantation"/>
      <sheetName val="AmbPtrlCrn"/>
      <sheetName val="MaintOH"/>
      <sheetName val="TollOH"/>
      <sheetName val="Measurement"/>
      <sheetName val="Measurement Major Maintance"/>
      <sheetName val="Register"/>
      <sheetName val="RecvrWs"/>
      <sheetName val="TranWs"/>
      <sheetName val="StckSmry"/>
      <sheetName val="MatWs"/>
      <sheetName val="cement Register"/>
      <sheetName val="As per PCA"/>
      <sheetName val="1 Site Dis"/>
      <sheetName val="2 E work"/>
      <sheetName val="3 SB &amp; Base"/>
      <sheetName val="4 BT"/>
      <sheetName val="6B MJ BRD "/>
      <sheetName val="6E FOB"/>
      <sheetName val="6F Repair Bridge"/>
      <sheetName val="10 toll plaza"/>
      <sheetName val="12 _RE_wall"/>
      <sheetName val="EW-Sum"/>
      <sheetName val="Extra_Paved"/>
      <sheetName val="List-SR"/>
      <sheetName val="cross section schedule"/>
      <sheetName val="Toll_Sign"/>
      <sheetName val="Toll_Plaza"/>
      <sheetName val="Cal_MCW"/>
      <sheetName val="Cal_SR"/>
      <sheetName val="TCS_1"/>
      <sheetName val="TCS_4D"/>
      <sheetName val="TCS_3C"/>
      <sheetName val="TCS_2A"/>
      <sheetName val="TCS_2B"/>
      <sheetName val="TCS_2C"/>
      <sheetName val="TCS_2B1"/>
      <sheetName val="TCS_3AL"/>
      <sheetName val="TCS_3AR"/>
      <sheetName val="TCS_3BL"/>
      <sheetName val="TCS_3BR "/>
      <sheetName val="TCS_4"/>
      <sheetName val="TCS_5A"/>
      <sheetName val="TCS_5"/>
      <sheetName val="TCS_5B"/>
      <sheetName val="Trucklaybye"/>
      <sheetName val="RE_Wall-cal"/>
      <sheetName val="Bus-Bay"/>
      <sheetName val="Major T-Junction"/>
      <sheetName val="Major X-Junction"/>
      <sheetName val="list of Structure"/>
      <sheetName val="Earthwork LHS"/>
      <sheetName val="Earthwork RHS"/>
      <sheetName val="TCS TYPE"/>
      <sheetName val="Road inv"/>
      <sheetName val="6A MN BRD"/>
      <sheetName val="91+950 A2 RHS"/>
      <sheetName val="91+950 A2 LHS "/>
      <sheetName val="91+950 A1 RHS"/>
      <sheetName val="91+950 A1 LHS"/>
      <sheetName val="103+836"/>
      <sheetName val="106+100"/>
      <sheetName val="109+800 A2 RHS"/>
      <sheetName val="109+800 A1 RHS  "/>
      <sheetName val="109+800 A2 LHS "/>
      <sheetName val="109+800 A1 LHS"/>
      <sheetName val="q1"/>
      <sheetName val="F6-Conc"/>
      <sheetName val="F6-Up"/>
      <sheetName val="F6-New"/>
      <sheetName val="Bqty"/>
      <sheetName val="HPCul"/>
      <sheetName val="HP2"/>
      <sheetName val="Gul"/>
      <sheetName val="F8"/>
      <sheetName val="PMC"/>
      <sheetName val="RtAnalysis"/>
      <sheetName val="RCC3MF7"/>
      <sheetName val="RaftF7"/>
      <sheetName val="Bk-Anal"/>
      <sheetName val="Raftdesign"/>
      <sheetName val="Wingtrench"/>
      <sheetName val="SoilTest"/>
      <sheetName val="Format B"/>
      <sheetName val="F5"/>
      <sheetName val="BkAnal"/>
      <sheetName val="NP3-Bitu"/>
      <sheetName val="hpipedraw"/>
      <sheetName val="Slab-Design"/>
      <sheetName val="Sheet 2"/>
      <sheetName val="QUESTION"/>
      <sheetName val="Detmes"/>
      <sheetName val="FOR O&amp;M"/>
      <sheetName val="PEP SUMMARY"/>
      <sheetName val="ETC summary-rev"/>
      <sheetName val="P&amp;L "/>
      <sheetName val="Client Bill"/>
      <sheetName val="Direct Cost Plan"/>
      <sheetName val="Indirect Cost Plan Final"/>
      <sheetName val=" DIRECT COST"/>
      <sheetName val="ETC INDIRECT COST"/>
      <sheetName val="ETC BOM"/>
      <sheetName val="Indirect Cost Plan"/>
      <sheetName val="Revenue Plan"/>
      <sheetName val="Final Revenue Plan-STP &amp; PS "/>
      <sheetName val="Final Scope Plan-STP &amp; PS"/>
      <sheetName val="Final Scope Plan-UGD"/>
      <sheetName val="Orgonogram"/>
      <sheetName val="Staff Plan"/>
      <sheetName val="Manpower Plan"/>
      <sheetName val="Equipment Plan"/>
      <sheetName val="DI Pipe Laying BOQ"/>
      <sheetName val="Adminasration Building-BOQ"/>
      <sheetName val="Sludge slum -BOQ"/>
      <sheetName val="Centrifuge house-BOQ"/>
      <sheetName val="TQS(HO)"/>
      <sheetName val="WORKING"/>
      <sheetName val="TQS(EZ)"/>
      <sheetName val="Top Sheet1"/>
      <sheetName val="TS Civil"/>
      <sheetName val="BUD"/>
      <sheetName val="BUD (Civ Supply)"/>
      <sheetName val="CP-Steel"/>
      <sheetName val="CP-Cement"/>
      <sheetName val="BUD (Chimney)"/>
      <sheetName val="Korba"/>
      <sheetName val="T&amp;P"/>
      <sheetName val="Agg."/>
      <sheetName val="Mat."/>
      <sheetName val="Labr."/>
      <sheetName val="Subcon(SPL)"/>
      <sheetName val="Stg &amp; Shut."/>
      <sheetName val="S.SAL"/>
      <sheetName val="S.Sal-Com"/>
      <sheetName val="Site Infra."/>
      <sheetName val="S.Wel."/>
      <sheetName val="Tel"/>
      <sheetName val="Tel-Com."/>
      <sheetName val="Travel &amp; Convy"/>
      <sheetName val="Con&amp;Prof"/>
      <sheetName val="Estb.-Exp."/>
      <sheetName val="RCC-CON-SCH-Civil"/>
      <sheetName val="Recruit &amp; Train"/>
      <sheetName val="E&amp;W"/>
      <sheetName val="Vehicle Hire"/>
      <sheetName val="off Maint"/>
      <sheetName val="Rent"/>
      <sheetName val="Security"/>
      <sheetName val="Rates &amp; Taxes"/>
      <sheetName val="Estab"/>
      <sheetName val="Depreciation"/>
      <sheetName val="BOQ With Material"/>
      <sheetName val="structural"/>
      <sheetName val="Lab P&amp;M Op."/>
      <sheetName val="Staff Salaries"/>
      <sheetName val="fuel"/>
      <sheetName val="EQUIMENT"/>
      <sheetName val="R&amp;M"/>
      <sheetName val="Stag"/>
      <sheetName val="Tel-Project (2)"/>
      <sheetName val="packages"/>
      <sheetName val="cfl"/>
      <sheetName val="expn de"/>
      <sheetName val="bgequip"/>
      <sheetName val="Op Salary(2)"/>
      <sheetName val="interest charges"/>
      <sheetName val="LAPPL-QR"/>
      <sheetName val="LAPPL-Dry Rate"/>
      <sheetName val="Summary Format"/>
      <sheetName val="BOQ-Dir-Fin-Monthly"/>
      <sheetName val="WO-Monthly"/>
      <sheetName val="RA-Monthly"/>
      <sheetName val="Summary -New"/>
      <sheetName val="QA - QC"/>
      <sheetName val="POL Charges"/>
      <sheetName val="PEA new"/>
      <sheetName val="Budget-Summary"/>
      <sheetName val="Budget Summary- New "/>
      <sheetName val="Direct cost-RA (2)"/>
      <sheetName val="Indirect Cost "/>
      <sheetName val="HO TQS"/>
      <sheetName val="TRIANGLE"/>
      <sheetName val="OCATAGON"/>
      <sheetName val="RECTANGLE"/>
      <sheetName val="Adv Rt Dirc"/>
      <sheetName val="CIRCULAR"/>
      <sheetName val="NH Rt.M"/>
      <sheetName val="Ex junct."/>
      <sheetName val="OVERHEAD"/>
      <sheetName val="Guard Rail"/>
      <sheetName val="Studs"/>
      <sheetName val="Chevron Sign"/>
      <sheetName val="chervon sign information.1"/>
      <sheetName val="Delineators"/>
      <sheetName val="Road Markings "/>
      <sheetName val="TR-I"/>
      <sheetName val="1    "/>
      <sheetName val="1C"/>
      <sheetName val="2    "/>
      <sheetName val="4    "/>
      <sheetName val="Cut Quantity 1;1 slope"/>
      <sheetName val="Cut Quantity 1;2 slope"/>
      <sheetName val="Fill Quantity 1;2"/>
      <sheetName val="Fill Quantity"/>
      <sheetName val="3C"/>
      <sheetName val="5    "/>
      <sheetName val="4C"/>
      <sheetName val="C7"/>
      <sheetName val="7    (2)"/>
      <sheetName val="6    "/>
      <sheetName val="6C"/>
      <sheetName val="7   "/>
      <sheetName val="7C"/>
      <sheetName val="8C"/>
      <sheetName val="12   "/>
      <sheetName val="11C"/>
      <sheetName val="Bus Bay &amp; Truck"/>
      <sheetName val="144"/>
      <sheetName val="Maintanance"/>
      <sheetName val="Jun"/>
      <sheetName val="12C"/>
      <sheetName val="13 D"/>
      <sheetName val="13-D"/>
      <sheetName val="Cs Details"/>
      <sheetName val="Pavement Design"/>
      <sheetName val="Section 1-SH-59"/>
      <sheetName val="Section 2- Sh-9"/>
      <sheetName val="Filling Qty"/>
      <sheetName val="Site Report"/>
      <sheetName val="P&amp;E"/>
      <sheetName val="Financial"/>
      <sheetName val="summary ( OP-2)"/>
      <sheetName val="BU"/>
      <sheetName val="D.E-1"/>
      <sheetName val="B.Pass"/>
      <sheetName val="Widening PRP"/>
      <sheetName val="T.Diver"/>
      <sheetName val="T.Div cost"/>
      <sheetName val="EW-EXist"/>
      <sheetName val="EW-Bpass"/>
      <sheetName val="Bus Bay &amp; Truck-Ex"/>
      <sheetName val="On Existing Proj Road"/>
      <sheetName val="Jun Ex Road"/>
      <sheetName val="EX -MISS"/>
      <sheetName val="Jun Bypass"/>
      <sheetName val="Bus Bay &amp; Truck-Ex (2)"/>
      <sheetName val="BYPAS-MISS "/>
      <sheetName val="Drain - steel"/>
      <sheetName val="Drain - steel-Bypass"/>
      <sheetName val="Wayside Amenities"/>
      <sheetName val="Bypass Cost"/>
      <sheetName val="Delineators (2)"/>
      <sheetName val="Discarded_links"/>
      <sheetName val="Form_D1"/>
      <sheetName val="Form_D12"/>
      <sheetName val="Form_D13"/>
      <sheetName val="MATERIAL_TOTAL"/>
      <sheetName val="Summary_of_13th_RA"/>
      <sheetName val="BOQ_Distribution"/>
      <sheetName val="Officer_Budget_Form"/>
      <sheetName val="Proj Data"/>
      <sheetName val="RateList"/>
      <sheetName val="Selection"/>
      <sheetName val="Detail P&amp;L"/>
      <sheetName val="Assumption Sheet"/>
      <sheetName val="Spares &amp; Service- 3 yrs"/>
      <sheetName val="Spares - 1 yr"/>
      <sheetName val="UPS cal"/>
      <sheetName val="Plaza connectivity"/>
      <sheetName val="CABLES(1 lane)"/>
      <sheetName val="CABLES (2 Lanes)"/>
      <sheetName val="CABLES (6 lanes)"/>
      <sheetName val="cables 12 lanes"/>
      <sheetName val="AVC"/>
      <sheetName val="LC"/>
      <sheetName val="Total TOLL+HTMS COGS analysis"/>
      <sheetName val="Pending items Hari"/>
      <sheetName val="Total TOLL analysis"/>
      <sheetName val="Final BOQ"/>
      <sheetName val="Toll-Itemwise costing"/>
      <sheetName val="Toll-Loop Sealant calculation"/>
      <sheetName val="Major Materials-1"/>
      <sheetName val="Major Materials-2"/>
      <sheetName val="INPUTS - 1"/>
      <sheetName val="INPUTS - 2"/>
      <sheetName val="Eqp Rates"/>
      <sheetName val="Vehicle Rates"/>
      <sheetName val="BM Plant"/>
      <sheetName val="Reach 3 PRW"/>
      <sheetName val="30 Month CP qTY"/>
      <sheetName val="30 Month CP Rev"/>
      <sheetName val="Programme - HHPL "/>
      <sheetName val="Monthwise Projection"/>
      <sheetName val="Percentage Work done for NH1"/>
      <sheetName val="Exp DivIsion"/>
      <sheetName val="Inflation"/>
      <sheetName val="Material Req"/>
      <sheetName val="Maj Mat Procurement"/>
      <sheetName val="Aggregate Procurement"/>
      <sheetName val="Servicetax"/>
      <sheetName val="HSD"/>
      <sheetName val="Qty Sheet"/>
      <sheetName val="Bkup1"/>
      <sheetName val="LC Site"/>
      <sheetName val="Pivot report"/>
      <sheetName val="dep"/>
      <sheetName val="Aggregate"/>
      <sheetName val="Basic Material"/>
      <sheetName val="Diesel Req"/>
      <sheetName val="Price Mc"/>
      <sheetName val="mc Req"/>
      <sheetName val="HM Plant"/>
      <sheetName val="Tippers"/>
      <sheetName val="SiteClear"/>
      <sheetName val="SBase"/>
      <sheetName val="Bit-Base"/>
      <sheetName val="REW"/>
      <sheetName val="TSigns"/>
      <sheetName val="Maint."/>
      <sheetName val="horti"/>
      <sheetName val="Found"/>
      <sheetName val="SubS"/>
      <sheetName val="SupS"/>
      <sheetName val="PW"/>
      <sheetName val="Case-3"/>
      <sheetName val="Schedule workdone"/>
      <sheetName val="PHOTOGRAPHS"/>
      <sheetName val="DATA MAJOR ACTIVITIES"/>
      <sheetName val="BLOCK A"/>
      <sheetName val="B BLOCK"/>
      <sheetName val="BLOCK C"/>
      <sheetName val="BLOCK R"/>
      <sheetName val="BLOCK S"/>
      <sheetName val="P&amp;L"/>
      <sheetName val="PrdQty"/>
      <sheetName val="PrdVal"/>
      <sheetName val="Rate Analy."/>
      <sheetName val="Agg"/>
      <sheetName val="Agg (2)"/>
      <sheetName val="PMRL ind"/>
      <sheetName val="Abs PMRL"/>
      <sheetName val="Mach."/>
      <sheetName val="Eqpdata"/>
      <sheetName val="fol"/>
      <sheetName val="BATA"/>
      <sheetName val="NHC"/>
      <sheetName val="IPA 4 main sheet"/>
      <sheetName val="Certificate -07"/>
      <sheetName val="Work done"/>
      <sheetName val="Material Adv"/>
      <sheetName val="Escalation (2)"/>
      <sheetName val="RECONCILATION 0F  pass "/>
      <sheetName val="RECONCILATION OF P.C. VS CLIENT"/>
      <sheetName val="eXTRA ITEM DETAIL"/>
      <sheetName val="UNPROD. EXP."/>
      <sheetName val="Labour&amp; machinery"/>
      <sheetName val="A_O_R _2_"/>
      <sheetName val="A_O_R r1"/>
      <sheetName val="A_O_R r1Str"/>
      <sheetName val="A.O.R (2)"/>
      <sheetName val="Rates (2)"/>
      <sheetName val="OH (2)"/>
      <sheetName val="RatesR1"/>
      <sheetName val="A.O.R r1"/>
      <sheetName val="OH R1"/>
      <sheetName val="formwork R1"/>
      <sheetName val="A.O.R r1Str"/>
      <sheetName val="OH R1str"/>
      <sheetName val="AoR Finishing"/>
      <sheetName val="cul_invSUBMITTED"/>
      <sheetName val="Revised BoQ Str"/>
      <sheetName val="oH(Str+finishing)"/>
      <sheetName val="oHS+F Ex Alu.+actual staff"/>
      <sheetName val="oHS+F Ex Alu. (trial)"/>
      <sheetName val="Ex aluminium"/>
      <sheetName val="oH(mc purchase)"/>
      <sheetName val="Plang.1pour"/>
      <sheetName val="Plang.3pour"/>
      <sheetName val="Machine Schedule "/>
      <sheetName val="Staff Schedule"/>
      <sheetName val="Reference"/>
      <sheetName val="Report 2"/>
      <sheetName val="Report_2"/>
      <sheetName val="4.4"/>
      <sheetName val="summery-I"/>
      <sheetName val="2.07 EMB"/>
      <sheetName val="BOQ-"/>
      <sheetName val="3.01"/>
      <sheetName val="8.ii.8.(b)"/>
      <sheetName val="4.1"/>
      <sheetName val="8.1.2.(a)"/>
      <sheetName val="2.07 S.G"/>
      <sheetName val="4.2(ii)"/>
      <sheetName val="3.02"/>
      <sheetName val="MS rates"/>
      <sheetName val="Node to Node"/>
      <sheetName val="PL info"/>
      <sheetName val="Trench Size"/>
      <sheetName val="Supply GST"/>
      <sheetName val="L&amp;J  GST"/>
      <sheetName val="HT GST"/>
      <sheetName val="COMM. GST"/>
      <sheetName val="150KL GLBR singotam"/>
      <sheetName val="150KL Comp."/>
      <sheetName val="30 KL at Amaragi"/>
      <sheetName val="30 KL Amaragiri Comp."/>
      <sheetName val="3500KL Sump Yellore"/>
      <sheetName val="3500KL Comp."/>
      <sheetName val="220KL GLBR Pasupula"/>
      <sheetName val="220 KL GLBR Comp."/>
      <sheetName val="120 KL Sump somasila.."/>
      <sheetName val="120 KL Comp."/>
      <sheetName val="30 KL atTP.Tha"/>
      <sheetName val="30KL TP tandha Comp."/>
      <sheetName val="S. Data"/>
      <sheetName val="Blasting Rate"/>
      <sheetName val="Burugupally"/>
      <sheetName val="Specification_2"/>
      <sheetName val="Abs N"/>
      <sheetName val="Abs N Comp"/>
      <sheetName val="Gen Abstract"/>
      <sheetName val="Abs COMP"/>
      <sheetName val="Abstract Snctnd"/>
      <sheetName val="Abs Wrkng Part A"/>
      <sheetName val="Abs Wrkng Part A COMP"/>
      <sheetName val="Abs Wrkng Part B"/>
      <sheetName val="OHSR-1 DI"/>
      <sheetName val="Rate Calc-1"/>
      <sheetName val="10.OHSR-2"/>
      <sheetName val="11.Rate Cal-2"/>
      <sheetName val="OHSR-3 CI"/>
      <sheetName val="Rate Cal-3"/>
      <sheetName val="Dist Network_HDPE"/>
      <sheetName val="OFC"/>
      <sheetName val="House Hold"/>
      <sheetName val="VC-80"/>
      <sheetName val="VC-200"/>
      <sheetName val="LEAD 2016-17"/>
      <sheetName val="SSR 16-17"/>
      <sheetName val="CC Road &amp; manhole Data"/>
      <sheetName val="water soft data"/>
      <sheetName val="PVC DATA General"/>
      <sheetName val="ew CC Portion"/>
      <sheetName val="PVC DATA CC"/>
      <sheetName val="HDPE DATA  General"/>
      <sheetName val="HDPE DATA CC"/>
      <sheetName val="OHSR "/>
      <sheetName val="CI Verticals"/>
      <sheetName val="OHSR (3)"/>
      <sheetName val="CI (3)"/>
      <sheetName val="PVC Specials"/>
      <sheetName val="Pipe line   (2)"/>
      <sheetName val="Peerya thanda"/>
      <sheetName val="JALUBAITHANDA"/>
      <sheetName val="OHSR-1 DI Wrkng"/>
      <sheetName val="OHSR-1 DI Comp"/>
      <sheetName val="Dist Network PVC"/>
      <sheetName val="Dist Network PVC W"/>
      <sheetName val="Dist Network PVC Comp"/>
      <sheetName val="DN ADD"/>
      <sheetName val="DN ADD Comp"/>
      <sheetName val="85 COLUMNS"/>
      <sheetName val="VC-450"/>
      <sheetName val="OFC data"/>
      <sheetName val="18.Repaires"/>
      <sheetName val="Hydruli stmnt"/>
      <sheetName val="cc Refilling"/>
      <sheetName val="epa copy"/>
      <sheetName val="for est"/>
      <sheetName val="4.Schools Data"/>
      <sheetName val="Requisition-Prof"/>
      <sheetName val="maheswari"/>
      <sheetName val="01.06.17 Final"/>
      <sheetName val="Doma-HDPE"/>
      <sheetName val="Lepakshi"/>
      <sheetName val="Ann to SO"/>
      <sheetName val="SO"/>
      <sheetName val="Blasting data"/>
      <sheetName val="sluice-BWSCP-MS above 1000 pipe"/>
      <sheetName val="ESSR"/>
      <sheetName val="LeadE"/>
      <sheetName val="Data- FinalE "/>
      <sheetName val="ESTT1"/>
      <sheetName val="ESTT_3LAYERS"/>
      <sheetName val="BT_RENUAL_COAT"/>
      <sheetName val="ESTT2"/>
      <sheetName val="SHEDULE_3LAYER"/>
      <sheetName val="SHEDULE_1KM"/>
      <sheetName val="SHEDULE_2KM"/>
      <sheetName val="ESTT3"/>
      <sheetName val="YELLAREDDY HS"/>
      <sheetName val="Comparative statement (2)"/>
      <sheetName val="BNS PUMP SET"/>
      <sheetName val="Ylrdy PUMP SET "/>
      <sheetName val="Pumpsets"/>
      <sheetName val="Yellareddy HS final"/>
      <sheetName val="BPT 1"/>
      <sheetName val="BPT 2"/>
      <sheetName val="main trunk"/>
      <sheetName val="seconadry trunk"/>
      <sheetName val="NRGPT Abstract"/>
      <sheetName val="YLRD"/>
      <sheetName val="LNGPT"/>
      <sheetName val="Ylrdy Abstract"/>
      <sheetName val="RR TGA"/>
      <sheetName val="P -ABS"/>
      <sheetName val="S-ABS"/>
      <sheetName val="Habs List"/>
      <sheetName val="P - Designs"/>
      <sheetName val="S - Designs"/>
      <sheetName val="P - HY ST PM"/>
      <sheetName val="P - HY ST GM"/>
      <sheetName val="S - HY ST PM"/>
      <sheetName val="S - HY ST GM"/>
      <sheetName val="P - EST PM"/>
      <sheetName val="P - EST GM"/>
      <sheetName val="S - EST - GM"/>
      <sheetName val="S - EST - PM"/>
      <sheetName val="PV_S_GM"/>
      <sheetName val="BOQ PM"/>
      <sheetName val="PM-BOQ"/>
      <sheetName val="GM-BOQ"/>
      <sheetName val="BOQ GM"/>
      <sheetName val="Existing"/>
      <sheetName val="VALVE"/>
      <sheetName val="Pipelines"/>
      <sheetName val="Contents (2)"/>
      <sheetName val="Mandals List"/>
      <sheetName val="DI gate-DI"/>
      <sheetName val="DIgate_PVC "/>
      <sheetName val="PH 16x6"/>
      <sheetName val="PH 12x6"/>
      <sheetName val="100 KL SUMP (MAIN SHEET)"/>
      <sheetName val="Comp "/>
      <sheetName val="100 KL SUMP GST"/>
      <sheetName val="DI Vert-Tax"/>
      <sheetName val="100 KL SUMP POL"/>
      <sheetName val="2O KL SUMP COMP"/>
      <sheetName val="Steel Variation"/>
      <sheetName val="Steel POL"/>
      <sheetName val="cement variation"/>
      <sheetName val="Seginorge"/>
      <sheetName val="POL Data"/>
      <sheetName val="Cement Steel rates"/>
      <sheetName val="GO 24"/>
      <sheetName val="YLR OHSR"/>
      <sheetName val="YLR PIPE"/>
      <sheetName val="TADWAI OHSR"/>
      <sheetName val="TADWAI PIPE"/>
      <sheetName val="YLR"/>
      <sheetName val="NRPT"/>
      <sheetName val="GDRI&amp;SSN"/>
      <sheetName val="LPT"/>
      <sheetName val="TDW"/>
      <sheetName val="Ngpet Agmt PL Details"/>
      <sheetName val="old mandal wise (2)"/>
      <sheetName val="Habs2706_F"/>
      <sheetName val="old mandals"/>
      <sheetName val="checked"/>
      <sheetName val="HAb_Compare"/>
      <sheetName val="Mandal_compare"/>
      <sheetName val="old mandal wise"/>
      <sheetName val="new mandal wise"/>
      <sheetName val="heading"/>
      <sheetName val="O&amp;M-Abstrat-2018-19"/>
      <sheetName val="Agmt-model-staff-2018-19"/>
      <sheetName val="Est-JLPR-(Apr  to june -19) "/>
      <sheetName val="O&amp;M-Abstrat-(Apr-june_19)"/>
      <sheetName val="Data-O&amp;M Staff-2019-20"/>
      <sheetName val="Est-JLPR-(April to june- 2109)"/>
      <sheetName val="Est-30-Argul(April to June-19)"/>
      <sheetName val="Est-30-Mallanna-(Apr to jun-19)"/>
      <sheetName val="Est-60-Argul-(Apr-jun-19)"/>
      <sheetName val="Est-40-Indalwa-(apr- june -19)"/>
      <sheetName val="Est-40-MallannaGu(Apr-jun-19)"/>
      <sheetName val="staff-pattern-SRSP-Balkonda"/>
      <sheetName val="Staff Pattern E &amp; M IHP"/>
      <sheetName val="Staff Pattern E &amp; M Raghava"/>
      <sheetName val="Chemicals calculation"/>
      <sheetName val="Electricity Bills"/>
      <sheetName val="old-Electricity "/>
      <sheetName val="Exist pipe line-JLPR"/>
      <sheetName val="Exist pipe line-60Argul"/>
      <sheetName val="Existing pipe line-30-Argul"/>
      <sheetName val="Existing pipe line"/>
      <sheetName val="technical-30MLD Mallanna"/>
      <sheetName val="Pop-Mallanan gutta"/>
      <sheetName val="specification-sdpt"/>
      <sheetName val="FUEL RATES"/>
      <sheetName val="BOCE RATE"/>
      <sheetName val="Cement,STEEL ETC Rates"/>
      <sheetName val="300 mm di Makloor"/>
      <sheetName val="GST &amp; POL estimate"/>
      <sheetName val="CEMENT - PV"/>
      <sheetName val="CRates"/>
      <sheetName val="Steel &amp; PV"/>
      <sheetName val="AS PER MB STEEL"/>
      <sheetName val="MS Door"/>
      <sheetName val="rivettment "/>
      <sheetName val="ET Tax Rates"/>
      <sheetName val="Chequred Plate"/>
      <sheetName val="DI pecials"/>
      <sheetName val="PE- DI V"/>
      <sheetName val="Structural Steel PV"/>
      <sheetName val="Structural Steel Paint"/>
      <sheetName val="Thrust blocks A,N,M,J"/>
      <sheetName val="SIGNORAGE"/>
      <sheetName val="1.cement variation (20)"/>
      <sheetName val="GST POL ESTIMATE"/>
      <sheetName val="50KL-GST"/>
      <sheetName val="3.Steel POL (31)"/>
      <sheetName val="4.GST &amp; POL ESTI (35)"/>
      <sheetName val="5.Seign (18)"/>
      <sheetName val="Comparision "/>
      <sheetName val="Suppli Agt "/>
      <sheetName val="Rev floor  "/>
      <sheetName val="Abs_Sanctioned"/>
      <sheetName val="Abs_Working"/>
      <sheetName val="Comparative_Working"/>
      <sheetName val="Gadwal Estimate"/>
      <sheetName val="Comparitive statement Gadwa (2"/>
      <sheetName val="Comparitive statement Ieeza (2"/>
      <sheetName val="Comparitive statement Gattu (2"/>
      <sheetName val="New Lengths"/>
      <sheetName val="Comparitive statement Gadwal"/>
      <sheetName val="Abs_Sanctioned IEEZA"/>
      <sheetName val="Abs_Working IEEZA"/>
      <sheetName val="Comparative_Working IEEZA"/>
      <sheetName val="Ieeza Estimate "/>
      <sheetName val="Comparitive statement Ieeza"/>
      <sheetName val="Ieeza Estimate  (2)"/>
      <sheetName val="Comparitive"/>
      <sheetName val="Comparitive Gadwal WD"/>
      <sheetName val="CED CALCU"/>
      <sheetName val="Duct Pipe"/>
      <sheetName val="Anathapur Canal Steel Bridge"/>
      <sheetName val="10 Th Betallian DI Spl"/>
      <sheetName val="PEDASTAL   EST (2)"/>
      <sheetName val="THRUST BLOCK (2)"/>
      <sheetName val="MS pipe,flange,Dummy (2)"/>
      <sheetName val="CC RESTORE"/>
      <sheetName val="GI pipe Bedding"/>
      <sheetName val="PV Cement"/>
      <sheetName val="PV Steel"/>
      <sheetName val="GI Taxes"/>
      <sheetName val="stone dust"/>
      <sheetName val="Air valve stem"/>
      <sheetName val="PEDASTAL   EST (MB)"/>
      <sheetName val="PEDASTAL   EST"/>
      <sheetName val="THRUST BLOCK (MB)"/>
      <sheetName val="THRUST BLOCK"/>
      <sheetName val="GI Pipe (2)"/>
      <sheetName val="PV Rates"/>
      <sheetName val="Ieeza Estimate  (3)"/>
      <sheetName val="PEDASTAL   EST WEII"/>
      <sheetName val="THRUST BLOCK WEII"/>
      <sheetName val="valves hdpe"/>
      <sheetName val="Inter connections OHSR"/>
      <sheetName val="60 KL GLBR Final"/>
      <sheetName val="60 KL GLBR Comarative"/>
      <sheetName val="90 KL GLBR Final "/>
      <sheetName val="90 KL GLBR Comarative "/>
      <sheetName val="800 KL GLBR"/>
      <sheetName val="800 KL GLBR Comarative "/>
      <sheetName val="DI Specials Amt"/>
      <sheetName val="1100 KL GLBR"/>
      <sheetName val="1100 KL GLBR Comparative"/>
      <sheetName val="280 KL GLBR "/>
      <sheetName val="280 KL GLBR Comparative "/>
      <sheetName val="120 KL OHBR Thupatrala"/>
      <sheetName val="120 KL OHBR Comparative"/>
      <sheetName val="120 KL OHBR Balgera"/>
      <sheetName val="120 KL OHBR Comparative Balgera"/>
      <sheetName val="90 KL OHBR Mallamdoddi"/>
      <sheetName val="90 KL OHBR Comparative "/>
      <sheetName val="90 KL OHBR Comparative  (2)"/>
      <sheetName val="60 KL OHBR Bhimpuram"/>
      <sheetName val="60 KL OHBR at Bhimpuram compara"/>
      <sheetName val="60 KL OHBR D.Bhridipadu"/>
      <sheetName val="60 KL OHBR at D.Bhuridipadu com"/>
      <sheetName val="60 KL OHBR  CS Nagar"/>
      <sheetName val="60 KL OHBR at CS Nagar"/>
      <sheetName val="60 KL OHBR Penchikalpadu"/>
      <sheetName val="60 KL OHBR at Penchikalpadu"/>
      <sheetName val="60 KL OHBR Mellacheruvu"/>
      <sheetName val="60 KL OHBR at Mellacheruvu"/>
      <sheetName val="40 KL OHBR Garlapadu"/>
      <sheetName val="40 KL OHBR  Comparative"/>
      <sheetName val="40 KL OHBR Sivanampally"/>
      <sheetName val="40 KL OHBR  Comparative sivanam"/>
      <sheetName val="Dharagattu - 2200KL"/>
      <sheetName val="Comparative Dharagattu 2200 KL"/>
      <sheetName val="Head works - 9000KL "/>
      <sheetName val="Comparative Hw 9000 KL Sump"/>
      <sheetName val="Staircase Maldakal"/>
      <sheetName val="RSF Plant"/>
      <sheetName val="Comparative For RSF"/>
      <sheetName val="DATA For Litre RATE"/>
      <sheetName val="90 KL OHSR Maldakal"/>
      <sheetName val="90 KL OHSR Venkatapur stage"/>
      <sheetName val="DATA For 120 KLOHSR Litre RATE "/>
      <sheetName val="DATA For 150 KL OHSRLitre RATE "/>
      <sheetName val="Pump House Head works"/>
      <sheetName val="Pump House Head works (2)"/>
      <sheetName val="Surge pit"/>
      <sheetName val="620 KL GLBR Comarative "/>
      <sheetName val="475 KL GLBR Comarative"/>
      <sheetName val="280 KL GLBR Comarative "/>
      <sheetName val="RSF Plant (2)"/>
      <sheetName val="Comparative For RSF (2)"/>
      <sheetName val="HYD SD"/>
      <sheetName val="WQ Naganpally"/>
      <sheetName val="Electrical Data "/>
      <sheetName val="Electrical Estimate"/>
      <sheetName val="Grills"/>
      <sheetName val="WQ Gungal"/>
      <sheetName val="Data new"/>
      <sheetName val="sanitary data"/>
      <sheetName val="sanitary estimate"/>
      <sheetName val="Purchase Status- "/>
      <sheetName val="Purchase Status-Misc"/>
      <sheetName val="other activities"/>
      <sheetName val="Civil-works"/>
      <sheetName val="MHexcavation"/>
      <sheetName val="To ma.l requirement for mh"/>
      <sheetName val="material requirement for mh"/>
      <sheetName val="Estimation MH"/>
      <sheetName val="Households"/>
      <sheetName val="DI Verticals &amp; Valves"/>
      <sheetName val="CI Verticals &amp; Valves"/>
      <sheetName val="HDPE Utilised Quantity"/>
      <sheetName val="PVC Utilised Quantity"/>
      <sheetName val="Gravity Mains"/>
      <sheetName val="GM Part Kondapak"/>
      <sheetName val="Dubbak 27.06.2015"/>
      <sheetName val="Gajwel Constituency"/>
      <sheetName val="VALVES PN1.6"/>
      <sheetName val="LEAD STATEMENT-2010-11"/>
      <sheetName val="Data-2010-11"/>
      <sheetName val="CI Specials (2010-11) "/>
      <sheetName val="Mech Datas 16-17 on 7-2-17"/>
      <sheetName val="Instrumentation (2)"/>
      <sheetName val="Mech Datas 16-17final on 8-2-17"/>
      <sheetName val="Butterfly Valves PN1.0"/>
      <sheetName val="Butterfly Valves PN2.5 (2)"/>
      <sheetName val="MS pipes &amp; MS Manifold 6mm"/>
      <sheetName val="Pump data"/>
      <sheetName val="MS pipes &amp; MS Manifold 8mm"/>
      <sheetName val="MS pipes &amp; MS Manifold 10mm"/>
      <sheetName val="MS pipes &amp; MS Manifold 12mm"/>
      <sheetName val="CRANES"/>
      <sheetName val="11 KV Electrical datas  Correct"/>
      <sheetName val="DE watering"/>
      <sheetName val="Addagutta OHBR"/>
      <sheetName val="Addagutta GLBR"/>
      <sheetName val="Addagutta OHBR Data"/>
      <sheetName val="Kakkireni"/>
      <sheetName val="Addagutta GLBR Data"/>
      <sheetName val="Kakkireni GLBR Data"/>
      <sheetName val="BWSCPlt"/>
      <sheetName val="PSC REVISED"/>
      <sheetName val="Sp 90 (3)"/>
      <sheetName val="Est 90"/>
      <sheetName val="Data 2013-14GHMC"/>
      <sheetName val="Key plan (2)"/>
      <sheetName val="Distri"/>
      <sheetName val="Distri Comp"/>
      <sheetName val="ofc "/>
      <sheetName val="Ofc Comp"/>
      <sheetName val="HHC"/>
      <sheetName val="HHC COMP"/>
      <sheetName val="Ohsr Comp"/>
      <sheetName val="WS-Pop"/>
      <sheetName val="Proforma VI"/>
      <sheetName val="Proforma _II"/>
      <sheetName val="Seg-KL"/>
      <sheetName val="Const-KL"/>
      <sheetName val="Verticals 10-40KL"/>
      <sheetName val="Verticals 60KL"/>
      <sheetName val="Verticals 90-120KL "/>
      <sheetName val="Verticals 150-200KL"/>
      <sheetName val=" ohsr data"/>
      <sheetName val="Revised rates(SSR 2016-17)"/>
      <sheetName val="Tap data "/>
      <sheetName val="Tap data-old"/>
      <sheetName val="sluice-PVC (2)"/>
      <sheetName val="Pipe line  "/>
      <sheetName val="pipe infor"/>
      <sheetName val=" EST-IV"/>
      <sheetName val="Chakriyal"/>
      <sheetName val="Sorted"/>
      <sheetName val="Abstrctof culverts"/>
      <sheetName val="ga-4-6-6-7"/>
      <sheetName val="ga-2-5-4-6"/>
      <sheetName val="Ge Abs"/>
      <sheetName val="NOTE ON WORK"/>
      <sheetName val="wORKING ESTIMATE 4-6-6-7"/>
      <sheetName val="working estimate 2-5-4-6"/>
      <sheetName val="ls-3-4-6"/>
      <sheetName val="ABST-EST"/>
      <sheetName val="DETD-EST-1VT"/>
      <sheetName val="DETD-EST-ROAD DAM-1"/>
      <sheetName val="DETD-EST-ROAD DAM"/>
      <sheetName val="DETD-EST-2VT"/>
      <sheetName val="DETD-EST-3VT"/>
      <sheetName val="data-f"/>
      <sheetName val="LeadChart"/>
      <sheetName val="LEads-2.5-4-6"/>
      <sheetName val="Drg-3v"/>
      <sheetName val="Drg-2v"/>
      <sheetName val="Drg-1v"/>
      <sheetName val="Drg-raod dam"/>
      <sheetName val="DESGN"/>
      <sheetName val="Spiral BPT"/>
      <sheetName val="BPT"/>
      <sheetName val="AbtractA"/>
      <sheetName val="PH Pothyreddipally Jn"/>
      <sheetName val="PH Antharam Jn"/>
      <sheetName val="PH-HW"/>
      <sheetName val="PH Kistapur thanda"/>
      <sheetName val="Abstract B"/>
      <sheetName val="sump Pallevampu Jn"/>
      <sheetName val="sump rect"/>
      <sheetName val="Rect sump at HW"/>
      <sheetName val="Wman Qrts"/>
      <sheetName val="30 KL GLBR"/>
      <sheetName val="20 kl GLBR Rahat Nagar"/>
      <sheetName val="20 KL GLBR Mendora"/>
      <sheetName val="GLBR- 60KL"/>
      <sheetName val="Sump -100 Kl"/>
      <sheetName val="80 KL GLSR Pallikonda"/>
      <sheetName val="GLSR-40KL"/>
      <sheetName val="10 KL Odder colony "/>
      <sheetName val="10 KL Choudu thanda"/>
      <sheetName val="10 KL Siddapally"/>
      <sheetName val="10 KL Baba Nagar colony"/>
      <sheetName val="10 KL Kotha thanda"/>
      <sheetName val="10 KL Patha thanda"/>
      <sheetName val="10 KL Gangarai"/>
      <sheetName val="10 KL Salimpur"/>
      <sheetName val="Sump -200KL"/>
      <sheetName val="Sump-150KL"/>
      <sheetName val="Sump-50Kl"/>
      <sheetName val="Sump-30 KL"/>
      <sheetName val="PH - Purnnanipet"/>
      <sheetName val="Sump-Nagampally thanda Jn"/>
      <sheetName val="spiral Kistapur"/>
      <sheetName val="OHBR Kistapur"/>
      <sheetName val="spiral Pallevampu Jn"/>
      <sheetName val="shaft-Pallevamou Jn"/>
      <sheetName val="GLBR"/>
      <sheetName val="spiral HW"/>
      <sheetName val="OHBR HW"/>
      <sheetName val="OHBR Pitlam"/>
      <sheetName val="Spiral Pitlam"/>
      <sheetName val="OHBR @ Mahabatpur"/>
      <sheetName val="BPT OHBR Siddapur"/>
      <sheetName val="BPTVelpur"/>
      <sheetName val="OHSR Gokaram"/>
      <sheetName val="OHSR Puligilla"/>
      <sheetName val="OHBR Tummanapally"/>
      <sheetName val="500 MS DATA (2)"/>
      <sheetName val="600 MS DATA"/>
      <sheetName val="JOINTING FLANGED ENDS"/>
      <sheetName val="Jointing SS ENDS"/>
      <sheetName val="Valve pits data"/>
      <sheetName val="500 MS DATA"/>
      <sheetName val="Data-FINAL"/>
      <sheetName val="EW HR"/>
      <sheetName val=" rates_dec_2013"/>
      <sheetName val="zero velocity"/>
      <sheetName val="_5wgdhabfinal00_01"/>
      <sheetName val="11.Habitations"/>
      <sheetName val="GM&amp;PM WE1 EST"/>
      <sheetName val="AV_GRP ms bwsc"/>
      <sheetName val="Bitumen trunk"/>
      <sheetName val="Feeder"/>
      <sheetName val="R99 etc"/>
      <sheetName val="Trunk unpaved"/>
      <sheetName val="20kl-final-est"/>
      <sheetName val="20kL-design-final"/>
      <sheetName val="schedule nos"/>
      <sheetName val="Work_sheet"/>
      <sheetName val="boredetails"/>
      <sheetName val="pumping mains (4)"/>
      <sheetName val="Raw Water PM"/>
      <sheetName val="  ¢_x0002_&amp;"/>
      <sheetName val="Kondapak, Komatibanda CW"/>
      <sheetName val="Burgupallu Thimmapur, Dubbak CW"/>
      <sheetName val="300 GLBR"/>
      <sheetName val="Suppl-data"/>
      <sheetName val="Attributes"/>
      <sheetName val="DI Man"/>
      <sheetName val="BALKONDA"/>
      <sheetName val="ARMOOR"/>
      <sheetName val="KAMAREDDY"/>
      <sheetName val="COMPARATIVE ABSTRACT"/>
      <sheetName val="HDPE Man"/>
      <sheetName val="DI Man (2)"/>
      <sheetName val="RCC NP3"/>
      <sheetName val="Data side walls"/>
      <sheetName val="C.I.Specials"/>
      <sheetName val="dam and allied works"/>
      <sheetName val="tunnel and allied works"/>
      <sheetName val="canal and allied works"/>
      <sheetName val="canal cross drainage works"/>
      <sheetName val="gate hoist and allied works"/>
      <sheetName val="preliminary and maintanance"/>
      <sheetName val="abs_leadcharges"/>
      <sheetName val="leadcharges"/>
      <sheetName val="abstact_of_items"/>
      <sheetName val="sluice-DI (2)"/>
      <sheetName val="DI (2)"/>
      <sheetName val="Zero velocity valves DI "/>
      <sheetName val="Zero velocity valves MS"/>
      <sheetName val="Swing check -BWSCP-MS "/>
      <sheetName val="Surge Alleviation valves"/>
      <sheetName val="vc400"/>
      <sheetName val="vc1200"/>
      <sheetName val="airvalve-AC PN 1.60"/>
      <sheetName val="Soft-sluice-AC,GRP PN 1.6"/>
      <sheetName val="soft-sluice-BWSC-MS"/>
      <sheetName val="DI-kintc air valve-DI"/>
      <sheetName val="DI sluice valve"/>
      <sheetName val="SEGMENTS-nodes"/>
      <sheetName val="ohbr-hyd-initial"/>
      <sheetName val="ww-march-02"/>
      <sheetName val="Hydraulic -Upto BPT"/>
      <sheetName val="Bandampalli OHBR  revised"/>
      <sheetName val="Bandampalli OHBR"/>
      <sheetName val=" Hyd design "/>
      <sheetName val="Trunk Mains"/>
      <sheetName val="Clear water PM  to Rural  (2)"/>
      <sheetName val="Clear water PM  to Rural "/>
      <sheetName val="Clear water PM  to corporation"/>
      <sheetName val="Raw water pumping main"/>
      <sheetName val="for Khammam corporation"/>
      <sheetName val="Habs"/>
      <sheetName val="Model-152"/>
      <sheetName val="Model-531"/>
      <sheetName val="Model-333"/>
      <sheetName val="Model-2"/>
      <sheetName val="line est"/>
      <sheetName val="kusohbrprint (2)"/>
      <sheetName val="kusohbrprint"/>
      <sheetName val="kusohbrprint (3)"/>
      <sheetName val="MDNBPTPRINT"/>
      <sheetName val="Hydraulic -DS to bpt 9.75m"/>
      <sheetName val="Hydraulic -Over all"/>
      <sheetName val="PALDAMGDM"/>
      <sheetName val="PALDMREV"/>
      <sheetName val="DAMPRNT"/>
      <sheetName val="Hy Cal -17.7"/>
      <sheetName val="Hy Cal - OK"/>
      <sheetName val="Kus-MAST"/>
      <sheetName val="completion"/>
      <sheetName val="Rock comp"/>
      <sheetName val="ROCK"/>
      <sheetName val="compera"/>
      <sheetName val="sv600  for OHBR"/>
      <sheetName val="scv 300  on 400 DI "/>
      <sheetName val="scv 300  on 600 DI"/>
      <sheetName val="sv600 "/>
      <sheetName val="scv500  on 700 DI"/>
      <sheetName val="Sv700"/>
      <sheetName val="scv500 on 1200MS"/>
      <sheetName val="Pump House 8x36"/>
      <sheetName val="Cross sections OK "/>
      <sheetName val="Qty Calculations"/>
      <sheetName val="1.GA-2V.2x2.5m-Gandhi Nagar"/>
      <sheetName val="1.Est.2v-2x2.5m-Gandhi Nagar"/>
      <sheetName val="1.GA-2V.2x2.5m"/>
      <sheetName val="1.Est.2v-2x2.5m"/>
      <sheetName val="2.GA-2V.2x2.5m-Srinagar Colony"/>
      <sheetName val="2.Est.2v-2x2.5m-Srinagar Colony"/>
      <sheetName val="3.GA-2V.2.25x2.5m-Shivasai colo"/>
      <sheetName val="3.Est.2v-2.25x2.5m-Shivasai col"/>
      <sheetName val="Mat. rates"/>
      <sheetName val="Cm"/>
      <sheetName val="Data- SWD"/>
      <sheetName val="GA-2V.3.5x3m"/>
      <sheetName val="Est 2v-3.5x3m"/>
      <sheetName val="CC Road - Data"/>
      <sheetName val="GA-Total"/>
      <sheetName val="1.GA-2V.3x2.5m"/>
      <sheetName val="1.Est.2v-3x2.5m"/>
      <sheetName val="2.GA-2V.3.25x2.5m "/>
      <sheetName val="2.Est.2v-3.25x2.5m"/>
      <sheetName val="3.GA-2V.3.5x3m"/>
      <sheetName val="3.Est 2v-3.5x3m "/>
      <sheetName val="4.GA-2V-2.5x2.5m."/>
      <sheetName val="4.Est 2v-3.5x3m."/>
      <sheetName val="5.GA-2V-3.25x2.5m."/>
      <sheetName val="5.Est 2v-3.25x2.5m."/>
      <sheetName val="labour &amp; Hire-20-21"/>
      <sheetName val="Lead-20-21"/>
      <sheetName val="Convey -20-21"/>
      <sheetName val="Cent''g-20-21"/>
      <sheetName val="SSR-Irri, R&amp;B, PH-20-21"/>
      <sheetName val="Bld.SoR-20-21"/>
      <sheetName val="PART-I (2)"/>
      <sheetName val="ANALY-BOQ"/>
      <sheetName val="ANALYS-LS"/>
      <sheetName val="PART-I"/>
      <sheetName val="I-11"/>
      <sheetName val="I-15"/>
      <sheetName val="sumps"/>
      <sheetName val="GATES(21,22)"/>
      <sheetName val="Lead-Roads"/>
      <sheetName val="RCC-9-10"/>
      <sheetName val="Bends"/>
      <sheetName val="DI Spe."/>
      <sheetName val="HDPE-1"/>
      <sheetName val="RCC-thr"/>
      <sheetName val="data-chamber"/>
      <sheetName val="chamb-up to 200"/>
      <sheetName val="chamber-200 to 400"/>
      <sheetName val="chamber-2"/>
      <sheetName val="chamber-3"/>
      <sheetName val="CI-Spe"/>
      <sheetName val="chamber"/>
      <sheetName val="Data-2009-10"/>
      <sheetName val="PVC-UGD"/>
      <sheetName val="HSC-S"/>
      <sheetName val="c.wall,EWE"/>
      <sheetName val="MH-1.5"/>
      <sheetName val="MH-2.3"/>
      <sheetName val="MH-8.00Mts"/>
      <sheetName val="Window-2"/>
      <sheetName val="Bld"/>
      <sheetName val="Bld-after scrutiny"/>
      <sheetName val="UGD"/>
      <sheetName val="Bld-2"/>
      <sheetName val="KUWSDB SR 2018-2019M.H"/>
      <sheetName val="Rectification-Balance Pipe line"/>
      <sheetName val="Rectification of manhol covers"/>
      <sheetName val="Rectification-Balance Pipe  (2)"/>
      <sheetName val="KUWSDB SR 2018-2019HSCpipe line"/>
      <sheetName val="KUWSDB SR 2018-2019 pipe line"/>
      <sheetName val="Abstract-Balnce work pipeline1"/>
      <sheetName val="Balance of New Pipe "/>
      <sheetName val="Baln New manholes estimate "/>
      <sheetName val="Septic Tank construction "/>
      <sheetName val="Flushing tank construction"/>
      <sheetName val="Abstract - SWG &amp; RCC  balance 2"/>
      <sheetName val="New balance pipe line"/>
      <sheetName val="New balance pipe lin"/>
      <sheetName val="New balance pipeline"/>
      <sheetName val=" Abstract-Balance New manholes"/>
      <sheetName val="Balance New manholes 1"/>
      <sheetName val="Balance new pipe line 2 "/>
      <sheetName val="Abstract-CC Road balance pipeli"/>
      <sheetName val="Abstract-WBM Road New pipe line"/>
      <sheetName val="Abstract-New Reconstruction 4"/>
      <sheetName val="New Reconstruction of M.H 1"/>
      <sheetName val="Abstract- New Reconstruction of"/>
      <sheetName val="NewReconstruction ofpipeline 2"/>
      <sheetName val="The Completing Work"/>
      <sheetName val=" Abstract-Asphalt Road"/>
      <sheetName val="Abstract-Raising of manhole 4"/>
      <sheetName val="Asphalt Road "/>
      <sheetName val="Concrete Road 7"/>
      <sheetName val="Abstract-WBM Road"/>
      <sheetName val="WBM Road 8"/>
      <sheetName val="Abstract-HSC pipeline 5"/>
      <sheetName val="HSC Pipe line 9 "/>
      <sheetName val="Abstract-Inspection Chamber"/>
      <sheetName val="Inspection Chamber Construct 10"/>
      <sheetName val="Manholes Rectificationes 9"/>
      <sheetName val="Road Restoration"/>
      <sheetName val="Abstract-Soak pit 7.00 mtr dia6"/>
      <sheetName val="Soak pit 7.00 mtr Dia "/>
      <sheetName val="Abstract-Soak pit 7.50 mtr dia7"/>
      <sheetName val="Soak Pit 7.50 mtr Dia"/>
      <sheetName val="Abstract-Newmanhole Rectifica8"/>
      <sheetName val="New Manholes Rectification "/>
      <sheetName val="Abstract-Old manholes CC recti9"/>
      <sheetName val="Old manholesCC roadrectificat"/>
      <sheetName val="Abstract-DI PipeRectificatio10"/>
      <sheetName val="DI pipe replacement "/>
      <sheetName val="Maintenance 11"/>
      <sheetName val="Manholes recti Labour cost deta"/>
      <sheetName val="Additional work new balnc MH "/>
      <sheetName val="Additinal work New balnce Pipel"/>
      <sheetName val="IN PUT SHEET"/>
      <sheetName val="NET WORK ABSTRACT"/>
      <sheetName val="APPROVED HS"/>
      <sheetName val="DPR PROGRESS"/>
      <sheetName val="AGENCY BILLING"/>
      <sheetName val="CLIENT BILLING"/>
      <sheetName val="cHI"/>
      <sheetName val="FAT"/>
      <sheetName val="RAJ"/>
      <sheetName val="GAR"/>
      <sheetName val="GAD"/>
      <sheetName val="PON"/>
      <sheetName val="QUT"/>
      <sheetName val="KAP"/>
      <sheetName val="RAY"/>
      <sheetName val="MAC"/>
      <sheetName val="GOP"/>
      <sheetName val="RAMS"/>
      <sheetName val="GG P"/>
      <sheetName val="PAL"/>
      <sheetName val="DIR"/>
      <sheetName val="HS Final - Workdone Entry File"/>
      <sheetName val="Don't Touch"/>
      <sheetName val="ms 1600 10 mm supply"/>
      <sheetName val="ms 1600 10mm guniting"/>
      <sheetName val="tsbabu"/>
      <sheetName val="Gen Comp St"/>
      <sheetName val="OHSR-1 EST"/>
      <sheetName val="OHSR-2"/>
      <sheetName val="Comp OHSR EST-1"/>
      <sheetName val="Comp PIPE"/>
      <sheetName val="Comp HH"/>
      <sheetName val="Comp OFC"/>
      <sheetName val="DI WE"/>
      <sheetName val="Abst WE"/>
      <sheetName val="OHSR WE"/>
      <sheetName val="WE Pipe "/>
      <sheetName val="Comp HDPE"/>
      <sheetName val="SSR 15-16"/>
      <sheetName val="OFC RC"/>
      <sheetName val="Pipe line Length Details"/>
      <sheetName val="Abst Orig"/>
      <sheetName val="OHSR Orig"/>
      <sheetName val="DI Orig"/>
      <sheetName val="ORIG Est Pipe"/>
      <sheetName val="EPANET Lengths"/>
      <sheetName val="T1"/>
      <sheetName val="T2"/>
      <sheetName val="T3"/>
      <sheetName val="head loss calc"/>
      <sheetName val="data-WC"/>
      <sheetName val="armoor sd final"/>
      <sheetName val="DfGgHhdEeaBb"/>
      <sheetName val="UZzv1wXxY6Z"/>
      <sheetName val="R C C"/>
      <sheetName val="cc cutting"/>
      <sheetName val="gravel"/>
      <sheetName val="HILL area"/>
      <sheetName val="HDPE DATA General"/>
      <sheetName val="pipe_data"/>
      <sheetName val="OHSR (2)"/>
      <sheetName val="OHSR 16-17"/>
      <sheetName val="PH Data EW"/>
      <sheetName val="OHBR 70-12"/>
      <sheetName val="OHBR 15-12"/>
      <sheetName val="OHBR 90-12"/>
      <sheetName val="OHBR 10-12"/>
      <sheetName val="OHBR 120-12"/>
      <sheetName val="OHBR 100-12"/>
      <sheetName val="OHBR 60-12"/>
      <sheetName val="OHBR 50-12 "/>
      <sheetName val="OHBR 40-12 "/>
      <sheetName val="OHBR 30-12"/>
      <sheetName val="40.30 "/>
      <sheetName val="60.30"/>
      <sheetName val="Kondapak  220-20"/>
      <sheetName val="Kvelly Kaman 90-30"/>
      <sheetName val="We 550KL OHBR"/>
      <sheetName val="KBanda Hillock 550-25"/>
      <sheetName val="150-12 Koma"/>
      <sheetName val="Thimmapur 90-30 (2)"/>
      <sheetName val="OHBR 150-16"/>
      <sheetName val="100KL Compl"/>
      <sheetName val="Kodakandla_Vert"/>
      <sheetName val="40 KL @ kodakandla(new)"/>
      <sheetName val="SS Railing"/>
      <sheetName val="1500KL Thuki-GST"/>
      <sheetName val="120-30"/>
      <sheetName val="Staircase 30 mts"/>
      <sheetName val="Staircase 21 mts "/>
      <sheetName val="Staircase 25 mts"/>
      <sheetName val="Liter Rate"/>
      <sheetName val="PH Rates"/>
      <sheetName val="Staircase-12"/>
      <sheetName val="10KL-12m"/>
      <sheetName val="40_30m"/>
      <sheetName val="10KL-Steel"/>
      <sheetName val="15KL-12m"/>
      <sheetName val="15KL-Steel"/>
      <sheetName val="20KL-12m"/>
      <sheetName val="20KL-Steel"/>
      <sheetName val="90-25m"/>
      <sheetName val="90-30m"/>
      <sheetName val="20KL-12m Balramthanda"/>
      <sheetName val="30KL-12M"/>
      <sheetName val="30KL-Steel"/>
      <sheetName val="40KL-12M"/>
      <sheetName val="40KL-Steel"/>
      <sheetName val="40KL-12M Pembarthy"/>
      <sheetName val="60KL-12M"/>
      <sheetName val="60KL-Steel"/>
      <sheetName val="90-12m"/>
      <sheetName val="90KL-Steel "/>
      <sheetName val="30KL-12M Rajeswarpally"/>
      <sheetName val="90-12m Nagaram"/>
      <sheetName val="90-12m Madipally"/>
      <sheetName val="100-12m "/>
      <sheetName val="100KL-Steel "/>
      <sheetName val="100-12m Seethampet"/>
      <sheetName val="120-12m"/>
      <sheetName val="120KL-Steel "/>
      <sheetName val="150-12m"/>
      <sheetName val="150KL-Steel "/>
      <sheetName val="200-12m"/>
      <sheetName val="200KL-Steel "/>
      <sheetName val="90KL-12M"/>
      <sheetName val="Informtion Anne. (2)"/>
      <sheetName val="Format Road Proj. (2)"/>
      <sheetName val="ANNEXURE I"/>
      <sheetName val="ANNEXURE II"/>
      <sheetName val="ANNEXURE III "/>
      <sheetName val="ANNEXURE IV"/>
      <sheetName val="ANNEXURE V"/>
      <sheetName val="ANNEXURE VI"/>
      <sheetName val="ANNEXURE Vii"/>
      <sheetName val="ANNEXURE VIii"/>
      <sheetName val="ANNEXURE IX"/>
      <sheetName val="ANNEXURE IX (2)"/>
      <sheetName val="Key Map1"/>
      <sheetName val="stripmap"/>
      <sheetName val="Hydraulic(600)"/>
      <sheetName val="Hydraulic(2v600)"/>
      <sheetName val="Hydraulic(900)"/>
      <sheetName val="Abst   (2)"/>
      <sheetName val="Executive"/>
      <sheetName val="road_est"/>
      <sheetName val="bridge _mord data"/>
      <sheetName val="conveyances"/>
      <sheetName val="Format Road Proj."/>
      <sheetName val="Informtion Anne."/>
      <sheetName val="Annexure-B"/>
      <sheetName val="Programme "/>
      <sheetName val="LEAD  CHART 2013-14"/>
      <sheetName val="ABSRACT "/>
      <sheetName val="SEIGNROAGE CHARGES  "/>
      <sheetName val="LEAD CHART ( 2013 - 14 )"/>
      <sheetName val="DATA SHEET FOR 2012 - 13"/>
      <sheetName val=" DOOR DATA SHEET  2012-13"/>
      <sheetName val="WORK EXECUTIVE MEMBER"/>
      <sheetName val="Nomination Covering Letter "/>
      <sheetName val="Nomination Proposals"/>
      <sheetName val="MEMORANDAM"/>
      <sheetName val="AGREEMENT"/>
      <sheetName val=" SCHEDULE"/>
      <sheetName val="Tender Schedule "/>
      <sheetName val="SUPPLEMENTARY AGREEMENT "/>
      <sheetName val="DD Covering Letter "/>
      <sheetName val="Estimate Covering Letter "/>
      <sheetName val="Workdone Specification Report "/>
      <sheetName val="WORKDONE ESTIMATE"/>
      <sheetName val="COMPLITION REPORT "/>
      <sheetName val="CC BILLS"/>
      <sheetName val="CC BILLS COVERING LETTER"/>
      <sheetName val="MP MEMORANDAM"/>
      <sheetName val="MP Agreement "/>
      <sheetName val="MOVEMENT SLIP "/>
      <sheetName val="LUMP SUM CONTRACTOR "/>
      <sheetName val="PART- LUMP SUM CONTRACTOR"/>
      <sheetName val="LINE SPECIFICATION REPORT"/>
      <sheetName val="LINE ESTIMATE"/>
      <sheetName val="Generic "/>
      <sheetName val="Name Sheet"/>
      <sheetName val="Spicification Report "/>
      <sheetName val="GP Building 10.00 lAKS (2)"/>
      <sheetName val=" Doors windows Coutry wood "/>
      <sheetName val="GP Building 10.00 lAKS"/>
      <sheetName val="GP Building "/>
      <sheetName val="San data"/>
      <sheetName val="bricks"/>
      <sheetName val="Reserve"/>
      <sheetName val="Auto_Crt"/>
      <sheetName val="Btext"/>
      <sheetName val="items (2)"/>
      <sheetName val="brick"/>
      <sheetName val="earth"/>
      <sheetName val="150KL"/>
      <sheetName val="550 KL"/>
      <sheetName val="GLBR Rec "/>
      <sheetName val="550Kl OHBR"/>
      <sheetName val="Glbr Rec f"/>
      <sheetName val="GLBR Comp"/>
      <sheetName val="Pump house levels"/>
      <sheetName val="Sub Station Ele"/>
      <sheetName val="Sub Station civil"/>
      <sheetName val="Soil filling "/>
      <sheetName val="Glbr Rec f (2)"/>
      <sheetName val="160KL24M Stg WDRV GST"/>
      <sheetName val="16KL Comp"/>
      <sheetName val="cag-meil"/>
      <sheetName val="nh-cage"/>
      <sheetName val="POL Steel"/>
      <sheetName val="Gen Abs New"/>
      <sheetName val="DI Wall Thickness"/>
      <sheetName val="HS final-2"/>
      <sheetName val="Gravity Main-BODHAN"/>
      <sheetName val="EXT.SEW"/>
      <sheetName val="Pipes data"/>
      <sheetName val="1500 mm 600 pipe (2-3)"/>
      <sheetName val="1500 MH 450 pipe (2-3)"/>
      <sheetName val="1500 MH  300 pipe (2-3)"/>
      <sheetName val="1200 MH 300 pipe (0-2)"/>
      <sheetName val="FIRE FIGHTING"/>
      <sheetName val="CD works abstract"/>
      <sheetName val="1000 PS"/>
      <sheetName val="4.00 m span"/>
      <sheetName val="p-table"/>
      <sheetName val="MTD_Rpt_June"/>
      <sheetName val="YTD_Rpt_June"/>
      <sheetName val="SpellNumber (In Indian Rupees)"/>
      <sheetName val="Lead Road"/>
      <sheetName val="LEAD 2021-22"/>
      <sheetName val="Data Road"/>
      <sheetName val="Civil Data"/>
      <sheetName val="WS &amp; S Data"/>
      <sheetName val="Electrical Data"/>
      <sheetName val="Civil Estimate"/>
      <sheetName val="Excess Amount Estimate"/>
      <sheetName val="Excess Amount Abstract"/>
      <sheetName val="WS &amp; S Estimate "/>
      <sheetName val="C Wall "/>
      <sheetName val="FireFighting"/>
      <sheetName val="Electrical - Site"/>
      <sheetName val="Red oxide Primer Paint grade-II"/>
      <sheetName val="sup dat"/>
      <sheetName val="ABSTRACT PROTECTION "/>
      <sheetName val="Abstract culvert"/>
      <sheetName val="Seigniorage road "/>
      <sheetName val="Gen Ab"/>
      <sheetName val="cover 1"/>
      <sheetName val="Seigniorage Culverts"/>
      <sheetName val="Culvert ABST"/>
      <sheetName val="Culvert ABS 3v "/>
      <sheetName val="1vent "/>
      <sheetName val="1 v Draw"/>
      <sheetName val="2 v Det"/>
      <sheetName val="2 v Draw"/>
      <sheetName val="Protection wall 1"/>
      <sheetName val="Protection wall 2"/>
      <sheetName val="3V Det"/>
      <sheetName val="3v Draw"/>
      <sheetName val="cross section "/>
      <sheetName val="est-18-19"/>
      <sheetName val="break up-18-19"/>
      <sheetName val="report-18-19"/>
      <sheetName val="DATA-18-19"/>
      <sheetName val="abst6FF"/>
      <sheetName val="4,5"/>
      <sheetName val="Bridge 1V8.0"/>
      <sheetName val="plan 1 V 8.0"/>
      <sheetName val="Quary -2 (2)"/>
      <sheetName val="Quary -2"/>
      <sheetName val="plan "/>
      <sheetName val="1V 5.0 m"/>
      <sheetName val="nabad data"/>
      <sheetName val="DAE pipe"/>
      <sheetName val="Det-cum-Abstract"/>
      <sheetName val="C.C Data"/>
      <sheetName val="yadadrimodel"/>
      <sheetName val="Ykunta"/>
      <sheetName val="Anobose "/>
      <sheetName val="Harith.filter"/>
      <sheetName val="Plants "/>
      <sheetName val="AVENUE."/>
      <sheetName val="Tall Plants "/>
      <sheetName val="Harith. Labour "/>
      <sheetName val="Haritha Haram . Palnts "/>
      <sheetName val="haritha.me.pln"/>
      <sheetName val="Plast.Tree.7"/>
      <sheetName val="quatation "/>
      <sheetName val="Compa.tank"/>
      <sheetName val="cmpara"/>
      <sheetName val="spc_Line"/>
      <sheetName val="st_est"/>
      <sheetName val="ROAD-EST (3)"/>
      <sheetName val="Drain Cs"/>
      <sheetName val="re"/>
      <sheetName val="lead123"/>
      <sheetName val="S-I &amp; S-II"/>
      <sheetName val="spe.report"/>
      <sheetName val="Estimate  (2)"/>
      <sheetName val="Seignarages (2)"/>
      <sheetName val="section (2)"/>
      <sheetName val="drawing (2)"/>
      <sheetName val="Abstract  for Drains"/>
      <sheetName val="Abstract  for Roads "/>
      <sheetName val="Dubbaka Drains"/>
      <sheetName val="Dubbaka Roads "/>
      <sheetName val="Detail RD"/>
      <sheetName val="1). BT RD "/>
      <sheetName val="1. BT"/>
      <sheetName val="1b). Bx Clvt"/>
      <sheetName val="1c). drain and foot path"/>
      <sheetName val="1. FOOTPATH"/>
      <sheetName val="2). BT RD ABST"/>
      <sheetName val="2. BT"/>
      <sheetName val="3. Single Arm Lights"/>
      <sheetName val="4) Jn Imp"/>
      <sheetName val="5.  CC roads"/>
      <sheetName val="5a) 0.3 DR"/>
      <sheetName val="5b) 0.45 DR"/>
      <sheetName val="5c) 0.60 DR"/>
      <sheetName val="5d) 0.90 X 0.75 DR"/>
      <sheetName val="5e)1.0 x 1.0 DR "/>
      <sheetName val="5f)1.2 x 1.0"/>
      <sheetName val="6) 1.5 x 1.5 DR "/>
      <sheetName val="6b) 1.8 x 1.5 dr"/>
      <sheetName val="6c) 2 x 1.80 dr"/>
      <sheetName val="6d)2.25 x 1.8 dr"/>
      <sheetName val="6e) 2.5 x 2.25 dr"/>
      <sheetName val="data ct, ms grl"/>
      <sheetName val="Data Parks"/>
      <sheetName val="2. BT DT"/>
      <sheetName val="2b). DR 1.0"/>
      <sheetName val="2d). BX CLVT"/>
      <sheetName val="data-Bld-19-20"/>
      <sheetName val="Cent'g--19-20"/>
      <sheetName val="3. BXCLVT"/>
      <sheetName val="2. Det - Estimate - CC Drain"/>
      <sheetName val="data-SWD"/>
      <sheetName val="Road data- MoRTH-5th Revision"/>
      <sheetName val="labour &amp; Hire-19-20"/>
      <sheetName val="Convey -19-20"/>
      <sheetName val="HDPE data"/>
      <sheetName val="SSR-Irri, R&amp;B, PH-19-20"/>
      <sheetName val="HM LGT "/>
      <sheetName val="highmast light data (2)"/>
      <sheetName val="central lighting data"/>
      <sheetName val="data-Bld-18-19"/>
      <sheetName val="1.CC RD"/>
      <sheetName val="2. CC RD"/>
      <sheetName val="2. 0.45 DR"/>
      <sheetName val="3. CC RD"/>
      <sheetName val="4. CC RD"/>
      <sheetName val="4. 0.45 DR"/>
      <sheetName val="5. CC RD"/>
      <sheetName val="6. CC RD"/>
      <sheetName val="6. 0.6 DR"/>
      <sheetName val="7. CC RD"/>
      <sheetName val="7. 0.6 DR"/>
      <sheetName val="8. CC RD"/>
      <sheetName val="9. CC RD"/>
      <sheetName val="10. CC RD"/>
      <sheetName val="11. CC RD"/>
      <sheetName val="Lead-19-20"/>
      <sheetName val="WE (3)"/>
      <sheetName val="abstract Bridge"/>
      <sheetName val="WE (2)"/>
      <sheetName val="SS Tanks &amp; WTPs"/>
      <sheetName val="Check Dam"/>
      <sheetName val="Intake well- Est"/>
      <sheetName val="Office - Source"/>
      <sheetName val="W.man.Qrt-Ambedkar Park"/>
      <sheetName val="Intake well"/>
      <sheetName val="ELSR-Below-500KL"/>
      <sheetName val="AE-CC"/>
      <sheetName val="DE_CC"/>
      <sheetName val="Master sheet-CC"/>
      <sheetName val="Ab-Drains"/>
      <sheetName val="AE-Drain"/>
      <sheetName val="DE-Drain"/>
      <sheetName val="AE-450 Culvert"/>
      <sheetName val="DE-450 Culvert"/>
      <sheetName val="AE-SS"/>
      <sheetName val="DE-SS"/>
      <sheetName val="Sheet2 (2)"/>
      <sheetName val="Det msmts"/>
      <sheetName val="PRE POLISHED DOOR DATAS"/>
      <sheetName val="AAC Adhesive Rate"/>
      <sheetName val="Design mix "/>
      <sheetName val="mas_hab"/>
      <sheetName val="CPHEEO_Change"/>
      <sheetName val="Eco_dia_bhopal"/>
      <sheetName val="IWWA"/>
      <sheetName val="economical_auto"/>
      <sheetName val="economical_OFF_manual"/>
      <sheetName val="Design_sump"/>
      <sheetName val="Part-II_Buildings"/>
      <sheetName val="CI_Sluice-HDPE"/>
      <sheetName val="800kl-final-est"/>
      <sheetName val="Sump data"/>
      <sheetName val="SSR12-13"/>
      <sheetName val="Lead Statement "/>
      <sheetName val="soil characteristics"/>
      <sheetName val="650kl-final-est"/>
      <sheetName val="660kl-final-est"/>
      <sheetName val="650kL-design-final"/>
      <sheetName val="Comparative stmt"/>
      <sheetName val="Specification "/>
      <sheetName val="E-Table"/>
      <sheetName val="hdpe-int-Dia"/>
      <sheetName val="pvc-int-Dia"/>
      <sheetName val="final-kannaraopet-bore"/>
      <sheetName val="pump-selection"/>
      <sheetName val="PVC P MAIN"/>
      <sheetName val="PUMPING DESIGN"/>
      <sheetName val="HDPE P MAIN"/>
      <sheetName val="60-KL-ohsr-9.75M "/>
      <sheetName val="20-KL-ohsr-6.0M "/>
      <sheetName val="40-KL-ohsr-9.55M  "/>
      <sheetName val="20-KL-ohsr-9.0M "/>
      <sheetName val="MAP 2"/>
      <sheetName val="SEGMENTS"/>
      <sheetName val="habs-list-POP"/>
      <sheetName val="BR PALEM-hyd-original"/>
      <sheetName val="duty"/>
      <sheetName val="LWL"/>
      <sheetName val="MWL"/>
      <sheetName val="PIPES"/>
      <sheetName val="print-hyd B.R.Palem"/>
      <sheetName val="PIPES-COV"/>
      <sheetName val="print-hyd B.R.Palem-COV"/>
      <sheetName val="HP det (3)"/>
      <sheetName val="HP det (2)"/>
      <sheetName val="HP det 1"/>
      <sheetName val="Gen abs est"/>
      <sheetName val="civ data-SSR"/>
      <sheetName val="civ Lead chart"/>
      <sheetName val="civ data"/>
      <sheetName val="abstract-tictac"/>
      <sheetName val="Detailed est-TAC&amp;TIC"/>
      <sheetName val="Det est -Toilet"/>
      <sheetName val="Detailed signage"/>
      <sheetName val="sig-abs"/>
      <sheetName val="civ RH"/>
      <sheetName val="Civ-RH-abs "/>
      <sheetName val="CIV DWB"/>
      <sheetName val="Civ-Dwb-abs "/>
      <sheetName val="ext-civ-koneru"/>
      <sheetName val="ext-civ-temple"/>
      <sheetName val="ext-civ-tactic"/>
      <sheetName val="ext-civ-mh"/>
      <sheetName val="ext-abs"/>
      <sheetName val="ele abs"/>
      <sheetName val="PHE data SSR"/>
      <sheetName val="PHE data"/>
      <sheetName val="PHE abs"/>
      <sheetName val="Dt-Est-SF"/>
      <sheetName val="Dt-Est-FF"/>
      <sheetName val="G.Ab"/>
      <sheetName val="Ab-Est-GF"/>
      <sheetName val="Dt-Est-GF"/>
      <sheetName val="Centering-1"/>
      <sheetName val="Centering-2"/>
      <sheetName val="hire - R&amp;B"/>
      <sheetName val="UPVc"/>
      <sheetName val="Hydruli stmnt "/>
      <sheetName val="25.04.2020 to 31.05.2020 "/>
      <sheetName val="01.06.2020 to 10.06.2020"/>
      <sheetName val="11.06.2020 to 11.07.2020"/>
      <sheetName val="12.07.2020 to"/>
      <sheetName val="cash inflow details"/>
      <sheetName val="STEEL AS PER MB"/>
      <sheetName val="Tax Sheet"/>
      <sheetName val="POL Estimate"/>
      <sheetName val="SS ladder"/>
      <sheetName val="MS Man Hole Cover"/>
      <sheetName val="ms 10 mm"/>
      <sheetName val="ms 8 mm"/>
      <sheetName val="ms 6 mm"/>
      <sheetName val="epm-tsb"/>
      <sheetName val="id_whmr"/>
      <sheetName val="airvalve-AC-BWSC-GRP-MS-PSC"/>
      <sheetName val="Sluice AC GRP BWSP MS"/>
      <sheetName val="NRV-DI "/>
      <sheetName val="De-Est"/>
      <sheetName val="lead bldg"/>
      <sheetName val="wor esti"/>
      <sheetName val="wor - toil"/>
      <sheetName val="Cover_Sheet (2)"/>
      <sheetName val="Estimate only CC"/>
      <sheetName val="road cuttings"/>
      <sheetName val="sluice-PVC (25%)"/>
      <sheetName val="sluice-HDPE (25%)"/>
      <sheetName val="RdKJIHGFEDCBA86420Z"/>
      <sheetName val="yAgfedcba"/>
      <sheetName val="Ct0ZYXWVUT"/>
      <sheetName val="B0ba97531z"/>
      <sheetName val="PH Sor"/>
      <sheetName val="WH coef"/>
      <sheetName val="ID (2)"/>
      <sheetName val="Kodakondla ORIGINAL Sanctioned"/>
      <sheetName val="4 Mandals"/>
      <sheetName val="8 mandals"/>
      <sheetName val="22-6-2015"/>
      <sheetName val="Pipe-Abs"/>
      <sheetName val="Pipe-Det"/>
      <sheetName val="800 sump"/>
      <sheetName val="SSR - 3"/>
      <sheetName val="RAM1"/>
      <sheetName val="SSR - 4"/>
      <sheetName val="SSR - 1"/>
      <sheetName val="SSR - 2 "/>
      <sheetName val="Data (Master &amp; E.T)"/>
      <sheetName val="Lead (Master)"/>
      <sheetName val="Lead (E.T)"/>
      <sheetName val="Stair case"/>
      <sheetName val="OHBR Datas (MASTER &amp; E.T)"/>
      <sheetName val="DATA FOR ADDL ITEMS"/>
      <sheetName val="ramnagar"/>
      <sheetName val="Nizam-cheruvu"/>
      <sheetName val="30000KL Sump "/>
      <sheetName val="20kl-sump-final-est"/>
      <sheetName val="11000KL Sump"/>
      <sheetName val="1300kl-final-est"/>
      <sheetName val="4500 KL Sump"/>
      <sheetName val="3100kl-final-est"/>
      <sheetName val="3500kl-final-est"/>
      <sheetName val="1200kl-final-est"/>
      <sheetName val="1000kl-final-est"/>
      <sheetName val="800kl-final-girnibhavi-est"/>
      <sheetName val="300kl-rampuru-est"/>
      <sheetName val="300kl-sump-marrigm-est"/>
      <sheetName val="50kl-sump final-est"/>
      <sheetName val="Sumps Abstract"/>
      <sheetName val="200kl-sump final-est"/>
      <sheetName val="20 KL OHBR"/>
      <sheetName val="census91"/>
      <sheetName val="RAM NAGAR"/>
      <sheetName val="ABSTRACT CONCRETE"/>
      <sheetName val="Side wall data"/>
      <sheetName val="OHBR DATA"/>
      <sheetName val="Steel Qty"/>
      <sheetName val="PROFORMAS"/>
      <sheetName val="CHECK-SLIP"/>
      <sheetName val="DESIGN NORMS"/>
      <sheetName val="DESIGN CALUCULATIONS"/>
      <sheetName val="ABSTRACT-DESIGN CALUCULATIONS"/>
      <sheetName val="GRAVITY MAIN"/>
      <sheetName val="PUMP SETS DESIGN"/>
      <sheetName val="GENERAL-ABSTRACT"/>
      <sheetName val="COMPONENTS"/>
      <sheetName val="SSR(Buildings)"/>
      <sheetName val="SSR(PH)"/>
      <sheetName val="SSR(I&amp;CAD)"/>
      <sheetName val="Labour charges"/>
      <sheetName val="Labour charges(detl)"/>
      <sheetName val="OHSR(Detail)"/>
      <sheetName val="DUMMY_EST"/>
      <sheetName val="DATA-LIST"/>
      <sheetName val="DATA OHSR"/>
      <sheetName val="DATA AC PIPES"/>
      <sheetName val="DATA PVC PIPES"/>
      <sheetName val="SS TANK(HOMO)"/>
      <sheetName val="SS FILTERS"/>
      <sheetName val="SS TANK(HET)"/>
      <sheetName val="SS FILTERS(SQM)"/>
      <sheetName val="TRANSMISSION MAINS"/>
      <sheetName val="WEIR CHAMBER"/>
      <sheetName val="PUMP HOUSE(SQM)"/>
      <sheetName val="CW SUMP"/>
      <sheetName val="RWW_PH"/>
      <sheetName val="RAW WATER WELL"/>
      <sheetName val="VALVE PIT"/>
      <sheetName val="FLOW-DIAGRAM"/>
      <sheetName val="TRANS.MAINS.LEVELS"/>
      <sheetName val="SSF(INT.CONS)"/>
      <sheetName val="DATA_ABSTRACT"/>
      <sheetName val="DESIGN_NORMS"/>
      <sheetName val="DESIGN_CALUCULATIONS"/>
      <sheetName val="ABSTRACT-DESIGN_CALUCULATIONS"/>
      <sheetName val="GRAVITY_MAIN"/>
      <sheetName val="PUMPING_MAIN"/>
      <sheetName val="PUMP_SETS_DESIGN"/>
      <sheetName val="DATA_OHSR"/>
      <sheetName val="DATA_AC_PIPES"/>
      <sheetName val="DATA_PVC_PIPES"/>
      <sheetName val="BORE_WELL"/>
      <sheetName val="SS_TANK(HOMO)"/>
      <sheetName val="SS_FILTERS"/>
      <sheetName val="SS_TANK(HET)"/>
      <sheetName val="SS_FILTERS(SQM)"/>
      <sheetName val="TRANSMISSION_MAINS"/>
      <sheetName val="PUMP_SETS"/>
      <sheetName val="WEIR_CHAMBER"/>
      <sheetName val="PUMP_HOUSE"/>
      <sheetName val="PUMP_HOUSE(SQM)"/>
      <sheetName val="CW_SUMP"/>
      <sheetName val="RAW_WATER_WELL"/>
      <sheetName val="VALVE_PIT"/>
      <sheetName val="TRANS_MAINS_LEVELS"/>
      <sheetName val="SSF(INT_CONS)"/>
      <sheetName val="DESIGN_NORMS1"/>
      <sheetName val="DESIGN_CALUCULATIONS1"/>
      <sheetName val="ABSTRACT-DESIGN_CALUCULATIONS1"/>
      <sheetName val="GRAVITY_MAIN1"/>
      <sheetName val="PUMPING_MAIN1"/>
      <sheetName val="PUMP_SETS_DESIGN1"/>
      <sheetName val="Labour_charges1"/>
      <sheetName val="Labour_charges(detl)1"/>
      <sheetName val="DATA_OHSR1"/>
      <sheetName val="DATA_AC_PIPES1"/>
      <sheetName val="DATA_PVC_PIPES1"/>
      <sheetName val="BORE_WELL1"/>
      <sheetName val="SS_TANK(HOMO)1"/>
      <sheetName val="SS_FILTERS1"/>
      <sheetName val="SS_TANK(HET)1"/>
      <sheetName val="SS_FILTERS(SQM)1"/>
      <sheetName val="TRANSMISSION_MAINS1"/>
      <sheetName val="PUMP_SETS1"/>
      <sheetName val="WEIR_CHAMBER1"/>
      <sheetName val="PUMP_HOUSE1"/>
      <sheetName val="PUMP_HOUSE(SQM)1"/>
      <sheetName val="CW_SUMP1"/>
      <sheetName val="RAW_WATER_WELL1"/>
      <sheetName val="VALVE_PIT1"/>
      <sheetName val="TRANS_MAINS_LEVELS1"/>
      <sheetName val="SSF(INT_CONS)1"/>
      <sheetName val="DESIGN_NORMS2"/>
      <sheetName val="DESIGN_CALUCULATIONS2"/>
      <sheetName val="ABSTRACT-DESIGN_CALUCULATIONS2"/>
      <sheetName val="GRAVITY_MAIN2"/>
      <sheetName val="PUMPING_MAIN2"/>
      <sheetName val="PUMP_SETS_DESIGN2"/>
      <sheetName val="Labour_charges2"/>
      <sheetName val="Labour_charges(detl)2"/>
      <sheetName val="DATA_OHSR2"/>
      <sheetName val="DATA_AC_PIPES2"/>
      <sheetName val="DATA_PVC_PIPES2"/>
      <sheetName val="BORE_WELL2"/>
      <sheetName val="SS_TANK(HOMO)2"/>
      <sheetName val="SS_FILTERS2"/>
      <sheetName val="SS_TANK(HET)2"/>
      <sheetName val="SS_FILTERS(SQM)2"/>
      <sheetName val="TRANSMISSION_MAINS2"/>
      <sheetName val="PUMP_SETS2"/>
      <sheetName val="WEIR_CHAMBER2"/>
      <sheetName val="PUMP_HOUSE2"/>
      <sheetName val="PUMP_HOUSE(SQM)2"/>
      <sheetName val="CW_SUMP2"/>
      <sheetName val="RAW_WATER_WELL2"/>
      <sheetName val="VALVE_PIT2"/>
      <sheetName val="TRANS_MAINS_LEVELS2"/>
      <sheetName val="SSF(INT_CONS)2"/>
      <sheetName val="Common_"/>
      <sheetName val="PUMP_DATA"/>
      <sheetName val="Plant_&amp;__Machi.ery"/>
      <sheetName val="Class IV Qtr. Ele"/>
      <sheetName val="VALVE_PITU"/>
      <sheetName val="Delivery mains"/>
      <sheetName val="GF SB Ok "/>
      <sheetName val="Hyd_Stmt"/>
      <sheetName val="sg-clay(d)"/>
      <sheetName val="Data-ELSR"/>
      <sheetName val="SSR(I㫨CAD)"/>
      <sheetName val="Plant 㫨  Machinery"/>
      <sheetName val="Plant_㫨__Machinery"/>
      <sheetName val="Plant_㫨__Machi.ery"/>
      <sheetName val="scour depth"/>
      <sheetName val="SUMP1420KL@HW"/>
      <sheetName val="SSR 2015-16"/>
      <sheetName val="Convey -16-17"/>
      <sheetName val="Z1_DATA"/>
      <sheetName val="SR"/>
      <sheetName val="SPECIFIC. GP (2)"/>
      <sheetName val="C-Mat-Gen  leads datas"/>
      <sheetName val="18 BAVLA- DHOLKA "/>
      <sheetName val="19 SANAND tw"/>
      <sheetName val="20 Baldana ESR"/>
      <sheetName val="21 Bavla Gr"/>
      <sheetName val="22 Bavla TW"/>
      <sheetName val="23 Dholka gr"/>
      <sheetName val="24 Dholak Tw"/>
      <sheetName val="07 Madrisana gr"/>
      <sheetName val="08 Dangarva gr"/>
      <sheetName val="09 Nayakpur gr"/>
      <sheetName val="10 Ashok gr"/>
      <sheetName val="13 Trent gr"/>
      <sheetName val="14 Telav off"/>
      <sheetName val="PHMECH@"/>
      <sheetName val="STD_EST"/>
      <sheetName val="16 NIDRAD ESR"/>
      <sheetName val="17 KUVAR ESR"/>
      <sheetName val="15 Telav main "/>
      <sheetName val="06 DABHASAR H W"/>
      <sheetName val="04 Shiyal gr"/>
      <sheetName val="03 Viramgam"/>
      <sheetName val="02 Shahpur gr"/>
      <sheetName val="01 Hansalpur"/>
      <sheetName val="TEBDER AMOUNT"/>
      <sheetName val="SURENDRANAGAR-1"/>
      <sheetName val="SURENDRANAGAR-2"/>
      <sheetName val="18_BAVLA-_DHOLKA_"/>
      <sheetName val="19_SANAND_tw"/>
      <sheetName val="20_Baldana_ESR"/>
      <sheetName val="21_Bavla_Gr"/>
      <sheetName val="22_Bavla_TW"/>
      <sheetName val="23_Dholka_gr"/>
      <sheetName val="24_Dholak_Tw"/>
      <sheetName val="07_Madrisana_gr"/>
      <sheetName val="08_Dangarva_gr"/>
      <sheetName val="09_Nayakpur_gr"/>
      <sheetName val="10_Ashok_gr"/>
      <sheetName val="13_Trent_gr"/>
      <sheetName val="14_Telav_off"/>
      <sheetName val="16_NIDRAD_ESR"/>
      <sheetName val="17_KUVAR_ESR"/>
      <sheetName val="15_Telav_main_"/>
      <sheetName val="06_DABHASAR_H_W"/>
      <sheetName val="04_Shiyal_gr"/>
      <sheetName val="03_Viramgam"/>
      <sheetName val="02_Shahpur_gr"/>
      <sheetName val="01_Hansalpur"/>
      <sheetName val="TEBDER_AMOUNT"/>
      <sheetName val="procurement"/>
      <sheetName val="Gujrat"/>
      <sheetName val="LEad Basic"/>
      <sheetName val="Transfer"/>
      <sheetName val="Chennai"/>
      <sheetName val="Computation of WCT-04-05-old"/>
      <sheetName val="Bongaon"/>
      <sheetName val="Jeerat"/>
      <sheetName val="NJP"/>
      <sheetName val="BTB"/>
      <sheetName val="orders"/>
      <sheetName val="Gen Info"/>
      <sheetName val="Material_"/>
      <sheetName val="_AnalysisPCC"/>
      <sheetName val="Stability"/>
      <sheetName val="RAB 12"/>
      <sheetName val="Door Datas 09-10"/>
      <sheetName val="Design Epanet"/>
      <sheetName val="OHSR-Part B"/>
      <sheetName val="OHSR Part A-CI"/>
      <sheetName val="OHSR Part A"/>
      <sheetName val="PipeLine Part A"/>
      <sheetName val="PipeLine Part B"/>
      <sheetName val="PipeLine Part B (2)"/>
      <sheetName val="OFC Part A&amp;B"/>
      <sheetName val="OSB Duct"/>
      <sheetName val="sluice HDPE"/>
      <sheetName val="ew-OG"/>
      <sheetName val="OHSR Data"/>
      <sheetName val="CC filling"/>
      <sheetName val="HS final-2 (2)"/>
      <sheetName val="above 70-ok"/>
      <sheetName val="Below 70"/>
      <sheetName val="above 70-ok (Check)"/>
      <sheetName val="Consolidation"/>
      <sheetName val="CI Estimate"/>
      <sheetName val="CI Spl-Data"/>
      <sheetName val="Abstract (Addl)"/>
      <sheetName val="Compartive (Abs)"/>
      <sheetName val="OHSR_ABS1"/>
      <sheetName val="di vert"/>
      <sheetName val="Compartive (OHSR)"/>
      <sheetName val="Compartive (OFC)"/>
      <sheetName val="Compartive (HH)"/>
      <sheetName val="Pipe line  (addl)"/>
      <sheetName val="Compartive (PL)"/>
      <sheetName val="Compartive PL (addl)"/>
      <sheetName val="Length (addl)"/>
      <sheetName val="CI_Special"/>
      <sheetName val="DI_Verticals_1"/>
      <sheetName val="10 kl"/>
      <sheetName val="CI (4)"/>
      <sheetName val="CI 80"/>
      <sheetName val="DIData"/>
      <sheetName val="NEW Design"/>
      <sheetName val="BW"/>
      <sheetName val="Pset"/>
      <sheetName val="3HP"/>
      <sheetName val="5HP"/>
      <sheetName val="Pumpingmain"/>
      <sheetName val="RO"/>
      <sheetName val="NEW OHSR DATA"/>
      <sheetName val="CI pipes data"/>
      <sheetName val="CI pipes"/>
      <sheetName val="10KL GLSR"/>
      <sheetName val="20KL GLSR"/>
      <sheetName val="Distr"/>
      <sheetName val="VC"/>
      <sheetName val="Air valve"/>
      <sheetName val="Sluice valve"/>
      <sheetName val="Data-Road_"/>
      <sheetName val="NEW_Design"/>
      <sheetName val="NEW_OHSR_DATA"/>
      <sheetName val="CI_pipes_data"/>
      <sheetName val="CI_pipes"/>
      <sheetName val="10KL_GLSR"/>
      <sheetName val="20KL_GLSR"/>
      <sheetName val="Air_valve"/>
      <sheetName val="Sluice_valve"/>
      <sheetName val="pipe_rate"/>
      <sheetName val="OHSR-COMP"/>
      <sheetName val="OHSR-DI"/>
      <sheetName val="3500 sump (2)"/>
      <sheetName val="3500kl SUMP WE"/>
      <sheetName val="valve chamber"/>
      <sheetName val="3500KL SUMP OE"/>
      <sheetName val="3100 sump"/>
      <sheetName val="Supplementary Data"/>
      <sheetName val="EST -1"/>
      <sheetName val="Data-Road 2015-16"/>
      <sheetName val="Lead 2015-16"/>
      <sheetName val="TRANSPORT-1"/>
      <sheetName val="sample PH (16X10Ñ"/>
      <sheetName val="Cvr Pg"/>
      <sheetName val="Rd Map India"/>
      <sheetName val="Rd Map AP"/>
      <sheetName val="Dist Map"/>
      <sheetName val="Pre-Dev.Photos"/>
      <sheetName val="SE Curve Plan"/>
      <sheetName val="KM HM "/>
      <sheetName val="Pipe Drawg "/>
      <sheetName val="CS1"/>
      <sheetName val="CS2"/>
      <sheetName val="CS3"/>
      <sheetName val="Rd Fntr Dwg"/>
      <sheetName val="Chapters"/>
      <sheetName val="M.Map"/>
      <sheetName val="Strip Map Plan"/>
      <sheetName val="Cap 2.1"/>
      <sheetName val="Lab Rprt Org"/>
      <sheetName val="Lab Rprt"/>
      <sheetName val="Gen.Abs"/>
      <sheetName val="Rd desin brief"/>
      <sheetName val="Daily Trf"/>
      <sheetName val="Weekly Trf"/>
      <sheetName val="Pav Desgn"/>
      <sheetName val="Desn Chart"/>
      <sheetName val="SE Curve"/>
      <sheetName val="Drain Draw"/>
      <sheetName val="Road Plan"/>
      <sheetName val="Insp.Rept SE"/>
      <sheetName val="Draft Format"/>
      <sheetName val="Curve Desn"/>
      <sheetName val="Side Drn Est"/>
      <sheetName val="Hyd.Part"/>
      <sheetName val="CD Est 1.0M Slab"/>
      <sheetName val="CD Est 6.0M Slab"/>
      <sheetName val="CD Est 1V1000PC"/>
      <sheetName val="CD Est 3V1000PC"/>
      <sheetName val="Seign chrgs"/>
      <sheetName val="CD Est 4V1000PC"/>
      <sheetName val="CD Est 6V1000PC"/>
      <sheetName val="Rd Furn Est"/>
      <sheetName val="Data Rd.Furn"/>
      <sheetName val="Ret Wal Desn"/>
      <sheetName val="Drg Slab Culvt"/>
      <sheetName val="Mtc Cert"/>
      <sheetName val="CD's Extng Prpsd"/>
      <sheetName val="Cert.Wtr Cost"/>
      <sheetName val="Land Cert"/>
      <sheetName val="CE Cert"/>
      <sheetName val="EWE Abst"/>
      <sheetName val="CN1"/>
      <sheetName val="F 2A"/>
      <sheetName val="F 2B"/>
      <sheetName val="F-4A"/>
      <sheetName val="F 4"/>
      <sheetName val="F-9A"/>
      <sheetName val="F-9B"/>
      <sheetName val="com cons"/>
      <sheetName val="Annex7.3 STA"/>
      <sheetName val="STA Lr"/>
      <sheetName val="PRINTING"/>
      <sheetName val="Labr &amp; Mac Rates"/>
      <sheetName val="EW-2"/>
      <sheetName val="L-sec-2"/>
      <sheetName val="Circle Segment"/>
      <sheetName val="EW Bathupuram"/>
      <sheetName val="CN Map"/>
      <sheetName val="Site Photoes"/>
      <sheetName val="Rd C Plan"/>
      <sheetName val="Envi Check-List"/>
      <sheetName val="Not to Print"/>
      <sheetName val="Annex-C"/>
      <sheetName val="Specification (2)"/>
      <sheetName val="Cover est"/>
      <sheetName val="Trafic Valume (SP 72)"/>
      <sheetName val="Pavement design SP 72"/>
      <sheetName val="Culvert Diag (2)"/>
      <sheetName val="Pavement Desgn"/>
      <sheetName val="Spe."/>
      <sheetName val="Slab Culvert 2 mts"/>
      <sheetName val="CC Road -2"/>
      <sheetName val="Precast Slab Culvert"/>
      <sheetName val="High level Bridge"/>
      <sheetName val="CS -1 (2)"/>
      <sheetName val="600 Pipe culvert "/>
      <sheetName val="Retaining walls"/>
      <sheetName val="900,1000mm Pipe culvert"/>
      <sheetName val="700  Pipe culvert "/>
      <sheetName val="600 Pipe Two rows"/>
      <sheetName val="600 Pipe culvert"/>
      <sheetName val="Symbals"/>
      <sheetName val="CS -1"/>
      <sheetName val="Key Map "/>
      <sheetName val="Rt.Wall Design"/>
      <sheetName val="curve design"/>
      <sheetName val="CS-2 "/>
      <sheetName val="Trafic Valume"/>
      <sheetName val="Infrmn. Sheet"/>
      <sheetName val="Stamp"/>
      <sheetName val="L . S. "/>
      <sheetName val="F 4 A"/>
      <sheetName val="B &amp; C"/>
      <sheetName val=" Road Abstract"/>
      <sheetName val="1000 Pipe culvert "/>
      <sheetName val="Side Drains"/>
      <sheetName val="Retaining walls "/>
      <sheetName val="2mts Slab Culvert "/>
      <sheetName val="CC road Ramp"/>
      <sheetName val="Revetment&amp; Toe wall"/>
      <sheetName val="High levl Bridge II@21+50"/>
      <sheetName val="High level Bridge I@19+50"/>
      <sheetName val="road furniture sub estimate"/>
      <sheetName val="Materials Statement (CD Works)"/>
      <sheetName val="Materials Statement"/>
      <sheetName val="Lead statement road work"/>
      <sheetName val="Lead statement for CD works"/>
      <sheetName val="9 B"/>
      <sheetName val="New C"/>
      <sheetName val="STA"/>
      <sheetName val="chapter - 16 "/>
      <sheetName val="Ch- 16 tab. - 17.4"/>
      <sheetName val="Geomatric desgn"/>
      <sheetName val="Bearings"/>
      <sheetName val="Horiz"/>
      <sheetName val="Vert."/>
      <sheetName val="Retain_Design"/>
      <sheetName val="CC Desgin"/>
      <sheetName val="PC Degin"/>
      <sheetName val="BC Map"/>
      <sheetName val="land availability"/>
      <sheetName val="Strip  Plan"/>
      <sheetName val="C.B.R. Chart"/>
      <sheetName val="C.S.(1)"/>
      <sheetName val="Long. Sec.(1)"/>
      <sheetName val="Detail-B"/>
      <sheetName val="Compa.-B   "/>
      <sheetName val="Gen. Abt."/>
      <sheetName val="Gen.Abt. Comp."/>
      <sheetName val="data -B"/>
      <sheetName val="Appron-fig"/>
      <sheetName val="Rt. Wall"/>
      <sheetName val="inputs1"/>
      <sheetName val="inputs2"/>
      <sheetName val="Cv.Lr"/>
      <sheetName val="Basic info &amp; Obs"/>
      <sheetName val="Physical Observation_Ann I "/>
      <sheetName val="CC Rec_Ann I(A)"/>
      <sheetName val="CC-II"/>
      <sheetName val="Sieve Analyasis"/>
      <sheetName val="Core Cutting Density "/>
      <sheetName val="M-15_Ann-II"/>
      <sheetName val="M-10_Ann-III"/>
      <sheetName val="Work Sheet"/>
      <sheetName val="Num"/>
      <sheetName val="ATM List"/>
      <sheetName val="Calendar"/>
      <sheetName val="MOBILE_CODES"/>
      <sheetName val="Unit Conversion"/>
      <sheetName val="Checkbook Balance"/>
      <sheetName val="Loan Payment"/>
      <sheetName val="BMI &amp; Calorie"/>
      <sheetName val="Blood Pressure"/>
      <sheetName val="Conversion"/>
      <sheetName val="Convert"/>
      <sheetName val="Right Triangle"/>
      <sheetName val="Tap Drill"/>
      <sheetName val="Drill Bit Equivalence"/>
      <sheetName val="Chart 1"/>
      <sheetName val="Chart 2"/>
      <sheetName val="Bolt Circle"/>
      <sheetName val="Spiral"/>
      <sheetName val="Rotate"/>
      <sheetName val="Cone Fab"/>
      <sheetName val="Polygon"/>
      <sheetName val="Trig Function"/>
      <sheetName val="m4"/>
      <sheetName val="Gen_Abs"/>
      <sheetName val="Form-4"/>
      <sheetName val="Form-2b"/>
      <sheetName val="Form-2a"/>
      <sheetName val="Form-F1"/>
      <sheetName val="Prof_C"/>
      <sheetName val="Prof_B"/>
      <sheetName val="det without launching appron"/>
      <sheetName val="det thama"/>
      <sheetName val="det sam"/>
      <sheetName val="road furniture "/>
      <sheetName val="conyanc"/>
      <sheetName val="EX.SUM"/>
      <sheetName val="TRAFFIC DATA"/>
      <sheetName val="MAIN ABST"/>
      <sheetName val="DESIGN LIFE"/>
      <sheetName val="F-B"/>
      <sheetName val="F-1"/>
      <sheetName val="Packag Summary"/>
      <sheetName val="F-1A"/>
      <sheetName val="F-2"/>
      <sheetName val="format F4"/>
      <sheetName val="pav desn"/>
      <sheetName val="Format F-4A"/>
      <sheetName val="LHS RHS"/>
      <sheetName val="Est Rd Funt"/>
      <sheetName val="desin HPC"/>
      <sheetName val="grd veri"/>
      <sheetName val="com consultn"/>
      <sheetName val="Ann I "/>
      <sheetName val="Ann-II."/>
      <sheetName val="Ann-IV."/>
      <sheetName val="M.20_Ann-II.."/>
      <sheetName val="Brea filling"/>
      <sheetName val="Bf  Data sheet"/>
      <sheetName val="kast"/>
      <sheetName val="sird"/>
      <sheetName val="est1"/>
      <sheetName val="est.4"/>
      <sheetName val="18.10.06"/>
      <sheetName val="donp"/>
      <sheetName val="as per Vinay "/>
      <sheetName val="Stock "/>
      <sheetName val="As per Department "/>
      <sheetName val="Statement "/>
      <sheetName val="Pipe Line "/>
      <sheetName val="Specials "/>
      <sheetName val="GA-Medak -1"/>
      <sheetName val="Medak-Mpl.office-2nd"/>
      <sheetName val="Medak-Mpl.office-1st"/>
      <sheetName val="Spec.Report.Medak"/>
      <sheetName val="C-Mat-Gen-"/>
      <sheetName val="data-Bld-15-16"/>
      <sheetName val="Total SSR-15-16"/>
      <sheetName val="labour&amp; Hire-15-16"/>
      <sheetName val="Convey -15-16"/>
      <sheetName val="Lead-15-16"/>
      <sheetName val="GA-Siddipet"/>
      <sheetName val="Zone&quot;C&quot;-Esti-21-4-17"/>
      <sheetName val="GA-Siddipet-100 C"/>
      <sheetName val="CC-Drains-Z-III"/>
      <sheetName val="GA-Siddipet-RCC Drain"/>
      <sheetName val="RCC Box Drain -1.50 x 2.00m"/>
      <sheetName val="data- SW Drains"/>
      <sheetName val="GA-Siddipet-100 C-Final-135.13."/>
      <sheetName val="GA-Siddipet-100 C-Final-135.15"/>
      <sheetName val="Zone&quot;M&amp;N&quot; Est."/>
      <sheetName val="250mm-P.Main"/>
      <sheetName val="Zone&quot;M&amp;N&quot; Est.Op-2"/>
      <sheetName val="Est.RCC-IC-0.6x0.9m"/>
      <sheetName val="Est.RCC-IC-0.6x0.8m"/>
      <sheetName val="Est.RCC-IC-0.6x0.7m"/>
      <sheetName val="Est.RCC-IC-0.6x0.6m"/>
      <sheetName val="DWC pipe from IC to MH"/>
      <sheetName val="Machinery-"/>
      <sheetName val="Zone&quot;C&quot;-Esti-25-4-17"/>
      <sheetName val="Zone&quot;C&quot;-Manholes"/>
      <sheetName val="Inspection chambers"/>
      <sheetName val="Sewer-HSC"/>
      <sheetName val="Inspection chamber-1"/>
      <sheetName val="U PVC pipe from IC to MH"/>
      <sheetName val="Gen sets-320 KVA "/>
      <sheetName val="Gen sets-250 KVA "/>
      <sheetName val="Approach Roads- CC"/>
      <sheetName val="HDPE pipe from IC to MH "/>
      <sheetName val="MH-Z-&quot;M &amp;N&quot;"/>
      <sheetName val="C-Mat-Gen-17-18"/>
      <sheetName val="data- Sewer -Final"/>
      <sheetName val="Est-CC Roads-"/>
      <sheetName val="DI &amp; MS pipes"/>
      <sheetName val="data-HDPE &amp; PVC pipes (2)"/>
      <sheetName val="Data- BT roads"/>
      <sheetName val="data-RCC-PE &amp; SS-SRC cement."/>
      <sheetName val="MH -0.90m dia-"/>
      <sheetName val="MH -1.20m dia"/>
      <sheetName val="MH -1.5m dia- 2.30 to 3m"/>
      <sheetName val="MH-est -1.5m-3 to 5m"/>
      <sheetName val="MH-est -1.5m-5 to 9m."/>
      <sheetName val="MH-est -1.8m-3 to 5m"/>
      <sheetName val="data-HDPE &amp; PVC pipes"/>
      <sheetName val="SSR-Irri, R&amp;B, PH-17-18"/>
      <sheetName val="Pipes &amp; Valves-17-18"/>
      <sheetName val="Bld.SoR-17-18"/>
      <sheetName val="Sanitary SSR-17-18"/>
      <sheetName val="Elec SSR 2016-17 New"/>
      <sheetName val="labour &amp; Hire-17-18"/>
      <sheetName val="Convey -17-18"/>
      <sheetName val="Lead-17-18"/>
      <sheetName val="Cent'g--17-18"/>
      <sheetName val="PH data-17-18"/>
      <sheetName val="data-Bld-17-18"/>
      <sheetName val="data-WS &amp; Sanitary-17-18"/>
      <sheetName val="MH-0.90m.dia-1.00m. depth "/>
      <sheetName val="MH-0.90m dia-1.10m to 1.60m"/>
      <sheetName val="MH-1.20m dia-1.65 to 2.30m"/>
      <sheetName val="MH.1.5m dia-2.40 to 3m"/>
      <sheetName val="MH.1.5m dia-3.10m to 5m"/>
      <sheetName val="MH.1.5m dia-5.1m to 8m"/>
      <sheetName val="MH.1.5m dia-8.1m to 10m"/>
      <sheetName val="Elc.Stnd.Data -New"/>
      <sheetName val="Data-Gen sets "/>
      <sheetName val="Elec SSR 2016-17 New (2)"/>
      <sheetName val="data-RWHS"/>
      <sheetName val="Elc.Stnd.Data -New (2)"/>
      <sheetName val="PH data-17-18 (2)"/>
      <sheetName val="Data for UGD"/>
      <sheetName val="sewer data modi"/>
      <sheetName val="sewer data"/>
      <sheetName val="Data for UGD (2)"/>
      <sheetName val="Data_for_UGD"/>
      <sheetName val="sewer_data_modi"/>
      <sheetName val="sewer_data"/>
      <sheetName val="Data_for_UGD_(2)"/>
      <sheetName val="ZoneIII(Pra)"/>
      <sheetName val="ZoneIII(APHB)"/>
      <sheetName val="(NSP)Table111"/>
      <sheetName val="(NSP)Table11"/>
      <sheetName val="ZoneIII(Bang)"/>
      <sheetName val="zonal wise"/>
      <sheetName val="APPENDIX-I"/>
      <sheetName val="Corr-spt"/>
      <sheetName val="Obs-spt"/>
      <sheetName val="Indices"/>
      <sheetName val="reinft"/>
      <sheetName val="glass project concrete"/>
      <sheetName val="glass project reift"/>
      <sheetName val="glass project indices"/>
      <sheetName val="Material&amp;equipment"/>
      <sheetName val="sept-plan"/>
      <sheetName val="Spt-BH"/>
      <sheetName val="Summary 0506"/>
      <sheetName val="Summary 0607- 31.MAR"/>
      <sheetName val="Other"/>
      <sheetName val="glass_project_concrete"/>
      <sheetName val="glass_project_reift"/>
      <sheetName val="glass_project_indices"/>
      <sheetName val="BH 12-11-10-13"/>
      <sheetName val="BH 12-11-10-9"/>
      <sheetName val="BH 36-15-37"/>
      <sheetName val="BH 16-35-25-17"/>
      <sheetName val="BH 35-25-17"/>
      <sheetName val="glass_project_concrete1"/>
      <sheetName val="glass_project_reift1"/>
      <sheetName val="glass_project_indices1"/>
      <sheetName val="SBC-BH_19"/>
      <sheetName val="BH_12-11-10-13"/>
      <sheetName val="BH_12-11-10-9"/>
      <sheetName val="BH_36-15-37"/>
      <sheetName val="BH_16-35-25-17"/>
      <sheetName val="BH_35-25-17"/>
      <sheetName val="REVISED4A PROG PERF-SITE 1"/>
      <sheetName val="Abstract Sheet"/>
      <sheetName val="V.O.4 - PCC Qty"/>
      <sheetName val="Crew"/>
      <sheetName val="Pipe Supports"/>
      <sheetName val="WWR"/>
      <sheetName val="Load Details-220kV"/>
      <sheetName val="SANJAY PAL"/>
      <sheetName val="P A SELVAM"/>
      <sheetName val="ANSARI "/>
      <sheetName val="abdesh pal"/>
      <sheetName val="sujay bagchi"/>
      <sheetName val="S.K.SINHA BASU"/>
      <sheetName val="NEDUNCHEZHIYAN"/>
      <sheetName val="RAJARAM"/>
      <sheetName val="KRISHNA PRASAD"/>
      <sheetName val="BARATH &amp; CO"/>
      <sheetName val="L B YADAV"/>
      <sheetName val="DEEPAK KUMAR"/>
      <sheetName val="MUKLAL YADAV"/>
      <sheetName val="MADHU SUDHAN"/>
      <sheetName val="SAUD ALAM "/>
      <sheetName val="RAMESH BABU"/>
      <sheetName val="SUKHENDUPAL"/>
      <sheetName val="SAILEN SARKAR"/>
      <sheetName val="elongovan"/>
      <sheetName val="SANJAY JENA1"/>
      <sheetName val="upendra saw "/>
      <sheetName val="ALLOK KUMAR "/>
      <sheetName val="CABLE DATA"/>
      <sheetName val="Stock-II"/>
      <sheetName val="FT-05-02IsoBOM"/>
      <sheetName val="[RecoveredExternalLink3]B_____2"/>
      <sheetName val="Rev S1 Abstract"/>
      <sheetName val="Quantity Abstract"/>
      <sheetName val="BS1"/>
      <sheetName val="11-hsd"/>
      <sheetName val="13-septic"/>
      <sheetName val="7-ug"/>
      <sheetName val="2-utility"/>
      <sheetName val="18-misc"/>
      <sheetName val="5-pipe"/>
      <sheetName val="Parapet"/>
      <sheetName val="[RecoveredExternalLink3]B_____3"/>
      <sheetName val="B@__x005f_x0000__x005f_x0004_@_x005f_x0000__x0000"/>
      <sheetName val="Summary_0506"/>
      <sheetName val="Summary_0607-_31_MAR"/>
      <sheetName val="B@_"/>
      <sheetName val="BOQ -II ph 2"/>
      <sheetName val="A-General"/>
      <sheetName val="B@___x0004_@_____$__"/>
      <sheetName val="SUMM"/>
      <sheetName val="DADAN-1"/>
      <sheetName val="d-safe specs"/>
      <sheetName val="class &amp; category"/>
      <sheetName val="Rein-Final (Ph 1+Ph2)"/>
      <sheetName val="pt_cw"/>
      <sheetName val="Metso - Forth &amp; Slurry 11.02.10"/>
      <sheetName val="Hystmnt (2)"/>
      <sheetName val="need"/>
      <sheetName val="estPM"/>
      <sheetName val="distrib"/>
      <sheetName val="VC99"/>
      <sheetName val="VC96"/>
      <sheetName val="Pumproom"/>
      <sheetName val="ltrt"/>
      <sheetName val="SPData"/>
      <sheetName val="pps"/>
      <sheetName val="m_est"/>
      <sheetName val="feature"/>
      <sheetName val="GAJWEL SEC EST"/>
      <sheetName val="Det.Cum Abst. (3)"/>
      <sheetName val="Det.Cum Abst. (2)"/>
      <sheetName val="Det.Cum Abst. (4)"/>
      <sheetName val="Det.Cum Abst."/>
      <sheetName val="Sheet2 (3)"/>
      <sheetName val="Ty.Cross Section"/>
      <sheetName val="unitratedata"/>
      <sheetName val="ssrdata"/>
      <sheetName val="Model-ssrData2008"/>
      <sheetName val="Mahesh"/>
      <sheetName val="Raghuveer"/>
      <sheetName val="137-140"/>
      <sheetName val="141-142"/>
      <sheetName val="ElectricalSSR"/>
      <sheetName val="NonSSR"/>
      <sheetName val="ygt 16"/>
      <sheetName val="CC16 hudco aler"/>
      <sheetName val="bram 17 hudco"/>
      <sheetName val="CC16 HUDCO atm sat"/>
      <sheetName val="thukrapaly cc17 hud"/>
      <sheetName val="ygt hudco 17"/>
      <sheetName val="15 GUND 23012020"/>
      <sheetName val="CC atm15"/>
      <sheetName val="CC alair15"/>
      <sheetName val="cc 12 brm"/>
      <sheetName val="tply cc 13"/>
      <sheetName val="pply 16"/>
      <sheetName val="vlg 17"/>
      <sheetName val="BNGR CC 17"/>
      <sheetName val="rajapet cc 17"/>
      <sheetName val="CC17 RAJA"/>
      <sheetName val="restortion"/>
      <sheetName val="valves (2f)"/>
      <sheetName val="laying (p)"/>
      <sheetName val="hsc details"/>
      <sheetName val="pipeline"/>
      <sheetName val="SSR (2)"/>
      <sheetName val="90 KL OHBR (2)"/>
      <sheetName val="Pump House (3)"/>
      <sheetName val="GLBR at Tadvai"/>
      <sheetName val="est-800kl Rect (2)"/>
      <sheetName val="InF well Data"/>
      <sheetName val="InF Well Est (2)"/>
      <sheetName val="20Civ (2)"/>
      <sheetName val="6.20kl ohbr"/>
      <sheetName val="Pump House (2)"/>
      <sheetName val="RSF- 12.0 MLD "/>
      <sheetName val="Sump 30Kl "/>
      <sheetName val="Sump 60KL"/>
      <sheetName val="90KL OHBR"/>
      <sheetName val="Pump sets estimate-final"/>
      <sheetName val="General ABSTRCT- Mangapet "/>
      <sheetName val="100 KL OHBR"/>
      <sheetName val="Lead1415"/>
      <sheetName val="Data1415"/>
      <sheetName val="infl. data"/>
      <sheetName val="infiltrationwell"/>
      <sheetName val="1700kL-design-final"/>
      <sheetName val="1700kl-final-est"/>
      <sheetName val="150 KL OHBR"/>
      <sheetName val="RSF (2)"/>
      <sheetName val="90 KL OHBR Brahmanpally"/>
      <sheetName val="500 GLBR"/>
      <sheetName val="600 KL GLBR"/>
      <sheetName val="Pump room 23x12"/>
      <sheetName val="PUmp room 36x12"/>
      <sheetName val="9x6 pump room"/>
      <sheetName val="6x4 m pump room"/>
      <sheetName val="WM Qtr"/>
      <sheetName val="Comp wall"/>
      <sheetName val="90 KL BP Verticals"/>
      <sheetName val="3500 KL Sump"/>
      <sheetName val="2700 KL Sump"/>
      <sheetName val="3400 kl sump"/>
      <sheetName val="20 KL 10st OHBR"/>
      <sheetName val="400 KL Sump"/>
      <sheetName val="250 KL Sump"/>
      <sheetName val="150 KL Sump"/>
      <sheetName val="100 KL Sump"/>
      <sheetName val="60 KL Sump"/>
      <sheetName val="40 KL Sump"/>
      <sheetName val="20 KL Sump"/>
      <sheetName val="10 KL Sump"/>
      <sheetName val="60KL OHBR 22 m"/>
      <sheetName val="VC 100-200"/>
      <sheetName val="VC 250-400"/>
      <sheetName val="vc450-500"/>
      <sheetName val="VC600-700"/>
      <sheetName val="VC 750-1000"/>
      <sheetName val="Ghat road data"/>
      <sheetName val="Ghat road est"/>
      <sheetName val="40 KL OHBR"/>
      <sheetName val="100Kl"/>
      <sheetName val="segmentwise sub totals"/>
      <sheetName val="seg to dist"/>
      <sheetName val="dist to seg"/>
      <sheetName val="sheet main"/>
      <sheetName val="dist to segment"/>
      <sheetName val="Isolated Habitations"/>
      <sheetName val="Intra Village Works Mandal Wise"/>
      <sheetName val="krmn adb ridf"/>
      <sheetName val="Abstract  "/>
      <sheetName val="20kl data"/>
      <sheetName val="1100-27"/>
      <sheetName val="Absrct original "/>
      <sheetName val="10&amp;20 KLOHSR &amp; DI Spl (2)"/>
      <sheetName val="Com Stt Tank"/>
      <sheetName val="ABOVE 20KL OHSR &amp; DI Spl"/>
      <sheetName val="Com Stt DI Specials"/>
      <sheetName val="DI specials Esti"/>
      <sheetName val="Com Stt OFC"/>
      <sheetName val="Com Stt House Hold"/>
      <sheetName val="Com Stt Pipeline "/>
      <sheetName val="Absrct"/>
      <sheetName val="Com Stt Pipeline"/>
      <sheetName val="MB_Habwise_OHSR_Log_Book_KL_rep"/>
      <sheetName val="Abstract - SE"/>
      <sheetName val="Abstract - Enc final"/>
      <sheetName val="Yellammagattu mula"/>
      <sheetName val="BOQ Mallepally"/>
      <sheetName val="BOQ  CHoutuppal"/>
      <sheetName val="Padmatigudem"/>
      <sheetName val="Sanabanda"/>
      <sheetName val="Rachakonda"/>
      <sheetName val="Iddonlathanda"/>
      <sheetName val="Gagillapur"/>
      <sheetName val="Kompally"/>
      <sheetName val="Devarakonda"/>
      <sheetName val="Kambalapally centre&amp;Kambalapall"/>
      <sheetName val="mukundapur"/>
      <sheetName val="Yellapur"/>
      <sheetName val="Puttagandi"/>
      <sheetName val="Khanapuram"/>
      <sheetName val="Gattumedi T"/>
      <sheetName val="Bogguladona"/>
      <sheetName val="Gonaboinapally"/>
      <sheetName val="chenchoni colony"/>
      <sheetName val="Elct.Data"/>
      <sheetName val="Mechanical Datas 2016-17"/>
      <sheetName val="MS pipes &amp; MS Manifold"/>
      <sheetName val="BOQ Format"/>
      <sheetName val="WD Elec"/>
      <sheetName val="Ele Comp"/>
      <sheetName val="WD Mech"/>
      <sheetName val="Mech Comp"/>
      <sheetName val="Pump set's data"/>
      <sheetName val="LT Panel"/>
      <sheetName val="Vacuum pump"/>
      <sheetName val="Peddapet(5 Hp)"/>
      <sheetName val="Peddapet(5 Hp) "/>
      <sheetName val="Barnuguda( 3 Hp) "/>
      <sheetName val="Karnapet  (10 Hp)"/>
      <sheetName val="Mamidipally (7.5 Hp) "/>
      <sheetName val="Lingapur(5 Hp)"/>
      <sheetName val="Lingapur (3 hp)"/>
      <sheetName val="Tallapet1 (10 Hp)"/>
      <sheetName val="Tallapet(7.5 Hp)"/>
      <sheetName val="Pangidisomaram(3 hp)"/>
      <sheetName val="Kothapally(5 Hp) "/>
      <sheetName val="Annaram (10 Hp) "/>
      <sheetName val="Naikapuguda( 3 Hp) "/>
      <sheetName val="Kancherbhai (3 hp) "/>
      <sheetName val="Mamidighat (7.5 Hp) "/>
      <sheetName val="Nethakanigudem( 3 Hp) "/>
      <sheetName val="Gudipally(5 Hp) "/>
      <sheetName val="Velala (10Hp)"/>
      <sheetName val="Velala( 5 Hp)"/>
      <sheetName val="Pownoor(3 Hp) "/>
      <sheetName val="Pownoor  (10 Hp) "/>
      <sheetName val="Dampur(5 Hp)"/>
      <sheetName val="Reddipally( 3 Hp) "/>
      <sheetName val="Reddipally( 10 Hp) "/>
      <sheetName val="Venkampet(3 Hp)"/>
      <sheetName val="Angrazpally (7.5 Hp) "/>
      <sheetName val="Mallampet (35 hp)"/>
      <sheetName val="Boppudi data sheet "/>
      <sheetName val="KITMC"/>
      <sheetName val="KI&amp;S"/>
      <sheetName val="Summary BS"/>
      <sheetName val="Summary Income Statement"/>
      <sheetName val="ProformaBS"/>
      <sheetName val="Names&amp;Cases"/>
      <sheetName val="DDM Valuation Summary"/>
      <sheetName val="Summary of Valuation"/>
      <sheetName val="Valuation Matrix"/>
      <sheetName val="KI&amp;S DisplayDCF"/>
      <sheetName val="KITMC DisplayDCF"/>
      <sheetName val="Reconciliation Summary IS"/>
      <sheetName val="TWO-WAY"/>
      <sheetName val="P.O VS Actual"/>
      <sheetName val="Copy of KITC_June28_reverted to"/>
      <sheetName val="1ST FLOOR BEAMS (B WING)"/>
      <sheetName val="Summary_BS"/>
      <sheetName val="Summary_Income_Statement"/>
      <sheetName val="DDM_Valuation_Summary"/>
      <sheetName val="Summary_of_Valuation"/>
      <sheetName val="Valuation_Matrix"/>
      <sheetName val="KI&amp;S_DisplayDCF"/>
      <sheetName val="KITMC_DisplayDCF"/>
      <sheetName val="Reconciliation_Summary_IS"/>
      <sheetName val="starter"/>
      <sheetName val="wet mix"/>
      <sheetName val="MIyawaki"/>
      <sheetName val="Burning unit"/>
      <sheetName val="graveyard"/>
      <sheetName val="nakkalagutta"/>
      <sheetName val="Ekalavyanagar"/>
      <sheetName val="mominpura"/>
      <sheetName val="YEkeenpur"/>
      <sheetName val="MOchiwada"/>
      <sheetName val="katikasangam"/>
      <sheetName val="jama masjid"/>
      <sheetName val="sangam road muslim"/>
      <sheetName val="arfathpura"/>
      <sheetName val="muslim wd 23"/>
      <sheetName val="Thallacheuvu muslim"/>
      <sheetName val="hajipura muslim"/>
      <sheetName val="hindu yeskonigutta"/>
      <sheetName val="Christian yeskonigutta"/>
      <sheetName val="budiga jangam"/>
      <sheetName val="SC Allamayyagutta"/>
      <sheetName val="Erakalawada wd 8"/>
      <sheetName val="Gothrala sangam"/>
      <sheetName val="garveyards"/>
      <sheetName val="septic tanks-3 lakhs"/>
      <sheetName val="septic tank-5lakhs"/>
      <sheetName val="bore Est"/>
      <sheetName val="1 t0 11"/>
      <sheetName val="12 to 24"/>
      <sheetName val="25 to 33"/>
      <sheetName val="Mee seva compd wall"/>
      <sheetName val="toilets repair"/>
      <sheetName val="vehicle maintainance shed "/>
      <sheetName val="culvert data"/>
      <sheetName val=" wd 31 TUFIDC"/>
      <sheetName val="TUFIDC DATA"/>
      <sheetName val="WS "/>
      <sheetName val="300mm HDPE to 300mm DI"/>
      <sheetName val="coffer dam"/>
      <sheetName val="Data-PL"/>
      <sheetName val="GRP Replace ment"/>
      <sheetName val="GA-Mancheriyal (2)"/>
      <sheetName val="Pipes &amp; Valves-SSR-16-17"/>
      <sheetName val="500 &amp; 600 mm P.Mains"/>
      <sheetName val="data-DI &amp; MS pipes"/>
      <sheetName val="Work slip "/>
      <sheetName val="worklsip-Abs"/>
      <sheetName val="GLBR data"/>
      <sheetName val="GLBR Lifting Data"/>
      <sheetName val="data-WS-16-17 "/>
      <sheetName val="New Elect Datas"/>
      <sheetName val="HOT Crane Comp"/>
      <sheetName val="300mm Pumping Main Hitech colon"/>
      <sheetName val="300mm Pumping Main IB TO ZONE 2"/>
      <sheetName val="300mm Pumping Main Hitech City"/>
      <sheetName val="100 -110 IC "/>
      <sheetName val="110 HDPE-110 HDPE"/>
      <sheetName val="Pipeline "/>
      <sheetName val="Pumping mains revised"/>
      <sheetName val="RCC Retaining wall .revised"/>
      <sheetName val="gravity mains.revised"/>
      <sheetName val="Modified data "/>
      <sheetName val="Oboslete pipes data"/>
      <sheetName val="Dist-revised"/>
      <sheetName val="HSCs  "/>
      <sheetName val="Rate ELSR's-20"/>
      <sheetName val="PLB Duct"/>
      <sheetName val="RR&amp; Testing Data"/>
      <sheetName val="RCC Retaining wall"/>
      <sheetName val="Rate ELSR's-15 mts"/>
      <sheetName val="new pumsets"/>
      <sheetName val="General abs reivsed"/>
      <sheetName val="Mancheriyal BOQ"/>
      <sheetName val="GA-Mancheriyal"/>
      <sheetName val="Dist-All Zones"/>
      <sheetName val="Gen sets-500 KVA"/>
      <sheetName val="Transf-400 KVA"/>
      <sheetName val="500 KL GLBR-"/>
      <sheetName val="1500 KL Sump-Col-2 Rows"/>
      <sheetName val="flowmeters"/>
      <sheetName val="500 KL ELSR-15m-St."/>
      <sheetName val="600 KL ELSR-13m-St."/>
      <sheetName val="800 KL ELSR-15m-St."/>
      <sheetName val="App,Road to Hillock"/>
      <sheetName val="COMPOUND WALL DETAIL"/>
      <sheetName val="Compound Walls"/>
      <sheetName val="Staff.Qrt-"/>
      <sheetName val="Elec &amp; Sani-Staff.Qrt"/>
      <sheetName val="Pump room-15x6m"/>
      <sheetName val="Elec-Pump room-"/>
      <sheetName val="Generator Room 8x5."/>
      <sheetName val="Elec-Generator Room-"/>
      <sheetName val="Gen sets-500 KVA "/>
      <sheetName val="Transf-400 KVA-final  "/>
      <sheetName val="HSCs"/>
      <sheetName val="discard"/>
      <sheetName val="SSR-Irri, R&amp;B, PH"/>
      <sheetName val="Bld.SoR-16-17 "/>
      <sheetName val="Sanitary SSR-16-17"/>
      <sheetName val="Elec SSR 2016-17"/>
      <sheetName val="C-Mat-16-17-"/>
      <sheetName val="Lead-16-17"/>
      <sheetName val="labour&amp; Hire-16-17"/>
      <sheetName val="Cent'g--16-17"/>
      <sheetName val="PH data-16-17"/>
      <sheetName val="DI &amp; CI-Spe-1"/>
      <sheetName val="drains-data-new"/>
      <sheetName val="data-WS &amp; Sanitary-16-17"/>
      <sheetName val="data-Soak pit "/>
      <sheetName val="Elc.Stnd.Data-16-17 "/>
      <sheetName val="Data-Transformers 16-17"/>
      <sheetName val="Data-Gen sets (2)"/>
      <sheetName val="Elc-data-new"/>
      <sheetName val="31-35"/>
      <sheetName val="Compartiv"/>
      <sheetName val="gst 1"/>
      <sheetName val="GST"/>
      <sheetName val="POL"/>
      <sheetName val="Steel -PV"/>
      <sheetName val="Steel -POL"/>
      <sheetName val="BOCE"/>
      <sheetName val="CC_Pave"/>
      <sheetName val="Maint_"/>
      <sheetName val="CC_Pave1"/>
      <sheetName val="Maint_1"/>
      <sheetName val="Machinary_Road Work"/>
      <sheetName val="Batching&amp;Pil POL"/>
      <sheetName val="Pil"/>
      <sheetName val="Steel Piling_POL"/>
      <sheetName val="CC_Pave2"/>
      <sheetName val="Maint_2"/>
      <sheetName val="srgr"/>
      <sheetName val=" Submitd"/>
      <sheetName val=" P.M BR"/>
      <sheetName val="Datasheet"/>
      <sheetName val="CONNECT"/>
      <sheetName val="D1_CO"/>
      <sheetName val="D2_CO"/>
      <sheetName val="JACKWELL"/>
      <sheetName val="Direct cost shed A-"/>
      <sheetName val="shed A-4 Ancillary "/>
      <sheetName val="Electrical items-FR"/>
      <sheetName val="Sluice valve chambe"/>
      <sheetName val="Scour valve chamber"/>
      <sheetName val="Transfer chamber-ty"/>
      <sheetName val="Cost analysis for r"/>
      <sheetName val="Cost analysis of co"/>
      <sheetName val="106CSSHP"/>
      <sheetName val="Canteen Building (107)"/>
      <sheetName val="103 Admin"/>
      <sheetName val="Others"/>
      <sheetName val="Training Center"/>
      <sheetName val="bill abstract"/>
      <sheetName val="Admin Reinforcement"/>
      <sheetName val="Training Cent Reinforcement"/>
      <sheetName val="steel New"/>
      <sheetName val="new sheet"/>
      <sheetName val="WAre House"/>
      <sheetName val="Sub Abstract"/>
      <sheetName val="Plant maint"/>
      <sheetName val="Alimak"/>
      <sheetName val="S22 PRW"/>
      <sheetName val="Bac-Sum"/>
      <sheetName val="Summary of amend"/>
      <sheetName val="S3 Road Works"/>
      <sheetName val="Road Work quantity"/>
      <sheetName val="Emb in NCOD"/>
      <sheetName val="Emb in Bypass"/>
      <sheetName val="Bypass Ground improvement"/>
      <sheetName val="GEOGRID"/>
      <sheetName val="Kerb Casting"/>
      <sheetName val="Chainages"/>
      <sheetName val="Ch. 191+700 Km to 194+510 Km"/>
      <sheetName val="Ch. 195+888 Km to 202+500 Km "/>
      <sheetName val="D.Wall Rate"/>
      <sheetName val="Sheetpile-HCC&amp; RH (Tender) "/>
      <sheetName val="Sheetpile-HCC&amp; RH (Market)"/>
      <sheetName val="Comparative Statement (Tender)"/>
      <sheetName val="Comparative Statement (market)"/>
      <sheetName val="Manpower detail"/>
      <sheetName val="DWall BOQ (Monthwise)"/>
      <sheetName val="SP BOQ (Market)"/>
      <sheetName val="ESCALATION for DW"/>
      <sheetName val="S3workplanqty R"/>
      <sheetName val="S3workplanamt R"/>
      <sheetName val="S3workplanqty E"/>
      <sheetName val="S3workplanamt E"/>
      <sheetName val="Refurbishment Outside"/>
      <sheetName val="S44 Depreciation"/>
      <sheetName val="S45 Refurbishment"/>
      <sheetName val=" BOQ - comparison"/>
      <sheetName val="Edited at H O"/>
      <sheetName val="Tunnel &amp; SS (2)"/>
      <sheetName val="Programme 06-07-08"/>
      <sheetName val="REVISED QTYs"/>
      <sheetName val="S5escalation."/>
      <sheetName val="HSD."/>
      <sheetName val="MD 09.04.2008"/>
      <sheetName val="MD 29.04.2008"/>
      <sheetName val="MD 17.06.2008"/>
      <sheetName val="FORMAT-A"/>
      <sheetName val="Construction Methodology"/>
      <sheetName val="FORMAT-B_VARIANCE"/>
      <sheetName val="FORMAT-C_BMR"/>
      <sheetName val="FORMAT-D_CTC"/>
      <sheetName val="FORMAT-E"/>
      <sheetName val="FORMAT-F"/>
      <sheetName val="FORMAT-G"/>
      <sheetName val="FORMAT-H"/>
      <sheetName val="FORMAT-K"/>
      <sheetName val="FORMAT-L"/>
      <sheetName val="FORMAT-M"/>
      <sheetName val="FORMAT-N"/>
      <sheetName val="FORMAT-P"/>
      <sheetName val="Recon attachment 2of2"/>
      <sheetName val="Rein.&amp; Struc- Statement"/>
      <sheetName val="Recon-1of2"/>
      <sheetName val="RMC, WMM Summary"/>
      <sheetName val="MRS_RMC,WMM"/>
      <sheetName val="Form J_Recon2_Paver Block"/>
      <sheetName val="DPR Job 3353"/>
      <sheetName val="Form 5-2"/>
      <sheetName val="Variations"/>
      <sheetName val="Form 10 P&amp;L"/>
      <sheetName val="Form 10 cashflow"/>
      <sheetName val="S3workplanqty-2"/>
      <sheetName val="S12EQChrg"/>
      <sheetName val="S12EQ Refur Chrg"/>
      <sheetName val="S15LUB"/>
      <sheetName val="SC Rates"/>
      <sheetName val="ENCL3 (2)"/>
      <sheetName val="ENCL1"/>
      <sheetName val="ENCL 2"/>
      <sheetName val="ENCL3"/>
      <sheetName val="ENCL 4"/>
      <sheetName val="ENCL 5"/>
      <sheetName val="ENCL6"/>
      <sheetName val="ENCL7"/>
      <sheetName val="ENCL8"/>
      <sheetName val="ENCL9"/>
      <sheetName val="ENCL6 (2)"/>
      <sheetName val="1 - Lead"/>
      <sheetName val="2 - Finance"/>
      <sheetName val="3 - Principal payments"/>
      <sheetName val="4 - Interest Calculation"/>
      <sheetName val="5 - CITICORP"/>
      <sheetName val="6 - ABN AMRO"/>
      <sheetName val="7 - Provision"/>
      <sheetName val="CITICORP"/>
      <sheetName val="sundaram fin"/>
      <sheetName val="ABN AMRO"/>
      <sheetName val="CHOLAMANDALAM"/>
      <sheetName val="hdfcloan"/>
      <sheetName val="HDFC"/>
      <sheetName val="ICICI"/>
      <sheetName val="iciciloan"/>
      <sheetName val="Lakshmi GF"/>
      <sheetName val="KOTAK"/>
      <sheetName val="GECAPITAL"/>
      <sheetName val="L&amp;T"/>
      <sheetName val="04-05"/>
      <sheetName val="SREI"/>
      <sheetName val="CENTURIAN"/>
      <sheetName val="FORD MAHENDRA"/>
      <sheetName val="UTI DEB (2)"/>
      <sheetName val="2007 DEB"/>
      <sheetName val="INDUS "/>
      <sheetName val="YES6.66cr"/>
      <sheetName val="LKB"/>
      <sheetName val="uti"/>
      <sheetName val="SB PATIALA"/>
      <sheetName val="indus-oct loan"/>
      <sheetName val="SBH -IFB"/>
      <sheetName val="ABN AMRO BANK"/>
      <sheetName val="IDBI BANK"/>
      <sheetName val="INDUS BANK MAR 07"/>
      <sheetName val="YES"/>
      <sheetName val="TERM LOAN OF FCNR"/>
      <sheetName val="SBI-FCNR"/>
      <sheetName val="Ledger"/>
      <sheetName val="Reports"/>
      <sheetName val="Trial Bal"/>
      <sheetName val="Sales book"/>
      <sheetName val="JV Register"/>
      <sheetName val="Vch Print"/>
      <sheetName val="Transactions"/>
      <sheetName val="TempTable"/>
      <sheetName val="OPBal"/>
      <sheetName val="Balances"/>
      <sheetName val="Fixed Assets"/>
      <sheetName val="Workings"/>
      <sheetName val="BOQ-Actual value"/>
      <sheetName val="BOQ-Actual P.Value"/>
      <sheetName val="FORM6"/>
      <sheetName val="July-14"/>
      <sheetName val="August-14"/>
      <sheetName val="September-14"/>
      <sheetName val="October-14"/>
      <sheetName val="November-14"/>
      <sheetName val="December-14"/>
      <sheetName val="Annx-1.1"/>
      <sheetName val="Annx-1.1a"/>
      <sheetName val="Main Asset Summary"/>
      <sheetName val="material and Labour rate"/>
      <sheetName val="Asset, overheads"/>
      <sheetName val="shuttering investment"/>
      <sheetName val="Rate analysis civil"/>
      <sheetName val="Glazing"/>
      <sheetName val="BBM &amp; Plaster"/>
      <sheetName val="Concret"/>
      <sheetName val="Misc....."/>
      <sheetName val="B.O.Q.of elec. work ( contr.)"/>
      <sheetName val="B.O.Q.of civil work"/>
      <sheetName val="BOQ plumbing &amp; sanitary "/>
      <sheetName val="Rate Analysis C.P &amp; Sanitary"/>
      <sheetName val="Rate Annalysis G.I.plumbing"/>
      <sheetName val="Plumbing Rate"/>
      <sheetName val="BOQ qty"/>
      <sheetName val="Arch. Eleve."/>
      <sheetName val="L.R.List"/>
      <sheetName val="Staff Salary "/>
      <sheetName val="M.R.List (2)"/>
      <sheetName val="Abstract C bld"/>
      <sheetName val="Abstract ABDE Bld "/>
      <sheetName val="Labour rate "/>
      <sheetName val="Stilt Floor "/>
      <sheetName val="First Floor"/>
      <sheetName val="Door &amp; Window"/>
      <sheetName val="External Plaster"/>
      <sheetName val="Exca, backfilling &amp; Soling"/>
      <sheetName val="Final Summary (1)"/>
      <sheetName val="Prelimanaries "/>
      <sheetName val="Infrastructure(12)"/>
      <sheetName val="Landscaping(10)"/>
      <sheetName val="MISC 1(13)"/>
      <sheetName val="MISC 2(14)"/>
      <sheetName val="Consultancy(12)"/>
      <sheetName val="infra 1 (Rev)"/>
      <sheetName val="Security cabin"/>
      <sheetName val="Gas bank"/>
      <sheetName val="UGWT 1"/>
      <sheetName val="UGWT 2"/>
      <sheetName val="Cable trench"/>
      <sheetName val="DG Room"/>
      <sheetName val="Chember"/>
      <sheetName val="MSEB room"/>
      <sheetName val="Precalculation"/>
      <sheetName val="Content"/>
      <sheetName val="Introduction"/>
      <sheetName val="Executive Summary"/>
      <sheetName val="Basis of the Cost Plan"/>
      <sheetName val="Inclusions Exclusions"/>
      <sheetName val="Appendix A"/>
      <sheetName val="Appendix B"/>
      <sheetName val="Staff Distrubution"/>
      <sheetName val="Appendix C"/>
      <sheetName val="Org Cost Summary"/>
      <sheetName val="Organisation Costs"/>
      <sheetName val="Appendix D"/>
      <sheetName val="Time Line"/>
      <sheetName val="Int Walls"/>
      <sheetName val="Buildups"/>
      <sheetName val="Euros"/>
      <sheetName val="GBP"/>
      <sheetName val="Sign Off"/>
      <sheetName val="Steel Break up"/>
      <sheetName val="windows"/>
      <sheetName val="Steel Avarage Rate "/>
      <sheetName val="qUICK SUMMARY(R3) "/>
      <sheetName val="sUMMARY LAST ( R3)"/>
      <sheetName val="Quick Summary Compar"/>
      <sheetName val="Quick Summary "/>
      <sheetName val="Concrte Analy 2"/>
      <sheetName val="Consultancy"/>
      <sheetName val="For Parking "/>
      <sheetName val="Consultancy "/>
      <sheetName val="XENON ( R3 )"/>
      <sheetName val="Quick Summary(R2) "/>
      <sheetName val="Summaey last(R2) "/>
      <sheetName val="Xenon(R2)"/>
      <sheetName val="4 heads summary"/>
      <sheetName val="SHEAR"/>
      <sheetName val="Door &amp; kitchota Analysis "/>
      <sheetName val="Brick work&amp; pop "/>
      <sheetName val="railing "/>
      <sheetName val="excavtion "/>
      <sheetName val="Reception &amp; Tank "/>
      <sheetName val="Labour cont"/>
      <sheetName val="quicksum"/>
      <sheetName val="TOilet "/>
      <sheetName val="Stair case "/>
      <sheetName val="1st"/>
      <sheetName val="2nd "/>
      <sheetName val="4th&amp;5th"/>
      <sheetName val="6th &amp; 7th "/>
      <sheetName val="8th"/>
      <sheetName val="9th &amp; 10th"/>
      <sheetName val="Terrace-Parking "/>
      <sheetName val="Footing"/>
      <sheetName val="Stub Column"/>
      <sheetName val="Tie Beams"/>
      <sheetName val="Parking Columns"/>
      <sheetName val="1st Slab"/>
      <sheetName val="St.co.93.8lvl"/>
      <sheetName val="Lift 2"/>
      <sheetName val="Lift 3"/>
      <sheetName val="Plinth Beams"/>
      <sheetName val="Lift 1"/>
      <sheetName val="Abstract-SANSARA"/>
      <sheetName val="Slab Area"/>
      <sheetName val="Summary Masonry"/>
      <sheetName val="Summary Internal Plaster"/>
      <sheetName val="Internal Plaster"/>
      <sheetName val="Doors &amp; Windows"/>
      <sheetName val="Shuttering Abstract"/>
      <sheetName val="HVAC casu"/>
      <sheetName val="HVACmater."/>
      <sheetName val="HVACtreat"/>
      <sheetName val="HVAC serv"/>
      <sheetName val="hvac opd"/>
      <sheetName val="total abst.HVAC"/>
      <sheetName val="sec.adv.-19th HVAC"/>
      <sheetName val="sec.adv.-19TH ELEC.  (2)"/>
      <sheetName val="sec.adv.-19TH ELEC. "/>
      <sheetName val="External Item-Total Abstract "/>
      <sheetName val="CASUALTY m"/>
      <sheetName val="maternity M"/>
      <sheetName val="TREATMENT m "/>
      <sheetName val="block-3 m"/>
      <sheetName val="BLOCK-2m"/>
      <sheetName val="Total  ABSTRAC 20 TH"/>
      <sheetName val="Casualty"/>
      <sheetName val="Maternity"/>
      <sheetName val="Treatment"/>
      <sheetName val="service"/>
      <sheetName val="Block3"/>
      <sheetName val="Block2"/>
      <sheetName val="opd"/>
      <sheetName val=" INTERIM 17 TH-certified"/>
      <sheetName val=" INTERIM 17 TH-spec"/>
      <sheetName val="sec.adv.-17Int  "/>
      <sheetName val="CASUALTY "/>
      <sheetName val="TREATMENT "/>
      <sheetName val="SERVICE-4"/>
      <sheetName val="block-3"/>
      <sheetName val="O.P.D. "/>
      <sheetName val="Total Abstract17th"/>
      <sheetName val="BLOCK-2"/>
      <sheetName val="August-2"/>
      <sheetName val="August-3"/>
      <sheetName val="Top"/>
      <sheetName val="Boq-1,2,3,4,5"/>
      <sheetName val="Ex-t1,t2,t3"/>
      <sheetName val="Ex- T1"/>
      <sheetName val="Boq- T2 "/>
      <sheetName val="Ex- T2"/>
      <sheetName val="Boq- T3"/>
      <sheetName val="Ex- T3"/>
      <sheetName val="Boq- T4"/>
      <sheetName val="Boq- T5"/>
      <sheetName val="M.B T-01)"/>
      <sheetName val="(M.B) T- 02"/>
      <sheetName val="(M.B) T-03"/>
      <sheetName val="(M.B)TOWER NO.-04"/>
      <sheetName val="(M.B) T-05"/>
      <sheetName val="Cement-Recon."/>
      <sheetName val="Cement-T2"/>
      <sheetName val="Cement-T3"/>
      <sheetName val="Cement-2,3"/>
      <sheetName val="RA Bill summary"/>
      <sheetName val=" ABSTRACT  "/>
      <sheetName val="S T BILL"/>
      <sheetName val="BFP"/>
      <sheetName val="Neutralisation pit"/>
      <sheetName val="MCW piping"/>
      <sheetName val="Road crossing (2)"/>
      <sheetName val="Elecric &amp; Control"/>
      <sheetName val="Water "/>
      <sheetName val="Road crossing"/>
      <sheetName val="CW pump house"/>
      <sheetName val="DM builidng"/>
      <sheetName val="offset switch gear building"/>
      <sheetName val="Main stack"/>
      <sheetName val="Raw water fire water"/>
      <sheetName val="Switchyard"/>
      <sheetName val="Switch yard control building"/>
      <sheetName val="Duct Bank"/>
      <sheetName val="Desagged water storage tank"/>
      <sheetName val="Switch yard cable trench"/>
      <sheetName val="GT-ST Transformer"/>
      <sheetName val="JAN 09 "/>
      <sheetName val="31-05-2007-DPR"/>
      <sheetName val="sum-all"/>
      <sheetName val="Block admin"/>
      <sheetName val="Block acad"/>
      <sheetName val="Block aud"/>
      <sheetName val=" Club house"/>
      <sheetName val="pictorial view "/>
      <sheetName val="pictorial view (2)"/>
      <sheetName val="Revised shutt.cycle 10-07-2007"/>
      <sheetName val="Revised shut cycle progress"/>
      <sheetName val="Slab area floorwise"/>
      <sheetName val="FINISHING SCHEDULE"/>
      <sheetName val="OHT (3.2 LL)"/>
      <sheetName val="TOS (OHT 3.2 LL)"/>
      <sheetName val="OHT (5.45LL)"/>
      <sheetName val="TOS (OHT 5.45LL)"/>
      <sheetName val="ABSTRACT-3 SITES"/>
      <sheetName val="CIVIL DSR-3 Sites"/>
      <sheetName val="ELECTRICAL DSR 3 sites "/>
      <sheetName val="FIRE FIGHTING DSR 3 sites"/>
      <sheetName val="LANDSCAPING DSR-3 Items Sites"/>
      <sheetName val="CIVIL NDSR"/>
      <sheetName val="ELE NDS Com. 3 site"/>
      <sheetName val="BMS Grp 4"/>
      <sheetName val="n-dsr 3 sites"/>
      <sheetName val="VENTIL Non-DSR 3 sites "/>
      <sheetName val="LANDSC Non-DSR-3 Sites"/>
      <sheetName val="OHT"/>
      <sheetName val="TOS (OHT)"/>
      <sheetName val="UGT"/>
      <sheetName val="TOS(UGT)"/>
      <sheetName val="UG W T"/>
      <sheetName val="OHT (2)"/>
      <sheetName val="PRE (3)"/>
      <sheetName val="PRE (2)"/>
      <sheetName val="PRE"/>
      <sheetName val="Prerna Engg."/>
      <sheetName val="Bahuleyan"/>
      <sheetName val="Uday rai"/>
      <sheetName val="Manjur islam"/>
      <sheetName val="T Khan"/>
      <sheetName val="Sabir"/>
      <sheetName val="Mirror"/>
      <sheetName val="Ramachander"/>
      <sheetName val="Surendar"/>
      <sheetName val="Guddu"/>
      <sheetName val="Ramjeet"/>
      <sheetName val="Aalam"/>
      <sheetName val="Ashok"/>
      <sheetName val="Naushad"/>
      <sheetName val="XLPE. ALLUMINIUM) (2)"/>
      <sheetName val="XLPE. ALLUMINIUM)"/>
      <sheetName val="XLPE COPPER"/>
      <sheetName val="PVC ALLUMINIUM"/>
      <sheetName val="PVC COPPER"/>
      <sheetName val="      "/>
      <sheetName val="VD FOR LIGHTING"/>
      <sheetName val="Certi."/>
      <sheetName val="Abstact"/>
      <sheetName val="lab ind"/>
      <sheetName val="st ind"/>
      <sheetName val="cem ind"/>
      <sheetName val="fuel ind"/>
      <sheetName val="Details of price Index"/>
      <sheetName val="05-02-2K1"/>
      <sheetName val="01-03-2K1"/>
      <sheetName val="16-03-2K1"/>
      <sheetName val="fnl"/>
      <sheetName val="fnl (2)"/>
      <sheetName val="Org chart"/>
      <sheetName val="Org Jun06"/>
      <sheetName val="S Curve"/>
      <sheetName val="RA Summary"/>
      <sheetName val="Cumul Abstract"/>
      <sheetName val="Exp. Ded. 02"/>
      <sheetName val="Material- Infra"/>
      <sheetName val="Material- project"/>
      <sheetName val="MRS "/>
      <sheetName val="Monitoring of Resource"/>
      <sheetName val="Plan Bud - Apr06"/>
      <sheetName val="Achiev bud - Apr06"/>
      <sheetName val="Comparision of budget Apr06"/>
      <sheetName val="Plan budg - May06"/>
      <sheetName val="Labour reconsil"/>
      <sheetName val="WPR"/>
      <sheetName val="Flash report"/>
      <sheetName val="Planning_tender"/>
      <sheetName val="INFRA- budget"/>
      <sheetName val="Rolled budget_Jun06"/>
      <sheetName val="tender-exercise"/>
      <sheetName val="BO-material-details"/>
      <sheetName val="p&amp;l-support"/>
      <sheetName val="P&amp;L-zero"/>
      <sheetName val="EARTH WORK 2"/>
      <sheetName val="EARTH WORK 1"/>
      <sheetName val="VFMP-Monthly-AB"/>
      <sheetName val="Lead (SSR06-07)"/>
      <sheetName val="Datas(SSR06-07)"/>
      <sheetName val="Det of Lawn Develp (Det)"/>
      <sheetName val="Det of side drain (Det)"/>
      <sheetName val="Details of site Develp (Dets)"/>
      <sheetName val="Lawn Devlp (Abstr)"/>
      <sheetName val="Side drain (Abstr)"/>
      <sheetName val="Site Develp (Abstr)"/>
      <sheetName val="Electrical BOQ (Exter)"/>
      <sheetName val="Electrical BOQ (Inter)"/>
      <sheetName val="Roads (ABST)"/>
      <sheetName val="Roads(Dets)"/>
      <sheetName val="Compound wall (2nd final)"/>
      <sheetName val="Compound wall (Abstract)"/>
      <sheetName val="Det Est tank sump"/>
      <sheetName val="Tanks Abst Est"/>
      <sheetName val="Datas WS &amp; S"/>
      <sheetName val="Plumbing (External)"/>
      <sheetName val="Plumbing (Internal)"/>
      <sheetName val="leads Roads"/>
      <sheetName val="Date for roads"/>
      <sheetName val="Tennis courtDetailed Est"/>
      <sheetName val="Tennis court Abstract"/>
      <sheetName val="Detl Courts"/>
      <sheetName val="Abstract Courts"/>
      <sheetName val="Abstarct In door"/>
      <sheetName val="KSt - Analysis "/>
      <sheetName val="calculations tower A"/>
      <sheetName val="calculations tower B"/>
      <sheetName val="Structure Qty"/>
      <sheetName val="inf"/>
      <sheetName val="rate diff"/>
      <sheetName val="co-ord"/>
      <sheetName val="orl-mdf"/>
      <sheetName val="all bldg"/>
      <sheetName val="1-orl"/>
      <sheetName val="3-boiler"/>
      <sheetName val="4-road"/>
      <sheetName val="6-beta"/>
      <sheetName val="8-etp"/>
      <sheetName val="9-hot-cold"/>
      <sheetName val="10-dm"/>
      <sheetName val="12-fo"/>
      <sheetName val="14-ware"/>
      <sheetName val="15-admn"/>
      <sheetName val="16-security"/>
      <sheetName val="17-Laundary"/>
      <sheetName val="19-ff"/>
      <sheetName val="cert-amt"/>
      <sheetName val="this"/>
      <sheetName val="2_utility"/>
      <sheetName val="5_pipe"/>
      <sheetName val="7_ug"/>
      <sheetName val="11_hsd"/>
      <sheetName val="13_septic"/>
      <sheetName val="18_misc"/>
      <sheetName val="old boq"/>
      <sheetName val="ANNEXURE D"/>
      <sheetName val="EXCAVATION MACHINARIES"/>
      <sheetName val="LABOUR SUPPLY TO FIPL"/>
      <sheetName val="Curve details"/>
      <sheetName val="B TCS Sch F"/>
      <sheetName val="Road summary"/>
      <sheetName val="BOQ - Roads"/>
      <sheetName val="Junction R"/>
      <sheetName val="Bought Out items"/>
      <sheetName val="Std Toll Plaza L&amp;T"/>
      <sheetName val="Input Data R"/>
      <sheetName val="Reg. Course R"/>
      <sheetName val="PQC-DLC_Th"/>
      <sheetName val="Service Road R"/>
      <sheetName val="Input Data F"/>
      <sheetName val="Reg. Course F"/>
      <sheetName val="BC-DBM F"/>
      <sheetName val="Service Road F"/>
      <sheetName val="Input Data70+100MSA"/>
      <sheetName val="Reg. Course70+100 MSA"/>
      <sheetName val="BC-DBM_Thick 70+100MSA"/>
      <sheetName val="Overlay"/>
      <sheetName val="Overlay 4Lane"/>
      <sheetName val="Drain BM PCC"/>
      <sheetName val="Ex Road"/>
      <sheetName val="Drain Lined"/>
      <sheetName val="R.E. NH-10"/>
      <sheetName val="RCC Retaining Wall1"/>
      <sheetName val="BM VS RECON"/>
      <sheetName val="RE WALL NEW"/>
      <sheetName val="Bearing Details"/>
      <sheetName val="HT STRAND"/>
      <sheetName val="MJB &amp; MNB Qty R1"/>
      <sheetName val="Fdn Steel 146-1"/>
      <sheetName val="Girder Details "/>
      <sheetName val="MJB &amp; MNB Qty"/>
      <sheetName val="BC &amp; MNB "/>
      <sheetName val="Crash Barrier &amp;Footpath"/>
      <sheetName val="Return Wall"/>
      <sheetName val="STWC"/>
      <sheetName val="bupcost"/>
      <sheetName val="AFA"/>
      <sheetName val="performance"/>
      <sheetName val="FINALTOPSHEET"/>
      <sheetName val="chiklicost"/>
      <sheetName val="revanal"/>
      <sheetName val="annex1siteman-indirectpm"/>
      <sheetName val="annex2siteman-indirectlab"/>
      <sheetName val="annex3mob-stockpile"/>
      <sheetName val="annex4mob-wp1trasnfer"/>
      <sheetName val="annex5-mob-safety"/>
      <sheetName val="annex6-sitefac-survey"/>
      <sheetName val="CONTRACT PRICE"/>
      <sheetName val="PRICE BREAKUP"/>
      <sheetName val="ABSTRACT BOQ"/>
      <sheetName val="IDC - OVERHEADS - SUMMARY"/>
      <sheetName val="BASIC DATA of Material"/>
      <sheetName val="Cost of material"/>
      <sheetName val="Req of Material"/>
      <sheetName val="MIX COMPOSITION"/>
      <sheetName val="ETC Plant Cost"/>
      <sheetName val="SUMMARY PLANT COST"/>
      <sheetName val="TRAFFIC APPURENTANCE"/>
      <sheetName val="CD &amp; Bridges"/>
      <sheetName val="BRIDGE CONCRETE"/>
      <sheetName val="ETC -Escalation"/>
      <sheetName val="IDC - OVERHEADS"/>
      <sheetName val="SC DIESEL ESCALATION"/>
      <sheetName val="OF - BACK"/>
      <sheetName val="Working Capital"/>
      <sheetName val="CHART INDICES"/>
      <sheetName val="CAPITAL CHARGE"/>
      <sheetName val="IPS"/>
      <sheetName val="hirevs dep"/>
      <sheetName val="PC PIVOT- do not fiddle with"/>
      <sheetName val="Summary Crusher"/>
      <sheetName val="boq rvn"/>
      <sheetName val="Start"/>
      <sheetName val="Currency split"/>
      <sheetName val="Payment Status"/>
      <sheetName val="BOQ 1"/>
      <sheetName val="BOQ 2"/>
      <sheetName val="BOQ 3"/>
      <sheetName val="BOQ 4"/>
      <sheetName val="BOQ 5"/>
      <sheetName val="BOQ 6"/>
      <sheetName val="BOQ 7"/>
      <sheetName val="BOQ 8"/>
      <sheetName val="BOQ 9"/>
      <sheetName val="BOQ 10"/>
      <sheetName val="BOQ 11"/>
      <sheetName val="BOQ 12"/>
      <sheetName val="SUMBILL1"/>
      <sheetName val="BOQ 14"/>
      <sheetName val="BOQ 15"/>
      <sheetName val="BOQ 16"/>
      <sheetName val="BOQ 17"/>
      <sheetName val="BOQ 18"/>
      <sheetName val="BOQ 19"/>
      <sheetName val="BOQ 20"/>
      <sheetName val="BOQ 21"/>
      <sheetName val="BOQ 22"/>
      <sheetName val="BOQ 23"/>
      <sheetName val="BOQ 24"/>
      <sheetName val="Summary bill 7"/>
      <sheetName val="BOQ 26"/>
      <sheetName val="BOQ 27"/>
      <sheetName val="Summary bill 8"/>
      <sheetName val="BOQ 29"/>
      <sheetName val="BOQ 30"/>
      <sheetName val="BOQ 31"/>
      <sheetName val="BOQ 32"/>
      <sheetName val="BOQ 33"/>
      <sheetName val="BOQ 34"/>
      <sheetName val="BOQ 35"/>
      <sheetName val="BOQ 36"/>
      <sheetName val="BOQ 37"/>
      <sheetName val="BOQ 38"/>
      <sheetName val="BOQ 39"/>
      <sheetName val="BOQ 40"/>
      <sheetName val="BOQ 41"/>
      <sheetName val="BOQ 42"/>
      <sheetName val="BOQ 43"/>
      <sheetName val="BOQ 44"/>
      <sheetName val="BOQ 45"/>
      <sheetName val="Summary bill 17"/>
      <sheetName val="BOQ 47"/>
      <sheetName val="BOQ 48"/>
      <sheetName val="BOQ 49"/>
      <sheetName val="Summary bill 20"/>
      <sheetName val="BOQ 51"/>
      <sheetName val="BOQ 52"/>
      <sheetName val="BOQ 53"/>
      <sheetName val="BOQ 54"/>
      <sheetName val="BOQ 55"/>
      <sheetName val="BOQ 56"/>
      <sheetName val="BOQ 57"/>
      <sheetName val="Summary bill 21"/>
      <sheetName val="BOQ 59"/>
      <sheetName val="BOQ 60"/>
      <sheetName val="BOQ 61"/>
      <sheetName val="BOQ 62"/>
      <sheetName val="Summary bill 22"/>
      <sheetName val="Mos"/>
      <sheetName val="VOP LABOUR"/>
      <sheetName val="VOP MATERIALS"/>
      <sheetName val="seismic rest"/>
      <sheetName val="cap "/>
      <sheetName val="Seismic"/>
      <sheetName val="WATERF"/>
      <sheetName val="LLOAD"/>
      <sheetName val="DC ABS"/>
      <sheetName val="Sub details"/>
      <sheetName val="Bill Dates"/>
      <sheetName val="Details MB 3.00X2.00"/>
      <sheetName val="Steel MB"/>
      <sheetName val="Quantity MB"/>
      <sheetName val="Abstract Estimate "/>
      <sheetName val="1st bill"/>
      <sheetName val="workslip data"/>
      <sheetName val="ABSTRACT My choice"/>
      <sheetName val="DETAILED My choice"/>
      <sheetName val="Data rates Bld"/>
      <sheetName val="Rates1"/>
      <sheetName val="RBR Data"/>
      <sheetName val="Not Required crash barrier"/>
      <sheetName val="Lead 2017-18"/>
      <sheetName val="Seignorage charges "/>
      <sheetName val="steel calcu"/>
      <sheetName val="Cement "/>
      <sheetName val=" steel"/>
      <sheetName val="BT PA"/>
      <sheetName val="Bit &amp; Eml rates -CS &amp; TS"/>
      <sheetName val="July16 to 31"/>
      <sheetName val="Aug16 to 31"/>
      <sheetName val="Sep 1 to 15"/>
      <sheetName val="Sep 16 to 30"/>
      <sheetName val="Oct 16 to 30"/>
      <sheetName val="Nov 16 to 30"/>
      <sheetName val="Mar-14 01 to 15"/>
      <sheetName val="Mar-14 16 to 31"/>
      <sheetName val="Oct-14 01 to 15"/>
      <sheetName val="Oct-14 16 to 31"/>
      <sheetName val="Nov-14 01 to 15"/>
      <sheetName val="Jan-15 01 to 15"/>
      <sheetName val="Jan-15 16 to 31"/>
      <sheetName val="Feb-15 01 to 15"/>
      <sheetName val="Feb-15 16 to 28"/>
      <sheetName val="Mar-15 01 to 15"/>
      <sheetName val="Mar-15 16 to 31"/>
      <sheetName val="Sep-15  01 to 15"/>
      <sheetName val="Oct-15  01 to 15"/>
      <sheetName val="Oct-15  16 to 31"/>
      <sheetName val="Nov-15  16 to 30"/>
      <sheetName val="Dec-15  16 to 31"/>
      <sheetName val="Apr-16  16 to 30"/>
      <sheetName val="May-16  01 to 15"/>
      <sheetName val="Cement Qtys"/>
      <sheetName val="Steel Qtys"/>
      <sheetName val="Final Recorded Qty's"/>
      <sheetName val="Price Escalation-C&amp;S (month)"/>
      <sheetName val="Road work"/>
      <sheetName val="1v 2m"/>
      <sheetName val="1v 3m"/>
      <sheetName val="2v 4m"/>
      <sheetName val="6 R HP"/>
      <sheetName val="2 R HP"/>
      <sheetName val="C Abst"/>
      <sheetName val="C Paint"/>
      <sheetName val="TQty R"/>
      <sheetName val="T Qty CD"/>
      <sheetName val="T Qty"/>
      <sheetName val="Abst Road"/>
      <sheetName val="AS "/>
      <sheetName val="TSMemo_CRF"/>
      <sheetName val="GEN.ABS.COm.STt"/>
      <sheetName val="Road  Det.Est."/>
      <sheetName val="Road C.S"/>
      <sheetName val="Rec.P.C.Det.Est."/>
      <sheetName val="P.C.C.S."/>
      <sheetName val="Rc.S.C.Det.Est."/>
      <sheetName val="Rec.S.C.C.S."/>
      <sheetName val="Wid.S.C.Det.Est."/>
      <sheetName val="Wid.S.C.C.S."/>
      <sheetName val="RT Wall Det. Est."/>
      <sheetName val="rt wall c.s"/>
      <sheetName val="Spec.Rep."/>
      <sheetName val="Serv Cat List"/>
      <sheetName val="MES-SEC"/>
      <sheetName val="OverviewBarmer"/>
      <sheetName val="예가표"/>
      <sheetName val="Aluminium three track sliding w"/>
      <sheetName val="WS-Det"/>
      <sheetName val="input OK"/>
      <sheetName val="Traffic survey day1"/>
      <sheetName val="Traffic survey day 2"/>
      <sheetName val="Traffic survey day 3"/>
      <sheetName val="Traffic survey day abstract ok"/>
      <sheetName val=" Traffic Both dire"/>
      <sheetName val="Ins.rep of SE"/>
      <sheetName val="2.00 m span"/>
      <sheetName val="Rt.wall"/>
      <sheetName val="QUARY"/>
      <sheetName val="LS-BT"/>
      <sheetName val="CS-plan cc"/>
      <sheetName val="CS-plan BT"/>
      <sheetName val="S-LS plan"/>
      <sheetName val="R chart"/>
      <sheetName val="Annexer A"/>
      <sheetName val="annexerB"/>
      <sheetName val="annexer"/>
      <sheetName val="exe summe"/>
      <sheetName val="RIDF-XVI"/>
      <sheetName val="Annexure-1A"/>
      <sheetName val="Annexure-IIA"/>
      <sheetName val="Annexure-1IIA"/>
      <sheetName val="Annexure-IVA"/>
      <sheetName val="Annexure-VA"/>
      <sheetName val="Annexure-VI A"/>
      <sheetName val="PERT"/>
      <sheetName val="Road chart2"/>
      <sheetName val="Pre levels&amp;formation levels"/>
      <sheetName val="LS for Road 0-2000"/>
      <sheetName val="LS for Road 2000-3375"/>
      <sheetName val="Cross sections OK"/>
      <sheetName val="EW qty"/>
      <sheetName val="1V-1000mm drawing"/>
      <sheetName val="Slab culvert 1.00m"/>
      <sheetName val="Slab culvert 2.00m "/>
      <sheetName val="lable I"/>
      <sheetName val="bar chart OK"/>
      <sheetName val="con programme ok"/>
      <sheetName val="spe ok"/>
      <sheetName val="CD works estimate OK F7 "/>
      <sheetName val="road-est oK "/>
      <sheetName val="summary cost ok"/>
      <sheetName val="2vent x5.0m span 5620"/>
      <sheetName val="5.0 SC 1300"/>
      <sheetName val="3.0m SC 2400"/>
      <sheetName val="1.5m SC 160,2840,2680"/>
      <sheetName val="1.0m SC 3860,4080"/>
      <sheetName val="side walls est "/>
      <sheetName val="GLBR1000KL"/>
      <sheetName val="XXXXXXXXXXXX1"/>
      <sheetName val="XXXXXXXXXXXX2"/>
      <sheetName val="XXXXXXXXXXXX3"/>
      <sheetName val="XXXXXXXXXXXX4"/>
      <sheetName val="XXXXXXXXXXXX5"/>
      <sheetName val="G.Abst m"/>
      <sheetName val="civil abst"/>
      <sheetName val="civ.abst(m)"/>
      <sheetName val="pipe abst( m)"/>
      <sheetName val="pipe abst"/>
      <sheetName val="pumpsetabst m"/>
      <sheetName val="GLBR1000EST(M)"/>
      <sheetName val="piles(pvc)(m)"/>
      <sheetName val="piles (m)"/>
      <sheetName val="Wat at IBM GLSR"/>
      <sheetName val="W.M.Qtr@K.palliGLBR(m)"/>
      <sheetName val="footing desn"/>
      <sheetName val="6x4m footing(m)"/>
      <sheetName val="RSF (m)"/>
      <sheetName val="60000lts OHSR"/>
      <sheetName val="XXXX"/>
      <sheetName val="Material_Statement"/>
      <sheetName val="Lead_Roadwork"/>
      <sheetName val="Lead_CDWorks"/>
      <sheetName val="Data(Roadwork)"/>
      <sheetName val="Road(Estimate)"/>
      <sheetName val="Road(Abstract)"/>
      <sheetName val="Road_Furniture"/>
      <sheetName val="CD_Data"/>
      <sheetName val="600 PC-3"/>
      <sheetName val="600dia(Abstract)"/>
      <sheetName val="Ret.Wall(Detailed)"/>
      <sheetName val="Ret.Wall(Abstract)"/>
      <sheetName val="CCDrain(Detailed)"/>
      <sheetName val="CCDrain(Abstract)"/>
      <sheetName val="SlabClvrt_3m"/>
      <sheetName val="SlabClvrt(Abstract)"/>
      <sheetName val="Itemwise"/>
      <sheetName val="Road-est "/>
      <sheetName val="CD_ABS"/>
      <sheetName val="1000-2Rows"/>
      <sheetName val="Road fur"/>
      <sheetName val="sal wood windows"/>
      <sheetName val="SAL WOOD DOORS"/>
      <sheetName val="Ele MPP"/>
      <sheetName val="sub est"/>
      <sheetName val="MTC-estimate"/>
      <sheetName val="Abs .Floor separated"/>
      <sheetName val="Furniture-FF"/>
      <sheetName val="CIVIL QTY"/>
      <sheetName val="CIVIL BOQ GF"/>
      <sheetName val="CIVIL QTY GF"/>
      <sheetName val="CIVIL BOQ (FF)"/>
      <sheetName val="CIVIL QTY (FF)"/>
      <sheetName val="CIVIL BOQ (SF)"/>
      <sheetName val="CIVIL QTY (SF)"/>
      <sheetName val="Dome steel Qty"/>
      <sheetName val="AUDITORIUM INTERIORS"/>
      <sheetName val="Furniture consolidated"/>
      <sheetName val="WS &amp; SAN BOQ"/>
      <sheetName val="WS &amp; SAN QTY"/>
      <sheetName val="Sump BOQ"/>
      <sheetName val="Sump Qty"/>
      <sheetName val="CIVI SOR22-23"/>
      <sheetName val="cfms doorsdata"/>
      <sheetName val="Building strength"/>
      <sheetName val="Conveyance .old"/>
      <sheetName val="Civil SoR.old"/>
      <sheetName val="WS SoR. old"/>
      <sheetName val="WS SoR22-23"/>
      <sheetName val="Seignorage  "/>
      <sheetName val="INTERIORS BOQ"/>
      <sheetName val="INTERIORS QTY"/>
      <sheetName val="Road SOr"/>
      <sheetName val="ROAD BOQ"/>
      <sheetName val="ROAD qty"/>
      <sheetName val="APP det"/>
      <sheetName val="Abs. AV Road "/>
      <sheetName val="Co-eff. "/>
      <sheetName val="SC "/>
      <sheetName val="Det. AV road "/>
      <sheetName val="Seg. Del"/>
      <sheetName val="Q.Map AV Road"/>
      <sheetName val="Avg. Lead AV Road "/>
      <sheetName val="BTR AV Road"/>
      <sheetName val="RMR AV Road "/>
      <sheetName val="Certificate AV Road"/>
      <sheetName val="Road data AV Road"/>
      <sheetName val="R.R.Masonary"/>
      <sheetName val="Inst"/>
      <sheetName val="Pit-1"/>
      <sheetName val="Back_Cal_for OMC"/>
      <sheetName val="OMC_Gr"/>
      <sheetName val="Back_Cal_for CBR"/>
      <sheetName val="CBR_Graph Test_I"/>
      <sheetName val="CBR_Graph Test_II"/>
      <sheetName val="CBR_Graph Test_III"/>
      <sheetName val="Pull Down"/>
      <sheetName val="final3"/>
      <sheetName val="Summery (2)"/>
      <sheetName val="Abstruct of Deduction"/>
      <sheetName val="Monthly Brackup IPC 15"/>
      <sheetName val="Workdone for Esclation"/>
      <sheetName val="Monthlly Brackup"/>
      <sheetName val="Esclation"/>
      <sheetName val="Bitumen Index for PA"/>
      <sheetName val="bitumen-var "/>
      <sheetName val="Electric Item"/>
      <sheetName val="Electric pole advance"/>
      <sheetName val="Material Stack"/>
      <sheetName val="Material Advance"/>
      <sheetName val="consumption of materials"/>
      <sheetName val="Bitumen consump"/>
      <sheetName val="CEMENT BILL"/>
      <sheetName val="Bitumen Bill-12"/>
      <sheetName val="1 "/>
      <sheetName val="18 "/>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1"/>
      <sheetName val="52"/>
      <sheetName val="53"/>
      <sheetName val="54"/>
      <sheetName val="55"/>
      <sheetName val="56"/>
      <sheetName val="57"/>
      <sheetName val="58"/>
      <sheetName val="59"/>
      <sheetName val="60"/>
      <sheetName val="61"/>
      <sheetName val="62"/>
      <sheetName val="63"/>
      <sheetName val="64"/>
      <sheetName val="65"/>
      <sheetName val="66"/>
      <sheetName val="67"/>
      <sheetName val="68"/>
      <sheetName val="69"/>
      <sheetName val="70"/>
      <sheetName val="71"/>
      <sheetName val="72"/>
      <sheetName val="73"/>
      <sheetName val="74"/>
      <sheetName val="75"/>
      <sheetName val="76"/>
      <sheetName val="77"/>
      <sheetName val="78"/>
      <sheetName val="79"/>
      <sheetName val="80"/>
      <sheetName val="81"/>
      <sheetName val="82"/>
      <sheetName val="83"/>
      <sheetName val="84"/>
      <sheetName val="85"/>
      <sheetName val="86"/>
      <sheetName val="87"/>
      <sheetName val="89"/>
      <sheetName val="90"/>
      <sheetName val="91"/>
      <sheetName val="92"/>
      <sheetName val="93"/>
      <sheetName val="94"/>
      <sheetName val="95"/>
      <sheetName val="96"/>
      <sheetName val="97"/>
      <sheetName val="99"/>
      <sheetName val="101"/>
      <sheetName val="102"/>
      <sheetName val="Material Statement"/>
      <sheetName val="EW SUMMARY"/>
      <sheetName val="ROYALTY SHEET (f)"/>
      <sheetName val="Price Adjus_Abstract"/>
      <sheetName val="PL_Labour"/>
      <sheetName val="PB_Bitumen"/>
      <sheetName val="PC_Cement"/>
      <sheetName val="PS_Steel"/>
      <sheetName val="PM_Other Materials"/>
      <sheetName val="PF_Fuel &amp; Lubricants"/>
      <sheetName val="PA_P &amp; M &amp; Spares"/>
      <sheetName val="ROYALTY SHEET"/>
      <sheetName val="Equipment_India"/>
      <sheetName val="PL-1"/>
      <sheetName val="PL-2"/>
      <sheetName val="Equipment_New Purchase"/>
      <sheetName val="A - No Material"/>
      <sheetName val="B - Major Material"/>
      <sheetName val="B - Major Material - Unit"/>
      <sheetName val="B - Major Material - Total"/>
      <sheetName val="B - Major Material - Total (Ac)"/>
      <sheetName val="C - Minor Material"/>
      <sheetName val="C - Minor Material Unit"/>
      <sheetName val="C - Minor Material  - Total"/>
      <sheetName val="D - Sub Contract"/>
      <sheetName val="E - Labour Supply"/>
      <sheetName val="P&amp;E Unit"/>
      <sheetName val="P&amp;E Total"/>
      <sheetName val="FORM-16"/>
      <sheetName val="DRY LINING"/>
      <sheetName val="AL AMEER ELECT-MECH-PLUMB"/>
      <sheetName val="AMEER - PLUMB."/>
      <sheetName val="AMEER - mechanical"/>
      <sheetName val="AMEER - lift"/>
      <sheetName val="MADINA COMPLEX"/>
      <sheetName val="KORAN PRINTING 1"/>
      <sheetName val="NOWAISER (2)"/>
      <sheetName val="4903-6161 DIRIYAH"/>
      <sheetName val="BUDGET 8421"/>
      <sheetName val="BILLIONAIRES"/>
      <sheetName val="SOGEX"/>
      <sheetName val="ELEC_BOQ"/>
      <sheetName val="PUMP"/>
      <sheetName val="fco"/>
      <sheetName val="Sheet 1"/>
      <sheetName val="재1"/>
      <sheetName val="Basic Rates (2)"/>
      <sheetName val="Vind-BtB"/>
      <sheetName val="COOLING TOWER-Supply"/>
      <sheetName val="SITE DATA"/>
      <sheetName val="Bar Budget"/>
      <sheetName val="Machine HC - 19.08 "/>
      <sheetName val="PNM Justi"/>
      <sheetName val="Analysed rate"/>
      <sheetName val="BOQ Backup"/>
      <sheetName val="FRL-OGL"/>
      <sheetName val="sch. data"/>
      <sheetName val="UP"/>
      <sheetName val="5.03"/>
      <sheetName val="5.23b"/>
      <sheetName val="hyperstatic-3"/>
      <sheetName val="KP_List"/>
      <sheetName val="CTC face sheet"/>
      <sheetName val="PSE IDC"/>
      <sheetName val="PNM Ho"/>
      <sheetName val="BOQ (CL bill &amp; FW cost)"/>
      <sheetName val="CTC_face_sheet"/>
      <sheetName val="PSE_IDC"/>
      <sheetName val="PNM_Ho"/>
      <sheetName val="BOQ_(CL_bill_&amp;_FW_cost)"/>
      <sheetName val="Break_up_Sheet"/>
      <sheetName val="DPR _MB_RE Wall"/>
      <sheetName val="Design Recovery"/>
      <sheetName val="PROFIT RECO"/>
      <sheetName val="Aptuit Laurus (2)"/>
      <sheetName val="Aptuit Laurus"/>
      <sheetName val="F.A MAR 05 Co (2)"/>
      <sheetName val="Depr-coact (2)"/>
      <sheetName val="Fixed Asset Schedule"/>
      <sheetName val="TB as on March 2009"/>
      <sheetName val="P&amp;L Account"/>
      <sheetName val="Audited Financial Report for ye"/>
      <sheetName val="3CA"/>
      <sheetName val="3CD_Off_copy"/>
      <sheetName val="Annexures"/>
      <sheetName val="Depreciation_Annex_2"/>
      <sheetName val="F.Assets_Additions_Annex2.1"/>
      <sheetName val="F.Assets_sold_Annex2.2"/>
      <sheetName val="F.Software-purchase_Annex2.1(2)"/>
      <sheetName val="cfs1"/>
      <sheetName val="BS"/>
      <sheetName val="Schedules 1 to 3"/>
      <sheetName val="Schedule 4"/>
      <sheetName val="Schedule 5 to 10"/>
      <sheetName val="Schedules 11 to 12"/>
      <sheetName val="Schedule 13 to 14"/>
      <sheetName val="Schedule 15 to 17"/>
      <sheetName val="Groupings"/>
      <sheetName val="FA"/>
      <sheetName val="Tax Computation08-09"/>
      <sheetName val="K02.02-Additions"/>
      <sheetName val="Deletions"/>
      <sheetName val="Vehicles-Motor Lorries"/>
      <sheetName val="Vehicles - Motorcars,Cyles"/>
      <sheetName val="Computers"/>
      <sheetName val="Furniture &amp; Fixtures"/>
      <sheetName val="Lab Equipment"/>
      <sheetName val="Electrical Equipment"/>
      <sheetName val="Improvements to Leaseholds"/>
      <sheetName val="Office Equipment (Ac's)"/>
      <sheetName val="Trial bal 0607"/>
      <sheetName val="Trial 0607"/>
      <sheetName val="Sch-Fixed Assets"/>
      <sheetName val="CFS"/>
      <sheetName val="CASHFLOWRECO"/>
      <sheetName val="Trial Balance-0809"/>
      <sheetName val="Audit entries"/>
      <sheetName val="Groupings-1"/>
      <sheetName val="Trial Balance-0708"/>
      <sheetName val="Rectification entries"/>
      <sheetName val="Misc expenses"/>
      <sheetName val="DATA 91-98"/>
      <sheetName val="$KWD9198"/>
      <sheetName val="$DEM9198 "/>
      <sheetName val="$JPY9198"/>
      <sheetName val="$JPY9198 (3)"/>
      <sheetName val="$GBP9198"/>
      <sheetName val="$AUD9198"/>
      <sheetName val="$KRW9198 "/>
      <sheetName val="KWD.KRW9198"/>
      <sheetName val="$KWDJULY98YTD"/>
      <sheetName val="$DEMJUL98YTD"/>
      <sheetName val="$JPYJUL98YTD"/>
      <sheetName val="$GBPJUL98YTD"/>
      <sheetName val="DATA 91_98"/>
      <sheetName val="List of Tabs "/>
      <sheetName val="Budget vs Actuals"/>
      <sheetName val="Monthly Report"/>
      <sheetName val="QB Dump - P &amp; L Account"/>
      <sheetName val="QB Dump - Balance Sheet"/>
      <sheetName val="TB Diff between Nov and Oct-06"/>
      <sheetName val="TB as on 30th Nov-06"/>
      <sheetName val="Chart of Accounts"/>
      <sheetName val="LBO Analysis"/>
      <sheetName val="Standalone"/>
      <sheetName val="Titan US"/>
      <sheetName val="Rollup"/>
      <sheetName val="Kiosk"/>
      <sheetName val="Billboards"/>
      <sheetName val="30 Sheets"/>
      <sheetName val="Banners"/>
      <sheetName val="Construction"/>
      <sheetName val="Canada"/>
      <sheetName val="All Vision"/>
      <sheetName val="NJT"/>
      <sheetName val="SEPTA"/>
      <sheetName val="KCM"/>
      <sheetName val="MBTA"/>
      <sheetName val="OC"/>
      <sheetName val="CIE"/>
      <sheetName val="Titan UK"/>
      <sheetName val="MRollup"/>
      <sheetName val="Roadside"/>
      <sheetName val="Rail"/>
      <sheetName val="Retail"/>
      <sheetName val="Primesight Separator"/>
      <sheetName val="PrimeSight"/>
      <sheetName val="LBO"/>
      <sheetName val="Distribution"/>
      <sheetName val="Monthly Report - Oct-06"/>
      <sheetName val="TS Customers"/>
      <sheetName val="TS Summary"/>
      <sheetName val="Product Requirements"/>
      <sheetName val="Summary April12"/>
      <sheetName val="EIP Savings"/>
      <sheetName val="EIP summary"/>
      <sheetName val="Summary June12"/>
      <sheetName val="Budget Vs. Actual June 12"/>
      <sheetName val="Summary May12"/>
      <sheetName val="Budget Vs. Actual May12"/>
      <sheetName val="Budget Vs. Actual April12"/>
      <sheetName val="ELT INT with actual CCs"/>
      <sheetName val="ELT Int  with Budget CCs"/>
      <sheetName val="Val Addn Summary"/>
      <sheetName val="Procurement prices"/>
      <sheetName val="Pur.price as per 09-10 Purchase"/>
      <sheetName val="Stagewise Movement Summary"/>
      <sheetName val="Moving Avg Rates_R&amp;D"/>
      <sheetName val="Moving Avg Rates_vsp"/>
      <sheetName val="Stage wise cost sheets_Mar'08"/>
      <sheetName val="Jan'08- EVT 302 "/>
      <sheetName val="Feb'08- EVT 302"/>
      <sheetName val="Feb'08-Monte"/>
      <sheetName val="Jan'08-Monte"/>
      <sheetName val="STAGEWISE COSTING _OCT 07"/>
      <sheetName val="STAGEWISE COSTING _NOV 07"/>
      <sheetName val="STAGEWISE COSTING _DEC 07"/>
      <sheetName val="STAGEWISE COSTING _JAN08"/>
      <sheetName val="STAGEWISE COSTING - Feb'08"/>
      <sheetName val="Stage wise cost sheets-Mar'08"/>
      <sheetName val="R&amp;D HYD Mkt rates Vs Moving Avg"/>
      <sheetName val="Stage wise cost sheets_May'08"/>
      <sheetName val="Depreciation Chart"/>
      <sheetName val="Electricity Chart"/>
      <sheetName val="Internet Chart"/>
      <sheetName val="travel chart"/>
      <sheetName val="SFG&amp;FG Inv.Ageing"/>
      <sheetName val="Moving Avg.Rate_VSP_Nov'08"/>
      <sheetName val="Lab Chemicals 08-09 Avg.rate"/>
      <sheetName val="Recovery Statement given by PGN"/>
      <sheetName val="PTCP received qty from Monarch "/>
      <sheetName val="Productwise Analysis"/>
      <sheetName val="Productwise Inventory Details"/>
      <sheetName val="RM at Stores"/>
      <sheetName val="Lab chemicals at Labs"/>
      <sheetName val="Lab Chemicals at Stores"/>
      <sheetName val="SFG Valuation at Stores"/>
      <sheetName val="WIP RMS at Kilolab"/>
      <sheetName val="Pharma Stage at Stores&amp;KiloLab"/>
      <sheetName val="WIP SFG Valuation_Kilolab"/>
      <sheetName val="Packing Material at Stores"/>
      <sheetName val="PTCP Purchases"/>
      <sheetName val="PTCP Recovery"/>
      <sheetName val="R&amp;D Consumables"/>
      <sheetName val="Moving Avg.Rate _Oct'08"/>
      <sheetName val="costsheet_oct'08"/>
      <sheetName val="Cost sheet Dec'08"/>
      <sheetName val="SFG&amp;FG Moving Avg.Rate"/>
      <sheetName val="Moving Avg.Rate _Dec'08"/>
      <sheetName val="Costsheets_Nov'08"/>
      <sheetName val="CYCLE TIME VS O.HS"/>
      <sheetName val="Moving Avg.Rate Pkg.R&amp;D "/>
      <sheetName val="Cost sheet_Sept'08"/>
      <sheetName val="SPE.GRA"/>
      <sheetName val="final for moving"/>
      <sheetName val="Moving Avg.Rate"/>
      <sheetName val="Moving Avg.Rates_VSP"/>
      <sheetName val="Lab Chemicals at Labs Sub Total"/>
      <sheetName val="CYCLE TIME VS O.HS _101008"/>
      <sheetName val="Oxaliplatin (2)"/>
      <sheetName val="Carboplatin"/>
      <sheetName val="Oxaliplatin"/>
      <sheetName val="ACB"/>
      <sheetName val="ACP"/>
      <sheetName val="PTCP Mls data at kilo lab"/>
      <sheetName val="Rev- CF (2)"/>
      <sheetName val="BS SCH"/>
      <sheetName val="PL SCH"/>
      <sheetName val="Informatics TB"/>
      <sheetName val="R &amp; D"/>
      <sheetName val="P&amp;L Summary (Rs)"/>
      <sheetName val="P&amp;L Summary ($)"/>
      <sheetName val="Revenue Details (Rs)"/>
      <sheetName val="Revenue Details ($)"/>
      <sheetName val="Opx Sch (Rs)"/>
      <sheetName val="Opx Sch ($)"/>
      <sheetName val="Balance Sheet (Rs)"/>
      <sheetName val="Balance Sheet ($)"/>
      <sheetName val="WC (Rs)"/>
      <sheetName val="WC ($)"/>
      <sheetName val="Historical Cash Flow"/>
      <sheetName val="Projected Cash Flow (Rs)"/>
      <sheetName val="Projected Cash Flow ($)"/>
      <sheetName val="FCF Reconciliation (Rs)"/>
      <sheetName val="FCF Reconciliation ($)"/>
      <sheetName val="Backlog and Volume"/>
      <sheetName val="Backlog Detail (Rs)"/>
      <sheetName val="Backlog Detail"/>
      <sheetName val="Top 15 prods val addn"/>
      <sheetName val="Capacity_VSP"/>
      <sheetName val="Cap Structure"/>
      <sheetName val="Capital Structure (Rs)"/>
      <sheetName val="Capital Structure"/>
      <sheetName val="Equity Table"/>
      <sheetName val="SBI covenants"/>
      <sheetName val="FTE Details "/>
      <sheetName val="SPS Cover "/>
      <sheetName val="Payment Abstract"/>
      <sheetName val="Bill-wise Abstract"/>
      <sheetName val="Royalty Detail"/>
      <sheetName val="PANEL CASTING"/>
      <sheetName val="Consumption Details"/>
      <sheetName val="Concrete Consumption SPS1"/>
      <sheetName val="Concrete Consumption SPS2"/>
      <sheetName val="CCON SPS3"/>
      <sheetName val="CCON SPS4."/>
      <sheetName val="RF SPS01"/>
      <sheetName val="RF SPS02"/>
      <sheetName val="RF SPS03"/>
      <sheetName val="RF SPS04"/>
      <sheetName val="CCON SPS5"/>
      <sheetName val="RF SPS05"/>
      <sheetName val="HOLD Amount"/>
      <sheetName val="dcc-mb-oct.'03"/>
      <sheetName val="dcc-boq-oct."/>
      <sheetName val="FO 376+957"/>
      <sheetName val="Consumption Statement"/>
      <sheetName val="Escalation Workdone"/>
      <sheetName val="Escalation Workdone (2)"/>
      <sheetName val="Escalation Workdone (3)"/>
      <sheetName val="Escalation Material"/>
      <sheetName val="Secured Advance"/>
      <sheetName val="Variation (2)"/>
      <sheetName val="BILL NO."/>
      <sheetName val="Escalation Workdone (4)"/>
      <sheetName val="Escalation Material (2)"/>
      <sheetName val="EX item "/>
      <sheetName val="MAT-STATE"/>
      <sheetName val="consump- Apr 07"/>
      <sheetName val="obs emb 1"/>
      <sheetName val="obs emb 2"/>
      <sheetName val="General Summary BOQ"/>
      <sheetName val="General Summary VO"/>
      <sheetName val="B.O.Q"/>
      <sheetName val="VO Items"/>
      <sheetName val="Material Back"/>
      <sheetName val="Held Amount"/>
      <sheetName val="Material at Site"/>
      <sheetName val="Invoice Status"/>
      <sheetName val="CalF (5)"/>
      <sheetName val="CalF (6)"/>
      <sheetName val="Material -Recovery 10"/>
      <sheetName val="Cum.Consumption of Material"/>
      <sheetName val="A.1"/>
      <sheetName val="A.2"/>
      <sheetName val="A.2 "/>
      <sheetName val="A.3"/>
      <sheetName val="A.4"/>
      <sheetName val="A-4"/>
      <sheetName val="A4-Shoulder"/>
      <sheetName val="A.6 (LBD)"/>
      <sheetName val="A.6"/>
      <sheetName val="A.7"/>
      <sheetName val="A--8"/>
      <sheetName val="A-9"/>
      <sheetName val="A-10"/>
      <sheetName val="A-11"/>
      <sheetName val="A-12"/>
      <sheetName val="A-14 DLC"/>
      <sheetName val="A-15 PQC"/>
      <sheetName val="A-16 KERB"/>
      <sheetName val="B.1"/>
      <sheetName val="B.1 DRAIN EXCAVATION"/>
      <sheetName val="B.3 "/>
      <sheetName val="Drain PCC"/>
      <sheetName val="B4"/>
      <sheetName val="B-5"/>
      <sheetName val="B-6"/>
      <sheetName val="B.7 "/>
      <sheetName val="B.7"/>
      <sheetName val="B.8 "/>
      <sheetName val="B.8"/>
      <sheetName val="B.9 "/>
      <sheetName val="B.9"/>
      <sheetName val="B.11 "/>
      <sheetName val="B.11"/>
      <sheetName val="B.12 "/>
      <sheetName val="B.12"/>
      <sheetName val="B.13"/>
      <sheetName val="B.15"/>
      <sheetName val="B.17b"/>
      <sheetName val="B.17 b)"/>
      <sheetName val="B.18"/>
      <sheetName val="B.19"/>
      <sheetName val="B.20"/>
      <sheetName val="B-25"/>
      <sheetName val="B-25 BBS FOR BC"/>
      <sheetName val="B.26"/>
      <sheetName val="B-26 BBS FOR PILE"/>
      <sheetName val="RE PANEL"/>
      <sheetName val="Annexure detail"/>
      <sheetName val="Sub-Contracts"/>
      <sheetName val="Recoveries from sub-co"/>
      <sheetName val="Infra stru."/>
      <sheetName val="Expenses details"/>
      <sheetName val="CCR-August'09"/>
      <sheetName val="Work done upto-Sep'09"/>
      <sheetName val="Typical steel format -Aug-09"/>
      <sheetName val="Turn over statement-August'09"/>
      <sheetName val="CLIENT MATERIAL"/>
      <sheetName val="Material-UIL"/>
      <sheetName val="office Assets"/>
      <sheetName val="P &amp; m"/>
      <sheetName val="Payment Schedule "/>
      <sheetName val="EW,GW,OW"/>
      <sheetName val="BITUMINIOUS"/>
      <sheetName val="CVTS,MNB,OS"/>
      <sheetName val="CONCRETE PAVEMENT"/>
      <sheetName val="MAJOR BRIDGES AND STR WORKS"/>
      <sheetName val="BHANDUPSEP"/>
      <sheetName val="WTP"/>
      <sheetName val="structurewise"/>
      <sheetName val="balance Work"/>
      <sheetName val="SAP架設-2005.12.31"/>
      <sheetName val="C &amp; G RHS"/>
      <sheetName val="Evaluate"/>
      <sheetName val="월별"/>
      <sheetName val="S-Curve (2)"/>
      <sheetName val="공사비집계"/>
      <sheetName val="4900 - Apr 10 - Mar 11"/>
      <sheetName val="SAP post conversion"/>
      <sheetName val="Scala for conversion"/>
      <sheetName val="Scala with Stat Adjustments"/>
      <sheetName val="NZ Balance Header"/>
      <sheetName val="MAPPING"/>
      <sheetName val="P+L_BS"/>
      <sheetName val="Cost Centre"/>
      <sheetName val="Accrual journal"/>
      <sheetName val="Made Cost WS"/>
      <sheetName val="Made Cost"/>
      <sheetName val="AGI"/>
      <sheetName val="Cost Set"/>
      <sheetName val="Comp Cost"/>
      <sheetName val="Aust Current Outlook 03 (AUD)"/>
      <sheetName val="NZ Current Outlook (NZD)"/>
      <sheetName val="Upload-Nov accrual unclear"/>
      <sheetName val="Upload-Nov clear"/>
      <sheetName val="NovOS wkg"/>
      <sheetName val="Sales_Nov"/>
      <sheetName val="Dev_Nov"/>
      <sheetName val="NovOS original"/>
      <sheetName val="Packaging"/>
      <sheetName val="Products Subject to TP"/>
      <sheetName val="3rd Party AI's"/>
      <sheetName val="2002 TP"/>
      <sheetName val="Freight &amp; Ins"/>
      <sheetName val="Missing Products"/>
      <sheetName val="Stds 2003 Aust"/>
      <sheetName val="New Zealand"/>
      <sheetName val="Prds subject to TP"/>
      <sheetName val="Stds 2003 NZ"/>
      <sheetName val="Pivot Table"/>
      <sheetName val="Active Cost Data"/>
      <sheetName val="Cost by Item"/>
      <sheetName val="Cost Set Info"/>
      <sheetName val="Product Type"/>
      <sheetName val="APAC-SalesBR-Sep-02-141002"/>
      <sheetName val="G50 per lt.kg"/>
      <sheetName val="APAC-YTDSalesBR-Sep-02-141002"/>
      <sheetName val="Journal-other"/>
      <sheetName val="Journal-Relocat"/>
      <sheetName val="Journal-entert"/>
      <sheetName val="Journal- MV"/>
      <sheetName val="FBt by CC"/>
      <sheetName val="FBT Return Worksheet 03-04"/>
      <sheetName val="22011032"/>
      <sheetName val="febos"/>
      <sheetName val="MAYOS"/>
      <sheetName val="JulOS"/>
      <sheetName val="AugOS"/>
      <sheetName val="Sep OS"/>
      <sheetName val="Oct OS"/>
      <sheetName val="Oct coded"/>
      <sheetName val="Nov05 OS"/>
      <sheetName val="Nov05 coded"/>
      <sheetName val="Dec OS"/>
      <sheetName val="Dec coded"/>
      <sheetName val="Dec"/>
      <sheetName val="Borrowings"/>
      <sheetName val="Assets(ie Seeds Loan and Cash)"/>
      <sheetName val="Sept OS"/>
      <sheetName val="dev"/>
      <sheetName val="Sept OS original"/>
      <sheetName val="HeaderDetails"/>
      <sheetName val="wksInventoryData"/>
      <sheetName val="wksSalesData"/>
      <sheetName val="wksBoughtCostData"/>
      <sheetName val="wksMadeCostData"/>
      <sheetName val="wksComponentCostData"/>
      <sheetName val="dlgEditComponent"/>
      <sheetName val="dlgMade"/>
      <sheetName val="dlgEditMade"/>
      <sheetName val="dlgEditBought"/>
      <sheetName val="dlgEditInventory"/>
      <sheetName val="dlgEditSales"/>
      <sheetName val="dlgInventory"/>
      <sheetName val="dlgSales"/>
      <sheetName val="Control Sheet"/>
      <sheetName val="dlgHeader"/>
      <sheetName val="PDEP Inventory INPUT"/>
      <sheetName val="PDEP Sales INPUT"/>
      <sheetName val="PDEP Bought INPUT"/>
      <sheetName val="PDEP Component INPUT"/>
      <sheetName val="PDEP Made INPUT"/>
      <sheetName val="Menu Control"/>
      <sheetName val="Dialog Control"/>
      <sheetName val="Validation"/>
      <sheetName val="Displaylist"/>
      <sheetName val="dlgDisplayLists"/>
      <sheetName val="dlgBought"/>
      <sheetName val="dlgOutput"/>
      <sheetName val="FixSheetSub"/>
      <sheetName val="CloseSub"/>
      <sheetName val="Australia"/>
      <sheetName val="Check NZ Products"/>
      <sheetName val="Aust Data"/>
      <sheetName val="NZ Data"/>
      <sheetName val="Stds"/>
      <sheetName val="Upload-Dec accrual unclear"/>
      <sheetName val="Upload-Dec clear"/>
      <sheetName val="Dec NET OS"/>
      <sheetName val="Dec OSPay original"/>
      <sheetName val="Purchased Cost"/>
      <sheetName val="Pkg &amp; FI's"/>
      <sheetName val="Horizon Summary"/>
      <sheetName val="Pivot Table FI"/>
      <sheetName val="Horizon Cost Saves FI"/>
      <sheetName val="Pivot Table PKG"/>
      <sheetName val="Horizon Cost Saves Pkg"/>
      <sheetName val="ICM"/>
      <sheetName val="1111100250"/>
      <sheetName val="1111100251"/>
      <sheetName val="1111100300"/>
      <sheetName val="1121100087"/>
      <sheetName val="1121200087"/>
      <sheetName val="1121300087"/>
      <sheetName val="2211100087"/>
      <sheetName val="2211110087"/>
      <sheetName val="2211120000"/>
      <sheetName val="2211300087"/>
      <sheetName val="Price Lists"/>
      <sheetName val="Price Summary"/>
      <sheetName val="AU+NZ 2003"/>
      <sheetName val="AU+NZ 2004"/>
      <sheetName val="Trade Direct"/>
      <sheetName val="Sales Value"/>
      <sheetName val="Sales Volume"/>
      <sheetName val="Range Management"/>
      <sheetName val="KPI"/>
      <sheetName val="Hot Issue"/>
      <sheetName val="인사현황(부서)"/>
      <sheetName val="ISUpload"/>
      <sheetName val="IS01"/>
      <sheetName val="IS02"/>
      <sheetName val="IS03"/>
      <sheetName val="IS04"/>
      <sheetName val="IS06"/>
      <sheetName val="IS07"/>
      <sheetName val="IS08"/>
      <sheetName val="IS10"/>
      <sheetName val="IS11"/>
      <sheetName val="IS13"/>
      <sheetName val="IS13 (2)"/>
      <sheetName val="BU Tie Out"/>
      <sheetName val="Inv 2000 LC"/>
      <sheetName val="Inv 2000 $"/>
      <sheetName val="Inv 2001 LC"/>
      <sheetName val="Inv 2001 $"/>
      <sheetName val="Rec 2000 LC"/>
      <sheetName val="Rec 2000 $"/>
      <sheetName val="Rec 2001 LC"/>
      <sheetName val="Rec 2001 $"/>
      <sheetName val="Pay 2000 LC"/>
      <sheetName val="Pay 2000 $"/>
      <sheetName val="Pay 2001 LC"/>
      <sheetName val="Pay 2001 $"/>
      <sheetName val="Exch"/>
      <sheetName val="Sales plan (02-03)"/>
      <sheetName val="Sales plan 02 (Box)"/>
      <sheetName val="Consulting Recon"/>
      <sheetName val="408001"/>
      <sheetName val="437005"/>
      <sheetName val="VB_1 (2)"/>
      <sheetName val="VB Lead"/>
      <sheetName val="VB 1 - Payout Reco"/>
      <sheetName val="VB 2 - GL - Pay Register Reco "/>
      <sheetName val="VB 3 - Rationalisation Pte"/>
      <sheetName val="VB 4  Payment Reco"/>
      <sheetName val="VB 5 - Charged to limited"/>
      <sheetName val="VB _6 - Provision for Increment"/>
      <sheetName val="VB 7- Rationalisation Limited"/>
      <sheetName val="B1 - FIXED ASSETS"/>
      <sheetName val="B2 - DEBTORS"/>
      <sheetName val="B3 - LOANS &amp; ADVANCES"/>
      <sheetName val="B4 - CURRENT LIABILITIES"/>
      <sheetName val="B5 - Inventory"/>
      <sheetName val="P1 - SALES-OAR"/>
      <sheetName val="P2 - DEP. REAS."/>
      <sheetName val="P3 - RM CONSM."/>
      <sheetName val="P4 - PAYROLL"/>
      <sheetName val="P5 - OPERATING EXP"/>
      <sheetName val="P6 - FINANCE COST"/>
      <sheetName val="VB 1.9 Exgratia  "/>
      <sheetName val="March 2009 "/>
      <sheetName val="receviables"/>
      <sheetName val="liabilities"/>
      <sheetName val="MasterSummaryPlus"/>
      <sheetName val="AudLtrExIII"/>
      <sheetName val="Discl NPPC"/>
      <sheetName val="EOYDisc"/>
      <sheetName val="Final 2004 Expense"/>
      <sheetName val="inactive"/>
      <sheetName val="Age 60"/>
      <sheetName val="Inputs - Exp"/>
      <sheetName val="Expense Calc's"/>
      <sheetName val="EoY Disclosure"/>
      <sheetName val="US GAAP Results"/>
      <sheetName val="J GAAP Results"/>
      <sheetName val="Econ Assum's"/>
      <sheetName val="PSC's"/>
      <sheetName val="Trans AO"/>
      <sheetName val="control document summary"/>
      <sheetName val="FA Summary"/>
      <sheetName val="NZ"/>
      <sheetName val="10220000"/>
      <sheetName val="10224000"/>
      <sheetName val="10230000"/>
      <sheetName val="DTAL"/>
      <sheetName val="21211000"/>
      <sheetName val="11024000"/>
      <sheetName val="11311097"/>
      <sheetName val="11311167"/>
      <sheetName val="AR Summary"/>
      <sheetName val="11113008"/>
      <sheetName val="11311162"/>
      <sheetName val="11311113"/>
      <sheetName val="11311219"/>
      <sheetName val="11311050"/>
      <sheetName val="11311107"/>
      <sheetName val="Interco AR"/>
      <sheetName val="11111011"/>
      <sheetName val="11211004"/>
      <sheetName val="11311058"/>
      <sheetName val="ICM Receivables"/>
      <sheetName val="11316201"/>
      <sheetName val="PPWsheet"/>
      <sheetName val="11412004"/>
      <sheetName val="11435088"/>
      <sheetName val="Petty Cash"/>
      <sheetName val="21111014"/>
      <sheetName val="21514016"/>
      <sheetName val="11435244"/>
      <sheetName val="11435089"/>
      <sheetName val="11435245"/>
      <sheetName val="21514017"/>
      <sheetName val="21517003"/>
      <sheetName val="21575029"/>
      <sheetName val="AP Summary"/>
      <sheetName val="22311002"/>
      <sheetName val="22011031"/>
      <sheetName val="22011040"/>
      <sheetName val="22011041"/>
      <sheetName val="T Clearing"/>
      <sheetName val="Interco AP"/>
      <sheetName val="ICM Payables"/>
      <sheetName val="22311000"/>
      <sheetName val="22614001"/>
      <sheetName val="22617000"/>
      <sheetName val="22402000"/>
      <sheetName val="22402116"/>
      <sheetName val="22408004"/>
      <sheetName val="22408009"/>
      <sheetName val="22408014"/>
      <sheetName val="22408016"/>
      <sheetName val="22411001"/>
      <sheetName val="22411092"/>
      <sheetName val="22413012"/>
      <sheetName val="22411015"/>
      <sheetName val="22413206"/>
      <sheetName val="22418000"/>
      <sheetName val="ProfAccrual"/>
      <sheetName val="22426501"/>
      <sheetName val="FBTAccrual"/>
      <sheetName val="Materiality"/>
      <sheetName val="PBT as benchmark"/>
      <sheetName val="Benchmark % applied"/>
      <sheetName val="Rs. Crores"/>
      <sheetName val="MCN connectivity details"/>
      <sheetName val="MCN constructruction details"/>
      <sheetName val="Data not available"/>
      <sheetName val="MCN Manpower details"/>
      <sheetName val="MCN IT details"/>
      <sheetName val="Miscellenous "/>
      <sheetName val="Annexure 1"/>
      <sheetName val="Annexure 6"/>
      <sheetName val="Annexure 7"/>
      <sheetName val="Annexure 8"/>
      <sheetName val="Annexure 9"/>
      <sheetName val="Annexure 10"/>
      <sheetName val="Annexure 11"/>
      <sheetName val="Annexure 12"/>
      <sheetName val="Annexure 13"/>
      <sheetName val="MCN Addresses"/>
      <sheetName val="OFC_INTERCITY "/>
      <sheetName val="OFC_INTRACITY "/>
      <sheetName val="RCVL -Cover"/>
      <sheetName val="RCVL -BS"/>
      <sheetName val="RCVL - PL"/>
      <sheetName val="RCVL -Sch"/>
      <sheetName val="SALARY-UPLOAD"/>
      <sheetName val="SALARY-DETAILS"/>
      <sheetName val="ALL-IBANK-BRS"/>
      <sheetName val="FTHL Q2 02 BAL SHT"/>
      <sheetName val="FTHL Q2 02 P&amp;L"/>
      <sheetName val="FTHL Q1 02 CASHFLOW"/>
      <sheetName val="FTHL Q2 02 FS Wrksht"/>
      <sheetName val="Reclass Entries"/>
      <sheetName val="Billing Schedule details"/>
      <sheetName val="Additional Eq."/>
      <sheetName val="Test Eq."/>
      <sheetName val="Super_Critical "/>
      <sheetName val="Index (MF)"/>
      <sheetName val="Depr Rate"/>
      <sheetName val="Main FAR"/>
      <sheetName val="1, CC 3.54"/>
      <sheetName val="4, CC 4.28"/>
      <sheetName val="2, WBS "/>
      <sheetName val="5, R World 1"/>
      <sheetName val="6, R World 2"/>
      <sheetName val="3, IDC,Flag"/>
      <sheetName val="Old-Feb19"/>
      <sheetName val="Cash Balance"/>
      <sheetName val="Sensitivities"/>
      <sheetName val="ToDo"/>
      <sheetName val="Cover-ISshort"/>
      <sheetName val="Old-growth-v-Core"/>
      <sheetName val="Cover-Short"/>
      <sheetName val="Old-Feb5"/>
      <sheetName val="Statements"/>
      <sheetName val="StateBase"/>
      <sheetName val="Channels"/>
      <sheetName val="IP"/>
      <sheetName val="VoIP"/>
      <sheetName val="MSE"/>
      <sheetName val="AssumeCore"/>
      <sheetName val="Assumeflex"/>
      <sheetName val="Sensitivity"/>
      <sheetName val="Assume2"/>
      <sheetName val="Assume"/>
      <sheetName val="Old-Feb10"/>
      <sheetName val="Old-assume"/>
      <sheetName val="BS Comp"/>
      <sheetName val="OVERVIEW FOR MARK"/>
      <sheetName val="BS Mapping"/>
      <sheetName val="Summary of Assumptions"/>
      <sheetName val="Statistics"/>
      <sheetName val="New Products"/>
      <sheetName val="IRR"/>
      <sheetName val="Development Actions"/>
      <sheetName val="Balance Sheet Category Mapping"/>
      <sheetName val="Engineering"/>
      <sheetName val="Execution"/>
      <sheetName val="Price List"/>
      <sheetName val="Master Price List"/>
      <sheetName val="Configurations2"/>
      <sheetName val="Config-unbundle"/>
      <sheetName val="Mumbai"/>
      <sheetName val="MUTIL&amp;BUILD-SECURE"/>
      <sheetName val="MUTIL&amp;BUILD-ELEC"/>
      <sheetName val="MUTIL&amp;BUILDCIV-BUILD"/>
      <sheetName val="MUTIL&amp;BUILD-HVAC"/>
      <sheetName val="MELECTRONICS"/>
      <sheetName val="MRACKS"/>
      <sheetName val="MKNOWHOW"/>
      <sheetName val="MMFA"/>
      <sheetName val="Bangalore"/>
      <sheetName val="Ex summary"/>
      <sheetName val="Level 0"/>
      <sheetName val="Level2-PoP"/>
      <sheetName val="Level2-B'lore,Mum(2)"/>
      <sheetName val="Level3-Mumbai 11111111111111111"/>
      <sheetName val="Level 3 PoP22222222222222222222"/>
      <sheetName val="backup3333333333333333333333333"/>
      <sheetName val="Level 3-B'lore44444444444444444"/>
      <sheetName val="Assmpns555555555555555555555555"/>
      <sheetName val="IDC computation6666666666666666"/>
      <sheetName val="Employee costs77777777777777777"/>
      <sheetName val="Prelim and preops88888888888888"/>
      <sheetName val="Macros"/>
      <sheetName val="IT Deprn WS"/>
      <sheetName val="Def Tax"/>
      <sheetName val="BalSheet"/>
      <sheetName val="Sch to BS"/>
      <sheetName val="ASt"/>
      <sheetName val="Sch to P&amp;L"/>
      <sheetName val="BS groupings"/>
      <sheetName val="P&amp;L groupings"/>
      <sheetName val="OSL"/>
      <sheetName val="ScrExp"/>
      <sheetName val="DSch-17"/>
      <sheetName val="CBS"/>
      <sheetName val="Express BP"/>
      <sheetName val="Sheet Index"/>
      <sheetName val="ENGG"/>
      <sheetName val="420604"/>
      <sheetName val="410112"/>
      <sheetName val="420305"/>
      <sheetName val="420306"/>
      <sheetName val="420322"/>
      <sheetName val="410329"/>
      <sheetName val="410311"/>
      <sheetName val="410302"/>
      <sheetName val="410320"/>
      <sheetName val="410319"/>
      <sheetName val="Extra &amp; Addtional Item"/>
      <sheetName val="CTC Variance Analysis 1 "/>
      <sheetName val="FTS"/>
      <sheetName val="CostFlow"/>
      <sheetName val="26.Cash flow "/>
      <sheetName val="Oncost"/>
      <sheetName val="Sch A1-A2"/>
      <sheetName val="Sch A3"/>
      <sheetName val="Sch A2-direct Rate"/>
      <sheetName val="PL-Dis"/>
      <sheetName val="Est-PL"/>
      <sheetName val="FTS-PNM"/>
      <sheetName val="BU III"/>
      <sheetName val="Cost-Sept 2015"/>
      <sheetName val="Cost April 2015"/>
      <sheetName val="Int"/>
      <sheetName val="BG Prepaid"/>
      <sheetName val="PILE COMP."/>
      <sheetName val=" ESC"/>
      <sheetName val="Tax-Mat"/>
      <sheetName val="Tax-Total"/>
      <sheetName val="FTS-HVT&amp;SS"/>
      <sheetName val="B-PL"/>
      <sheetName val="1.Pr Sch"/>
      <sheetName val="2.Work Program"/>
      <sheetName val="Client Quote BOQ"/>
      <sheetName val="Final Rate_WCT - less Cement"/>
      <sheetName val="6.B-LCSC"/>
      <sheetName val="Sheet piling"/>
      <sheetName val="sheet piling analysis"/>
      <sheetName val="Cl Fac"/>
      <sheetName val="IT"/>
      <sheetName val="Sal"/>
      <sheetName val="Sch D,E,G"/>
      <sheetName val="Item E2"/>
      <sheetName val="4.B-Mat"/>
      <sheetName val="B Arch Mat"/>
      <sheetName val="5.B-Mix"/>
      <sheetName val="10.Est-SS"/>
      <sheetName val="16.Sal"/>
      <sheetName val="22.Enab"/>
      <sheetName val="23.Risk"/>
      <sheetName val="RBI Indices"/>
      <sheetName val="CY Detail"/>
      <sheetName val="Prestressing"/>
      <sheetName val="Thai Salary"/>
      <sheetName val="Sanitary_L&amp;T_Mandi"/>
      <sheetName val="H2-08 Thot"/>
      <sheetName val="H1-09 Thot"/>
      <sheetName val="H1,2009 Sripad"/>
      <sheetName val="H2-08 Sripad"/>
      <sheetName val="H1-2009 RJ"/>
      <sheetName val="H2-08 RJ4"/>
      <sheetName val="All Projects"/>
      <sheetName val="Q2-09 VA"/>
      <sheetName val="DPR-JBRP"/>
      <sheetName val="DATA-JMEC(0-13)"/>
      <sheetName val="DATA-DEP.(13-17)"/>
      <sheetName val="DATA-KBPL(17-25)"/>
      <sheetName val="DATA-GCC(25-34.7)"/>
      <sheetName val="St.-Con(0-17)"/>
      <sheetName val="St.-Con.(17-34)"/>
      <sheetName val="St.-Others"/>
      <sheetName val="DEPLOY"/>
      <sheetName val="appendix 2.2 variances"/>
      <sheetName val="appendix 2.8 provisions"/>
      <sheetName val="XXXXXXXX"/>
      <sheetName val="bsvertical"/>
      <sheetName val="sch1"/>
      <sheetName val="sch2"/>
      <sheetName val="sch3"/>
      <sheetName val="sch4"/>
      <sheetName val="sch5"/>
      <sheetName val="sch6-btd"/>
      <sheetName val="sch8,9,10,11"/>
      <sheetName val="sch12,13,14"/>
      <sheetName val="B Sheet"/>
      <sheetName val="PreOp"/>
      <sheetName val="DET0900"/>
      <sheetName val="Loan"/>
      <sheetName val="ElectInst"/>
      <sheetName val="Plan&amp;Mach"/>
      <sheetName val="Railway"/>
      <sheetName val="Buildings"/>
      <sheetName val="Dep-Tally"/>
      <sheetName val="Final-Asset-Depre-SKG"/>
      <sheetName val="AssetMaster-Final"/>
      <sheetName val="Sch-3-fixedAssets"/>
      <sheetName val="Final-Allocation-SKG"/>
      <sheetName val="fluct-2yrs"/>
      <sheetName val="Frgn-Exch-Diff"/>
      <sheetName val="CWIP-Tally"/>
      <sheetName val="cwip-proj"/>
      <sheetName val="CWIP-remain"/>
      <sheetName val="CWIP-detl-AUC"/>
      <sheetName val="details for cwip remain"/>
      <sheetName val="Final data for DEP."/>
      <sheetName val="Main data for Dep"/>
      <sheetName val="Final Allocation Summary"/>
      <sheetName val="SINTER+CHFES+COAL INJ."/>
      <sheetName val="Tally with SAP"/>
      <sheetName val="ORIGINAL Sint+CHFES+Coal Inj"/>
      <sheetName val="414000 UPDATED INSURANCE"/>
      <sheetName val="fixed"/>
      <sheetName val="16862"/>
      <sheetName val="DIRECTORS DETAILS"/>
      <sheetName val="UPDATED ON 23 07 01"/>
      <sheetName val="Detail Sheet"/>
      <sheetName val="BAL S"/>
      <sheetName val="BAL SHEET 12 april 02"/>
      <sheetName val="TALLY "/>
      <sheetName val="429400"/>
      <sheetName val="429400 june"/>
      <sheetName val="PROF"/>
      <sheetName val="JUNE   "/>
      <sheetName val="E"/>
      <sheetName val="425230 june"/>
      <sheetName val="F"/>
      <sheetName val="G"/>
      <sheetName val="Bal Sheet Aug 01 (15.9.01)  (2)"/>
      <sheetName val="GIST"/>
      <sheetName val="D 1"/>
      <sheetName val="D 3"/>
      <sheetName val="D 4"/>
      <sheetName val="D 5"/>
      <sheetName val="D 6"/>
      <sheetName val="Balance Sheet upto Sept., 2001"/>
      <sheetName val="D 7"/>
      <sheetName val="D 7.1"/>
      <sheetName val="D 2"/>
      <sheetName val="D 8"/>
      <sheetName val="425230 apr may 01"/>
      <sheetName val="D 9"/>
      <sheetName val="D 10"/>
      <sheetName val="D 10.1"/>
      <sheetName val="D 10.2"/>
      <sheetName val="D 10.3"/>
      <sheetName val="D 11"/>
      <sheetName val="D 12"/>
      <sheetName val="D 13"/>
      <sheetName val="E.1"/>
      <sheetName val="E.2"/>
      <sheetName val="E.3"/>
      <sheetName val="E.3.1"/>
      <sheetName val="E.3.2"/>
      <sheetName val="E.3.3"/>
      <sheetName val="E.4"/>
      <sheetName val="E.5"/>
      <sheetName val="E.6"/>
      <sheetName val="E.7"/>
      <sheetName val="E.8"/>
      <sheetName val="F.1"/>
      <sheetName val="F.2"/>
      <sheetName val="H"/>
      <sheetName val="425229 apr may 01"/>
      <sheetName val="415030(APR01)"/>
      <sheetName val="410010"/>
      <sheetName val="PROFIT &amp; LOSS ACC"/>
      <sheetName val="Details of Closing Stock"/>
      <sheetName val="Comput"/>
      <sheetName val="Deffered tax"/>
      <sheetName val="Companies Act"/>
      <sheetName val="I.T. Act"/>
      <sheetName val="Depn _ net off subsidy"/>
      <sheetName val="Sponge Iron"/>
      <sheetName val="Cost of FG"/>
      <sheetName val="Coal (Weighted Av)"/>
      <sheetName val="Iron Ore"/>
      <sheetName val="Iron Ore (Weighted Av)"/>
      <sheetName val="Dolomite"/>
      <sheetName val="Dolomite (Weighted Av)"/>
      <sheetName val="Rent - Guest House"/>
      <sheetName val="Unsecured Loan"/>
      <sheetName val="TDS (Dr.)"/>
      <sheetName val="Prepaid Expenses"/>
      <sheetName val="Sundry  Balance Written Off"/>
      <sheetName val="IRPY"/>
      <sheetName val="Outstanding Liabilities"/>
      <sheetName val="Retention Money"/>
      <sheetName val="Creditors"/>
      <sheetName val="Advances"/>
      <sheetName val="Sundry Debtors"/>
      <sheetName val="Advance from Customer"/>
      <sheetName val="Subsidies"/>
      <sheetName val="Detail of Cr"/>
      <sheetName val="Notes1"/>
      <sheetName val="Notes2"/>
      <sheetName val="Deferred Tax"/>
      <sheetName val="80IB (2)"/>
      <sheetName val="Computation"/>
      <sheetName val="Wealth Tax"/>
      <sheetName val="80IB"/>
      <sheetName val="Unsold Construction"/>
      <sheetName val="GP"/>
      <sheetName val="Ratio"/>
      <sheetName val="NOA 1"/>
      <sheetName val="NOA 2"/>
      <sheetName val="NOA 3"/>
      <sheetName val="NOA 4"/>
      <sheetName val="NOA 5"/>
      <sheetName val="NOA 6"/>
      <sheetName val="NOA 7"/>
      <sheetName val="NOA 8"/>
      <sheetName val="NOA 9"/>
      <sheetName val="Sec 212"/>
      <sheetName val="I.T. Act (2)"/>
      <sheetName val="Companies Act (2)"/>
      <sheetName val="Salary &amp; Wages"/>
      <sheetName val="Creditors (Cr.)"/>
      <sheetName val="Creditors (Dr.)"/>
      <sheetName val="Gratuity"/>
      <sheetName val="REPAYMENT"/>
      <sheetName val="DSCR"/>
      <sheetName val="PROJECT REPORT"/>
      <sheetName val="CMA DATA"/>
      <sheetName val="B&amp;S"/>
      <sheetName val="Schedule BS"/>
      <sheetName val="Note 8-Non Current Investments"/>
      <sheetName val="P &amp; L."/>
      <sheetName val="Schedule to P&amp;L"/>
      <sheetName val="capital account"/>
      <sheetName val="Computation-Old"/>
      <sheetName val="Soul - Trial Balances "/>
      <sheetName val="Banjara"/>
      <sheetName val="Jubilee"/>
      <sheetName val="Yoga"/>
      <sheetName val="Avasa"/>
      <sheetName val="Jubilee P &amp; L"/>
      <sheetName val="Banjara P &amp; L"/>
      <sheetName val="Avasa P &amp; L"/>
      <sheetName val="Yoga Studio P &amp; L"/>
      <sheetName val="BS - Yoga"/>
      <sheetName val="BS - Jubilee"/>
      <sheetName val="BS - Avasa"/>
      <sheetName val="BS - Banjara"/>
      <sheetName val="Income Statement"/>
      <sheetName val="Invest-EQ"/>
      <sheetName val="Invest-MF"/>
      <sheetName val="Mapping_31-03-05"/>
      <sheetName val="Notes to P&amp;L"/>
      <sheetName val="Abstrtact"/>
      <sheetName val="Notes to P&amp;L2"/>
      <sheetName val="Related parties"/>
      <sheetName val="Segment_Final"/>
      <sheetName val="Segment"/>
      <sheetName val="212 (3)"/>
      <sheetName val="Segment workings"/>
      <sheetName val="IEL trial-05"/>
      <sheetName val="IEL Mar 05"/>
      <sheetName val="IES Mar 05"/>
      <sheetName val="Prov for Tax"/>
      <sheetName val="Income Tax-Assmt position"/>
      <sheetName val="Interest on Bank Borrowings"/>
      <sheetName val="Hire Purchase &amp; Interest"/>
      <sheetName val="Orix 1.1"/>
      <sheetName val="Orix 1.2"/>
      <sheetName val="Orix2"/>
      <sheetName val="Orix3"/>
      <sheetName val="Orix 4"/>
      <sheetName val="Orix 5"/>
      <sheetName val="Orix 6"/>
      <sheetName val="Orix 7"/>
      <sheetName val="Orix 8"/>
      <sheetName val="Orix 9"/>
      <sheetName val="Orix 10"/>
      <sheetName val="Orix 11"/>
      <sheetName val="Orix 12"/>
      <sheetName val="ICICI(1)"/>
      <sheetName val="ICICI (3)"/>
      <sheetName val="ICICI (4)"/>
      <sheetName val="ICICI (5)"/>
      <sheetName val="ICICI (6)"/>
      <sheetName val="ICICI (7)"/>
      <sheetName val="ICICI (10)"/>
      <sheetName val="ICICI (11)"/>
      <sheetName val="ICICI(12)"/>
      <sheetName val="ICICI(13)"/>
      <sheetName val="ICICI(14)"/>
      <sheetName val="ICICI(15)"/>
      <sheetName val="HDFC 1"/>
      <sheetName val="HDFC (2)"/>
      <sheetName val="Kotak(1)"/>
      <sheetName val="Kotak(2)"/>
      <sheetName val="Kotak(3)"/>
      <sheetName val="Cash Flow "/>
      <sheetName val="NOTE 2.1 "/>
      <sheetName val="NOTE 2.2 TO 2.14"/>
      <sheetName val="note 2.15 - 2.20"/>
      <sheetName val="note 2.8 (1)"/>
      <sheetName val="Note 2.8"/>
      <sheetName val="Note 2.11"/>
      <sheetName val="working 2015 -16"/>
      <sheetName val="working 2015"/>
      <sheetName val="Lead Schedule"/>
      <sheetName val="N1.1"/>
      <sheetName val="N1.3"/>
      <sheetName val="N1.6"/>
      <sheetName val="N.2.13"/>
      <sheetName val="N1.8"/>
      <sheetName val="summarywith exindia comparison"/>
      <sheetName val="datalcmar"/>
      <sheetName val="ex-india"/>
      <sheetName val="ebtreco"/>
      <sheetName val="DATA_INR"/>
      <sheetName val="Corp_EBTytd"/>
      <sheetName val="Global ytd"/>
      <sheetName val="Corp_Salesytd"/>
      <sheetName val="interco"/>
      <sheetName val="Backup of global consolidation "/>
      <sheetName val="POCM Working"/>
      <sheetName val="Q-2 Revised Sale Report"/>
      <sheetName val="Q2 Sale Report"/>
      <sheetName val="Q1 Sale Report "/>
      <sheetName val="Q3 Sale report"/>
      <sheetName val="Development Right"/>
      <sheetName val="Personnel expenses"/>
      <sheetName val="Kakanad"/>
      <sheetName val="Sriperamathur"/>
      <sheetName val="OMR - II"/>
      <sheetName val="Constructions Expenses"/>
      <sheetName val="Management expenses"/>
      <sheetName val="Project Management Expenses"/>
      <sheetName val="Financial expenses"/>
      <sheetName val="Interest allocation June 10"/>
      <sheetName val="Interest allocation Mar 2010"/>
      <sheetName val="._ls___ls___ls_Site Detail"/>
      <sheetName val="._ls_._ls_._ls_Site Detail"/>
      <sheetName val="po"/>
      <sheetName val="landed cost tower cranes"/>
      <sheetName val="POCM"/>
      <sheetName val="POCM - Entries"/>
      <sheetName val="POCM - working"/>
      <sheetName val="Inventory Main sheet"/>
      <sheetName val="Approval Cost"/>
      <sheetName val="EDC IDC"/>
      <sheetName val="EDC &amp; IDC 118.562"/>
      <sheetName val="EDC &amp; IDC 34.01"/>
      <sheetName val="GL_SL-ACC CODE MATRIX"/>
      <sheetName val="GL-ACCOUNT CODE MAPPING"/>
      <sheetName val="coa_ramco_168"/>
      <sheetName val="Capital work in Progress"/>
      <sheetName val="CAPTLISATION OF INTEREST"/>
      <sheetName val="Consolidation Cash Flow"/>
      <sheetName val="Capital Commitment"/>
      <sheetName val="Prov Dec'09 (1)"/>
      <sheetName val="Prov Dec'09 (2)"/>
      <sheetName val="MLCP"/>
      <sheetName val="PROFIT&amp;LOSS"/>
      <sheetName val="Sech 01,02,03"/>
      <sheetName val="Sech 04"/>
      <sheetName val="Sch 05,06,07,08"/>
      <sheetName val="Sech 09,10"/>
      <sheetName val="Sech 11,12"/>
      <sheetName val="Sech 13,14,15,16"/>
      <sheetName val="6310"/>
      <sheetName val="6300"/>
      <sheetName val="7100"/>
      <sheetName val="5400"/>
      <sheetName val="5300"/>
      <sheetName val="5100"/>
      <sheetName val="5500"/>
      <sheetName val="8100"/>
      <sheetName val="8400"/>
      <sheetName val="Misc Expe"/>
      <sheetName val="S DR"/>
      <sheetName val="S CR"/>
      <sheetName val="8300 (3)"/>
      <sheetName val="Interest-8600"/>
      <sheetName val="6100"/>
      <sheetName val="8500"/>
      <sheetName val="Trial 31Dec07"/>
      <sheetName val="Area Build 8"/>
      <sheetName val="Budget Vs Actual- Bldg.8"/>
      <sheetName val="Interest 30.11.2006 for 337 and"/>
      <sheetName val="infinity "/>
      <sheetName val="Related party new-format"/>
      <sheetName val="working of related party"/>
      <sheetName val="dep 8.2006"/>
      <sheetName val="Building 8"/>
      <sheetName val="IBM"/>
      <sheetName val="dAKSH"/>
      <sheetName val="Budget Vs Actual- Infinity"/>
      <sheetName val="Interest 30.11.06 exp 337 &amp; 343"/>
      <sheetName val="PROVISIONS"/>
      <sheetName val="ACCENTURE"/>
      <sheetName val="cwip 11.2006"/>
      <sheetName val="Balance sheet DCCDL Nov 06"/>
      <sheetName val="Net assets"/>
      <sheetName val="BELDEN06"/>
      <sheetName val="DSP-06"/>
      <sheetName val="DOD-06"/>
      <sheetName val="EDWARD"/>
      <sheetName val="CONSOL 2006"/>
      <sheetName val="New Gen06"/>
      <sheetName val="DUL06"/>
      <sheetName val="Beverly06"/>
      <sheetName val="Akruti06"/>
      <sheetName val="DHDL06"/>
      <sheetName val="BHORUKA6"/>
      <sheetName val="DSL06"/>
      <sheetName val="DRDL06"/>
      <sheetName val="Kolkata"/>
      <sheetName val="DEDL"/>
      <sheetName val="FALGUNI"/>
      <sheetName val="AYUSHI"/>
      <sheetName val="SOLID"/>
      <sheetName val="SUMEDHA"/>
      <sheetName val="GULIKA"/>
      <sheetName val="GANIKA"/>
      <sheetName val="Ananti"/>
      <sheetName val="Monishka"/>
      <sheetName val="Dhyan"/>
      <sheetName val="Abhiraj"/>
      <sheetName val="Breeze"/>
      <sheetName val="ANJULI"/>
      <sheetName val="Natwar"/>
      <sheetName val="Gyan"/>
      <sheetName val="KAMINI"/>
      <sheetName val="DHOOMKETU"/>
      <sheetName val="CARLTON"/>
      <sheetName val="AMISHI"/>
      <sheetName val="ALOKI"/>
      <sheetName val="aadarshini"/>
      <sheetName val="KAIRAV"/>
      <sheetName val="PALIWAL"/>
      <sheetName val="JWALA"/>
      <sheetName val="Passion builders"/>
      <sheetName val="VSK"/>
      <sheetName val="UMED"/>
      <sheetName val="VALINI"/>
      <sheetName val="Talika"/>
      <sheetName val="Trisha"/>
      <sheetName val="Tuhina"/>
      <sheetName val="SIMBALA"/>
      <sheetName val="DIWAKAR"/>
      <sheetName val="Shrila"/>
      <sheetName val="Sanchalli"/>
      <sheetName val="EILA"/>
      <sheetName val="Rajika"/>
      <sheetName val="GOLF"/>
      <sheetName val="PHASE IV"/>
      <sheetName val="real est limited"/>
      <sheetName val="Chandigarh"/>
      <sheetName val="DRP"/>
      <sheetName val="Avinashi"/>
      <sheetName val="DRB"/>
      <sheetName val="WELLINGTON"/>
      <sheetName val="DPD"/>
      <sheetName val="RBD"/>
      <sheetName val="Kavicon-06"/>
      <sheetName val="NILAYAM"/>
      <sheetName val="NOIDA"/>
      <sheetName val="NILIMA"/>
      <sheetName val="DHCL"/>
      <sheetName val="Nilgiri"/>
      <sheetName val="DALMIA"/>
      <sheetName val="DCDL"/>
      <sheetName val="rec foun"/>
      <sheetName val="DFSL"/>
      <sheetName val="CPC"/>
      <sheetName val="CF (08)"/>
      <sheetName val="addl info"/>
      <sheetName val="SH1-2"/>
      <sheetName val="SH3-4"/>
      <sheetName val="SH5-6"/>
      <sheetName val="SH7"/>
      <sheetName val="SH8-11"/>
      <sheetName val="SH12-14"/>
      <sheetName val="SH15"/>
      <sheetName val="SH16-17"/>
      <sheetName val="SH18-22"/>
      <sheetName val="SH-23"/>
      <sheetName val="cons"/>
      <sheetName val="adjustment"/>
      <sheetName val="Back up working"/>
      <sheetName val="SH18-21"/>
      <sheetName val="SH-22"/>
      <sheetName val="ENTERIES"/>
      <sheetName val="STANDALONE (2)"/>
      <sheetName val="review2audit"/>
      <sheetName val="SH-7"/>
      <sheetName val="SH-22-23"/>
      <sheetName val="STANDALONE (3)"/>
      <sheetName val="Standalone_BS"/>
      <sheetName val="STANDALONE (4)"/>
      <sheetName val="Lead_sheet"/>
      <sheetName val="PL_Group"/>
      <sheetName val="P&amp;L_31"/>
      <sheetName val="L&amp;A (2)"/>
      <sheetName val="BS_31"/>
      <sheetName val="Deffered_Tax"/>
      <sheetName val="Const-ggn"/>
      <sheetName val="Non-Const-GGN"/>
      <sheetName val="Saket"/>
      <sheetName val="Club-V"/>
      <sheetName val="Dwarka"/>
      <sheetName val="Mumbai_Branch"/>
      <sheetName val="Marine_drive"/>
      <sheetName val="Bangalore_Branch"/>
      <sheetName val="L&amp;a"/>
      <sheetName val="INTERUNIT"/>
      <sheetName val="Lucknow_Branch"/>
      <sheetName val="Interest_reco"/>
      <sheetName val="LY REGROUP"/>
      <sheetName val="bs_Group"/>
      <sheetName val="Conference"/>
      <sheetName val="guidance"/>
      <sheetName val="Detailed-DCF"/>
      <sheetName val="Daily"/>
      <sheetName val="Rupee-P&amp;L"/>
      <sheetName val="Bill-rates"/>
      <sheetName val="Billrt-margin"/>
      <sheetName val="DCF (2)"/>
      <sheetName val="Results"/>
      <sheetName val="Sales(%)"/>
      <sheetName val="Sales(Rsm)"/>
      <sheetName val="SalesIncr(%)"/>
      <sheetName val="EVA"/>
      <sheetName val="Qtrly"/>
      <sheetName val="HY-Analysis"/>
      <sheetName val="Questions"/>
      <sheetName val="TMT"/>
      <sheetName val="S-w exports"/>
      <sheetName val="Employees"/>
      <sheetName val="Customers"/>
      <sheetName val="Profits"/>
      <sheetName val="Comm Final"/>
      <sheetName val="Maint final"/>
      <sheetName val="Maint"/>
      <sheetName val="Trial_SEZ FB_31.03.10"/>
      <sheetName val="Cyber SEZ Profit (80IAB)"/>
      <sheetName val="A302101-000-017"/>
      <sheetName val="P&amp;L variance"/>
      <sheetName val="Galaxy"/>
      <sheetName val="rent prov"/>
      <sheetName val="comm prov"/>
      <sheetName val="TDS recoverable"/>
      <sheetName val="Current Liab"/>
      <sheetName val="Debtors"/>
      <sheetName val="Loan &amp; Advances"/>
      <sheetName val="stock reco"/>
      <sheetName val="Advance Tax"/>
      <sheetName val="Income Tax"/>
      <sheetName val="maintenance income"/>
      <sheetName val="misc income"/>
      <sheetName val="Advance Ageing"/>
      <sheetName val="adjust"/>
      <sheetName val="Creditor Ageing"/>
      <sheetName val="reqt"/>
      <sheetName val="unsec Loan"/>
      <sheetName val="FDR"/>
      <sheetName val="corp bank"/>
      <sheetName val="Bank book"/>
      <sheetName val="SDR"/>
      <sheetName val="Security Deposit"/>
      <sheetName val="maint deb"/>
      <sheetName val="rent deb"/>
      <sheetName val="Operating Statistics"/>
      <sheetName val="Financials"/>
      <sheetName val="Financials(O)"/>
      <sheetName val="70% stake"/>
      <sheetName val="Tax Calculation"/>
      <sheetName val="Labour_Cess_Bill"/>
      <sheetName val="Work done Value"/>
      <sheetName val="QUANTITY CALCULATION FULLY UNIT"/>
      <sheetName val="ACP CLADDING"/>
      <sheetName val="spider glazing"/>
      <sheetName val="challan summary"/>
      <sheetName val="FT-06-02"/>
      <sheetName val="Interest-others"/>
      <sheetName val="Covera 2011-12"/>
      <sheetName val="FIRE SI 2009-10"/>
      <sheetName val="DT CINEMAS &amp; FC"/>
      <sheetName val="DUL"/>
      <sheetName val="GOLF CLUB"/>
      <sheetName val="SHOPPING COMPLEX"/>
      <sheetName val="SHOPPING MALL"/>
      <sheetName val="HOME"/>
      <sheetName val="WATER TANKS"/>
      <sheetName val="FLOP+ Other Add On"/>
      <sheetName val="Missl"/>
      <sheetName val="Fire SI 2011-12"/>
      <sheetName val="DT Cinemas &amp; Food Court"/>
      <sheetName val="sold malls stock"/>
      <sheetName val="dsl emporio"/>
      <sheetName val="dsl courtyard"/>
      <sheetName val="dsl promenade"/>
      <sheetName val="dsl chandigarh mall"/>
      <sheetName val="leased mall asset(mall own co)"/>
      <sheetName val="FAR Malls DSL"/>
      <sheetName val="BKS"/>
      <sheetName val="SN"/>
      <sheetName val="city court sikander pur"/>
      <sheetName val="Gateway Tower"/>
      <sheetName val="Infinity"/>
      <sheetName val="B-8"/>
      <sheetName val="B-10"/>
      <sheetName val="F-Block"/>
      <sheetName val="Saket Mall"/>
      <sheetName val="V.K.Mall"/>
      <sheetName val="Chennai-Final"/>
      <sheetName val="Sap Trl as at 300606 (2)"/>
      <sheetName val="C2 - CAJEs"/>
      <sheetName val=" WIP AS ON March '12"/>
      <sheetName val="Cost for Allocation of DO"/>
      <sheetName val="TB &amp; Detail of Provision"/>
      <sheetName val="Lead Sheet"/>
      <sheetName val="Gross Summary"/>
      <sheetName val="Rotation"/>
      <sheetName val="adeli"/>
      <sheetName val="DHRL_OLD"/>
      <sheetName val="DHRL"/>
      <sheetName val="DHHL"/>
      <sheetName val="anabel"/>
      <sheetName val="Group Com"/>
      <sheetName val="Other Com"/>
      <sheetName val="Paean"/>
      <sheetName val="Domus RE"/>
      <sheetName val="Good"/>
      <sheetName val="HAMILTON"/>
      <sheetName val="Seemless"/>
      <sheetName val="Y.G.Realty CCD II"/>
      <sheetName val="Akriti"/>
      <sheetName val="Laverene"/>
      <sheetName val="Flora"/>
      <sheetName val="Mufallah"/>
      <sheetName val="Sangam"/>
      <sheetName val="City Gold Investment"/>
      <sheetName val="Isabel"/>
      <sheetName val="Marala"/>
      <sheetName val="marala_OLD"/>
      <sheetName val="muafa"/>
      <sheetName val="Profit n loss varience"/>
      <sheetName val="Revenue "/>
      <sheetName val="Personnel cost"/>
      <sheetName val="Expenditure-1"/>
      <sheetName val="Income- (2)"/>
      <sheetName val="Pl items"/>
      <sheetName val="Group Summary"/>
      <sheetName val="Top-sheet "/>
      <sheetName val="con-99"/>
      <sheetName val="P&amp;L-6"/>
      <sheetName val="pldt"/>
      <sheetName val="consolidations AFTER FINAL TRIA"/>
      <sheetName val="CON2001"/>
      <sheetName val="BS ( Revised)"/>
      <sheetName val="PL ( revised)"/>
      <sheetName val="Note 2"/>
      <sheetName val="Note 3"/>
      <sheetName val="Note 4"/>
      <sheetName val="Note 8-11"/>
      <sheetName val="Note 5"/>
      <sheetName val="Note 12-13"/>
      <sheetName val="Note 14"/>
      <sheetName val="Note 17"/>
      <sheetName val="Note 18"/>
      <sheetName val="Note 19"/>
      <sheetName val="Note 20"/>
      <sheetName val="Note 21-22"/>
      <sheetName val="Note 15-16"/>
      <sheetName val="Note 23-24"/>
      <sheetName val="Note 25-26"/>
      <sheetName val="NOTE 27-29"/>
      <sheetName val="P&amp;L_29"/>
      <sheetName val="P&amp;L_17"/>
      <sheetName val="P&amp;L_30"/>
      <sheetName val="BS_29"/>
      <sheetName val="BS_17"/>
      <sheetName val="Sch_MiscIncome_MiscExpenses"/>
      <sheetName val="BS_30"/>
      <sheetName val="Tax_computation"/>
      <sheetName val="DLF Infra Hol"/>
      <sheetName val="delanco home &amp; resort"/>
      <sheetName val="DLF Southern"/>
      <sheetName val="bhamini"/>
      <sheetName val="BABETTE"/>
      <sheetName val="aINSTEY"/>
      <sheetName val="Cayenne"/>
      <sheetName val="Calista"/>
      <sheetName val="Cachet"/>
      <sheetName val="Dabria"/>
      <sheetName val="Delta"/>
      <sheetName val="Candace"/>
      <sheetName val="Calvine"/>
      <sheetName val="Galvin"/>
      <sheetName val="Melosa"/>
      <sheetName val="Mariposa"/>
      <sheetName val="Lenore"/>
      <sheetName val="Nerina"/>
      <sheetName val="First"/>
      <sheetName val="Shinanee"/>
      <sheetName val="Royalton"/>
      <sheetName val="Rochelle"/>
      <sheetName val="Vilina"/>
      <sheetName val="Vinanti"/>
      <sheetName val="padvamasa"/>
      <sheetName val="Naja"/>
      <sheetName val="Tusti"/>
      <sheetName val="Rosalind"/>
      <sheetName val="Ernesta"/>
      <sheetName val="Adeline"/>
      <sheetName val="Belden"/>
      <sheetName val="Domus"/>
      <sheetName val="Akiva"/>
      <sheetName val="Best"/>
      <sheetName val="Betha"/>
      <sheetName val="Beyonce"/>
      <sheetName val="Cadence"/>
      <sheetName val="Devdutta"/>
      <sheetName val="Devak"/>
      <sheetName val="Karida"/>
      <sheetName val="Lgnacio"/>
      <sheetName val="Subodhini"/>
      <sheetName val="Tamonash"/>
      <sheetName val="Tamish"/>
      <sheetName val="Vamil"/>
      <sheetName val="Zareb"/>
      <sheetName val="Eskana"/>
      <sheetName val="Elvira"/>
      <sheetName val="Delanco Real Estate"/>
      <sheetName val="Samali"/>
      <sheetName val="DLF Infra"/>
      <sheetName val="AKRUTI"/>
      <sheetName val="Bes Buildcon"/>
      <sheetName val="Catriona"/>
      <sheetName val="DLF Homes"/>
      <sheetName val="Durgapur"/>
      <sheetName val="Del Realtors"/>
      <sheetName val="Delta Buildcon"/>
      <sheetName val="Var Infratech"/>
      <sheetName val="DLF Homes Pune"/>
      <sheetName val="Rajapura"/>
      <sheetName val="DLF Southern Town-CCD"/>
      <sheetName val="Homes Rajapura -interest accrue"/>
      <sheetName val="Rajapur_CCD"/>
      <sheetName val="Rajapura ICD"/>
      <sheetName val="southern town"/>
      <sheetName val=" southern townCCD"/>
      <sheetName val="DLF Garden"/>
      <sheetName val="Indiabulls"/>
      <sheetName val="Kanan"/>
      <sheetName val="Mariana"/>
      <sheetName val="Saravati"/>
      <sheetName val="Nellis"/>
      <sheetName val="DLF Homes Panch"/>
      <sheetName val="DLF Homes Panch_CCD"/>
      <sheetName val="DLF Garden_CCD"/>
      <sheetName val="DLF Homes Ambala"/>
      <sheetName val="DLF Sez"/>
      <sheetName val="DLF Homes Services"/>
      <sheetName val="Mens"/>
      <sheetName val="Mhaya"/>
      <sheetName val="Nambi"/>
      <sheetName val="Rati"/>
      <sheetName val="Premium home"/>
      <sheetName val="Arash"/>
      <sheetName val="Janya"/>
      <sheetName val="G.K.Resi"/>
      <sheetName val="Chaitra"/>
      <sheetName val="Pune"/>
      <sheetName val="Zoria Infratech "/>
      <sheetName val="DLF Commercial Complexes"/>
      <sheetName val="Alvita"/>
      <sheetName val="Star alubuild"/>
      <sheetName val="DLF SEZ Holdings Ltd"/>
      <sheetName val="Urvashi Infratech Pvt Ltd"/>
      <sheetName val="DHRL_OLD Working"/>
      <sheetName val="Marala_OLD Working"/>
      <sheetName val="muafa (2)"/>
      <sheetName val="muafa (3)"/>
      <sheetName val="tb dec"/>
      <sheetName val="system Tb"/>
      <sheetName val="TRL"/>
      <sheetName val="taxpaid"/>
      <sheetName val="int loan"/>
      <sheetName val="int fdd"/>
      <sheetName val="PART-IV"/>
      <sheetName val="ridgewood"/>
      <sheetName val="0000"/>
      <sheetName val="P&amp;L  sep 09"/>
      <sheetName val="BS schedules"/>
      <sheetName val="Sch 4 Fixed Assets"/>
      <sheetName val="PL schedules"/>
      <sheetName val="Trial"/>
      <sheetName val="Depriciation"/>
      <sheetName val="CCD Interest"/>
      <sheetName val="ICD Interest"/>
      <sheetName val="Lead Inventory"/>
      <sheetName val="Prov Apr-Jun"/>
      <sheetName val="TB 06-07"/>
      <sheetName val="TB05-06"/>
      <sheetName val="Star Tower-Silokhera"/>
      <sheetName val="Galleria-mayur vihar"/>
      <sheetName val="5(a)"/>
      <sheetName val="PARTY DETAILS"/>
      <sheetName val="corporate green"/>
      <sheetName val="Interest 30.11.06"/>
      <sheetName val="Cashflow for int"/>
      <sheetName val="CosntCostdata"/>
      <sheetName val="Const cost"/>
      <sheetName val="Rental PAT"/>
      <sheetName val="BU_Quarterly (3)"/>
      <sheetName val="Detailed-FY 08-09 (2)"/>
      <sheetName val="Qwisepatfinal"/>
      <sheetName val="Qwisepatfinal Scen2"/>
      <sheetName val="fitout margin"/>
      <sheetName val="FrontsheetNew"/>
      <sheetName val="Final Cashflow"/>
      <sheetName val="Qwisecashflow"/>
      <sheetName val="Inputsheet"/>
      <sheetName val="Inputsheet qwise"/>
      <sheetName val="7.5%"/>
      <sheetName val="Corporate Debts"/>
      <sheetName val="Land Repfund"/>
      <sheetName val="Clearing house"/>
      <sheetName val="Land Payables"/>
      <sheetName val="LRD"/>
      <sheetName val="LRD Computation"/>
      <sheetName val="Debtpaymentschedule"/>
      <sheetName val="Sale rate"/>
      <sheetName val="Sale data"/>
      <sheetName val="Construction data"/>
      <sheetName val="Con schedule"/>
      <sheetName val="Phasedates"/>
      <sheetName val="Existing buildings"/>
      <sheetName val="Other incomes"/>
      <sheetName val="Other incomes12onwards"/>
      <sheetName val="GL-ACCOUNT CODE MAPPING - 8FEB"/>
      <sheetName val="RAMCO COA 8-FEB-2008"/>
      <sheetName val="GL-SL-ACC CODE MAPPING 8FEB"/>
      <sheetName val="07-08"/>
      <sheetName val="Q1 08-09"/>
      <sheetName val="blank ..."/>
      <sheetName val="worksheet for reference"/>
      <sheetName val="Review Form A"/>
      <sheetName val="Labour Chart"/>
      <sheetName val="Subcon - JAN 05"/>
      <sheetName val="Notes - Plant"/>
      <sheetName val="RVs"/>
      <sheetName val="Notes - Accruals"/>
      <sheetName val="Notes - Formwork"/>
      <sheetName val="Notes - Concrete"/>
      <sheetName val="Notes - Reinforcement"/>
      <sheetName val="Notes - Building Fabric"/>
      <sheetName val="Notes - Sundries"/>
      <sheetName val="SCH 1-5"/>
      <sheetName val="SCH  6-7"/>
      <sheetName val="Trial 31.03.10"/>
      <sheetName val="Lease rent details "/>
      <sheetName val="Related Party New Format"/>
      <sheetName val="Bank Reco"/>
      <sheetName val="Investment"/>
      <sheetName val="I.TAX"/>
      <sheetName val="invest"/>
      <sheetName val="PARTIV"/>
      <sheetName val="PROJECT-EXP"/>
      <sheetName val="Intt &amp; TDS"/>
      <sheetName val="PIE-DETAILS"/>
      <sheetName val="CONTINGENT LIAB"/>
      <sheetName val="ANNEXURE TO NOTES TO ACCOUNTS"/>
      <sheetName val="CASH FLOW 2006"/>
      <sheetName val="delanco"/>
      <sheetName val="carmen"/>
      <sheetName val="Cachet "/>
      <sheetName val="DLF  Hotels and resorts"/>
      <sheetName val="Dabaria"/>
      <sheetName val="Deltaland real "/>
      <sheetName val="Marala "/>
      <sheetName val="Lenore "/>
      <sheetName val="First City"/>
      <sheetName val="Paen  Estate"/>
      <sheetName val="Delanco Home"/>
      <sheetName val="Vilina Estate Developers"/>
      <sheetName val="Tusti "/>
      <sheetName val="SKN "/>
      <sheetName val="Loans under the same management"/>
      <sheetName val="Loans to Subsidairy Companies "/>
      <sheetName val="Sale"/>
      <sheetName val="PACS"/>
      <sheetName val="Fur_Fixt"/>
      <sheetName val="Off_Eqp"/>
      <sheetName val="Vehicles"/>
      <sheetName val="Lease B9_dep"/>
      <sheetName val="&lt;5000"/>
      <sheetName val="TB-PL"/>
      <sheetName val="PL Gropuings"/>
      <sheetName val="P&amp;L &amp; Sch. 9-13"/>
      <sheetName val="TB-BS"/>
      <sheetName val="BS Schedule 1-4"/>
      <sheetName val="BS Sch. 5"/>
      <sheetName val="BS Schedule 6-8"/>
      <sheetName val="Gen. Business Profile"/>
      <sheetName val="AG00059"/>
      <sheetName val="AG00060"/>
      <sheetName val="AG00061"/>
      <sheetName val="AG00062"/>
      <sheetName val="AG00063"/>
      <sheetName val="AG00064"/>
      <sheetName val="AG00065"/>
      <sheetName val="General Information"/>
      <sheetName val="Index (CFC)"/>
      <sheetName val="Index (NC)"/>
      <sheetName val="Index (USEC)"/>
      <sheetName val="Ownership Changes"/>
      <sheetName val="Disclosure Data"/>
      <sheetName val="Boycott Questionaire"/>
      <sheetName val="Sales &amp; Transfers"/>
      <sheetName val="Sales &amp; Transfers (USEC)"/>
      <sheetName val="Monthly Data (USEC)"/>
      <sheetName val="Equity Earnings &amp; Investments"/>
      <sheetName val="Other Income"/>
      <sheetName val="Dividends Received &amp; Paid"/>
      <sheetName val="Exchange Gain &amp; Loss"/>
      <sheetName val="Intercompany Transactions"/>
      <sheetName val="Intercompany Tran. (USEC)"/>
      <sheetName val="Interco (USEC) by Month"/>
      <sheetName val="Current Year Income Taxes"/>
      <sheetName val="Changes to Prior Year Taxes"/>
      <sheetName val="U.S. Source Income"/>
      <sheetName val="Other E&amp;P Adj. (USEC)"/>
      <sheetName val="JV"/>
      <sheetName val="Ramco Data TB dump"/>
      <sheetName val="Ramco TB dump"/>
      <sheetName val="Trial-Balance"/>
      <sheetName val="B S "/>
      <sheetName val="Sch 1-3"/>
      <sheetName val="Sch-4-15"/>
      <sheetName val="Commercial TB"/>
      <sheetName val="CWIP"/>
      <sheetName val="Schedule of Balance Sheet"/>
      <sheetName val="Annexure of balance sheet"/>
      <sheetName val="Working Cap Commit."/>
      <sheetName val="BS- TRIAL BALANCE"/>
      <sheetName val="Reconciliation_Consol"/>
      <sheetName val="Reco  Books vs ITR vs 26 as"/>
      <sheetName val="CLIENT WISE AS PER BOOKS"/>
      <sheetName val="Download_TDS_Ledgers"/>
      <sheetName val="PIVOT 26AS "/>
      <sheetName val="PIVOT 26AS WORKING"/>
      <sheetName val="26AS"/>
      <sheetName val="MPHASIS"/>
      <sheetName val="31.03.08 (2)"/>
      <sheetName val="Provision Tab_2"/>
      <sheetName val="A105001"/>
      <sheetName val="A105602"/>
      <sheetName val="31.03.07"/>
      <sheetName val="31.03.08"/>
      <sheetName val="31.03.08 (4)"/>
      <sheetName val="31.03.08 (3)"/>
      <sheetName val="A904001"/>
      <sheetName val="A302404-31.3.8"/>
      <sheetName val="A302404-000-000"/>
      <sheetName val="A105101"/>
      <sheetName val="POCM 08-09-Q4 Actual"/>
      <sheetName val="Actual Spent"/>
      <sheetName val="POCM 08-09-Q4"/>
      <sheetName val="POCM 08-09-Q2"/>
      <sheetName val="TURN OVER"/>
      <sheetName val="POCM W Block"/>
      <sheetName val="POCM Chennai"/>
      <sheetName val="POCM Hyderabad"/>
      <sheetName val="status (3)"/>
      <sheetName val="132 kV Roikbha"/>
      <sheetName val="OPGW Quantity summary"/>
      <sheetName val="recap generale"/>
      <sheetName val="bord prix fourniture"/>
      <sheetName val="Détail Rechanges Client"/>
      <sheetName val="outillage"/>
      <sheetName val="sous traitance"/>
      <sheetName val="liste ANDI"/>
      <sheetName val="PV devinet"/>
      <sheetName val="PDRA devinet"/>
      <sheetName val="synthesis"/>
      <sheetName val="export coeff"/>
      <sheetName val="p.sch.coeff"/>
      <sheetName val="RecettesUsinesClient"/>
      <sheetName val="RécapCoachingGre"/>
      <sheetName val="Estim"/>
      <sheetName val="Training"/>
      <sheetName val="aide"/>
      <sheetName val="400kV GIS"/>
      <sheetName val="400kV AIS"/>
      <sheetName val="EA Sheet"/>
      <sheetName val="Internal Summary"/>
      <sheetName val="Supply - ETC"/>
      <sheetName val="SUM CE"/>
      <sheetName val="GIS"/>
      <sheetName val="Revised ANNEX-1"/>
      <sheetName val="ANNEX2"/>
      <sheetName val="VAT on Civil"/>
      <sheetName val="Receipt - Payment"/>
      <sheetName val="CF Statement"/>
      <sheetName val="OWC"/>
      <sheetName val="Bank Charges"/>
      <sheetName val="ROR"/>
      <sheetName val="Scope &amp; Exclusion"/>
      <sheetName val="Tech. com"/>
      <sheetName val="EquipEarthing"/>
      <sheetName val="ESTDGRIDrev0"/>
      <sheetName val="DCPowerCables"/>
      <sheetName val="ACpowercables"/>
      <sheetName val="ControlCable"/>
      <sheetName val="Lighting"/>
      <sheetName val="Cantilever Strength"/>
      <sheetName val="TBB"/>
      <sheetName val="72.5EquipEarthing"/>
      <sheetName val="36EquipEarthing"/>
      <sheetName val="1,4,13-.scope"/>
      <sheetName val="scurve"/>
      <sheetName val="RE䁖ENUE"/>
      <sheetName val="Ex⁰-detail졳"/>
      <sheetName val="BOቑ  lot Iᙖ B"/>
      <sheetName val="All RA's L䁏T A"/>
      <sheetName val=" (၁nnexure䈠1)"/>
      <sheetName val="UG䄠Exv 3.1"/>
      <sheetName val="Wiꡲemesh 4ꄮ7.2"/>
      <sheetName val="S0̠Keydateͳ"/>
      <sheetName val="S4 CycleTi葭e"/>
      <sheetName val="Wo恲king-shꡥet"/>
      <sheetName val="Wo恲k Programm"/>
      <sheetName val="MI腓 (VI)"/>
      <sheetName val="ApⱰroach"/>
      <sheetName val="S0-KEYDATE㕓"/>
      <sheetName val="Pi色 VA (2)"/>
      <sheetName val="MIこ MODULE III"/>
      <sheetName val="MI॓ MODULE†IV"/>
      <sheetName val="MI䙓 MODULE䌠VI"/>
      <sheetName val="MIS MODULE갠VII"/>
      <sheetName val="MI MODULEଠX"/>
      <sheetName val="An䁡l.Profit"/>
      <sheetName val="Caalog Suꡭm"/>
      <sheetName val="FU⑎D INDENє"/>
      <sheetName val="MI酓 MOD-II"/>
      <sheetName val="BA啓IC RATE酓"/>
      <sheetName val="Budget Notť"/>
      <sheetName val="CSꁒ expens腥s"/>
      <sheetName val="S4䁴imecycle "/>
      <sheetName val="S5쁥scalati⁯n "/>
      <sheetName val="??-BLDG"/>
      <sheetName val="comparision with sec 90-ANEX1"/>
      <sheetName val="BOQ SBM"/>
      <sheetName val="Stru. Backup sheet"/>
      <sheetName val="BUA A-Y"/>
      <sheetName val="CONSU qty 26-05-2009"/>
      <sheetName val="Stru. Coeff  CONSU "/>
      <sheetName val="Tower A (Rev 11_06)"/>
      <sheetName val="DSR DELHI MAR,08"/>
      <sheetName val="SHORT ANALYSIS"/>
      <sheetName val="PRW-DEC,08 "/>
      <sheetName val="BASIS -DEC 08"/>
      <sheetName val="Wastage"/>
      <sheetName val="FINISHING BOQ"/>
      <sheetName val="Tower _ A"/>
      <sheetName val="Tower _ B"/>
      <sheetName val="Tower _ C"/>
      <sheetName val="Tower _ D"/>
      <sheetName val="Tower _ E"/>
      <sheetName val="FinDSR JAN'09"/>
      <sheetName val="FinRate Analysis"/>
      <sheetName val="FinMaterial analysis"/>
      <sheetName val="FinPRW analysis"/>
      <sheetName val="plumbing &amp; fire"/>
      <sheetName val="Unit wise"/>
      <sheetName val="CHINAWARE &amp; CP"/>
      <sheetName val="FLUSHING"/>
      <sheetName val="Pumping Equipment"/>
      <sheetName val="Soil Waste Rain"/>
      <sheetName val="Balcony Drain"/>
      <sheetName val="FIRE Basement "/>
      <sheetName val="Fire Tower"/>
      <sheetName val="Hot water Supply"/>
      <sheetName val="EXT Water Supply &amp; Yard Hydrant"/>
      <sheetName val="Deluge Sys"/>
      <sheetName val="Disposal of storm &amp; Sewer"/>
      <sheetName val="EXT Storm, Sewer, RWH"/>
      <sheetName val="execa. diff."/>
      <sheetName val="Fire Pump"/>
      <sheetName val="SERVICES"/>
      <sheetName val="BOQ SBM (2)"/>
      <sheetName val="CVF SHEET"/>
      <sheetName val="Electricity- Begur"/>
      <sheetName val="A302003R"/>
      <sheetName val="A302001revised"/>
      <sheetName val="POCM entries -Begur"/>
      <sheetName val="Customer- Begur Sep 2010"/>
      <sheetName val="POCM- Begur"/>
      <sheetName val="Summary-  Begur"/>
      <sheetName val="Bngl -Const"/>
      <sheetName val="Begur -others"/>
      <sheetName val="POCM-WorkingJune10"/>
      <sheetName val="POCM-Working- March 2010"/>
      <sheetName val="Sales return - Dec2010"/>
      <sheetName val="MSData-march "/>
      <sheetName val="A302001-worked"/>
      <sheetName val="A302001-OMR"/>
      <sheetName val="A302001-Begur"/>
      <sheetName val="A302001-Base"/>
      <sheetName val="A302003"/>
      <sheetName val="A302003-Begur"/>
      <sheetName val="A302312"/>
      <sheetName val="APT - POCM- DEC10"/>
      <sheetName val="SHOP POCM AFTER FORMAT 31.12.10"/>
      <sheetName val="Entry OMR"/>
      <sheetName val="OMR-SHOP Customer-Working"/>
      <sheetName val="APT POCM after ch in area_31.3."/>
      <sheetName val="POCM - OMR"/>
      <sheetName val="OMR-inv"/>
      <sheetName val="Chennai- details"/>
      <sheetName val="Begur -details"/>
      <sheetName val="Begur- Inv"/>
      <sheetName val="begur Customer-working"/>
      <sheetName val="WIP - Cons Div"/>
      <sheetName val="Entry"/>
      <sheetName val="BEGUR"/>
      <sheetName val="OMR- Sample Flat"/>
      <sheetName val="Customer"/>
      <sheetName val="Additions"/>
      <sheetName val="Permanent Materials"/>
      <sheetName val="Dom SCs"/>
      <sheetName val="Temporary Materials"/>
      <sheetName val="nv besix sa"/>
      <sheetName val="Prov Sums"/>
      <sheetName val="Revised Contract Sum"/>
      <sheetName val="Revised Contract Sum (2)"/>
      <sheetName val="Local Accruals"/>
      <sheetName val="JIL Accruals"/>
      <sheetName val="deep"/>
      <sheetName val="Shivaji-Marg"/>
      <sheetName val="Star Tower-Silokhera (2)"/>
      <sheetName val="Crosspoint(galleria2)-Gurgaon"/>
      <sheetName val="Corporate park block 1"/>
      <sheetName val="Corporate Park -4B"/>
      <sheetName val="Corporate Park-4A"/>
      <sheetName val="CITY COURT-Sikanderpur"/>
      <sheetName val="Inner Parts stock"/>
      <sheetName val="Okh"/>
      <sheetName val="Deduction Summary F"/>
      <sheetName val="Deduction Summary "/>
      <sheetName val="P.O.Annex Deduction"/>
      <sheetName val="Misc Cash Exp Deduction "/>
      <sheetName val="Salary Deduction "/>
      <sheetName val="W.O. Annex Deduction "/>
      <sheetName val="Plant Hire Deduction"/>
      <sheetName val="Welfare"/>
      <sheetName val="Index 1"/>
      <sheetName val="Trial May 2010"/>
      <sheetName val="Trial May 2010 1"/>
      <sheetName val="Recon for DLF"/>
      <sheetName val="Recon for DLF 1"/>
      <sheetName val="DLF Top Sheet"/>
      <sheetName val="DLF Top Sheet 1"/>
      <sheetName val="Abstract_IT  DLF"/>
      <sheetName val="Abstract_IT  DLF 1"/>
      <sheetName val="Revised service Tax-7"/>
      <sheetName val="Revised service Tax-7 1"/>
      <sheetName val="Purchase Order Annexure 1"/>
      <sheetName val="Purchase Order Annexure 2 1"/>
      <sheetName val="StockStatusAsOnDate.rpt 1"/>
      <sheetName val="Vat Output-10  (2)"/>
      <sheetName val="Vat Output-10  (2) 1"/>
      <sheetName val="Work Order Annexure 2"/>
      <sheetName val=" Staff Cost-3"/>
      <sheetName val="Misc Cash Exp. Ann-4"/>
      <sheetName val="Welfare Fac ANN-5"/>
      <sheetName val="Free Issue Mat Annexure-6"/>
      <sheetName val="Markup sheet Annexure(8)"/>
      <sheetName val="Plant Hire-Annex-11"/>
      <sheetName val="Shuttering-Annex-12(WDV)"/>
      <sheetName val="star"/>
      <sheetName val="Cost Head"/>
      <sheetName val="RMC Annexure 9"/>
      <sheetName val="SBM BOQ "/>
      <sheetName val="SBM BOQ  (2)"/>
      <sheetName val="MOEF Deviation"/>
      <sheetName val="Top-sheet 09.09.09"/>
      <sheetName val="Service tax (red)"/>
      <sheetName val="Reasons wrt SECTOR 90 STR."/>
      <sheetName val="structure boq "/>
      <sheetName val="DSR Chennai Dec 08"/>
      <sheetName val="WORKDONE TILL 06-07-2009"/>
      <sheetName val="PRW-DEC 08 "/>
      <sheetName val="Total Recd qty &amp; Value 31072009"/>
      <sheetName val="Meas Tower A"/>
      <sheetName val="Meas Tower&quot;B&quot;"/>
      <sheetName val="Meas Tower &quot;C&quot;"/>
      <sheetName val="Meas tower D"/>
      <sheetName val="finishing SUMMARY red"/>
      <sheetName val="plumbing &amp; fire (red)"/>
      <sheetName val="SERVICES "/>
      <sheetName val="SERVICES  (RED)"/>
      <sheetName val="OMR consultanCy"/>
      <sheetName val="budget analysis_tender "/>
      <sheetName val="budget analysis"/>
      <sheetName val="Refs"/>
      <sheetName val="boq_b2b_tender"/>
      <sheetName val="boq_b2b"/>
      <sheetName val="labour camp"/>
      <sheetName val="structure_split"/>
      <sheetName val="REVIEW"/>
      <sheetName val="Staff Forecast spread"/>
      <sheetName val="Labour Rates Used"/>
      <sheetName val="Subcontractors"/>
      <sheetName val="Sub Contract Liab Form"/>
      <sheetName val="Calc_ISC"/>
      <sheetName val="Interface_ISC"/>
      <sheetName val="Risk Analysis ISC"/>
      <sheetName val="Cash Flow Input Data_ISC"/>
      <sheetName val="Cash Flow Chart_ISC"/>
      <sheetName val="Calc_SC"/>
      <sheetName val="Interface_SC"/>
      <sheetName val="Risk Analysis SC"/>
      <sheetName val="Cash Flow Input Data_SC"/>
      <sheetName val="Cash Flow Chart_SC"/>
      <sheetName val="OS_PG"/>
      <sheetName val="Top-sheet vytilla"/>
      <sheetName val="STR-TYPE-1-2"/>
      <sheetName val="M+L"/>
      <sheetName val="Structure BOQ VYTILLA 090709 r3"/>
      <sheetName val="PRW-JAN,09 "/>
      <sheetName val="BASIS -Jan, 09"/>
      <sheetName val="DSR 09 "/>
      <sheetName val="Structure BOQ VYTILLA (2)"/>
      <sheetName val="Structure BOQ VYTILLA"/>
      <sheetName val="SHUTTERING matt wthout taxes"/>
      <sheetName val="BOQ pro consul"/>
      <sheetName val="Material reconc"/>
      <sheetName val="Piling cumu bill"/>
      <sheetName val="PILING (rev) (2)"/>
      <sheetName val="PILING (rev)"/>
      <sheetName val="Finishing Dec'08"/>
      <sheetName val="Block  &quot;A&quot;"/>
      <sheetName val="Block  &quot;B&quot;"/>
      <sheetName val="Block  &quot;C&quot;"/>
      <sheetName val="Block  &quot;D&quot;"/>
      <sheetName val="Block  &quot;E&quot;"/>
      <sheetName val="Vytilla FIN BOQ"/>
      <sheetName val="Vityla P&amp; ff "/>
      <sheetName val="BoQ_DLF (2)"/>
      <sheetName val="BoQ_DLF"/>
      <sheetName val="Cost-Sqft"/>
      <sheetName val="Bill of Quantities"/>
      <sheetName val="P&amp;E Dep"/>
      <sheetName val="HSE"/>
      <sheetName val="Lab Equp"/>
      <sheetName val="Travel"/>
      <sheetName val="Site office &amp; Infra"/>
      <sheetName val="Preisblatt Lot B"/>
      <sheetName val="Aseet1998"/>
      <sheetName val="Main-Material"/>
      <sheetName val="경비공통"/>
      <sheetName val="BOQ Str"/>
      <sheetName val="Summary-Hardscape"/>
      <sheetName val="summary Septic Tank"/>
      <sheetName val="UPVC Windows"/>
      <sheetName val="Structural Steel"/>
      <sheetName val="Reinforcement Steel"/>
      <sheetName val="Ornamental Plaster"/>
      <sheetName val="BOQ Hardscape"/>
      <sheetName val="BOQ Septic Tank"/>
      <sheetName val="QTY Septic tank"/>
      <sheetName val="Scheme wise (2)"/>
      <sheetName val="Projectwise P&amp;L"/>
      <sheetName val="Zonewise P&amp;L"/>
      <sheetName val="P&amp;LSum"/>
      <sheetName val="Land  bkp old pro new cost"/>
      <sheetName val="ass suu old pro new cos"/>
      <sheetName val="Final Sum old pro new cost"/>
      <sheetName val="City Pivold pro new cost"/>
      <sheetName val="Interst 30.09.09"/>
      <sheetName val="Cap Ex"/>
      <sheetName val="Delloite"/>
      <sheetName val="BS P&amp;L"/>
      <sheetName val="Schedule5"/>
      <sheetName val="STATEMENT OF INCOME"/>
      <sheetName val="DEPIT31032001"/>
      <sheetName val="80HHC DEDUCTION"/>
      <sheetName val="WORKING FOR EXPORT TRADING"/>
      <sheetName val="DONATION"/>
      <sheetName val="INT.BANK"/>
      <sheetName val="PREV YR EXP ACTD IN AY 01-02"/>
      <sheetName val="DIVIDEND RECEIVED"/>
      <sheetName val="INT ON TAX FREE BONDS"/>
      <sheetName val="INT. ON INST. BONDS"/>
      <sheetName val="DR BAL WOFF"/>
      <sheetName val="TDS CLAIM"/>
      <sheetName val="CAP.GAINS"/>
      <sheetName val="CAP.GAINS (2)"/>
      <sheetName val="Pioneer Conversions"/>
      <sheetName val="Aditya Packaging"/>
      <sheetName val="Dee Aar Packaging"/>
      <sheetName val="Baweja Traders"/>
      <sheetName val="Amar Udyog"/>
      <sheetName val="Brisk"/>
      <sheetName val="S.4.1_Auditors Remuneration"/>
      <sheetName val="S.4.2_Billing details"/>
      <sheetName val="S.4.3_SAP Dump"/>
      <sheetName val="S.3.1_Managerial Remuneration"/>
      <sheetName val="S.3.2_Ravi Uppal Compensation"/>
      <sheetName val="S.3.3_SRU Working"/>
      <sheetName val="S.3.4_Directors Fees"/>
      <sheetName val="S.3.5_Commission - Non Exec Dir"/>
      <sheetName val="S.3.6_GL Dump"/>
      <sheetName val="costlogic"/>
      <sheetName val="OPERATION"/>
      <sheetName val="Molyimpact"/>
      <sheetName val="Rawmatimpact"/>
      <sheetName val="27SETS"/>
      <sheetName val="FM Cost"/>
      <sheetName val="costmoly"/>
      <sheetName val="FIX_VARI"/>
      <sheetName val="FIX_V_MOLY"/>
      <sheetName val="SETNO"/>
      <sheetName val="DRGNO"/>
      <sheetName val="avg cost ring"/>
      <sheetName val="02A"/>
      <sheetName val="alloy rate"/>
      <sheetName val="ALLOY"/>
      <sheetName val="ALLOYMOLY"/>
      <sheetName val="OPTSTD"/>
      <sheetName val="OPTKV1"/>
      <sheetName val="OPTIKA"/>
      <sheetName val="OPTSTEL"/>
      <sheetName val="SAPhalb"/>
      <sheetName val="ratebreakup"/>
      <sheetName val="TATA GK176MOBP"/>
      <sheetName val="TATA GK153P"/>
      <sheetName val="TATA GO582CPG"/>
      <sheetName val="COST "/>
      <sheetName val="COST  (2)"/>
      <sheetName val="LVD_2007-10 (Arthur)"/>
      <sheetName val="Pistons EU"/>
      <sheetName val="LVD_2007-10 (Sales)"/>
      <sheetName val="PRO Vs CAP (2)"/>
      <sheetName val="NGPIS (2)"/>
      <sheetName val="GIL-FORMAT SUMM (2)"/>
      <sheetName val="GIL-FORMAT SUMM"/>
      <sheetName val="sum pis&amp;pin"/>
      <sheetName val="piston-plant"/>
      <sheetName val="pin-plant"/>
      <sheetName val="RING-MODVAT"/>
      <sheetName val="CIRCLIP"/>
      <sheetName val="LINERS"/>
      <sheetName val="Depot"/>
      <sheetName val="G I T"/>
      <sheetName val="depot no reco"/>
      <sheetName val="NGPINWW3"/>
      <sheetName val="PACKING COST"/>
      <sheetName val="NGPISWW3"/>
      <sheetName val="Alloy and OH rate"/>
      <sheetName val="RING"/>
      <sheetName val="plannsv"/>
      <sheetName val="indm"/>
      <sheetName val="POWER06-07"/>
      <sheetName val="LAP"/>
      <sheetName val="OE"/>
      <sheetName val="POWER05-06 (2)"/>
      <sheetName val="HCCE01"/>
      <sheetName val="PRICE (2)"/>
      <sheetName val="COST9899"/>
      <sheetName val="fdy-capnos"/>
      <sheetName val="PISCOST"/>
      <sheetName val="MC-TIME"/>
      <sheetName val="allocost"/>
      <sheetName val="RECO"/>
      <sheetName val="PACKING"/>
      <sheetName val="QTY."/>
      <sheetName val="FDY"/>
      <sheetName val="MAT-COST"/>
      <sheetName val="SCRAP-CAL"/>
      <sheetName val="NEWMASTER"/>
      <sheetName val="BUDMASTER"/>
      <sheetName val="MC-TIMECAP"/>
      <sheetName val="CAPACITY"/>
      <sheetName val="CAP KEY"/>
      <sheetName val="FDY-BASIS"/>
      <sheetName val="RECO-COST"/>
      <sheetName val="piston-cost"/>
      <sheetName val="STORE-CONSUMED-FDY"/>
      <sheetName val="fdy-consumble"/>
      <sheetName val="FDY-COST"/>
      <sheetName val="power "/>
      <sheetName val="Split-chart"/>
      <sheetName val="MASTER-KEY"/>
      <sheetName val="Hero majestic 46 "/>
      <sheetName val="m-74"/>
      <sheetName val="rm pin saving (2)"/>
      <sheetName val="Piston 77Ø"/>
      <sheetName val="Dov 77"/>
      <sheetName val="Piston 78Ø"/>
      <sheetName val="dov 78 Ø"/>
      <sheetName val="Summary Published"/>
      <sheetName val="Detail Published"/>
      <sheetName val="Borrowing"/>
      <sheetName val="HO Analysis"/>
      <sheetName val="PAT Analysis"/>
      <sheetName val="Bng Analysis"/>
      <sheetName val="Bhd Analysis"/>
      <sheetName val="Detail Published Actual"/>
      <sheetName val="SummaryActual"/>
      <sheetName val="Summary_HYP"/>
      <sheetName val="Plant Stock"/>
      <sheetName val="Depot Stock"/>
      <sheetName val="GIT Stock"/>
      <sheetName val="Transporter Stock"/>
      <sheetName val="STU Stock"/>
      <sheetName val="J Stock"/>
      <sheetName val="Blank store Stock"/>
      <sheetName val="Machine ShopStock"/>
      <sheetName val="Return Material Stock"/>
      <sheetName val="G.Insert Stock"/>
      <sheetName val="G.I Sleevs"/>
      <sheetName val="MRP"/>
      <sheetName val="Standard Cost Zcostsplit"/>
      <sheetName val="Ring Sale Prices"/>
      <sheetName val="engline"/>
      <sheetName val="Consolidated "/>
      <sheetName val="B_SHEET consol"/>
      <sheetName val="P&amp;L consol"/>
      <sheetName val="Cash Flow-Consol"/>
      <sheetName val="SCH 1 -20 consol"/>
      <sheetName val="Fixed assets consol"/>
      <sheetName val="B_SHEET"/>
      <sheetName val="Cash Flow-Stand alone"/>
      <sheetName val="SCH 1 -20"/>
      <sheetName val="Fixed Assets (3)"/>
      <sheetName val="Consol B &amp; Sheet"/>
      <sheetName val="Consol P &amp; L"/>
      <sheetName val="Consol Sch1-20"/>
      <sheetName val="SCH 6,7"/>
      <sheetName val="Grouping_120506"/>
      <sheetName val="Sch 15 Provisions"/>
      <sheetName val="Summary_Dec.09"/>
      <sheetName val="SUMMARY Inv"/>
      <sheetName val="EL Leave Enca_Mgr &amp; Exec"/>
      <sheetName val="PPV Nov09"/>
      <sheetName val="Rs 6000"/>
      <sheetName val="Domestic Enq."/>
      <sheetName val="EHS"/>
      <sheetName val="NSF"/>
      <sheetName val="Royalty Calculation (2)"/>
      <sheetName val="Retainer Ship"/>
      <sheetName val="ESI Cases"/>
      <sheetName val="Land Tax"/>
      <sheetName val="Rates &amp; Tax Labour"/>
      <sheetName val="Legal &amp; Local Freight"/>
      <sheetName val="LTA PROV Aug.09_FMGIL"/>
      <sheetName val="Leave En Contr"/>
      <sheetName val="Bonus Contr"/>
      <sheetName val="MBO 2009 True Up"/>
      <sheetName val="MBO Dec08"/>
      <sheetName val="S.Tax Non Eligible Input"/>
      <sheetName val="Exgratia"/>
      <sheetName val="JM MEDICAL REIMB09-10"/>
      <sheetName val="Medical "/>
      <sheetName val="Med Reim Prov"/>
      <sheetName val="Petrol Reim. Exp."/>
      <sheetName val="Bonus_Emp. Prov."/>
      <sheetName val="Professional Fees"/>
      <sheetName val="GIL WORKMEN &amp; STAFF Sep'09"/>
      <sheetName val="old GIL WORKMEN &amp; STAFF Aug.09"/>
      <sheetName val="old Aug.09 Pending Serv. Bills"/>
      <sheetName val="Sr Bils_Oct.09"/>
      <sheetName val="Aug.09 Pending Serv. Bills"/>
      <sheetName val="Incentive Sep.09"/>
      <sheetName val="Hotel Air Ticket Drivers"/>
      <sheetName val="Freight Prov"/>
      <sheetName val="현대 해외진출업체"/>
      <sheetName val="해외 진출업체 업무FLOW "/>
      <sheetName val="TA JV"/>
      <sheetName val="major"/>
      <sheetName val="S5"/>
      <sheetName val="S7"/>
      <sheetName val="S8"/>
      <sheetName val="S9"/>
      <sheetName val="S10"/>
      <sheetName val="S11"/>
      <sheetName val="S12"/>
      <sheetName val="S13"/>
      <sheetName val="S14"/>
      <sheetName val="INVENT"/>
      <sheetName val="depot stk"/>
      <sheetName val="Charts "/>
      <sheetName val="Summary (US)"/>
      <sheetName val="Summary (Foreign) (2)"/>
      <sheetName val="Summary (Foreign)"/>
      <sheetName val="Pivot Summ"/>
      <sheetName val="Pivot Check"/>
      <sheetName val="CrossRef"/>
      <sheetName val="IMF"/>
      <sheetName val="Trends"/>
      <sheetName val="%Good"/>
      <sheetName val="GTP ASSETS"/>
      <sheetName val="Comp Depr"/>
      <sheetName val="Piston Status"/>
      <sheetName val="ZMIS2"/>
      <sheetName val="Piston"/>
      <sheetName val="Pin"/>
      <sheetName val="circlips"/>
      <sheetName val="Rings"/>
      <sheetName val="Shims"/>
      <sheetName val="SLPins"/>
      <sheetName val="Blanks"/>
      <sheetName val="S023"/>
      <sheetName val="S015"/>
      <sheetName val="SM02"/>
      <sheetName val="S005"/>
      <sheetName val="S029"/>
      <sheetName val="Rec.Pin"/>
      <sheetName val="Rec.Piston"/>
      <sheetName val="KIT J STOCK"/>
      <sheetName val="Kit MODVAT Stock"/>
      <sheetName val="Piston Modvat Stock"/>
      <sheetName val="Piston J-Stock"/>
      <sheetName val="Pin Modvat"/>
      <sheetName val="Pin J-Stock"/>
      <sheetName val="Circlips (2)"/>
      <sheetName val="USD"/>
      <sheetName val="INR"/>
      <sheetName val="INCOME -DET"/>
      <sheetName val="LEAD04 (2)"/>
      <sheetName val="LEAD04"/>
      <sheetName val="NAR-PIN"/>
      <sheetName val="NAR-PISTON"/>
      <sheetName val="SCRAP-PIN"/>
      <sheetName val="KEYPIN"/>
      <sheetName val="NSV-PPCR"/>
      <sheetName val="compenents"/>
      <sheetName val="CHIPS SUMM."/>
      <sheetName val="SCRAP-PISTON"/>
      <sheetName val="KEY-(PIS)2003"/>
      <sheetName val="목차"/>
      <sheetName val="formula sheet"/>
      <sheetName val="scrap rate calclation (fdy) (2)"/>
      <sheetName val="scrap rate calclation (fdy)"/>
      <sheetName val="scrap rate calclation(Mshop)_"/>
      <sheetName val="2004-05 TARGET"/>
      <sheetName val="NAR-PIN (3)"/>
      <sheetName val="NAR-Pistons (2)"/>
      <sheetName val="CHIPS MELTING .04"/>
      <sheetName val="BUD SCRAP PISTON FDY"/>
      <sheetName val="NSV-Roylty (2)"/>
      <sheetName val="Rc Tractor pip"/>
      <sheetName val="FINISH WT"/>
      <sheetName val="MSHOP-SCARP"/>
      <sheetName val="budget 2006-07"/>
      <sheetName val="wip-blank "/>
      <sheetName val="newstoresum (2)"/>
      <sheetName val="newstoresum-TEMP"/>
      <sheetName val="Weighted  Avg Cost-fm %"/>
      <sheetName val="liners PRICE (2)-13.07."/>
      <sheetName val="Apr 07"/>
      <sheetName val="May07"/>
      <sheetName val="dept-Power (2)"/>
      <sheetName val="dept-Power"/>
      <sheetName val="Power-jan  (3)"/>
      <sheetName val="26.02.2007"/>
      <sheetName val="2005-06 power "/>
      <sheetName val="Power-jan "/>
      <sheetName val="EB"/>
      <sheetName val="malden"/>
      <sheetName val="Strat Plan"/>
      <sheetName val="GRING"/>
      <sheetName val="RM"/>
      <sheetName val="ZBILL12 (1)"/>
      <sheetName val="GTP"/>
      <sheetName val="O.INCOME"/>
      <sheetName val="NAR-Pistons"/>
      <sheetName val="Compenent"/>
      <sheetName val="HO-RM FORMAT"/>
      <sheetName val="CAP (2)"/>
      <sheetName val="454-272 Cost Summ"/>
      <sheetName val="newstoresum"/>
      <sheetName val="ploss-03-04"/>
      <sheetName val="bonding ALLOY CAL"/>
      <sheetName val=" scrp-pip"/>
      <sheetName val="BUD2004-05"/>
      <sheetName val="repiars"/>
      <sheetName val="PIP"/>
      <sheetName val="2006-07 power-RATE"/>
      <sheetName val="Roylty"/>
      <sheetName val="Power -Sarbjeet"/>
      <sheetName val="Packing c"/>
      <sheetName val="All Accounts Summary"/>
      <sheetName val="Major Account Summ"/>
      <sheetName val="Non-Major Account Summary"/>
      <sheetName val="Major Accounts"/>
      <sheetName val="All Accounts Detail"/>
      <sheetName val="BS Final"/>
      <sheetName val="PL Final"/>
      <sheetName val="NOTES Final"/>
      <sheetName val="consol bs"/>
      <sheetName val="consol pl"/>
      <sheetName val="adjustments Rs"/>
      <sheetName val="wtb euro bs"/>
      <sheetName val="wtb euro pl"/>
      <sheetName val="adjustments euro"/>
      <sheetName val="BS PBC"/>
      <sheetName val="PL PBC"/>
      <sheetName val="Exp (Rs.)"/>
      <sheetName val="Exp (euro)"/>
      <sheetName val="Samples EURO"/>
      <sheetName val="Issues"/>
      <sheetName val="Project control"/>
      <sheetName val="Re class"/>
      <sheetName val="gbp rupee conversion"/>
      <sheetName val="UV"/>
      <sheetName val="ho account final"/>
      <sheetName val="19.08.11"/>
      <sheetName val="Ch. List (2)"/>
      <sheetName val="Ch. List"/>
      <sheetName val="QTY-RATE"/>
      <sheetName val="PRE. ESTIMATE"/>
      <sheetName val="QTY-RATE (Site 09 12 04)"/>
      <sheetName val="QTY-RATE (2)"/>
      <sheetName val="BRAKE UP SHEET"/>
      <sheetName val="common area"/>
      <sheetName val="Block Work, Plastering"/>
      <sheetName val="lintle,chejjas"/>
      <sheetName val="EXTENDED BASEMENT"/>
      <sheetName val="Basement"/>
      <sheetName val="MASS EXCAVATION"/>
      <sheetName val="FOOT-QTY"/>
      <sheetName val="FOOTING AND EXCAVATION"/>
      <sheetName val="Columns Reinforcement"/>
      <sheetName val="COLU MN"/>
      <sheetName val="Beams Reinforcement"/>
      <sheetName val="GYM EQUIP"/>
      <sheetName val="M &amp; E"/>
      <sheetName val="preliminaries"/>
      <sheetName val="MOBI"/>
      <sheetName val="HYDERABAD SWIMMING POOL"/>
      <sheetName val="Preliminaries -Cleaning Labour"/>
      <sheetName val="bASIC rATES OTHERS"/>
      <sheetName val="Establishment ch  "/>
      <sheetName val="S41-1MATqty-code"/>
      <sheetName val="S41-2MATexp-code"/>
      <sheetName val="Note 14 (4)"/>
      <sheetName val="Fin P&amp;L"/>
      <sheetName val="notes to balancesheet and P&amp;L"/>
      <sheetName val="Fin BS"/>
      <sheetName val="NCL-fsv"/>
      <sheetName val="Significant ACing Policies"/>
      <sheetName val="Fixed Assets Schedule"/>
      <sheetName val="CASH FLOW WORKING"/>
      <sheetName val="NCA as on 31.03.2012"/>
      <sheetName val="NCA "/>
      <sheetName val="BC as on 31.03.2012"/>
      <sheetName val="BC As on 31.03.2011"/>
      <sheetName val="NCL as on 31.03.2012"/>
      <sheetName val="SL_TB 2011"/>
      <sheetName val="Borrowings-sch.(31.12.2011)"/>
      <sheetName val="list of FDs kept as security"/>
      <sheetName val="status of Borrowings dec'11"/>
      <sheetName val="DLP status"/>
      <sheetName val="IDBI 3 Receipts Accrued"/>
      <sheetName val="Loans-CL and NCL"/>
      <sheetName val="exchange diff(31.12.2011)"/>
      <sheetName val="FD-YEs Bank"/>
      <sheetName val="UBI"/>
      <sheetName val="SBH"/>
      <sheetName val="IOB"/>
      <sheetName val="canara"/>
      <sheetName val="final 3 receipts"/>
      <sheetName val="Tirupur Court IDBI FD"/>
      <sheetName val="IDBI-GOMTI FD"/>
      <sheetName val="Dispute No.8"/>
      <sheetName val="Dispute No.7"/>
      <sheetName val="Award"/>
      <sheetName val="Abstract D1"/>
      <sheetName val="BS-ARP"/>
      <sheetName val=" -P&amp;L -ARP"/>
      <sheetName val="P&amp;L-ARP"/>
      <sheetName val="Deprn -reasonability"/>
      <sheetName val="FA Schedule"/>
      <sheetName val="P&amp;L Schedules"/>
      <sheetName val="Sub-Schedules"/>
      <sheetName val="TB Dec 2003"/>
      <sheetName val="TB Dec 2002"/>
      <sheetName val="IS-BS-FF-FY09"/>
      <sheetName val="IS-BS-FF -FY10"/>
      <sheetName val="IS-DIvwise"/>
      <sheetName val="FA Register "/>
      <sheetName val="Cash flow for Apr to Jul"/>
      <sheetName val="FY11"/>
      <sheetName val="FY12"/>
      <sheetName val="Sch_FA"/>
      <sheetName val="Bal_Gr"/>
      <sheetName val="P&amp;L_Gr"/>
      <sheetName val="CON_TB"/>
      <sheetName val="Mod_RSATB"/>
      <sheetName val="FAC_TB"/>
      <sheetName val="Mod_CorTB"/>
      <sheetName val="Cor_TB"/>
      <sheetName val="RSA_TB"/>
      <sheetName val="MODCSATB"/>
      <sheetName val="CSATB"/>
      <sheetName val="fgval"/>
      <sheetName val="Equipment list of CNC SD"/>
      <sheetName val="SDH155M"/>
      <sheetName val="Equip.of155M"/>
      <sheetName val="Sparparts"/>
      <sheetName val="InstallationTools"/>
      <sheetName val="NMS"/>
      <sheetName val="Directors"/>
      <sheetName val="Page1"/>
      <sheetName val="recos"/>
      <sheetName val="cap gains"/>
      <sheetName val="CARRY-FORWARD"/>
      <sheetName val="general info"/>
      <sheetName val="ifhp"/>
      <sheetName val="pgbp"/>
      <sheetName val="ifos"/>
      <sheetName val="brought forward"/>
      <sheetName val="MAT INCOME"/>
      <sheetName val="ST.TAXES"/>
      <sheetName val="b&amp;p info"/>
      <sheetName val="exempt."/>
      <sheetName val="Ack1"/>
      <sheetName val="Ack2"/>
      <sheetName val="1997"/>
      <sheetName val="FCAST96"/>
      <sheetName val="party"/>
      <sheetName val="bank"/>
      <sheetName val="bnc"/>
      <sheetName val="Legal"/>
      <sheetName val="CURING DEATAILS "/>
      <sheetName val="CURING AMR CR. TO PARTY AC"/>
      <sheetName val="other credits"/>
      <sheetName val="bnc-OTHER"/>
      <sheetName val="Missing PDC"/>
      <sheetName val="DEUCH BANK -coll"/>
      <sheetName val="DB-BNC"/>
      <sheetName val="Missign PDC- details to WGE"/>
      <sheetName val="Details for WGE"/>
      <sheetName val="DAT DETAILS"/>
      <sheetName val="Other BNC"/>
      <sheetName val="DEUCH BANK "/>
      <sheetName val="FA reco"/>
      <sheetName val="FA REcon-Details"/>
      <sheetName val="DTA new method "/>
      <sheetName val="it-dep"/>
      <sheetName val="asst-deletion"/>
      <sheetName val="FA_SchV-31122003"/>
      <sheetName val="asst-deletion sep"/>
      <sheetName val="Leased Assets"/>
      <sheetName val="Owned-Add"/>
      <sheetName val="Owned-Retire."/>
      <sheetName val="New Lease-Dec-03"/>
      <sheetName val="Taken on Lease"/>
      <sheetName val="Dec-03 TB..ver1"/>
      <sheetName val="2003 Dec. Working"/>
      <sheetName val="23450new"/>
      <sheetName val="EAST"/>
      <sheetName val="SOUTH"/>
      <sheetName val="west"/>
      <sheetName val="north"/>
      <sheetName val="MAR-03-MM"/>
      <sheetName val="24037-mar03"/>
      <sheetName val="24037-apr03"/>
      <sheetName val="apr03"/>
      <sheetName val="mar03"/>
      <sheetName val="feb-03"/>
      <sheetName val="southgl-8thmar"/>
      <sheetName val="westgl-8thmar"/>
      <sheetName val="northgl-8th mar"/>
      <sheetName val="New Lease-mar04"/>
      <sheetName val="Unexpired income"/>
      <sheetName val="dma"/>
      <sheetName val="Provision details"/>
      <sheetName val="Deliquent income"/>
      <sheetName val="Trial-Sub"/>
      <sheetName val="Invesment-019500001&amp;019500004"/>
      <sheetName val="Deff Reve Exp-122001004.0201"/>
      <sheetName val="Dfault AP-122005001.0099"/>
      <sheetName val=" Adv 122008003-0201"/>
      <sheetName val="Off Loan-122008003-0202"/>
      <sheetName val="Chart of Future Loan Repayment"/>
      <sheetName val="SAL ADVANCE122008003-0203"/>
      <sheetName val="Emp Advances 122003001-0060"/>
      <sheetName val="122003001.0060"/>
      <sheetName val="122008003.0204 PREPID EXP UPDAT"/>
      <sheetName val="Secu Depo 122008003.0205"/>
      <sheetName val="Secu Depo 122008003-0205"/>
      <sheetName val="Rent Adv-122008003-0206"/>
      <sheetName val="Corpus Contri-122008003-0212"/>
      <sheetName val=" Adv For exp-122008003-0213 "/>
      <sheetName val="AS-19 Liability 306003005.0012"/>
      <sheetName val="Gratuity- 307099001-0011"/>
      <sheetName val="Accounts Payable"/>
      <sheetName val="Rev Prov-307099001.0015"/>
      <sheetName val="ACC.Payable-307099001.0010"/>
      <sheetName val="GECSI-307099001.0242"/>
      <sheetName val="GECIS 307099001-0243"/>
      <sheetName val="CW-307099001.0244"/>
      <sheetName val="GEBPMS 307099001.0247"/>
      <sheetName val="ACCRUED PAYROLL-320004001.0000"/>
      <sheetName val="PF-320005001.0001"/>
      <sheetName val="PF"/>
      <sheetName val=" PF"/>
      <sheetName val="SAF-320005001.0002"/>
      <sheetName val="SAF"/>
      <sheetName val="HLWF-320005001.0003"/>
      <sheetName val="307099001.0249"/>
      <sheetName val="307099001.0250"/>
      <sheetName val="P.Tax-309007001.0054"/>
      <sheetName val="P.Tax"/>
      <sheetName val="452530001"/>
      <sheetName val="999999004&amp;999999034"/>
      <sheetName val="999999018"/>
      <sheetName val="999999032"/>
      <sheetName val="999999033"/>
      <sheetName val="Invesment-019500001 &amp; 01950004"/>
      <sheetName val="317200004.0202-FMO"/>
      <sheetName val="OFA"/>
      <sheetName val="FX"/>
      <sheetName val="CDR"/>
      <sheetName val="STAT"/>
      <sheetName val="Write Offs"/>
      <sheetName val="Expense Summary"/>
      <sheetName val="PRM"/>
      <sheetName val="NI 02SI vs 01ACT"/>
      <sheetName val="NI 02SI vs 02OP"/>
      <sheetName val="NI LRF"/>
      <sheetName val="NI_NEA Walk"/>
      <sheetName val="Cost Walk ACT01 v SI05"/>
      <sheetName val="HCWalk ACT01 v SI05"/>
      <sheetName val="Acquisition"/>
      <sheetName val="ERROR"/>
      <sheetName val="Exp Variance"/>
      <sheetName val="Misc Exp"/>
      <sheetName val="Meeting"/>
      <sheetName val="Advtg, SP &amp; Comm"/>
      <sheetName val="Collection Charges"/>
      <sheetName val="BPOC"/>
      <sheetName val="Staff Welfare"/>
      <sheetName val="Portfolio"/>
      <sheetName val="Volumes"/>
      <sheetName val="Notes-COI"/>
      <sheetName val="115JB"/>
      <sheetName val="Revised Tax Dep Schedule"/>
      <sheetName val="Workings of Provisions"/>
      <sheetName val="STP P&amp;L"/>
      <sheetName val="FA Final Schedule"/>
      <sheetName val="FA register-copy"/>
      <sheetName val="Retirals"/>
      <sheetName val="Reco-updated"/>
      <sheetName val="Fixed asset register"/>
      <sheetName val="Add. vehicle"/>
      <sheetName val="Add-Pl. &amp; Mach"/>
      <sheetName val="Add-Off Eqp"/>
      <sheetName val="ADD-Comp"/>
      <sheetName val="ADD-Furn."/>
      <sheetName val="FNDWRR (2)"/>
      <sheetName val="XREF"/>
      <sheetName val="Tickmarks"/>
      <sheetName val="RT-12(QTY)"/>
      <sheetName val="RT-12(FIRST)"/>
      <sheetName val="RT-12(SECOND)"/>
      <sheetName val="8 (Exportrs)"/>
      <sheetName val="9 &amp;10"/>
      <sheetName val="DSA-SEP"/>
      <sheetName val="list (2)"/>
      <sheetName val="IDTO"/>
      <sheetName val="pay"/>
      <sheetName val="PF Payable"/>
      <sheetName val="PF Exp."/>
      <sheetName val="PF Admn. charges"/>
      <sheetName val=" CL 21(ii)(B)  (2)- Employe (2)"/>
      <sheetName val="Interest on Loan from Director"/>
      <sheetName val="Unsecured  Loan"/>
      <sheetName val="5A Director_s Remuneration"/>
      <sheetName val="5B Director Exp_summ"/>
      <sheetName val="Mobile CMSG"/>
      <sheetName val="Mob LG"/>
      <sheetName val="mobile Product"/>
      <sheetName val="10 Unearned Revenue"/>
      <sheetName val="TDS LG"/>
      <sheetName val="TDS CMSG"/>
      <sheetName val="TDS Product"/>
      <sheetName val="(Foreign Travelling) (2)"/>
      <sheetName val="(Foreign Travelling)"/>
      <sheetName val="OD Account"/>
      <sheetName val="Prepaid "/>
      <sheetName val="Internet"/>
      <sheetName val="Landline"/>
      <sheetName val="Generator Expenses"/>
      <sheetName val="(Legal and Proff)"/>
      <sheetName val="(Travelling)"/>
      <sheetName val="Travelling CMSG LG"/>
      <sheetName val="Fixed Assets Addition"/>
      <sheetName val="FDRs"/>
      <sheetName val="SALE TAX"/>
      <sheetName val="hwf"/>
      <sheetName val="ESI"/>
      <sheetName val="Provident Fund"/>
      <sheetName val="pf-pii"/>
      <sheetName val="Sales Tax"/>
      <sheetName val="Comm Link (2)"/>
      <sheetName val=".training"/>
      <sheetName val="Training-"/>
      <sheetName val="training srb"/>
      <sheetName val="Office Repairs"/>
      <sheetName val="Comp Leased Acco. SORTED"/>
      <sheetName val="AMC"/>
      <sheetName val="Training "/>
      <sheetName val="CAR_Maint"/>
      <sheetName val="Legal &amp; Professional"/>
      <sheetName val="Sec format 2"/>
      <sheetName val="Security "/>
      <sheetName val="security SRB"/>
      <sheetName val="Brokerage &amp; Comm"/>
      <sheetName val="Office Repairs1"/>
      <sheetName val="Other repairs"/>
      <sheetName val="Comm Link"/>
      <sheetName val="Comm Link Before prepaird break"/>
      <sheetName val="Business Promotion"/>
      <sheetName val="Staff Rec_Add"/>
      <sheetName val="Recruitment all Location."/>
      <sheetName val="Staff Recruitment ."/>
      <sheetName val="Membership &amp; Subscription "/>
      <sheetName val="Hardware Maintenance "/>
      <sheetName val="Corporate_Advt"/>
      <sheetName val="Conference &amp; Seminar"/>
      <sheetName val="Power Supply"/>
      <sheetName val="Telphone Repaire"/>
      <sheetName val="Software License"/>
      <sheetName val="Property Insurance"/>
      <sheetName val="Insurance others"/>
      <sheetName val="Caters"/>
      <sheetName val="Postage"/>
      <sheetName val="Client Entertain"/>
      <sheetName val="Entertaining Emp."/>
      <sheetName val="AC Repairs"/>
      <sheetName val="Vehicle Hire "/>
      <sheetName val="Rental Equipment"/>
      <sheetName val="Hosue Keeping Material"/>
      <sheetName val="Relocation"/>
      <sheetName val="GH Cost"/>
      <sheetName val="Landscaping"/>
      <sheetName val="IT Consumbales"/>
      <sheetName val="long Service Retirement"/>
      <sheetName val="Emp Reward"/>
      <sheetName val="Comp Leased Acco."/>
      <sheetName val="Notice pay paid"/>
      <sheetName val="Notice pay paid (Cr.)"/>
      <sheetName val="SCHOLARSHIP"/>
      <sheetName val="Office Mobile"/>
      <sheetName val="office tele."/>
      <sheetName val="Rent of Prop."/>
      <sheetName val="Service Chargs"/>
      <sheetName val="Car Insurance"/>
      <sheetName val="Eqipment Repair"/>
      <sheetName val="Imp Goods Clearing &amp; duty "/>
      <sheetName val="Travel Domestic"/>
      <sheetName val="Vehicle Hire1"/>
      <sheetName val="Staff Welfare (2)"/>
      <sheetName val="House Keeping"/>
      <sheetName val="House Keeping (2)"/>
      <sheetName val="Utility"/>
      <sheetName val="Annexuer-1"/>
      <sheetName val="AP-2.1"/>
      <sheetName val="AP -3"/>
      <sheetName val="AP-2.2"/>
      <sheetName val="Annexure 2"/>
      <sheetName val="Annexure2.1"/>
      <sheetName val="Annexure2.2"/>
      <sheetName val="Annexure3"/>
      <sheetName val="Annexure3.1"/>
      <sheetName val="annexure-3.2"/>
      <sheetName val="AP-06"/>
      <sheetName val="Annexure-4"/>
      <sheetName val="Annexure-5"/>
      <sheetName val="Annexure-6"/>
      <sheetName val="Annexure7"/>
      <sheetName val="Annexure-8"/>
      <sheetName val="AP-7.1"/>
      <sheetName val="AP-8A"/>
      <sheetName val="Annexure-"/>
      <sheetName val="Ack"/>
      <sheetName val="Ack (2)"/>
      <sheetName val="Page2"/>
      <sheetName val="Page3"/>
      <sheetName val="Page4"/>
      <sheetName val="Page5"/>
      <sheetName val="Page6"/>
      <sheetName val="Page7"/>
      <sheetName val="Page8"/>
      <sheetName val="Page9"/>
      <sheetName val="Page10"/>
      <sheetName val="Direc"/>
      <sheetName val="Part A General"/>
      <sheetName val="Subsidiary Co Details"/>
      <sheetName val="MD, Dir, Co. secy"/>
      <sheetName val="Beneficial_owners"/>
      <sheetName val="Profit and Loss"/>
      <sheetName val="Other Info"/>
      <sheetName val="Stock details"/>
      <sheetName val="Part B"/>
      <sheetName val="Part C"/>
      <sheetName val="Sch 1 Bus"/>
      <sheetName val="Sch 2 CG"/>
      <sheetName val="Sch 3 Depr"/>
      <sheetName val="Sch 4 HP"/>
      <sheetName val="Sch 5 OS"/>
      <sheetName val="Sch 6 Setoff"/>
      <sheetName val="Sch 7 Bf Setoff"/>
      <sheetName val="Sch 8 Cf Losses"/>
      <sheetName val="Sch 9 Dedns"/>
      <sheetName val="Sch 10 VIA-Sch 11"/>
      <sheetName val="Sch 12-Sch 13"/>
      <sheetName val="Sch 14 88E-Sch 15 115B"/>
      <sheetName val="Sch 16 Div"/>
      <sheetName val="Sch 17 FB"/>
      <sheetName val="Sch 18 Bank"/>
      <sheetName val="Sch 19, 20 Taxes"/>
      <sheetName val="Sch 21 Div Tax"/>
      <sheetName val="Sch 22, 23 FBT"/>
      <sheetName val="Sch 24 TDS"/>
      <sheetName val="Sch 25 TCS"/>
      <sheetName val="Apr-03"/>
      <sheetName val="Apr-03 "/>
      <sheetName val="May-03"/>
      <sheetName val="June-03"/>
      <sheetName val="July-03"/>
      <sheetName val="Aug-03"/>
      <sheetName val="Sept-03"/>
      <sheetName val="INV verification"/>
      <sheetName val="Oct-04 To Sept-05"/>
      <sheetName val="For STN Pending"/>
      <sheetName val="For E Mail"/>
      <sheetName val="For Detention Chgs"/>
      <sheetName val="Ack 1"/>
      <sheetName val="Sec 349"/>
      <sheetName val="Managerial Remuneration 3 month"/>
      <sheetName val="INVOICE Sep-09  "/>
      <sheetName val="Local Benefit"/>
      <sheetName val="PF calcu"/>
      <sheetName val="rustin"/>
      <sheetName val="BS-S"/>
      <sheetName val="P&amp;L-S"/>
      <sheetName val="FA_DEC'07"/>
      <sheetName val="ExactBS08"/>
      <sheetName val="ExactPL08"/>
      <sheetName val="ExactBS07"/>
      <sheetName val="ExactPL07"/>
      <sheetName val="ExactBS06"/>
      <sheetName val="ExactPL06"/>
      <sheetName val="Schedule-E06-07A"/>
      <sheetName val="Taxable Income2007"/>
      <sheetName val="Defferred Tax2007"/>
      <sheetName val="IT provn &amp; DTA"/>
      <sheetName val="Entries08"/>
      <sheetName val="RM &amp; Components"/>
      <sheetName val="RMMS"/>
      <sheetName val="RM Summary"/>
      <sheetName val="S.I.T."/>
      <sheetName val="SIT_mARCH"/>
      <sheetName val="1401S"/>
      <sheetName val="1401"/>
      <sheetName val="1401M"/>
      <sheetName val="1402S"/>
      <sheetName val="1402"/>
      <sheetName val="1402M"/>
      <sheetName val="1403S"/>
      <sheetName val="1403"/>
      <sheetName val="1403M"/>
      <sheetName val="1404S"/>
      <sheetName val="1404"/>
      <sheetName val="1404M"/>
      <sheetName val="1405S"/>
      <sheetName val="1405"/>
      <sheetName val="1405M"/>
      <sheetName val="1406M"/>
      <sheetName val="1407S"/>
      <sheetName val="1407"/>
      <sheetName val="1407M"/>
      <sheetName val="1408S"/>
      <sheetName val="1408"/>
      <sheetName val="1408M"/>
      <sheetName val="1409S"/>
      <sheetName val="1409"/>
      <sheetName val="1409M"/>
      <sheetName val="1410S"/>
      <sheetName val="1410"/>
      <sheetName val="1410M"/>
      <sheetName val="1411M"/>
      <sheetName val="1412S"/>
      <sheetName val="1412"/>
      <sheetName val="1412M"/>
      <sheetName val="1413S"/>
      <sheetName val="1413"/>
      <sheetName val="1413M"/>
      <sheetName val="1414S"/>
      <sheetName val="1414r"/>
      <sheetName val="1414M"/>
      <sheetName val="1415S"/>
      <sheetName val="1415"/>
      <sheetName val="1415M"/>
      <sheetName val="1417S"/>
      <sheetName val="1417"/>
      <sheetName val="1417M"/>
      <sheetName val="1418S"/>
      <sheetName val="1418"/>
      <sheetName val="1418M"/>
      <sheetName val="1419S"/>
      <sheetName val="1419"/>
      <sheetName val="1419M"/>
      <sheetName val="1420S"/>
      <sheetName val="1420"/>
      <sheetName val="1420M"/>
      <sheetName val="1421S"/>
      <sheetName val="1421"/>
      <sheetName val="1421M"/>
      <sheetName val="1422S"/>
      <sheetName val="1422"/>
      <sheetName val="1422M"/>
      <sheetName val="1423S"/>
      <sheetName val="1423"/>
      <sheetName val="1423M"/>
      <sheetName val="1425S"/>
      <sheetName val="1425"/>
      <sheetName val="1425M"/>
      <sheetName val="1427S"/>
      <sheetName val="1427"/>
      <sheetName val="1427M"/>
      <sheetName val="1428S"/>
      <sheetName val="1428"/>
      <sheetName val="1428M"/>
      <sheetName val="1449S"/>
      <sheetName val="1449"/>
      <sheetName val="1449M"/>
      <sheetName val="1450S"/>
      <sheetName val="1450"/>
      <sheetName val="1450M"/>
      <sheetName val="1451S"/>
      <sheetName val="1451"/>
      <sheetName val="1451M"/>
      <sheetName val="1452S"/>
      <sheetName val="1452"/>
      <sheetName val="1452M"/>
      <sheetName val="1601S"/>
      <sheetName val="1601"/>
      <sheetName val="1601M"/>
      <sheetName val="1602S"/>
      <sheetName val="1602"/>
      <sheetName val="1602M"/>
      <sheetName val="1801S"/>
      <sheetName val="1801r"/>
      <sheetName val="1801M"/>
      <sheetName val="Specs"/>
      <sheetName val="ABC-Det"/>
      <sheetName val="ABC-Sum"/>
      <sheetName val="Reasons"/>
      <sheetName val="Flash "/>
      <sheetName val="high"/>
      <sheetName val="PL "/>
      <sheetName val="VARIANCE ANALYSIS"/>
      <sheetName val="VAR"/>
      <sheetName val="VAR - ACT VS BUD"/>
      <sheetName val=" ACT VS BUD WORKINGS(YTD) "/>
      <sheetName val=" ACT VS PR.YEA WORKINGS(MONTH) "/>
      <sheetName val=" ACT VS BUD WORKINGS(MONTH) "/>
      <sheetName val="VAR - ACT VS BUD WORKINGS"/>
      <sheetName val="VAR - PREV YR VS ACT"/>
      <sheetName val="VAR - WORKINGS PREV YR VS ACT"/>
      <sheetName val="prod"/>
      <sheetName val="prodcost"/>
      <sheetName val="exp "/>
      <sheetName val="emp"/>
      <sheetName val="wc"/>
      <sheetName val="drs"/>
      <sheetName val="grist comp"/>
      <sheetName val="production"/>
      <sheetName val="RM CONS"/>
      <sheetName val="RM CONS YTD"/>
      <sheetName val="CHEM CONS"/>
      <sheetName val="CHEM CONS YTD"/>
      <sheetName val="PM CONS"/>
      <sheetName val="PM CONS YTD"/>
      <sheetName val="consumption 1 2003"/>
      <sheetName val="CONSUMPTIONYTD"/>
      <sheetName val="WIP workings"/>
      <sheetName val="Royalty-cal"/>
      <sheetName val="SALES -monthly"/>
      <sheetName val="Depreication"/>
      <sheetName val="Creditor s"/>
      <sheetName val="Creditorss"/>
      <sheetName val="Debtors (2)"/>
      <sheetName val=" Creditors"/>
      <sheetName val="cost sheet based on brew"/>
      <sheetName val="COST SHEET"/>
      <sheetName val="Cost sheet based on brews YTD"/>
      <sheetName val="CL.STOCK"/>
      <sheetName val="COST SHEET YTD"/>
      <sheetName val="wastages"/>
      <sheetName val="monthly exp "/>
      <sheetName val="monthly  pl 01-02"/>
      <sheetName val="Monthly pl"/>
      <sheetName val="DEC WAGES "/>
      <sheetName val="DEC  EXP "/>
      <sheetName val="Creditors "/>
      <sheetName val="ytd adj"/>
      <sheetName val="Reco YTD SEPT 02"/>
      <sheetName val="Exp-YTD SEPT  02"/>
      <sheetName val="Int,Salary YTD SEPT  02"/>
      <sheetName val="SHARE CAPITAL"/>
      <sheetName val="R &amp; s"/>
      <sheetName val="Res &amp; surplus"/>
      <sheetName val="SEC LOAN "/>
      <sheetName val="UN-SEC.LOAN"/>
      <sheetName val="CASHBANK"/>
      <sheetName val="LOANS-ADV"/>
      <sheetName val="PROVISION"/>
      <sheetName val="OTHER INC."/>
      <sheetName val="FinishedTraded Goods"/>
      <sheetName val="Int &amp; Fin chgs"/>
      <sheetName val="Extord-schedule"/>
      <sheetName val="Purchases"/>
      <sheetName val="Trial Bal 280203"/>
      <sheetName val="Balance Sheet "/>
      <sheetName val="Monthly exp"/>
      <sheetName val="Billing Data"/>
      <sheetName val="WIP 280203"/>
      <sheetName val="TB07"/>
      <sheetName val="TB06"/>
      <sheetName val="TB05"/>
      <sheetName val="TB04"/>
      <sheetName val="TB03"/>
      <sheetName val="EPS"/>
      <sheetName val="IT Depn "/>
      <sheetName val="depre logic"/>
      <sheetName val="far pivot"/>
      <sheetName val="Fareg"/>
      <sheetName val="cap commitment"/>
      <sheetName val="DF"/>
      <sheetName val="AR"/>
      <sheetName val="AP"/>
      <sheetName val="abst _2_"/>
      <sheetName val="IBM C BLOCK"/>
      <sheetName val="fidelity"/>
      <sheetName val="IBM D BLOCK"/>
      <sheetName val="cherryhill"/>
      <sheetName val="anz"/>
      <sheetName val="Campus"/>
      <sheetName val="Pine Valley"/>
      <sheetName val="24 bar 7"/>
      <sheetName val="COVANSYS"/>
      <sheetName val="Signature"/>
      <sheetName val="Netapps"/>
      <sheetName val="EGL-FOODCOURT"/>
      <sheetName val="IBM C Block Fitout"/>
      <sheetName val="IBM D Block Fitout"/>
      <sheetName val="24bar7 (ICON)"/>
      <sheetName val="24bar7 phase 2"/>
      <sheetName val="LG Soft Fitout"/>
      <sheetName val="kirby"/>
      <sheetName val="kirby Gs"/>
      <sheetName val="ibm1"/>
      <sheetName val="ibm2"/>
      <sheetName val="ibm3"/>
      <sheetName val="AppA1-1"/>
      <sheetName val="AppA1-2"/>
      <sheetName val="AppA2-1"/>
      <sheetName val="AppA2-2"/>
      <sheetName val="AppA3"/>
      <sheetName val="AppA4"/>
      <sheetName val="ES1"/>
      <sheetName val="ES2"/>
      <sheetName val="ES3"/>
      <sheetName val="ES4"/>
      <sheetName val="ES1 (2)"/>
      <sheetName val="ES3 (2)"/>
      <sheetName val="ES5"/>
      <sheetName val="ES6"/>
      <sheetName val="ES7"/>
      <sheetName val="PB"/>
      <sheetName val="P.CTN"/>
      <sheetName val="Total PL"/>
      <sheetName val="F-1(KL)"/>
      <sheetName val="F-2(KL)"/>
      <sheetName val="F-3(KL)"/>
      <sheetName val="F-4(KL)"/>
      <sheetName val="F-5(KL)"/>
      <sheetName val="F-22(KL)"/>
      <sheetName val="AP110"/>
      <sheetName val="A(KL)"/>
      <sheetName val="L(KL)"/>
      <sheetName val="M-MM(KL)"/>
      <sheetName val="N(KL)"/>
      <sheetName val="U(KL)"/>
      <sheetName val="U-1(KL)"/>
      <sheetName val="U-disclosure(KL)"/>
      <sheetName val="CC(KL)"/>
      <sheetName val="30(KL)"/>
      <sheetName val="Cost centre expenditure"/>
      <sheetName val="Interim --&gt; Top"/>
      <sheetName val="U-2_Sales Analysis"/>
      <sheetName val="U-1l2_Overall AR"/>
      <sheetName val="FF-3"/>
      <sheetName val="F-3"/>
      <sheetName val="F-5"/>
      <sheetName val="F-11"/>
      <sheetName val="F-11a"/>
      <sheetName val="F-22"/>
      <sheetName val="B-40"/>
      <sheetName val="B-50"/>
      <sheetName val="U "/>
      <sheetName val="U-10"/>
      <sheetName val="U-30"/>
      <sheetName val="BB-30"/>
      <sheetName val="CC-30"/>
      <sheetName val="FF-1"/>
      <sheetName val="FF-2"/>
      <sheetName val="FF-4"/>
      <sheetName val="FF-4a"/>
      <sheetName val="FF-5"/>
      <sheetName val="FF-6"/>
      <sheetName val="FF-7"/>
      <sheetName val="FF-8"/>
      <sheetName val="DD-10"/>
      <sheetName val="FF-21(a)"/>
      <sheetName val="BPR"/>
      <sheetName val="F7wkg"/>
      <sheetName val="BPR balance sheet"/>
      <sheetName val="BPR profit &amp; loss"/>
      <sheetName val="BPR BS analysis"/>
      <sheetName val="BPR PL analysis"/>
      <sheetName val="A-22"/>
      <sheetName val="B-1"/>
      <sheetName val="C-1"/>
      <sheetName val="U"/>
      <sheetName val="U-100"/>
      <sheetName val="FF-10"/>
      <sheetName val="FF-20"/>
      <sheetName val="CA"/>
      <sheetName val="FF-22(hp)"/>
      <sheetName val="FF-23(d)"/>
      <sheetName val="FF-30"/>
      <sheetName val="FF-31"/>
      <sheetName val="FF-40"/>
      <sheetName val="PP"/>
      <sheetName val="PP(spare)"/>
      <sheetName val="PP-20"/>
      <sheetName val="BB"/>
      <sheetName val="BB-1"/>
      <sheetName val="MM"/>
      <sheetName val="NN-12"/>
      <sheetName val="PP-30"/>
      <sheetName val="PP-31"/>
      <sheetName val="PP-40"/>
      <sheetName val="BPR-1"/>
      <sheetName val="B-30"/>
      <sheetName val="U-1 "/>
      <sheetName val="KK"/>
      <sheetName val="M&amp;MM"/>
      <sheetName val="NN"/>
      <sheetName val="sales cut off"/>
      <sheetName val="purchase cut off"/>
      <sheetName val="Hypothesis"/>
      <sheetName val="Profitability Analysis"/>
      <sheetName val="FSA"/>
      <sheetName val="F-1&amp;2"/>
      <sheetName val="CF1"/>
      <sheetName val="Purch cut off"/>
      <sheetName val="M&amp;MM-10"/>
      <sheetName val="pp-1"/>
      <sheetName val="40 (2)"/>
      <sheetName val="50 (2)"/>
      <sheetName val="BIF-collect"/>
      <sheetName val="BIF-OR"/>
      <sheetName val="Future"/>
      <sheetName val="Attachment"/>
      <sheetName val="30 "/>
      <sheetName val="Recovered_Sheet1"/>
      <sheetName val="Consol adjustments"/>
      <sheetName val="Goodwill"/>
      <sheetName val="Financial stats"/>
      <sheetName val="Segment - 2002 (new)"/>
      <sheetName val="Segment - 2002"/>
      <sheetName val="Changes in equity"/>
      <sheetName val="Inter-co"/>
      <sheetName val="Inter-co(subsidiary)"/>
      <sheetName val="MI"/>
      <sheetName val="FA-detailed"/>
      <sheetName val="P&amp;L-disclosure(2002)"/>
      <sheetName val="P&amp;L disclosure(2001)"/>
      <sheetName val="Cash flow -2001"/>
      <sheetName val="Consol cashflow"/>
      <sheetName val="URP"/>
      <sheetName val="Dev Expenditure"/>
      <sheetName val="CF-1 2-unused"/>
      <sheetName val="Associate"/>
      <sheetName val="FA movement "/>
      <sheetName val="FA-summary"/>
      <sheetName val="CF-13"/>
      <sheetName val="CF-10-unused"/>
      <sheetName val="CF-11- unused"/>
      <sheetName val="FACON- unused"/>
      <sheetName val="CF-3 1999 - unused"/>
      <sheetName val="CF-22- unused"/>
      <sheetName val="Sheet1- unused"/>
      <sheetName val="bhb0603"/>
      <sheetName val="OS"/>
      <sheetName val="BPR-PL "/>
      <sheetName val="BPR-BS"/>
      <sheetName val="F-1,2"/>
      <sheetName val="F-99"/>
      <sheetName val="A-1"/>
      <sheetName val="B-2"/>
      <sheetName val="B-3"/>
      <sheetName val="L-2"/>
      <sheetName val="M MM "/>
      <sheetName val="U dis"/>
      <sheetName val="U-1"/>
      <sheetName val="U-3"/>
      <sheetName val="U-4"/>
      <sheetName val="BB-2"/>
      <sheetName val="BB-10"/>
      <sheetName val="BB-17"/>
      <sheetName val="FIN297"/>
      <sheetName val="DD"/>
      <sheetName val="DD-1"/>
      <sheetName val="FF-4(a)"/>
      <sheetName val="10,20"/>
      <sheetName val="10-1"/>
      <sheetName val="Bank Rec review"/>
      <sheetName val="A-2"/>
      <sheetName val="C-10"/>
      <sheetName val="NRV-1"/>
      <sheetName val="NRV-2"/>
      <sheetName val="N-10"/>
      <sheetName val="N-11"/>
      <sheetName val="N-12"/>
      <sheetName val="N-20"/>
      <sheetName val="AA-3"/>
      <sheetName val="CC-24"/>
      <sheetName val="CC-50"/>
      <sheetName val="dr"/>
      <sheetName val="auditor"/>
      <sheetName val="acs"/>
      <sheetName val="xxx"/>
      <sheetName val="accumdeprn"/>
      <sheetName val="addl cost"/>
      <sheetName val="dev_exp (2)"/>
      <sheetName val="dev_exp"/>
      <sheetName val="Addl Dev Exp"/>
      <sheetName val="F-2 (2)"/>
      <sheetName val="CF-IS"/>
      <sheetName val="CF-SCE"/>
      <sheetName val="DIVIDENDS"/>
      <sheetName val="Profit anal"/>
      <sheetName val="F-1l F-2"/>
      <sheetName val="Statement of Equity"/>
      <sheetName val="5 Analysis"/>
      <sheetName val="   Contents"/>
      <sheetName val="1 LeadSchedule"/>
      <sheetName val="2 Sec108"/>
      <sheetName val="3 P&amp;L - 4 Op.Exp"/>
      <sheetName val="3A Turnover 3B COS"/>
      <sheetName val="   Directors"/>
      <sheetName val="Shareholders"/>
      <sheetName val="Dividend"/>
      <sheetName val="ITA-RA"/>
      <sheetName val="Int-rest"/>
      <sheetName val="OTHER (2)"/>
      <sheetName val="Company Info"/>
      <sheetName val="Summary of Fixed Assets"/>
      <sheetName val="Disposals"/>
      <sheetName val="Hire Purchase"/>
      <sheetName val="Lease"/>
      <sheetName val="Controlled Transfer"/>
      <sheetName val="CA Comp"/>
      <sheetName val="IBA Comp "/>
      <sheetName val="FSL"/>
      <sheetName val="F-7B"/>
      <sheetName val="B-1."/>
      <sheetName val="U-2"/>
      <sheetName val="20-1"/>
      <sheetName val="20-2"/>
      <sheetName val="30-1"/>
      <sheetName val="30-2"/>
      <sheetName val="30(old)"/>
      <sheetName val="F-8-20-1"/>
      <sheetName val="TB-gl"/>
      <sheetName val="gl"/>
      <sheetName val="OSM"/>
      <sheetName val="AWPs Template"/>
      <sheetName val="A2-1 CLA"/>
      <sheetName val="A2-2 RJE"/>
      <sheetName val="A2-3 SAD"/>
      <sheetName val="A3"/>
      <sheetName val="A8"/>
      <sheetName val="Review Recon"/>
      <sheetName val="Review Cash book"/>
      <sheetName val="E1"/>
      <sheetName val="E3 Recoverability"/>
      <sheetName val="E-1_Recoverability"/>
      <sheetName val="E-2"/>
      <sheetName val="I"/>
      <sheetName val="J"/>
      <sheetName val="J-1 OSM"/>
      <sheetName val="J1 Devt costs breakdown"/>
      <sheetName val="J2 Budget &amp; Att profit"/>
      <sheetName val="J3 Actual 04"/>
      <sheetName val="J4  Lots sold report CHD"/>
      <sheetName val="J-1-1_Commission"/>
      <sheetName val="Recog Prof"/>
      <sheetName val="J-consol sv11"/>
      <sheetName val="J 1-1(2)"/>
      <sheetName val="Unrecorded"/>
      <sheetName val="O-1_Prov.Tax-2004"/>
      <sheetName val="Capital allowance"/>
      <sheetName val="P"/>
      <sheetName val="P-1"/>
      <sheetName val="P1"/>
      <sheetName val="P2A"/>
      <sheetName val="P2B"/>
      <sheetName val="P3A"/>
      <sheetName val="P3B"/>
      <sheetName val="P3C"/>
      <sheetName val="U-5"/>
      <sheetName val="U-6"/>
      <sheetName val="U1 Salary resonableness"/>
      <sheetName val="U1_Rental"/>
      <sheetName val="U2_Total Salary"/>
      <sheetName val="CHSB Salary Allocation Summary"/>
      <sheetName val="MegaPalm salary Allocation"/>
      <sheetName val="U4_RCSLS Interest"/>
      <sheetName val="E-2_Recognition of sales 03 "/>
      <sheetName val="J-5_Pre-acq dev cost alloc 03"/>
      <sheetName val="J-3_Bgt 03"/>
      <sheetName val="J-2_% of compl_Final 03"/>
      <sheetName val="J-3_Puan Sri Comm 03"/>
      <sheetName val="J-4_Rebate reasona03"/>
      <sheetName val="Listing of CNs 03"/>
      <sheetName val="Fees 03"/>
      <sheetName val="F-1 F-2"/>
      <sheetName val="B "/>
      <sheetName val="B-4"/>
      <sheetName val="U-disc"/>
      <sheetName val="BB-5"/>
      <sheetName val="CC-3"/>
      <sheetName val="20 30"/>
      <sheetName val="70 "/>
      <sheetName val="MCMD95"/>
      <sheetName val="GL --&gt; Interim"/>
      <sheetName val="Top Summary"/>
      <sheetName val="GL Input Validations"/>
      <sheetName val="Scratchpad"/>
      <sheetName val="14 Column"/>
      <sheetName val="7 Column"/>
      <sheetName val="Direct Report"/>
      <sheetName val="Dtr Rpt - 1 - 3"/>
      <sheetName val="Dtrs stmt - 4"/>
      <sheetName val="Aud Rpt - 5"/>
      <sheetName val="P&amp;L - 6"/>
      <sheetName val="BS - 7"/>
      <sheetName val="Equity - 8"/>
      <sheetName val="CF - 9"/>
      <sheetName val="Notes - 10 - 12"/>
      <sheetName val="Sch A"/>
      <sheetName val="Notes 2"/>
      <sheetName val="cashflowcomp"/>
      <sheetName val="cashflowcomp (2)"/>
      <sheetName val="A2l2"/>
      <sheetName val="OS list"/>
      <sheetName val="A3l1"/>
      <sheetName val="A3l1-1"/>
      <sheetName val="A2l1-RJE"/>
      <sheetName val="A2l2-CLA"/>
      <sheetName val="A2l3-SAD"/>
      <sheetName val="C8"/>
      <sheetName val="EC"/>
      <sheetName val="E1l1"/>
      <sheetName val="E7"/>
      <sheetName val="F2"/>
      <sheetName val="F6"/>
      <sheetName val="G1"/>
      <sheetName val="G2"/>
      <sheetName val="G4"/>
      <sheetName val="H1"/>
      <sheetName val="IA"/>
      <sheetName val="K3"/>
      <sheetName val="K3l1"/>
      <sheetName val="K4"/>
      <sheetName val="K5"/>
      <sheetName val="K6"/>
      <sheetName val="K7"/>
      <sheetName val="N1"/>
      <sheetName val="N2"/>
      <sheetName val="N8"/>
      <sheetName val="N9"/>
      <sheetName val="OA"/>
      <sheetName val="O1"/>
      <sheetName val="O2-CA"/>
      <sheetName val="O3-Disposal"/>
      <sheetName val="O4"/>
      <sheetName val="Pl1"/>
      <sheetName val="P1l2"/>
      <sheetName val="R1-Sch I"/>
      <sheetName val="R2-Sch IIa"/>
      <sheetName val="R3-Sch IIb"/>
      <sheetName val="R4-Sch III"/>
      <sheetName val="R5-NQA04"/>
      <sheetName val="R6-NQA03"/>
      <sheetName val="R1l1"/>
      <sheetName val="R1l2"/>
      <sheetName val="SRM(final)"/>
      <sheetName val="SAD(not used)"/>
      <sheetName val="RJE(not used)"/>
      <sheetName val="A3-1l2"/>
      <sheetName val="A3|3"/>
      <sheetName val="E-2(not used)"/>
      <sheetName val="K(disclosure)"/>
      <sheetName val="K (2)"/>
      <sheetName val="K1-DepnReasonablenessTest"/>
      <sheetName val="N2 Prov for bonus(final)"/>
      <sheetName val="N3 Prov for audit fee(final)"/>
      <sheetName val="N4"/>
      <sheetName val="N5(final)"/>
      <sheetName val="O(final)"/>
      <sheetName val="O1(final)"/>
      <sheetName val="O2(final)"/>
      <sheetName val="R(final)"/>
      <sheetName val="R1(final)"/>
      <sheetName val="R2(final)"/>
      <sheetName val="UA-Disclosure items(final)"/>
      <sheetName val="U10|20"/>
      <sheetName val="U10|1"/>
      <sheetName val="U20|1"/>
      <sheetName val="Purchases cut off"/>
      <sheetName val="Payroll analysis(final)"/>
      <sheetName val="EPF(final)"/>
      <sheetName val="U-70"/>
      <sheetName val="PreM'sia(info)"/>
      <sheetName val="PreBrunei(info) (2)"/>
      <sheetName val="PreBrunei(info)"/>
      <sheetName val="F.G6-1 "/>
      <sheetName val="F.G6-2"/>
      <sheetName val="F.G7-1"/>
      <sheetName val="F.G7-2"/>
      <sheetName val="F.G8-1 "/>
      <sheetName val="F.G8-2"/>
      <sheetName val="Com(Brunei)"/>
      <sheetName val="Com(M'sia)"/>
      <sheetName val="H-lead"/>
      <sheetName val="H1_MGS"/>
      <sheetName val="H2_Cagamas"/>
      <sheetName val="H3_Debentures"/>
      <sheetName val="H4_Quoted Shares"/>
      <sheetName val="revised high demand"/>
      <sheetName val="BB-1 (2)"/>
      <sheetName val="A2-5"/>
      <sheetName val="A2-2"/>
      <sheetName val="Provision DD"/>
      <sheetName val="A8-2"/>
      <sheetName val="A8-5"/>
      <sheetName val="Form EYP 1"/>
      <sheetName val="FS - 1"/>
      <sheetName val="FS - 2"/>
      <sheetName val="FS - 3"/>
      <sheetName val="C2 FD"/>
      <sheetName val="G2-1 "/>
      <sheetName val="K1-2 Policy"/>
      <sheetName val="N7Accrual"/>
      <sheetName val="Q1-1"/>
      <sheetName val="U1income statm"/>
      <sheetName val="u1ar"/>
      <sheetName val="U2direct cost"/>
      <sheetName val="U3 fees reasonable"/>
      <sheetName val="U4 EPF &amp;staff"/>
      <sheetName val="U1 (2)"/>
      <sheetName val="U3 fees reasonable (2)"/>
      <sheetName val="U4 EPF &amp;staff (2)"/>
      <sheetName val="Capital Allowances"/>
      <sheetName val="PL Mapping"/>
      <sheetName val="download 06022002"/>
      <sheetName val="Tabelle3"/>
      <sheetName val="MV INS &amp; R.TAX EXP LIST"/>
      <sheetName val="EQMT INS EXP LIST"/>
      <sheetName val="PREPAID-INS,RTAX"/>
      <sheetName val="3 P&amp;L - 3A Op.Exp"/>
      <sheetName val="4 Analysis"/>
      <sheetName val="M, MM"/>
      <sheetName val=" BB-2"/>
      <sheetName val="CC-1"/>
      <sheetName val="CC-2"/>
      <sheetName val="CC-3-1"/>
      <sheetName val="PP-2"/>
      <sheetName val="RCD 5- (APPENDIX 1)"/>
      <sheetName val="k-Discl"/>
      <sheetName val="DM"/>
      <sheetName val="LABOUR,SUB-CON,LEASE"/>
      <sheetName val="ADM&amp; OHH INCOME"/>
      <sheetName val="S.OH"/>
      <sheetName val="BPR-Bloom"/>
      <sheetName val="F-4l5"/>
      <sheetName val="UA"/>
      <sheetName val="stmt of equity"/>
      <sheetName val="auditors' report"/>
      <sheetName val="Attach"/>
      <sheetName val="Hypo"/>
      <sheetName val="AP110 sup"/>
      <sheetName val="AP110sup"/>
      <sheetName val="FF "/>
      <sheetName val="FF-2 (1)"/>
      <sheetName val="FF-2 (2)"/>
      <sheetName val="FF-2 (3)"/>
      <sheetName val="KK-1"/>
      <sheetName val="MM-1"/>
      <sheetName val="MM-10"/>
      <sheetName val="NN-1"/>
      <sheetName val="Payroll"/>
      <sheetName val="U dis (3)"/>
      <sheetName val="U dis (2)"/>
      <sheetName val="F-1,2 (2)"/>
      <sheetName val="F-3 (2)"/>
      <sheetName val="F-22 (2)"/>
      <sheetName val="F-1,2 (3)"/>
      <sheetName val="F-3 (3)"/>
      <sheetName val="F-22 (3)"/>
      <sheetName val="CF-4 "/>
      <sheetName val="CF-1,2"/>
      <sheetName val="CF-3"/>
      <sheetName val="CF-4"/>
      <sheetName val="ccf"/>
      <sheetName val="A5l1"/>
      <sheetName val="PPE"/>
      <sheetName val="(U3-2) Realised forex loss"/>
      <sheetName val="(U3) Unrealised forex gain-loss"/>
      <sheetName val="(U3-1) Realised forex gain"/>
      <sheetName val="**"/>
      <sheetName val="CF-1"/>
      <sheetName val="CF-2"/>
      <sheetName val="BPR - Conclusion"/>
      <sheetName val="F-1l2"/>
      <sheetName val="F-8(FSA)"/>
      <sheetName val="F-9c"/>
      <sheetName val="F-21"/>
      <sheetName val="RCD-1-1"/>
      <sheetName val="C-5"/>
      <sheetName val="C-6"/>
      <sheetName val="C-6a"/>
      <sheetName val="M MM"/>
      <sheetName val="Pnl-10"/>
      <sheetName val="10-2"/>
      <sheetName val="30-Note"/>
      <sheetName val="30a"/>
      <sheetName val="Pg7"/>
      <sheetName val="SumV2"/>
      <sheetName val="WRAP"/>
      <sheetName val="Pg8"/>
      <sheetName val="Actvs Bud"/>
      <sheetName val="Pg15"/>
      <sheetName val="Current Year"/>
      <sheetName val="Pg11"/>
      <sheetName val="OHDcom"/>
      <sheetName val="SRM"/>
      <sheetName val="A6-1l1"/>
      <sheetName val="A6-1l2"/>
      <sheetName val="A3-1"/>
      <sheetName val="A3-3"/>
      <sheetName val="A3-7"/>
      <sheetName val="E "/>
      <sheetName val="F "/>
      <sheetName val="G "/>
      <sheetName val="K-1 "/>
      <sheetName val="N-1"/>
      <sheetName val="O-1"/>
      <sheetName val="U1"/>
      <sheetName val="U1-1"/>
      <sheetName val="U2"/>
      <sheetName val="Flash_"/>
      <sheetName val="P_&amp;_L"/>
      <sheetName val="PL_"/>
      <sheetName val="VARIANCE_ANALYSIS"/>
      <sheetName val="VAR_-_ACT_VS_BUD"/>
      <sheetName val="_ACT_VS_BUD_WORKINGS(YTD)_"/>
      <sheetName val="_ACT_VS_PR_YEA_WORKINGS(MONTH)_"/>
      <sheetName val="_ACT_VS_BUD_WORKINGS(MONTH)_"/>
      <sheetName val="VAR_-_ACT_VS_BUD_WORKINGS"/>
      <sheetName val="VAR_-_PREV_YR_VS_ACT"/>
      <sheetName val="VAR_-_WORKINGS_PREV_YR_VS_ACT"/>
      <sheetName val="exp_"/>
      <sheetName val="grist_comp"/>
      <sheetName val="RM_CONS"/>
      <sheetName val="RM_CONS_YTD"/>
      <sheetName val="CHEM_CONS"/>
      <sheetName val="CHEM_CONS_YTD"/>
      <sheetName val="PM_CONS"/>
      <sheetName val="PM_CONS_YTD"/>
      <sheetName val="consumption_1_2003"/>
      <sheetName val="WIP_workings"/>
      <sheetName val="SALES_-monthly"/>
      <sheetName val="OTHER_INCOME"/>
      <sheetName val="Creditor_s"/>
      <sheetName val="Debtors_(2)"/>
      <sheetName val="_Creditors"/>
      <sheetName val="cost_sheet_based_on_brew"/>
      <sheetName val="COST_SHEET"/>
      <sheetName val="Cost_sheet_based_on_brews_YTD"/>
      <sheetName val="CL_STOCK"/>
      <sheetName val="COST_SHEET_YTD"/>
      <sheetName val="monthly_exp_"/>
      <sheetName val="monthly__pl_01-02"/>
      <sheetName val="Monthly_pl"/>
      <sheetName val="DEC_WAGES_"/>
      <sheetName val="DEC__EXP_"/>
      <sheetName val="Cash_Flow"/>
      <sheetName val="Creditors_"/>
      <sheetName val="Stock_Statement"/>
      <sheetName val="ytd_adj"/>
      <sheetName val="Reco_YTD_SEPT_02"/>
      <sheetName val="Exp-YTD_SEPT__02"/>
      <sheetName val="Int,Salary_YTD_SEPT__02"/>
      <sheetName val="TRIAL_BALANCE"/>
      <sheetName val="Flash_1"/>
      <sheetName val="P_&amp;_L1"/>
      <sheetName val="PL_1"/>
      <sheetName val="VARIANCE_ANALYSIS1"/>
      <sheetName val="VAR_-_ACT_VS_BUD1"/>
      <sheetName val="_ACT_VS_BUD_WORKINGS(YTD)_1"/>
      <sheetName val="_ACT_VS_PR_YEA_WORKINGS(MONTH)1"/>
      <sheetName val="_ACT_VS_BUD_WORKINGS(MONTH)_1"/>
      <sheetName val="VAR_-_ACT_VS_BUD_WORKINGS1"/>
      <sheetName val="VAR_-_PREV_YR_VS_ACT1"/>
      <sheetName val="VAR_-_WORKINGS_PREV_YR_VS_ACT1"/>
      <sheetName val="exp_1"/>
      <sheetName val="grist_comp1"/>
      <sheetName val="RM_CONS1"/>
      <sheetName val="RM_CONS_YTD1"/>
      <sheetName val="CHEM_CONS1"/>
      <sheetName val="CHEM_CONS_YTD1"/>
      <sheetName val="PM_CONS1"/>
      <sheetName val="PM_CONS_YTD1"/>
      <sheetName val="consumption_1_20031"/>
      <sheetName val="WIP_workings1"/>
      <sheetName val="SALES_-monthly1"/>
      <sheetName val="OTHER_INCOME1"/>
      <sheetName val="Creditor_s1"/>
      <sheetName val="Debtors_(2)1"/>
      <sheetName val="_Creditors1"/>
      <sheetName val="cost_sheet_based_on_brew1"/>
      <sheetName val="COST_SHEET1"/>
      <sheetName val="Cost_sheet_based_on_brews_YTD1"/>
      <sheetName val="CL_STOCK1"/>
      <sheetName val="COST_SHEET_YTD1"/>
      <sheetName val="monthly_exp_1"/>
      <sheetName val="monthly__pl_01-021"/>
      <sheetName val="Monthly_pl1"/>
      <sheetName val="DEC_WAGES_1"/>
      <sheetName val="DEC__EXP_1"/>
      <sheetName val="Cash_Flow1"/>
      <sheetName val="Creditors_1"/>
      <sheetName val="Stock_Statement1"/>
      <sheetName val="ytd_adj1"/>
      <sheetName val="Reco_YTD_SEPT_021"/>
      <sheetName val="Exp-YTD_SEPT__021"/>
      <sheetName val="Int,Salary_YTD_SEPT__021"/>
      <sheetName val="TRIAL_BALANCE1"/>
      <sheetName val="Ack "/>
      <sheetName val="Page8 "/>
      <sheetName val="Page10 "/>
      <sheetName val="Re_grouped"/>
      <sheetName val="Original_format"/>
      <sheetName val="Re_grouped_(2)"/>
      <sheetName val="Re_grouped1"/>
      <sheetName val="Original_format1"/>
      <sheetName val="Re_grouped_(2)1"/>
      <sheetName val="Re grouped"/>
      <sheetName val="Original format"/>
      <sheetName val="Re grouped (2)"/>
      <sheetName val="Page1-New"/>
      <sheetName val="SubSchedules"/>
      <sheetName val="Cons&amp;_Cl_Stk"/>
      <sheetName val="Drs_&amp;_Crs"/>
      <sheetName val="DepotTB"/>
      <sheetName val="related"/>
      <sheetName val="Cons&amp;_Cl_Stk1"/>
      <sheetName val="Drs_&amp;_Crs1"/>
      <sheetName val="Cons&amp; Cl Stk"/>
      <sheetName val="Drs &amp; Crs"/>
      <sheetName val="c0-1"/>
      <sheetName val="8-9"/>
      <sheetName val="9-0"/>
      <sheetName val="0-1"/>
      <sheetName val="301-2"/>
      <sheetName val="c1-2"/>
      <sheetName val="1-2"/>
      <sheetName val="c2-3"/>
      <sheetName val="2-3"/>
      <sheetName val="NBJ"/>
      <sheetName val="s9-0"/>
      <sheetName val="s0-1"/>
      <sheetName val="s1-2"/>
      <sheetName val="s2-3"/>
      <sheetName val="medical"/>
      <sheetName val="FORM10BA"/>
      <sheetName val="P-1 "/>
      <sheetName val="Sebtion 1 SumMary"/>
      <sheetName val="DLA Standard Cost Report1"/>
      <sheetName val="Macro custom function"/>
      <sheetName val="Bill-AAC_old"/>
      <sheetName val="Cat A Change Control"/>
      <sheetName val="sort2"/>
      <sheetName val="LMP"/>
      <sheetName val="Deduction of assets"/>
      <sheetName val="1st flr"/>
      <sheetName val="Capex - Hry"/>
      <sheetName val="\TCS, NAGPUR-MANJIRI C\PROGRESS"/>
      <sheetName val="Project Plan - WWW"/>
      <sheetName val="Sun E Type"/>
      <sheetName val="SUMRY"/>
      <sheetName val="PrintManager"/>
      <sheetName val="Data-Month"/>
      <sheetName val="Order Info"/>
      <sheetName val="Scope Reconciliation"/>
      <sheetName val="Mar09"/>
      <sheetName val="FITZ MORT 94"/>
      <sheetName val="tower"/>
      <sheetName val="DLA%20Standard%20Cost%20Report1"/>
      <sheetName val="Lowside"/>
      <sheetName val="WORK"/>
      <sheetName val="PARAMETRES"/>
      <sheetName val="P&amp;L - AD"/>
      <sheetName val="目录"/>
      <sheetName val="Adimi bldg"/>
      <sheetName val="Fuel Regu Station"/>
      <sheetName val="verrous"/>
      <sheetName val="PDF_Front"/>
      <sheetName val="Simple_Letter"/>
      <sheetName val="Overall_Summary"/>
      <sheetName val="CSI_Summary"/>
      <sheetName val="Section_1_Areas"/>
      <sheetName val="Section_1_Summary"/>
      <sheetName val="Section_1"/>
      <sheetName val="Section_2_Areas"/>
      <sheetName val="Section_2_Summary"/>
      <sheetName val="Section_2"/>
      <sheetName val="Section_3_Areas"/>
      <sheetName val="Section_3_Summary"/>
      <sheetName val="Section_3"/>
      <sheetName val="Section_4_Areas"/>
      <sheetName val="Section_4_Summary"/>
      <sheetName val="Section_4"/>
      <sheetName val="Section_5_Areas"/>
      <sheetName val="Section_5_Summary"/>
      <sheetName val="Section_5"/>
      <sheetName val="Sitework_Areas"/>
      <sheetName val="Section_6_Areas"/>
      <sheetName val="Section_6_Summary"/>
      <sheetName val="Section_6"/>
      <sheetName val="Sitework_Summary"/>
      <sheetName val="Comparison_Summary"/>
      <sheetName val="Salient_Features"/>
      <sheetName val="IDC_AHK_"/>
      <sheetName val="BOQ_Direct_selling_cost"/>
      <sheetName val="Monthwise_breakup"/>
      <sheetName val="Reinf_Analy"/>
      <sheetName val="Power_anal"/>
      <sheetName val="SHEET_1"/>
      <sheetName val="Sebtion_1_SumMary"/>
      <sheetName val="DLA_Standard_Cost_Report1"/>
      <sheetName val="IO_List"/>
      <sheetName val="Macro_custom_function"/>
      <sheetName val="Staff_Acco_"/>
      <sheetName val="Cat_A_Change_Control"/>
      <sheetName val="Layer_Table"/>
      <sheetName val="Pacakges_split"/>
      <sheetName val="Basement_Budget"/>
      <sheetName val="Civil_Works"/>
      <sheetName val="Deduction_of_assets"/>
      <sheetName val="schedule_nos"/>
      <sheetName val="Stress_Calculation"/>
      <sheetName val="DEPTH_CHART_(ORR)_L_S_"/>
      <sheetName val="Name_List"/>
      <sheetName val="Driveway_Beams"/>
      <sheetName val="Contract_Night_Staff"/>
      <sheetName val="Contract_Day_Staff"/>
      <sheetName val="Day_Shift"/>
      <sheetName val="Night_Shift"/>
      <sheetName val="RCC,Ret__Wall"/>
      <sheetName val="Cashflow_projection"/>
      <sheetName val="1st_flr"/>
      <sheetName val="Total Quote"/>
      <sheetName val="Sch-3"/>
      <sheetName val="sc-mar2000"/>
      <sheetName val="óc-sepVdec99"/>
      <sheetName val="PC Master List"/>
      <sheetName val="Parameters"/>
      <sheetName val="PLGroupings"/>
      <sheetName val="Structure Bills Qty"/>
      <sheetName val="run"/>
      <sheetName val="Data Forecast"/>
      <sheetName val="환율"/>
      <sheetName val="Master Data Sheet"/>
      <sheetName val="Cement recon."/>
      <sheetName val="Conc&amp;steel-assets"/>
      <sheetName val="datatable"/>
      <sheetName val="Labour_productivity"/>
      <sheetName val="Capex_-_Hry"/>
      <sheetName val="LEVEL_SHEET"/>
      <sheetName val="Fin_Sum"/>
      <sheetName val="1st_Slab"/>
      <sheetName val="Order_Info"/>
      <sheetName val="Scope_Reconciliation"/>
      <sheetName val="Sun_E_Type"/>
      <sheetName val="As_per_PCA"/>
      <sheetName val="FITZ_MORT_94"/>
      <sheetName val="BLOCK-A_(MEA_SHEET)"/>
      <sheetName val="Project_Plan_-_WWW"/>
      <sheetName val="Approved_MTD_Proj_#'s"/>
      <sheetName val="Project_Budget_Worksheet"/>
      <sheetName val="GF_Columns"/>
      <sheetName val="P&amp;L_-_AD"/>
      <sheetName val="Sheet3_(2)"/>
      <sheetName val="\TCS,_NAGPUR-MANJIRI_C\PROGRESS"/>
      <sheetName val="Cement_recon_"/>
      <sheetName val="DETAILED__BOQ"/>
      <sheetName val="Deprec_"/>
      <sheetName val="Item-_Compact"/>
      <sheetName val="PC_Master_List"/>
      <sheetName val="Structure_Bills_Qty"/>
      <sheetName val="BASIS_-DEC_08"/>
      <sheetName val="MN_T_B_"/>
      <sheetName val="Data_Forecast"/>
      <sheetName val="Master_Data_Sheet"/>
      <sheetName val="Data Entry"/>
      <sheetName val="Data Lists"/>
      <sheetName val="Monthly Return"/>
      <sheetName val="Age Analysis"/>
      <sheetName val="Bad Debts"/>
      <sheetName val="Generate Mail-file"/>
      <sheetName val="Header"/>
      <sheetName val="Snapshot"/>
      <sheetName val="Rings Inventory"/>
      <sheetName val="Rings Working Capital"/>
      <sheetName val="Rings Headcount"/>
      <sheetName val="Rings CAPEX"/>
      <sheetName val="Rings Cash Flow"/>
      <sheetName val="StratPlan 2004_mathematics"/>
      <sheetName val="StratPlan 2004_variances"/>
      <sheetName val="StratPlan 2004_variances_€"/>
      <sheetName val="Comp to prior Strat"/>
      <sheetName val="StratPlan 2003"/>
      <sheetName val="Strat Plan "/>
      <sheetName val="StratPlan 2003_€"/>
      <sheetName val="Overview_SF"/>
      <sheetName val="prod-rest"/>
      <sheetName val="Productivity Graph"/>
      <sheetName val="Sales_HypStruktur_adj for IC"/>
      <sheetName val="Country Information"/>
      <sheetName val="Variance Analysis_2005_€"/>
      <sheetName val="Variance Analysis_extrapol_€"/>
      <sheetName val="Variance Analysis_2005_$"/>
      <sheetName val="ROHA"/>
      <sheetName val="Fixed Assets Check"/>
      <sheetName val="HC- Sal_Hour"/>
      <sheetName val="RING_EUR $"/>
      <sheetName val="RING_EUR €"/>
      <sheetName val="GEAUTOR_2005 by country"/>
      <sheetName val="Earnings Reconc LC"/>
      <sheetName val="FMTPEUR"/>
      <sheetName val="GEAUTRA"/>
      <sheetName val="FMTPTRA"/>
      <sheetName val="GEMACH"/>
      <sheetName val="GEGZIND"/>
      <sheetName val="GEGTRAD"/>
      <sheetName val="GARENOM"/>
      <sheetName val="GARENTR"/>
      <sheetName val="DESENZR"/>
      <sheetName val="SAPANRL"/>
      <sheetName val="SAPAEG"/>
      <sheetName val="FTLE"/>
      <sheetName val="RINSALE"/>
      <sheetName val="RINEUADJ"/>
      <sheetName val="ATCRING"/>
      <sheetName val="GARETS"/>
      <sheetName val="xxx4"/>
      <sheetName val="Capital Summary by Category"/>
      <sheetName val="xxx5"/>
      <sheetName val="GEAUTOR"/>
      <sheetName val="Overall Parameters"/>
      <sheetName val="Roll to 2001"/>
      <sheetName val="Roll to 2002"/>
      <sheetName val="Beyond 2002"/>
      <sheetName val="FAS Asset Roll"/>
      <sheetName val="sec 1"/>
      <sheetName val="sec 2"/>
      <sheetName val="sec 3"/>
      <sheetName val="sec 4"/>
      <sheetName val="sec 5"/>
      <sheetName val="Schedule 1"/>
      <sheetName val="Schedule 2"/>
      <sheetName val="Schedule 3"/>
      <sheetName val="Schedule 5"/>
      <sheetName val="Balance Confirmation"/>
      <sheetName val="Direction"/>
      <sheetName val="Vol-MfgRate"/>
      <sheetName val="DirLabor"/>
      <sheetName val="mcv recon"/>
      <sheetName val="mcv"/>
      <sheetName val="subctor"/>
      <sheetName val="Performance I"/>
      <sheetName val="Performance II"/>
      <sheetName val="brand cost"/>
      <sheetName val="Effy Restate"/>
      <sheetName val="mod3_a"/>
      <sheetName val="mod3"/>
      <sheetName val="mod2"/>
      <sheetName val="modified"/>
      <sheetName val="COST CTRS"/>
      <sheetName val="INP"/>
      <sheetName val="MSUM"/>
      <sheetName val="SAL_CHC"/>
      <sheetName val="T&amp;T"/>
      <sheetName val="SW"/>
      <sheetName val="HW"/>
      <sheetName val="PUR_SVC"/>
      <sheetName val="PRF_SVC"/>
      <sheetName val="TEL_COM"/>
      <sheetName val="OTH"/>
      <sheetName val="DA&amp;IC"/>
      <sheetName val="Additional"/>
      <sheetName val="Sept Exit"/>
      <sheetName val="Sept Fresh"/>
      <sheetName val="Debt"/>
      <sheetName val="Operations"/>
      <sheetName val="A1- EBITDA Roll"/>
      <sheetName val="A2 - Pension"/>
      <sheetName val="A3 - NNB"/>
      <sheetName val="A4 - NonSourcing"/>
      <sheetName val="A5-Sourcing"/>
      <sheetName val="B1-Cash Flow"/>
      <sheetName val="B2 - Debt"/>
      <sheetName val="B3 -  Debt Detail"/>
      <sheetName val="Term 1"/>
      <sheetName val="Term 2"/>
      <sheetName val="Term 3"/>
      <sheetName val="Term 4"/>
      <sheetName val="B4 - Ratios"/>
      <sheetName val="C1-OP Cash"/>
      <sheetName val="C2-Working Capital"/>
      <sheetName val="C3 - Cap Ex"/>
      <sheetName val="BU Scenarios"/>
      <sheetName val="Bolt-on"/>
      <sheetName val="Exit Dates"/>
      <sheetName val="C4-Taxes"/>
      <sheetName val="Bill #1"/>
      <sheetName val="Bill #2"/>
      <sheetName val="C5 -Changes"/>
      <sheetName val="Corp Tracking Schedules"/>
      <sheetName val="HYP Export"/>
      <sheetName val="HYP Summary"/>
      <sheetName val="TB Financials"/>
      <sheetName val="MFG Cost Analysis"/>
      <sheetName val="Pushdown"/>
      <sheetName val="# Summary"/>
      <sheetName val="# Run Rate"/>
      <sheetName val="# Sale Plan Summary"/>
      <sheetName val="# FMG GA Sale"/>
      <sheetName val="# Sale Plan Details"/>
      <sheetName val="# Sale value"/>
      <sheetName val="# Production Plan Summary"/>
      <sheetName val="# Raw Material Cost (SAP)"/>
      <sheetName val="# Material Comparision"/>
      <sheetName val="# Jobbing"/>
      <sheetName val="# Steel Rings"/>
      <sheetName val="# Hump Exp &amp; Coil Spr"/>
      <sheetName val="# Power Cost"/>
      <sheetName val="# Production Plan Details"/>
      <sheetName val="# Inter_Activity Trfr."/>
      <sheetName val="# Capacity"/>
      <sheetName val="# Raw Material _ Local Supply"/>
      <sheetName val="# Raw Material Rate_Domestic"/>
      <sheetName val="# Raw Material Rate_Imported"/>
      <sheetName val="# Primary Packing"/>
      <sheetName val="# Secondary Packing"/>
      <sheetName val="# Consumable-Foundry"/>
      <sheetName val="# Consumable-M-Shop"/>
      <sheetName val="# Consumable -Common"/>
      <sheetName val="# Inter-plant Receipt"/>
      <sheetName val="# Inter-plant Transfer"/>
      <sheetName val="# Inventory"/>
      <sheetName val="INDORAMA Group June 02"/>
      <sheetName val="contrcters"/>
      <sheetName val="BvAAI"/>
      <sheetName val="P2"/>
      <sheetName val="P3"/>
      <sheetName val="P4"/>
      <sheetName val="P5"/>
      <sheetName val="P6"/>
      <sheetName val="P7"/>
      <sheetName val="P8"/>
      <sheetName val="P9"/>
      <sheetName val="For Blue Book"/>
      <sheetName val="Avg Cost"/>
      <sheetName val="YTD Revenue"/>
      <sheetName val="Inputs AIR"/>
      <sheetName val="ML DRS"/>
      <sheetName val="QTD Budget"/>
      <sheetName val="MIS"/>
      <sheetName val="Monthly Budget"/>
      <sheetName val="CFS "/>
      <sheetName val="CF Adj"/>
      <sheetName val="BS(Revised)"/>
      <sheetName val="PL(revised)"/>
      <sheetName val="Note 2."/>
      <sheetName val="Note 4-5-6-7"/>
      <sheetName val="Note 8-9-10-11"/>
      <sheetName val="Note 12-13 FA console "/>
      <sheetName val="FA rental"/>
      <sheetName val="Note 15-16-17-18"/>
      <sheetName val="Note 19-20-21"/>
      <sheetName val="Note 22- 23"/>
      <sheetName val="Note 24 -28"/>
      <sheetName val="Note 25.3"/>
      <sheetName val="Others notes "/>
      <sheetName val="Related party note"/>
      <sheetName val="Related party working "/>
      <sheetName val="Loan summary"/>
      <sheetName val="comparative M-11"/>
      <sheetName val="March  2012 TB "/>
      <sheetName val="March 2011TB "/>
      <sheetName val="int in IHP"/>
      <sheetName val="Loans details &amp; intt"/>
      <sheetName val="Others details"/>
      <sheetName val="Tax status"/>
      <sheetName val="Deferred Tax New"/>
      <sheetName val="Tax Comp (IHP)"/>
      <sheetName val="Bifurcation of P&amp;L heads"/>
      <sheetName val="computation of deduction"/>
      <sheetName val="Normal provisons "/>
      <sheetName val="Revenue 801A"/>
      <sheetName val="MAT compuation "/>
      <sheetName val="payroll walk"/>
      <sheetName val="SEZ PB "/>
      <sheetName val="EPS "/>
      <sheetName val="Others details "/>
      <sheetName val="MD salary "/>
      <sheetName val="LRD loans &amp; Intt rate"/>
      <sheetName val="Intt Rate working - "/>
      <sheetName val="Tax workings"/>
      <sheetName val="GSG"/>
      <sheetName val="Led"/>
      <sheetName val="Cons-RPD"/>
      <sheetName val="RPD"/>
      <sheetName val="BFSL"/>
      <sheetName val="BFSL-11"/>
      <sheetName val="TB-Main"/>
      <sheetName val="DIL-BS"/>
      <sheetName val="DIL-PL"/>
      <sheetName val="CG"/>
      <sheetName val="Small cos"/>
      <sheetName val="Okhla"/>
      <sheetName val="POCM Cal"/>
      <sheetName val="S-FA"/>
      <sheetName val="Const"/>
      <sheetName val="Cons POCM"/>
      <sheetName val="TB-Cons"/>
      <sheetName val="Cons-Jindal"/>
      <sheetName val="Intt Inco_exp"/>
      <sheetName val="Jal"/>
      <sheetName val="AR-GL"/>
      <sheetName val="Variance"/>
      <sheetName val="Dep Sch"/>
      <sheetName val="Dep IT"/>
      <sheetName val="POCM "/>
      <sheetName val="Vari. Analy"/>
      <sheetName val="Dep. wo"/>
      <sheetName val="POCM-LCK"/>
      <sheetName val="CWIP-R"/>
      <sheetName val="HIGHLIGHTS"/>
      <sheetName val="mis - reports"/>
      <sheetName val="p&amp;l  "/>
      <sheetName val="PBIDT-GROUP"/>
      <sheetName val="Trend"/>
      <sheetName val="EMP-LOAN"/>
      <sheetName val="INCENTIVE-1"/>
      <sheetName val="INITIATIVE-SUMM"/>
      <sheetName val="CANTEEN-SUM"/>
      <sheetName val="HIRD_VEH"/>
      <sheetName val="PROFF"/>
      <sheetName val="HRD&amp;GS"/>
      <sheetName val="REBATE"/>
      <sheetName val="W.CAP"/>
      <sheetName val="STK OP.SUPPLIES"/>
      <sheetName val="STK.SPARES"/>
      <sheetName val="STK.SIP"/>
      <sheetName val="DISC.ROLL"/>
      <sheetName val="DR.BAL-HSM"/>
      <sheetName val="DR.BAL-SIP"/>
      <sheetName val="LEFT-EMP "/>
      <sheetName val="FREE ISSUE"/>
      <sheetName val="DRS COM"/>
      <sheetName val="SCHE-12-SIP"/>
      <sheetName val="SCH_12-HSM"/>
      <sheetName val="SCH13HSM"/>
      <sheetName val="SCH13SIP"/>
      <sheetName val="FUND REP"/>
      <sheetName val="IIL-IMIL"/>
      <sheetName val="Emp loan"/>
      <sheetName val="RECOVERY LIST"/>
      <sheetName val="INITIATIVES"/>
      <sheetName val="NMDC Porf"/>
      <sheetName val="ByProduct Summary"/>
      <sheetName val="FG Summary"/>
      <sheetName val="Allocation of MP"/>
      <sheetName val="Trail Run"/>
      <sheetName val="Pub"/>
      <sheetName val="PL-Print"/>
      <sheetName val="Fund Flow"/>
      <sheetName val="Sch - BS"/>
      <sheetName val="Sch - PL"/>
      <sheetName val="Sch 5"/>
      <sheetName val="Sch - 8"/>
      <sheetName val="Sch 6&amp;7"/>
      <sheetName val="Reclassification"/>
      <sheetName val="Tax Cal."/>
      <sheetName val="PL-CPP"/>
      <sheetName val="DTA"/>
      <sheetName val="PL Approach"/>
      <sheetName val="A03.2 SI Cash Flow"/>
      <sheetName val="JVs"/>
      <sheetName val="A03.2b"/>
      <sheetName val="A03.2c"/>
      <sheetName val="REI"/>
      <sheetName val="Indo-Tech "/>
      <sheetName val="Intangibles Amort Sched"/>
      <sheetName val="MOR-GAP"/>
      <sheetName val="BSHEET"/>
      <sheetName val="BCOST"/>
      <sheetName val="B COST DETAIL"/>
      <sheetName val="C&amp;B DETAIL"/>
      <sheetName val="ORDERS REPORT"/>
      <sheetName val="EMPLOYMENT"/>
      <sheetName val="AGENDA"/>
      <sheetName val="Task Breakdown"/>
      <sheetName val="Detailed Costs"/>
      <sheetName val="2 - RTU_HMI Eng"/>
      <sheetName val="3 - Instalation"/>
      <sheetName val="4 - Panels"/>
      <sheetName val="5 - RTU Parts"/>
      <sheetName val="6 - HMI"/>
      <sheetName val="7 - T&amp;L"/>
      <sheetName val="8 - Training"/>
      <sheetName val="9 - Transport"/>
      <sheetName val="10 - Import Taxes and Hedge"/>
      <sheetName val="11 - Spare Parts &amp; Tools"/>
      <sheetName val="12 - Special Development"/>
      <sheetName val="13 - Maintenance Agreement"/>
      <sheetName val="Price - Sheet"/>
      <sheetName val="A - Proposta"/>
      <sheetName val="B - Proposta"/>
      <sheetName val="C - Proposta"/>
      <sheetName val="Tabela de Preços"/>
      <sheetName val="Reduções de preço"/>
      <sheetName val="Cronograma de desembolso"/>
      <sheetName val="Cronograma de desembolso B"/>
      <sheetName val="5.1 - D20 Pricing - nao usar"/>
      <sheetName val="5.2 - D200 Pricing - nao usar"/>
      <sheetName val="5.3 - Redundant D200 nao usar"/>
      <sheetName val="QE31-Mar-10"/>
      <sheetName val="Bal Sheet"/>
      <sheetName val="Sch 1to4"/>
      <sheetName val="FA Sch 5"/>
      <sheetName val="Sch 6 Inv"/>
      <sheetName val="Inv Details"/>
      <sheetName val="Sch 7 CA"/>
      <sheetName val="Sch 7 LA, 8"/>
      <sheetName val="Sch 9,10,11"/>
      <sheetName val="Sch 12,13,14,15"/>
      <sheetName val="Sch 16,17"/>
      <sheetName val="Grp Sch"/>
      <sheetName val="Tax, Def Tax"/>
      <sheetName val="IT Depn"/>
      <sheetName val="Wealth Tax workings"/>
      <sheetName val="Ratio Analysis"/>
      <sheetName val="Debtors Analysis"/>
      <sheetName val="Provision for bad debts"/>
      <sheetName val="BG Status"/>
      <sheetName val="C-Form status"/>
      <sheetName val="Additions to FA"/>
      <sheetName val="Saidapet asset sale"/>
      <sheetName val="Marco template"/>
      <sheetName val="Walk"/>
      <sheetName val="TY est as of Jan"/>
      <sheetName val="PROFIT AND LOSS (2)"/>
      <sheetName val="Summary Presentation"/>
      <sheetName val="Shari's Estimates"/>
      <sheetName val="Top 25 - External"/>
      <sheetName val="FW 15 External"/>
      <sheetName val="FW15 Internal"/>
      <sheetName val="FW 15 External Workings"/>
      <sheetName val="Top 25 Orders"/>
      <sheetName val="GECARS Open Items Report - Dec"/>
      <sheetName val="Debit bal transfer - BRIO - Dec"/>
      <sheetName val="Brio - not due - Dec"/>
      <sheetName val="CRMPS raw"/>
      <sheetName val="CRMPS Summary"/>
      <sheetName val="December OFA raw"/>
      <sheetName val="December OFA summary"/>
      <sheetName val="All Data"/>
      <sheetName val="Receivable overview"/>
      <sheetName val="BHA Receivables Overview"/>
      <sheetName val="GEIS Receivables Overview"/>
      <sheetName val="xtab"/>
      <sheetName val="Cashflow Workings"/>
      <sheetName val="Journals"/>
      <sheetName val="ConsSched"/>
      <sheetName val="OP TB April 10"/>
      <sheetName val="OCTOBER PROVISION"/>
      <sheetName val="Expense details"/>
      <sheetName val="contract Labour"/>
      <sheetName val="PF&amp;ESI CONT"/>
      <sheetName val="PR"/>
      <sheetName val="S2G"/>
      <sheetName val="Reconciliation"/>
      <sheetName val="Press release"/>
      <sheetName val="Sch 7 8 9"/>
      <sheetName val="Sch 10 11 12"/>
      <sheetName val="Sch 13"/>
      <sheetName val="Sch 14,15.16"/>
      <sheetName val="Sch 17"/>
      <sheetName val="TB "/>
      <sheetName val="Accruals"/>
      <sheetName val="IT Prov"/>
      <sheetName val="AS 11 "/>
      <sheetName val="Sales Register"/>
      <sheetName val="S 1"/>
      <sheetName val="S3a"/>
      <sheetName val="S 2b"/>
      <sheetName val="S 4"/>
      <sheetName val="S 5"/>
      <sheetName val="S 6 7"/>
      <sheetName val="S 8"/>
      <sheetName val="S 9 "/>
      <sheetName val="S 10"/>
      <sheetName val="S 11"/>
      <sheetName val="S 12"/>
      <sheetName val="S 13"/>
      <sheetName val="S 14"/>
      <sheetName val="s 15"/>
      <sheetName val="s16"/>
      <sheetName val="G.P."/>
      <sheetName val="Def Tax Rev"/>
      <sheetName val="IT-adj"/>
      <sheetName val="LOSS"/>
      <sheetName val="TDS-List"/>
      <sheetName val="IIC Deletion (3)"/>
      <sheetName val="MainPage"/>
      <sheetName val="DR-Anx"/>
      <sheetName val="CARO"/>
      <sheetName val="CAROApp"/>
      <sheetName val="FundFlow"/>
      <sheetName val="BSSch"/>
      <sheetName val="FASch"/>
      <sheetName val="PLSch"/>
      <sheetName val="GR-BS"/>
      <sheetName val="GR-PL"/>
      <sheetName val="AS22"/>
      <sheetName val="115JB-Anx"/>
      <sheetName val="3CA-Anx"/>
      <sheetName val="3CD"/>
      <sheetName val="145A-Exclusive"/>
      <sheetName val="145-Incusive"/>
      <sheetName val="3CD-145A-Anx"/>
      <sheetName val="3CD-Dep-Anx"/>
      <sheetName val="3CD-40A(3)-Anx"/>
      <sheetName val="3CD-40A(2)(b)-Anx"/>
      <sheetName val="3CD-269SS-T-Anx"/>
      <sheetName val="3CD-CFLoss-Anx"/>
      <sheetName val="3CD-Ratios-Anx "/>
      <sheetName val="Names"/>
      <sheetName val="Masters"/>
      <sheetName val="BS - Schedules"/>
      <sheetName val="sub-sch"/>
      <sheetName val="TRIAL-GROUPING"/>
      <sheetName val="FIXED ASSETS FINAL (Rs. lacs)"/>
      <sheetName val="FIXEDASSET-MINERALS-FINAL"/>
      <sheetName val="PRVOSNL FA 0102"/>
      <sheetName val="FA - DEP SCH - ACCTS - 0102 "/>
      <sheetName val="Related Party Disclosure"/>
      <sheetName val="Cash Flow Statement"/>
      <sheetName val="Manual"/>
      <sheetName val="Messages"/>
      <sheetName val="REFERENCES"/>
      <sheetName val="OPERATING ST"/>
      <sheetName val="CASH FLOW ST"/>
      <sheetName val="FINANCIAL SIT"/>
      <sheetName val="1. MACRO AND OS"/>
      <sheetName val="1.1. MACROECONOMIC INFO"/>
      <sheetName val="1.2. OPERATING STATEMENT"/>
      <sheetName val="1.3.A OS BUSINESS BGT"/>
      <sheetName val="1.4 SALES VARIATION BREAKDOWN"/>
      <sheetName val="1.5. MARGIN VARIATION"/>
      <sheetName val="2. VOLUMES &amp; PRICES"/>
      <sheetName val="2.1 SALES &amp; PRODUCTION VOLU"/>
      <sheetName val="2.2 CHANGES SALES PRICE"/>
      <sheetName val="3. COSTS &amp; EXPENSES"/>
      <sheetName val="2.1 SALES &amp; PRODUCTION VOLU (2)"/>
      <sheetName val="2.1 SALES &amp; PRODUCTION VOLU (3)"/>
      <sheetName val="3.1.A PERSONNEL "/>
      <sheetName val="3.1.B Org.chart "/>
      <sheetName val="3.2. PRODUCTION COSTS ALWAR"/>
      <sheetName val="Cost Kg Analisys Alwar Plant"/>
      <sheetName val="3.2. PROD. COSTS DEWAS"/>
      <sheetName val="Cost Kg Analysis Dewas Plant"/>
      <sheetName val="3.2. PROD. COSTS PERUNDURAI"/>
      <sheetName val="Cost Kg Analy Perundurai Plant"/>
      <sheetName val="3.2. PROD. COSTS RANIPET"/>
      <sheetName val="Cost Kg Analysis Ranipet"/>
      <sheetName val="3.2. PROD. COSTS ALL PLANTS"/>
      <sheetName val="3.3. OTHER COSTS"/>
      <sheetName val="3.4. GNRL.PRODUCTION alwar "/>
      <sheetName val="3.4. GNRL.PRODUCTION Dewas"/>
      <sheetName val="3.4. GNRL.PRODUCTION Ranipet "/>
      <sheetName val="3.4. GNRL.PRODUCTION Perund"/>
      <sheetName val="3.4. GNRL.PRODUCTION HO"/>
      <sheetName val="3.5 MArketing &amp; Sales"/>
      <sheetName val="3.5.B. PROM &amp; ADV"/>
      <sheetName val="3.6 Managem &amp; Admin"/>
      <sheetName val="3.7. FINANCIAL EXPENSES"/>
      <sheetName val="3.8 A.R. VALUE ADJUSTMENT "/>
      <sheetName val="3.9 ATYPICAL"/>
      <sheetName val="3.10 TAX"/>
      <sheetName val="4. CASHFLOW "/>
      <sheetName val="4.1 CASHFLOW STATEM. &amp; FIN."/>
      <sheetName val="4.2 Investment Budget"/>
      <sheetName val="4.2.A INVEST BUDGET Alwar"/>
      <sheetName val="4.2.B INVEST BUDGET DEWAS"/>
      <sheetName val="4.2.C INVEST BUDGET Ranipet"/>
      <sheetName val="4.2.D INVEST BUDGET PERUNDURAI"/>
      <sheetName val="4.2.E INVEST BUDGET ALLIED PROD"/>
      <sheetName val="4.2.E INVEST BUDGET HO"/>
      <sheetName val="4.4. Working capital details"/>
      <sheetName val="4.5 WORKING CAPITAL RATIO"/>
      <sheetName val="4.6. ASSETS"/>
      <sheetName val="4.7. EQUITY &amp; LIABILITIES"/>
      <sheetName val="5. ANNEX"/>
      <sheetName val="5. 1 DETAIL INVESTMENTS"/>
      <sheetName val="5. 2 HEADCOUNT DETAIL"/>
      <sheetName val="5.2A YE HEADCOUNT DETAIL"/>
      <sheetName val="ALESSI"/>
      <sheetName val="LIVING"/>
      <sheetName val="PALOMBA"/>
      <sheetName val="CHULETA"/>
      <sheetName val="OPST"/>
      <sheetName val="Capital Expenditure"/>
      <sheetName val="WUPDATA"/>
      <sheetName val="Challan"/>
      <sheetName val="ACTIVO"/>
      <sheetName val="Cash payments _Rs_20_000"/>
      <sheetName val="Franchise Input"/>
      <sheetName val="OC5_Push Diag"/>
      <sheetName val="Settings"/>
      <sheetName val="한계원가"/>
      <sheetName val="유통망계획"/>
      <sheetName val="RELACION REFERENCIAS"/>
      <sheetName val="_____"/>
      <sheetName val="IT_FBT_DDTP"/>
      <sheetName val="Gap Analysis "/>
      <sheetName val="wHist_Data"/>
      <sheetName val="wInit_Frct_Data"/>
      <sheetName val="wFinal_Frct_Data"/>
      <sheetName val="oracleTB"/>
      <sheetName val="U2-1"/>
      <sheetName val="U3-1"/>
      <sheetName val="Waterfall"/>
      <sheetName val="Sources&amp;Apps"/>
      <sheetName val="Holdco"/>
      <sheetName val="SPV"/>
      <sheetName val="EMIR"/>
      <sheetName val="Consol FY08"/>
      <sheetName val="Consol FY09"/>
      <sheetName val="Prop.Summ"/>
      <sheetName val="Val.Sum"/>
      <sheetName val="Prop.Schedule"/>
      <sheetName val="Adjustments"/>
      <sheetName val="Depn"/>
      <sheetName val="(1) Pacific Dunes"/>
      <sheetName val="(2) Peach Tree"/>
      <sheetName val="(3) St.Andrews"/>
      <sheetName val="(4) Crystal Down"/>
      <sheetName val="(5) Augusta"/>
      <sheetName val="(6) Fairwinds"/>
      <sheetName val="(7-A) BlueBay"/>
      <sheetName val="(7-B) Fountain Head"/>
      <sheetName val="(8) Pine Valley"/>
      <sheetName val="(9) Eagle Ridge"/>
      <sheetName val="(10) Yahoo"/>
      <sheetName val="(11) Sunningdale"/>
      <sheetName val="(12) New Office"/>
      <sheetName val="(13) Cypress Point"/>
      <sheetName val="(14) Pine Hurst"/>
      <sheetName val="(15) Manyata Blk B"/>
      <sheetName val="(16) Manyata Blk D1"/>
      <sheetName val="(17) Manyata Blk D2"/>
      <sheetName val="(18) Manyata Blk D3"/>
      <sheetName val="Mkt.Rent"/>
      <sheetName val="Fitout.I"/>
      <sheetName val="Exist.RR"/>
      <sheetName val="New.RR"/>
      <sheetName val="Carpark.I"/>
      <sheetName val="Terrace.I"/>
      <sheetName val="Maint.I"/>
      <sheetName val="Misc.I"/>
      <sheetName val="Revenue by tenants"/>
      <sheetName val="Depri Rates"/>
      <sheetName val="FA on 31.12.01"/>
      <sheetName val="FA on 31.3.02-Final"/>
      <sheetName val="FA on 31.12.02-Final"/>
      <sheetName val="FA Add 1.4.02 to 31.12.02"/>
      <sheetName val="FA on 31.12.02"/>
      <sheetName val="FA on 31.12.02 v 1.0"/>
      <sheetName val="Controls"/>
      <sheetName val="Sal Break up"/>
      <sheetName val="sal cost"/>
      <sheetName val="Deferred Tax "/>
      <sheetName val="Int on TDS Disallowance"/>
      <sheetName val="IT 09-10"/>
      <sheetName val="Debtors Ageing"/>
      <sheetName val="Cash Flow working "/>
      <sheetName val="CFS Final"/>
      <sheetName val="CF workings - BSR"/>
      <sheetName val="ExistingRangeDetails"/>
      <sheetName val="IEDC"/>
      <sheetName val="FA- Sch"/>
      <sheetName val="Groupings BSR revised"/>
      <sheetName val="FA 2009 - 10"/>
      <sheetName val="IT_DEP "/>
      <sheetName val="Groupings IGAAP"/>
      <sheetName val="Depreciation  fINAL (2)"/>
      <sheetName val="Investments - 2009"/>
      <sheetName val="TB 2010"/>
      <sheetName val="Investments details"/>
      <sheetName val="bs-abs"/>
      <sheetName val="fa 000"/>
      <sheetName val="FA_Sch 07-08 (2)"/>
      <sheetName val="C Flow Final"/>
      <sheetName val="212 (1) (e) (2)"/>
      <sheetName val="217(2A)"/>
      <sheetName val="CF Lead 2010"/>
      <sheetName val="CF Work 2010"/>
      <sheetName val="short term fund"/>
      <sheetName val="Linked TB-3Unit"/>
      <sheetName val="Linked TB-EoU"/>
      <sheetName val="fa rupee"/>
      <sheetName val="Warranty"/>
      <sheetName val="note def tax"/>
      <sheetName val="IT computation 05"/>
      <sheetName val="IT computation 04"/>
      <sheetName val="Dep-28.02.2010"/>
      <sheetName val="Depreciation  fINAL"/>
      <sheetName val="Veh sale"/>
      <sheetName val="symphony-08-09"/>
      <sheetName val="IT computaion 03"/>
      <sheetName val="FBT"/>
      <sheetName val="AUDIT ISSUES"/>
      <sheetName val="IT 07-08 Final"/>
      <sheetName val="TB 2005"/>
      <sheetName val="CF Lead 2008"/>
      <sheetName val="CF Work 2008"/>
      <sheetName val="FA_Sch-link to iggap"/>
      <sheetName val="depn schedule"/>
      <sheetName val="sale deed value"/>
      <sheetName val="land cost17000"/>
      <sheetName val="sales details-13808"/>
      <sheetName val="MergerAnalysis"/>
      <sheetName val="Contribution"/>
      <sheetName val="AcqShares"/>
      <sheetName val="TgtShares"/>
      <sheetName val="Acq IS"/>
      <sheetName val="Tgt IS"/>
      <sheetName val="PFIS"/>
      <sheetName val="SumStat"/>
      <sheetName val="BlankPage"/>
      <sheetName val="Counters"/>
      <sheetName val="Alw"/>
      <sheetName val="Dew"/>
      <sheetName val="Rpt"/>
      <sheetName val="Prd"/>
      <sheetName val="Otros Costes"/>
      <sheetName val=" GGP Alw"/>
      <sheetName val=" GGP Dew"/>
      <sheetName val=" GGP Prd"/>
      <sheetName val=" GGP Rpt"/>
      <sheetName val="Gastos Comerciales"/>
      <sheetName val="Gastos Generales"/>
      <sheetName val="INDICE "/>
      <sheetName val="OPERATING SIT."/>
      <sheetName val="CASHFLOW SIT."/>
      <sheetName val="FINANCIAL SIT."/>
      <sheetName val="1. MACROECONOMIC &amp; OPERATING ST"/>
      <sheetName val="1.1. MACROEC. INDICATORS"/>
      <sheetName val="A.1.3.A RESULTS BY BUS. (BGT)"/>
      <sheetName val="A.1.3.B RESULTS BY BUS.(F'CAST)"/>
      <sheetName val="KALE RESULTS BY BUS.(F'CAST)"/>
      <sheetName val="1.4. COMPAR. SALES ANALYSIS"/>
      <sheetName val="1.5. GROSS MARGIN VARIATION AN."/>
      <sheetName val="2.1. SALES &amp; PRODUCT. UTS"/>
      <sheetName val="3.1.B PERSONNEL - ORG. CHART"/>
      <sheetName val="3.2.A PRODUCTION COSTS RANIPET"/>
      <sheetName val="3.2.B PRODUCTION COSTS ALWAR"/>
      <sheetName val="3.2.C PRODUCTION COSTS DEWAS"/>
      <sheetName val="3.2.D PRODUCTION COSTS PERUND"/>
      <sheetName val="3.2.B. PURCHASED COSTS"/>
      <sheetName val="3.4.A GRAL PROD COSTS RANIPET "/>
      <sheetName val="3.4.B GRAL PROD COSTS ALWAR"/>
      <sheetName val="3.4.C GRAL PROD COSTS DEWAS"/>
      <sheetName val="3.4.D GRAL PROD COSTS PERUND"/>
      <sheetName val="3.5.A MARKETING &amp; SALES"/>
      <sheetName val="3.5.B PROMOTION &amp; ADVERTISING"/>
      <sheetName val="3.6. GNRL &amp; ADMIN."/>
      <sheetName val="3.8 A.R. VALUE ADJUSTMENT"/>
      <sheetName val="3.9 NON OPERAT. INCOME &amp; EXPS"/>
      <sheetName val="3.10 TAXES"/>
      <sheetName val="4. CASHFLOW"/>
      <sheetName val="4.1 CASHFL. STATEM &amp; FIN. SIT."/>
      <sheetName val="4.2.INVESTMENT BUDGET"/>
      <sheetName val="4.3. INVESTMENT F'CAST"/>
      <sheetName val="4.4. WORKING CAPITAL DETAIL"/>
      <sheetName val="4.5.A WORKING CAPITAL RATIOS"/>
      <sheetName val="4.5.2 WORKING CAPITAL BGT"/>
      <sheetName val="4.6 ASSETS"/>
      <sheetName val="4.7.EQUITY &amp; LIABILITIES"/>
      <sheetName val="GM COMMENTS"/>
      <sheetName val="322540-StaffWelfare"/>
      <sheetName val="ARD _ BS"/>
      <sheetName val="RPT 71-VOLUME DATA-PCI "/>
      <sheetName val="BSH"/>
      <sheetName val="sch 1,2,3"/>
      <sheetName val="Interest on i-Tax"/>
      <sheetName val="Lead splm"/>
      <sheetName val="SLP Data"/>
      <sheetName val="Lead SLPM."/>
      <sheetName val="SLPM Data"/>
      <sheetName val="INDEX  (2)"/>
      <sheetName val="+ for Belaire"/>
      <sheetName val="Struc. cheek sheet"/>
      <sheetName val="Structure BOQ (SBM)"/>
      <sheetName val="STRUCTURE MATERIAL SUMMARY"/>
      <sheetName val="STRUCTURE MATERIAL ANALYSIS"/>
      <sheetName val="RMC Analysis Rename"/>
      <sheetName val="DSR SBM New delhi"/>
      <sheetName val="BASIS -RATE"/>
      <sheetName val="SBM Variation Fin PH- I &amp; I (2)"/>
      <sheetName val="VARIATION ( Str ) (Final)"/>
      <sheetName val="VARIATION ( Str ) (without fat)"/>
      <sheetName val="VARIATION ( Str )"/>
      <sheetName val="Variation_1 with OH"/>
      <sheetName val="Variation_1"/>
      <sheetName val="Consultant BOQ"/>
      <sheetName val="Comparision working"/>
      <sheetName val="Builtup phase I"/>
      <sheetName val="Stru. Backup Phase III"/>
      <sheetName val="Phase-III"/>
      <sheetName val="PRW-RATE"/>
      <sheetName val="SBM Variation Fin PH- I &amp; II"/>
      <sheetName val="SBM FINISHING BOQ - I &amp; II"/>
      <sheetName val="FinDSR JAN'09 SBM (M+L)"/>
      <sheetName val="FinDSR JAN'09 SBM"/>
      <sheetName val="Finishing Analysis"/>
      <sheetName val="FinRate Analysis SBM"/>
      <sheetName val="FinMaterial analysis SBM"/>
      <sheetName val="FinPRW analysis SBM"/>
      <sheetName val="Plum FF SUMMARY"/>
      <sheetName val="Extract"/>
      <sheetName val="12111001"/>
      <sheetName val="13870000"/>
      <sheetName val="15111501"/>
      <sheetName val="15312001"/>
      <sheetName val="15312002"/>
      <sheetName val="15353000"/>
      <sheetName val="15378000"/>
      <sheetName val="15417000"/>
      <sheetName val="15433508 "/>
      <sheetName val="15513000"/>
      <sheetName val="15570000"/>
      <sheetName val="15570502"/>
      <sheetName val="15570503"/>
      <sheetName val="15570506"/>
      <sheetName val="15618000"/>
      <sheetName val="15722701"/>
      <sheetName val="15892505"/>
      <sheetName val="15892508"/>
      <sheetName val="15892509"/>
      <sheetName val="15892757"/>
      <sheetName val="15923000"/>
      <sheetName val="16155502"/>
      <sheetName val="28483501"/>
      <sheetName val="CH1031"/>
      <sheetName val="PB1035"/>
      <sheetName val="HP1033"/>
      <sheetName val="UT1034"/>
      <sheetName val="DL1041"/>
      <sheetName val="SWLDL4041"/>
      <sheetName val="SWLCH4031"/>
      <sheetName val="SWLUT4034"/>
      <sheetName val="SWLHP4033"/>
      <sheetName val="HLDL2013"/>
      <sheetName val="HLUT2034"/>
      <sheetName val="Sales return after Mar-07"/>
      <sheetName val="Opening Balance"/>
      <sheetName val="FIXASET"/>
      <sheetName val="Details 2"/>
      <sheetName val="PL Depn"/>
      <sheetName val="INTERNAL REPORT"/>
      <sheetName val="DUE DELIGENCE"/>
      <sheetName val="IPO"/>
      <sheetName val="Wdv"/>
      <sheetName val="RFDETAIL"/>
      <sheetName val="C.O."/>
      <sheetName val="pack pnl-99"/>
      <sheetName val="old_serial no."/>
      <sheetName val="tot_ass_9697"/>
      <sheetName val="MSSL-Presentation, Action,  (2)"/>
      <sheetName val="(1)B1PH"/>
      <sheetName val="(1)B2PH"/>
      <sheetName val="(1)B2-1PH"/>
      <sheetName val="(1)B3"/>
      <sheetName val="(1)B5-1PH"/>
      <sheetName val="(1)C7PH"/>
      <sheetName val="(1)C7-1PH"/>
      <sheetName val="A3PH"/>
      <sheetName val="C1PH"/>
      <sheetName val="C1-1PH"/>
      <sheetName val="C3PH"/>
      <sheetName val="E1PH"/>
      <sheetName val="E3PH"/>
      <sheetName val="E3-1PH"/>
      <sheetName val="EA1"/>
      <sheetName val="EA1-1"/>
      <sheetName val="F1PH"/>
      <sheetName val="F3PH"/>
      <sheetName val="F3-1PH"/>
      <sheetName val="F3-2PH"/>
      <sheetName val="F6PH"/>
      <sheetName val="G1PH"/>
      <sheetName val="G2PH"/>
      <sheetName val="G3PH"/>
      <sheetName val="H1PH"/>
      <sheetName val="H6PH"/>
      <sheetName val="H6-1PH"/>
      <sheetName val="I1PH"/>
      <sheetName val="I5PH"/>
      <sheetName val="J1PH"/>
      <sheetName val="J2PH"/>
      <sheetName val="J2.1PH"/>
      <sheetName val="J3PH"/>
      <sheetName val="J3-1PH"/>
      <sheetName val="J3-2PH"/>
      <sheetName val="J6PH"/>
      <sheetName val="J7PH"/>
      <sheetName val="J8PH"/>
      <sheetName val="J8-1PH"/>
      <sheetName val="J8-2PH"/>
      <sheetName val="K101PH"/>
      <sheetName val="M1PH"/>
      <sheetName val="N1PH"/>
      <sheetName val="N2PH"/>
      <sheetName val="N3PH"/>
      <sheetName val="N4PH"/>
      <sheetName val="P1PH"/>
      <sheetName val="P2PH"/>
      <sheetName val="P3PH"/>
      <sheetName val="P3.1PH"/>
      <sheetName val="R1PH"/>
      <sheetName val="R3PH"/>
      <sheetName val="R3.1PH"/>
      <sheetName val="R3.1.1PH"/>
      <sheetName val="R3.1.2PH"/>
      <sheetName val="R3.1.3PH"/>
      <sheetName val="R3.1.4PH"/>
      <sheetName val="R3.2"/>
      <sheetName val="R3.3"/>
      <sheetName val="R4PH"/>
      <sheetName val="R4.1PH"/>
      <sheetName val="R4.1-1PH"/>
      <sheetName val="R4.1.2PH"/>
      <sheetName val="R4.1-3PH"/>
      <sheetName val="R4.2"/>
      <sheetName val="R5PH"/>
      <sheetName val="R5-1PH"/>
      <sheetName val="R5-2PH"/>
      <sheetName val="R5.3PH"/>
      <sheetName val="R5.4PH"/>
      <sheetName val="R6PH"/>
      <sheetName val="R7PH"/>
      <sheetName val="R8PH"/>
      <sheetName val="R9PH"/>
      <sheetName val="R10PH"/>
      <sheetName val="R10.1PH"/>
      <sheetName val="V1"/>
      <sheetName val="(1)B1"/>
      <sheetName val="(1)B2"/>
      <sheetName val="(1)B2-1"/>
      <sheetName val="(1)B5-1"/>
      <sheetName val="(1)C7"/>
      <sheetName val="(1)C7-1"/>
      <sheetName val="C1-1"/>
      <sheetName val="E3"/>
      <sheetName val="E3-1"/>
      <sheetName val="F3-1"/>
      <sheetName val="F3-2"/>
      <sheetName val="G3"/>
      <sheetName val="H6"/>
      <sheetName val="H6-1"/>
      <sheetName val="J2.1"/>
      <sheetName val="J3"/>
      <sheetName val="J3-1"/>
      <sheetName val="J3-2"/>
      <sheetName val="J6"/>
      <sheetName val="J7"/>
      <sheetName val="J8"/>
      <sheetName val="J8-1"/>
      <sheetName val="J8-2"/>
      <sheetName val="K101"/>
      <sheetName val="N3"/>
      <sheetName val="P3.1"/>
      <sheetName val="R3.1"/>
      <sheetName val="R3.1.1"/>
      <sheetName val="R3.1.2"/>
      <sheetName val="R3.1.3"/>
      <sheetName val="R3.1.4"/>
      <sheetName val="R4"/>
      <sheetName val="R4.1"/>
      <sheetName val="R4.1-1"/>
      <sheetName val="R4.1.2"/>
      <sheetName val="R4.1-3"/>
      <sheetName val="R5"/>
      <sheetName val="R5-1"/>
      <sheetName val="R5-2"/>
      <sheetName val="R5.3"/>
      <sheetName val="R5.4"/>
      <sheetName val="R6"/>
      <sheetName val="R7"/>
      <sheetName val="R8"/>
      <sheetName val="R9"/>
      <sheetName val="R10"/>
      <sheetName val="R10.1"/>
      <sheetName val="Freezers"/>
      <sheetName val="Mach &amp; equip"/>
      <sheetName val="Comp equip"/>
      <sheetName val="MV"/>
      <sheetName val="FFE"/>
      <sheetName val="DEPN 2002"/>
      <sheetName val="DEPN 2001"/>
      <sheetName val="Imemo"/>
      <sheetName val="I1"/>
      <sheetName val="I1-1"/>
      <sheetName val="I1-2 ARPS"/>
      <sheetName val="I2 Interco review"/>
      <sheetName val="I1 (2)"/>
      <sheetName val="S19A(1)(HP)"/>
      <sheetName val="SCH (2)"/>
      <sheetName val="Int working"/>
      <sheetName val="R24"/>
      <sheetName val="(1)B2-2"/>
      <sheetName val="(1)B5"/>
      <sheetName val="C4"/>
      <sheetName val="C5"/>
      <sheetName val="D1"/>
      <sheetName val="D2"/>
      <sheetName val="D2-1"/>
      <sheetName val="E4"/>
      <sheetName val="E5"/>
      <sheetName val="E5-1"/>
      <sheetName val="F2-13"/>
      <sheetName val="F2-14"/>
      <sheetName val="H1-1"/>
      <sheetName val="I2"/>
      <sheetName val="I5"/>
      <sheetName val="J2-4"/>
      <sheetName val="R5-3"/>
      <sheetName val="R12"/>
      <sheetName val="R13"/>
      <sheetName val="R15"/>
      <sheetName val="R16"/>
      <sheetName val="R19"/>
      <sheetName val="R20"/>
      <sheetName val="R22"/>
      <sheetName val="R23"/>
      <sheetName val="LSPL08"/>
      <sheetName val="LSPL07"/>
      <sheetName val="LSIP08"/>
      <sheetName val="LSIP07"/>
      <sheetName val="LSPL07BS"/>
      <sheetName val="LSIP07BS"/>
      <sheetName val="LSPL06BS"/>
      <sheetName val="LSIP06BS"/>
      <sheetName val="96SGD"/>
      <sheetName val="96PCSGD"/>
      <sheetName val="96AUD"/>
      <sheetName val="96USD"/>
      <sheetName val="Bank Guarantee"/>
      <sheetName val="Deposit"/>
      <sheetName val="Asset"/>
      <sheetName val="A P"/>
      <sheetName val="Leave Prov"/>
      <sheetName val="R (2)"/>
      <sheetName val="AJE"/>
      <sheetName val="RJE"/>
      <sheetName val="TOD"/>
      <sheetName val="Proof Def Tax"/>
      <sheetName val="TWDV over NBV"/>
      <sheetName val="Tax Movement"/>
      <sheetName val="Z1-BS"/>
      <sheetName val="Z1-IS"/>
      <sheetName val="Z2-DPL"/>
      <sheetName val="Z3-CJE"/>
      <sheetName val="Z5-MI"/>
      <sheetName val="Z7-FA"/>
      <sheetName val="Z8-NTA"/>
      <sheetName val="Z10-IntercoTscn"/>
      <sheetName val="Z8-NTARisk"/>
      <sheetName val="Z9-Tax"/>
      <sheetName val="Z10-India"/>
      <sheetName val="Z10-CashFlow"/>
      <sheetName val="F15"/>
      <sheetName val="F17"/>
      <sheetName val="F18"/>
      <sheetName val="Ostd"/>
      <sheetName val="WJE"/>
      <sheetName val="(1)B5.1"/>
      <sheetName val="WBS"/>
      <sheetName val="C1.1"/>
      <sheetName val="C1.2"/>
      <sheetName val="F3.1"/>
      <sheetName val="F3.2"/>
      <sheetName val="F7"/>
      <sheetName val="H1.1"/>
      <sheetName val="H2"/>
      <sheetName val="J3.1"/>
      <sheetName val="J3.2"/>
      <sheetName val="J4"/>
      <sheetName val="M2.1"/>
      <sheetName val="RSampling"/>
      <sheetName val="R5.1"/>
      <sheetName val="R5.2"/>
      <sheetName val="Payable"/>
      <sheetName val="Receivable"/>
      <sheetName val="AJE (2)"/>
      <sheetName val="CJE"/>
      <sheetName val="C6"/>
      <sheetName val="D1.2"/>
      <sheetName val="D3"/>
      <sheetName val="D5"/>
      <sheetName val="E3S"/>
      <sheetName val="E3.1"/>
      <sheetName val="EA1-HQ"/>
      <sheetName val="EA1-TG"/>
      <sheetName val="EA3-HQ"/>
      <sheetName val="EA3-TohGuan"/>
      <sheetName val="F2.1"/>
      <sheetName val="F2.2"/>
      <sheetName val="F2.3"/>
      <sheetName val="F3.3"/>
      <sheetName val="F6.1"/>
      <sheetName val="F6.2"/>
      <sheetName val="H2.1"/>
      <sheetName val="H5"/>
      <sheetName val="I2.1"/>
      <sheetName val="I2.2"/>
      <sheetName val="J2A"/>
      <sheetName val="J6.1"/>
      <sheetName val="K102.1"/>
      <sheetName val="K102.2"/>
      <sheetName val="K102.3"/>
      <sheetName val="K102.4"/>
      <sheetName val="K102.5"/>
      <sheetName val="K102.6"/>
      <sheetName val="M2.2"/>
      <sheetName val="P4.1"/>
      <sheetName val="J5"/>
      <sheetName val="TOD-P"/>
      <sheetName val="Dilution of interest"/>
      <sheetName val="Conso BS2002"/>
      <sheetName val="UW - Group CF (2005)"/>
      <sheetName val="AGT"/>
      <sheetName val="Consol BS - UW"/>
      <sheetName val="NTA -PPE"/>
      <sheetName val="TB Links"/>
      <sheetName val="(2)EA1-1"/>
      <sheetName val="B5"/>
      <sheetName val="Links"/>
      <sheetName val="NTA"/>
      <sheetName val="Conso BS Main"/>
      <sheetName val="PriceList"/>
      <sheetName val="Addresses"/>
      <sheetName val="Conso PL Main"/>
      <sheetName val="Proof of goodwill"/>
      <sheetName val="Cashflow computation"/>
      <sheetName val="Cost of Sales "/>
      <sheetName val="PPE summary"/>
      <sheetName val="(2)C1"/>
      <sheetName val="Consol PL - UW"/>
      <sheetName val="Consulting"/>
      <sheetName val="(2)R3.2 (2)"/>
      <sheetName val="Advance to GZ"/>
      <sheetName val="(2)R1"/>
      <sheetName val="E101"/>
      <sheetName val="WIP Summary"/>
      <sheetName val="Summary - System"/>
      <sheetName val="A4-1"/>
      <sheetName val="LJE"/>
      <sheetName val="SAD"/>
      <sheetName val="sum-JantoJun'03"/>
      <sheetName val="BS-FOREX"/>
      <sheetName val="PL-FOREX"/>
      <sheetName val="SR-FOREX"/>
      <sheetName val="FA-FOREX"/>
      <sheetName val="WCJ"/>
      <sheetName val="JCJ"/>
      <sheetName val="RIES"/>
      <sheetName val="FRS39"/>
      <sheetName val="Key mgmt"/>
      <sheetName val="Cost of Investment"/>
      <sheetName val="Div"/>
      <sheetName val="SR Analysis"/>
      <sheetName val="SUB(01)"/>
      <sheetName val="SUB(02)"/>
      <sheetName val="ExchangeRates"/>
      <sheetName val="A5.101 BS"/>
      <sheetName val="A5.102 PL"/>
      <sheetName val="A5.103 SR"/>
      <sheetName val="A5.104FA"/>
      <sheetName val="A5.105 CAL"/>
      <sheetName val="A5.106 WCJ"/>
      <sheetName val="A5.107 JCJ"/>
      <sheetName val="A5.108 BS-FOREX"/>
      <sheetName val="A5.109 PL-FOREX"/>
      <sheetName val="A5.110 SR-FOREX"/>
      <sheetName val="A5.111 FA-FOREX"/>
      <sheetName val="A5.112 SUB"/>
      <sheetName val="A5.113 Cost of Investment"/>
      <sheetName val="F301-1 FX"/>
      <sheetName val="F301-2 FX"/>
      <sheetName val="F301-3 FX"/>
      <sheetName val="F302-1 FX"/>
      <sheetName val="F302-2 FX"/>
      <sheetName val="F302-3 FX"/>
      <sheetName val="F301-1 ZF"/>
      <sheetName val="F301 - 02 ZF"/>
      <sheetName val="F301-03 ZF"/>
      <sheetName val="F302 -01 ZF"/>
      <sheetName val="F302-02 ZF"/>
      <sheetName val="F302-03 ZF"/>
      <sheetName val="F OSM"/>
      <sheetName val="F101 FC"/>
      <sheetName val="F200 FX (RM)"/>
      <sheetName val="F200 ZF (RM)"/>
      <sheetName val="F201 ZF"/>
      <sheetName val="F204 ZF"/>
      <sheetName val="F704-RM"/>
      <sheetName val="F704-RM(2)"/>
      <sheetName val="F705-RM"/>
      <sheetName val="F705-RM(2)"/>
      <sheetName val="F706-RM"/>
      <sheetName val="F706-RM(2)"/>
      <sheetName val="F606 (01)"/>
      <sheetName val="Business Unit"/>
      <sheetName val="BS-new"/>
      <sheetName val="PL-new"/>
      <sheetName val="S&amp;R"/>
      <sheetName val="INV"/>
      <sheetName val="S&amp;R-forex"/>
      <sheetName val="CAL-forex"/>
      <sheetName val="A2 Cash flow"/>
      <sheetName val="***00"/>
      <sheetName val="Disclosure"/>
      <sheetName val="TAworkings"/>
      <sheetName val="TA"/>
      <sheetName val="CF-7"/>
      <sheetName val="interbal"/>
      <sheetName val="segmental"/>
      <sheetName val="seg-turnover"/>
      <sheetName val="dato-turnover"/>
      <sheetName val="dato-pbt"/>
      <sheetName val="Assoc_byco"/>
      <sheetName val="consolpl"/>
      <sheetName val="GKTJV"/>
      <sheetName val="protover"/>
      <sheetName val="GESB"/>
      <sheetName val="GMMJV"/>
      <sheetName val="protoMP"/>
      <sheetName val="presegmental"/>
      <sheetName val="J-1"/>
      <sheetName val="O_Taxmovement "/>
      <sheetName val="OSM  client"/>
      <sheetName val="Required from the client"/>
      <sheetName val="A2 (old)"/>
      <sheetName val="A2-1"/>
      <sheetName val="A2-1l1"/>
      <sheetName val="A2-3"/>
      <sheetName val="A2-4"/>
      <sheetName val="A2-4 (old)"/>
      <sheetName val="A7-40"/>
      <sheetName val="L-1"/>
      <sheetName val="Policy"/>
      <sheetName val="Rationalisation"/>
      <sheetName val="U (2)"/>
      <sheetName val="aje98"/>
      <sheetName val="rje98"/>
      <sheetName val="exch rates"/>
      <sheetName val="purch testing"/>
      <sheetName val="sales testing"/>
      <sheetName val="rcpt testing"/>
      <sheetName val="pymt testing"/>
      <sheetName val="roundsums"/>
      <sheetName val="PBD98"/>
      <sheetName val="PBD981"/>
      <sheetName val="Tax97"/>
      <sheetName val="Draft taxcomp 97"/>
      <sheetName val="Draft taxcomp 98"/>
      <sheetName val="BONUS"/>
      <sheetName val="Capital Allowances97"/>
      <sheetName val="CA98"/>
      <sheetName val="Deferred tax97"/>
      <sheetName val="Deferredtax98"/>
      <sheetName val="Handuk Korea"/>
      <sheetName val="Korea acc97"/>
      <sheetName val="Korea Acc98"/>
      <sheetName val="epf97"/>
      <sheetName val="epf98"/>
      <sheetName val="Sales97"/>
      <sheetName val="Sales98"/>
      <sheetName val="Stock-purch97"/>
      <sheetName val="Stock-purch98"/>
      <sheetName val="nrv98"/>
      <sheetName val="nrv97"/>
      <sheetName val="E1 "/>
      <sheetName val="N-final"/>
      <sheetName val="N1-f"/>
      <sheetName val="N1l1-f"/>
      <sheetName val="N2-1-f"/>
      <sheetName val="N-F"/>
      <sheetName val="N1-1"/>
      <sheetName val="N2-F"/>
      <sheetName val="N2-1F"/>
      <sheetName val="Issue"/>
      <sheetName val="WCGW_not used"/>
      <sheetName val="valuation"/>
      <sheetName val="Rev"/>
      <sheetName val="Funding"/>
      <sheetName val="Taxation"/>
      <sheetName val="Depn1"/>
      <sheetName val="DSS1&amp;2"/>
      <sheetName val="JSN (with coupon) 15 yrs"/>
      <sheetName val="JSN (with coupon) 10 yrs"/>
      <sheetName val="New bonds"/>
      <sheetName val="BOND (with coupon)"/>
      <sheetName val="2-6"/>
      <sheetName val="EmployeeDbase"/>
      <sheetName val="Reimbursements"/>
      <sheetName val="Allowance"/>
      <sheetName val="Linked JV"/>
      <sheetName val="Alex"/>
      <sheetName val="Alan"/>
      <sheetName val="Alicia"/>
      <sheetName val="Anna"/>
      <sheetName val="Brian"/>
      <sheetName val="ChenKok"/>
      <sheetName val="ChunKiat"/>
      <sheetName val="Daphne"/>
      <sheetName val="Damien"/>
      <sheetName val="Francis"/>
      <sheetName val="David"/>
      <sheetName val="Eric"/>
      <sheetName val="FuiSuan"/>
      <sheetName val="HuaiNing"/>
      <sheetName val="Huey Shee"/>
      <sheetName val="HuiPeng"/>
      <sheetName val="Ian"/>
      <sheetName val="Jimmy"/>
      <sheetName val="Jezamin"/>
      <sheetName val="JuneHow"/>
      <sheetName val="Kwan"/>
      <sheetName val="Luanne"/>
      <sheetName val="Michelle"/>
      <sheetName val="Naomi"/>
      <sheetName val="Nic"/>
      <sheetName val="Nik"/>
      <sheetName val="Penny"/>
      <sheetName val="PooGeok"/>
      <sheetName val="Saufil"/>
      <sheetName val="Sean"/>
      <sheetName val="ShuErn"/>
      <sheetName val="SuetLI"/>
      <sheetName val="Tan"/>
      <sheetName val="Terrence"/>
      <sheetName val="Tony"/>
      <sheetName val="TzeKhay"/>
      <sheetName val="WoanNing"/>
      <sheetName val="WenSing"/>
      <sheetName val="YinSeong"/>
      <sheetName val="Zaleha"/>
      <sheetName val="AP-110SUP(June)"/>
      <sheetName val="G-4-3."/>
      <sheetName val="G-4-4"/>
      <sheetName val="G-4-5."/>
      <sheetName val="G-4-6"/>
      <sheetName val="FF-2-not used"/>
      <sheetName val="SRM 1"/>
      <sheetName val="SRM 2"/>
      <sheetName val="A3-2"/>
      <sheetName val="E-1"/>
      <sheetName val="FAD"/>
      <sheetName val="M-1"/>
      <sheetName val="N-2"/>
      <sheetName val="Q-1"/>
      <sheetName val="Q-2"/>
      <sheetName val="Q-2-2"/>
      <sheetName val="O-2"/>
      <sheetName val="O-3"/>
      <sheetName val="O-4"/>
      <sheetName val="U-2-1"/>
      <sheetName val="FSA (Attach)"/>
      <sheetName val="BPR."/>
      <sheetName val="P&amp;L1 "/>
      <sheetName val="P&amp;L GHD"/>
      <sheetName val="OPEX1"/>
      <sheetName val="Cashflow1"/>
      <sheetName val="BSheet1"/>
      <sheetName val="p&amp;l 0304"/>
      <sheetName val="p&amp;l 0405"/>
      <sheetName val="p&amp;l 0506"/>
      <sheetName val="Proof of Associate"/>
      <sheetName val="BPR1"/>
      <sheetName val="BPR2"/>
      <sheetName val="OS 1(FOR CLIENT DISTRIBUTION)"/>
      <sheetName val="A3-1-1"/>
      <sheetName val="A3-1-2"/>
      <sheetName val="A3-1-3"/>
      <sheetName val="A2 - 5"/>
      <sheetName val="A2 - 6"/>
      <sheetName val="I-2"/>
      <sheetName val="Inter- Company Reconciliation"/>
      <sheetName val="Outstanding Matters (2)"/>
      <sheetName val="A2 - 5 (2)"/>
      <sheetName val="A8-6 (1)"/>
      <sheetName val="A8-2(1)"/>
      <sheetName val="A3-1-4"/>
      <sheetName val="A3 - 3"/>
      <sheetName val="A3 - 4"/>
      <sheetName val="C "/>
      <sheetName val="10-3"/>
      <sheetName val="BPR summary"/>
      <sheetName val="os client"/>
      <sheetName val="RCD 300"/>
      <sheetName val="FEM(NA)"/>
      <sheetName val="Matters for discussion(NA)"/>
      <sheetName val="FEM APPENDIX 1"/>
      <sheetName val="FEM APPENDIX 2"/>
      <sheetName val="F-1&amp;2 adj"/>
      <sheetName val="F-3 adj"/>
      <sheetName val="10-20"/>
      <sheetName val="F-9-1"/>
      <sheetName val="F-9 SS"/>
      <sheetName val="F-14"/>
      <sheetName val="A-3"/>
      <sheetName val="M|MM"/>
      <sheetName val="U Disclosure"/>
      <sheetName val="U-8"/>
      <sheetName val="U-9"/>
      <sheetName val="U-7"/>
      <sheetName val="DD-3"/>
      <sheetName val="DD-4"/>
      <sheetName val="DD-5"/>
      <sheetName val="FF-1 Tax Comp"/>
      <sheetName val="FF-2 DT"/>
      <sheetName val="FF-3 CA"/>
      <sheetName val="FF-4 Proof"/>
      <sheetName val="FF-6 (2)"/>
      <sheetName val="30-4"/>
      <sheetName val="FSA-Bloom"/>
      <sheetName val="F -4"/>
      <sheetName val="F-25"/>
      <sheetName val="J-70"/>
      <sheetName val="M|MM "/>
      <sheetName val="U-Dis"/>
      <sheetName val="U-20"/>
      <sheetName val="BB-3"/>
      <sheetName val="BB - 7"/>
      <sheetName val="FF - 6"/>
      <sheetName val="AF-Notes"/>
      <sheetName val="Adm97"/>
      <sheetName val="Key Ratios"/>
      <sheetName val="BPR (2)"/>
      <sheetName val="F-1 (2)"/>
      <sheetName val="payroll - to insert 20.11.01"/>
      <sheetName val="OS "/>
      <sheetName val="Sales analysis"/>
      <sheetName val="G-4-2"/>
      <sheetName val="J-71"/>
      <sheetName val="J-72"/>
      <sheetName val="J-73"/>
      <sheetName val="AP110(SUP)"/>
      <sheetName val="F-8 (FSL)"/>
      <sheetName val="F-8 (MASB)-Recon"/>
      <sheetName val="C-2"/>
      <sheetName val="M-MM"/>
      <sheetName val="G-35"/>
      <sheetName val="G-35-1"/>
      <sheetName val="G-35-2"/>
      <sheetName val="G-35-3"/>
      <sheetName val="Reminder-IR"/>
      <sheetName val="G-50 -1-IR"/>
      <sheetName val="G-50 -2-IR"/>
      <sheetName val="UB-20-IR"/>
      <sheetName val="UB-21-IR"/>
      <sheetName val="RCD -401-IR"/>
      <sheetName val="RCD-402-IR"/>
      <sheetName val="Materiality-IR"/>
      <sheetName val="Cashflow-IR"/>
      <sheetName val="BPR balance sheet-IR"/>
      <sheetName val="BPR profit &amp; loss-IR"/>
      <sheetName val="BPR BS analysis-IR"/>
      <sheetName val="BPR PL analysis-IR"/>
      <sheetName val="B-1-IR"/>
      <sheetName val="BB-1-IR"/>
      <sheetName val="A8-IR"/>
      <sheetName val="F-4-IR"/>
      <sheetName val="OSM-Prefinal"/>
      <sheetName val="OSM-Feb05"/>
      <sheetName val="B7|1"/>
      <sheetName val="B7|2"/>
      <sheetName val="B10|1"/>
      <sheetName val="B10|2"/>
      <sheetName val="B11|1"/>
      <sheetName val="B11|2"/>
      <sheetName val="F-8(na)"/>
      <sheetName val="E-5"/>
      <sheetName val="E-6"/>
      <sheetName val="E-6|1"/>
      <sheetName val="E - APS Debt"/>
      <sheetName val="I-1"/>
      <sheetName val="Inter Co"/>
      <sheetName val="I-1|1"/>
      <sheetName val="M-2"/>
      <sheetName val="N (IR)"/>
      <sheetName val="N-Note"/>
      <sheetName val="O-5"/>
      <sheetName val="Sum-Proll"/>
      <sheetName val="4000"/>
      <sheetName val="P&amp;L-Co"/>
      <sheetName val="P&amp;L-Gr"/>
      <sheetName val="PRJE"/>
      <sheetName val="PAJE"/>
      <sheetName val="ConF-1"/>
      <sheetName val="ConF-2"/>
      <sheetName val="ConF-3"/>
      <sheetName val="CPAJE"/>
      <sheetName val="WRK"/>
      <sheetName val="A-MEMO"/>
      <sheetName val="C-3"/>
      <sheetName val="N-3"/>
      <sheetName val="N-4"/>
      <sheetName val="N-5"/>
      <sheetName val="U-Gr"/>
      <sheetName val="U-Sh"/>
      <sheetName val="U-ShG"/>
      <sheetName val="U-Aril"/>
      <sheetName val="U-Gen"/>
      <sheetName val="U-Fam"/>
      <sheetName val="Std Tickmarks"/>
      <sheetName val="AP (110)"/>
      <sheetName val="F-1|2"/>
      <sheetName val="Udisc"/>
      <sheetName val="AA-1"/>
      <sheetName val="UTB"/>
      <sheetName val="BIS LIST-C1 21 (2)"/>
      <sheetName val="BIS LIST-C1 20 (2)"/>
      <sheetName val="BIS LIST-C2 18"/>
      <sheetName val="BIS LIST-C2 19"/>
      <sheetName val="BIS LIST-C2 20"/>
      <sheetName val="BIS LIST-C2 21"/>
      <sheetName val="BIS LIST-NTH 18"/>
      <sheetName val="BIS LIST-NTH 19"/>
      <sheetName val="BIS LIST-NTH 20"/>
      <sheetName val="BIS LIST-NTH 21"/>
      <sheetName val="BIS LIST-NTH 19 (2)"/>
      <sheetName val="BIS LIST-NTH 18 (2)"/>
      <sheetName val="BIS LIST-STH 20 (2)"/>
      <sheetName val="BIS LIST-STH 21 (2)"/>
      <sheetName val="BIS LIST-C1 18 (2)"/>
      <sheetName val="BIS LIST-C1 19 (2)"/>
      <sheetName val="BIS LIST-C1 19 (3)"/>
      <sheetName val="BIS LIST-EC 18 (2)"/>
      <sheetName val="BIS LIST-EC 19 (2)"/>
      <sheetName val="BIS LIST-STH 18 (2)"/>
      <sheetName val="BIS LIST-EC 20 (2)"/>
      <sheetName val="BIS LIST-EC 21 (2)"/>
      <sheetName val="GVF"/>
      <sheetName val=" IB-PL-GROUP"/>
      <sheetName val=" IB-PL-YTD VS BGT"/>
      <sheetName val="DCA"/>
      <sheetName val="GFS"/>
      <sheetName val="GFA"/>
      <sheetName val=" IB-PL-MONTH"/>
      <sheetName val=" IB-PL-YTD"/>
      <sheetName val="IBBS"/>
      <sheetName val="inter-co Calculation"/>
      <sheetName val=" IB-PL-4CAST"/>
      <sheetName val="IBBS-4CAST"/>
      <sheetName val="GOPEX"/>
      <sheetName val="GMVF "/>
      <sheetName val="GPS"/>
      <sheetName val="CONSOLFULL"/>
      <sheetName val="inter-co full"/>
      <sheetName val="ITSB"/>
      <sheetName val="ADTRANTZ"/>
      <sheetName val="SPSSB"/>
      <sheetName val="GCF"/>
      <sheetName val="CF BY CO"/>
      <sheetName val="GCF BY CO"/>
      <sheetName val=" IB-PL-YTD IND"/>
      <sheetName val="271101"/>
      <sheetName val="281101"/>
      <sheetName val="Jadual 3"/>
      <sheetName val="Jadual 3A"/>
      <sheetName val="Jadual 3B"/>
      <sheetName val="Jadual 3C"/>
      <sheetName val="A2|1"/>
      <sheetName val="A3|1"/>
      <sheetName val="x"/>
      <sheetName val="F3|1"/>
      <sheetName val="FF1"/>
      <sheetName val="FF2"/>
      <sheetName val="K1-K9"/>
      <sheetName val="A3-1&amp;2"/>
      <sheetName val="A3-5"/>
      <sheetName val="A3-71"/>
      <sheetName val="K Disclosure"/>
      <sheetName val="K-10"/>
      <sheetName val="U10&amp;20"/>
      <sheetName val="U10-1"/>
      <sheetName val="U30"/>
      <sheetName val="U30-1"/>
      <sheetName val="MV of 2001"/>
      <sheetName val="MV of 2002"/>
      <sheetName val="MV of 2003"/>
      <sheetName val="O-6"/>
      <sheetName val="O-7"/>
      <sheetName val="A3-7A"/>
      <sheetName val="A-5"/>
      <sheetName val="O 1(Sche I)"/>
      <sheetName val="O 2(Sche IIa)"/>
      <sheetName val="O 2 (Sche IIb)"/>
      <sheetName val="Schedule IIc"/>
      <sheetName val="O 3(Sche III)"/>
      <sheetName val="O 4 (working)"/>
      <sheetName val="B-11"/>
      <sheetName val="4th cos"/>
      <sheetName val="For 02 tax recon purposes only"/>
      <sheetName val="Schedule I"/>
      <sheetName val="Schedule IIa"/>
      <sheetName val="Schedule IIb"/>
      <sheetName val="Schedule III"/>
      <sheetName val="indx"/>
      <sheetName val="A6-2"/>
      <sheetName val="O|1"/>
      <sheetName val="R1 (2)"/>
      <sheetName val="R1_DT Movement"/>
      <sheetName val="R2_DT Proof"/>
      <sheetName val="R|1"/>
      <sheetName val="R2|1"/>
      <sheetName val="R2|2"/>
      <sheetName val="R2|3"/>
      <sheetName val="A2_1_AJE"/>
      <sheetName val="A2_2_RJE"/>
      <sheetName val="G1|1"/>
      <sheetName val="I1|1 "/>
      <sheetName val="N|1"/>
      <sheetName val="O2"/>
      <sheetName val="P1-1"/>
      <sheetName val="U2|1"/>
      <sheetName val="U3"/>
      <sheetName val="R2R2"/>
      <sheetName val="RR2"/>
      <sheetName val="y"/>
      <sheetName val="Short term loan"/>
      <sheetName val="Trade Payables"/>
      <sheetName val="FAR"/>
      <sheetName val="Pre paid"/>
      <sheetName val="Contractors for work"/>
      <sheetName val="BRS"/>
      <sheetName val="Unbilled Revenue"/>
      <sheetName val="GP Analysis"/>
      <sheetName val="Obsv"/>
      <sheetName val="Analytical"/>
      <sheetName val="Avg Rate"/>
      <sheetName val="CN  Cut-off"/>
      <sheetName val="Cut off"/>
      <sheetName val="Sample-Monthwise"/>
      <sheetName val="Sample-Productwise"/>
      <sheetName val="Excess Calc"/>
      <sheetName val="Threshold Calc"/>
      <sheetName val="18_4_10 pm"/>
      <sheetName val="ADJ_TB"/>
      <sheetName val="Pub-res"/>
      <sheetName val="AR-BS"/>
      <sheetName val="AR-P&amp;L"/>
      <sheetName val="SCH 1_2"/>
      <sheetName val="SCH _3"/>
      <sheetName val="SCH_4"/>
      <sheetName val="SCH 5 (N)"/>
      <sheetName val=" SCH 6_7 "/>
      <sheetName val=" SCH 8 9 10 11"/>
      <sheetName val="SCH121314"/>
      <sheetName val="SCH 1516"/>
      <sheetName val="SCH1718"/>
      <sheetName val="SCH19"/>
      <sheetName val="CFLOW"/>
      <sheetName val="wkg cflo"/>
      <sheetName val="BS Abstract"/>
      <sheetName val="8PSCH66A-NA"/>
      <sheetName val="TRDG PROFIT"/>
      <sheetName val="Entity List"/>
      <sheetName val="Agra"/>
      <sheetName val="Udaipur"/>
      <sheetName val="Projections"/>
      <sheetName val="Sales to schenider"/>
      <sheetName val="Sales Regr 2011-12"/>
      <sheetName val="Control Chart"/>
      <sheetName val="U_Instructions CFIAT"/>
      <sheetName val="U-1_SGA BLock Reconciliation"/>
      <sheetName val="U-2_SGA Inventory Tally"/>
      <sheetName val="U-3_Depreciation Reasonability"/>
      <sheetName val="U-4_Investments &amp; FD"/>
      <sheetName val="U-5_Raw Materials Tally"/>
      <sheetName val="U-6_Yield Analysis-RMPM"/>
      <sheetName val="U-7_Finished Goods Tally"/>
      <sheetName val="U-8_Schedule VI-FG Tally &amp; RM"/>
      <sheetName val="U-9_NRV Testing-FG"/>
      <sheetName val="U-10_Container Reconciliation"/>
      <sheetName val="U-11_Finished Goods Excise Duty"/>
      <sheetName val="U-12_Accrued Expenses Turnover"/>
      <sheetName val="U-13_Excise Duty Reasonability"/>
      <sheetName val="U-14_Sales Tax Reconciliation"/>
      <sheetName val="Sales Tax Reco-Working"/>
      <sheetName val="U-15_Sales Tax Incentive"/>
      <sheetName val="U-16_OAR-Balance Sheet"/>
      <sheetName val="U-17_GP Reconciliation"/>
      <sheetName val="U-18_Qty &amp; Rate Variance_GP, NP"/>
      <sheetName val="U-19_NP Reconciliation"/>
      <sheetName val="U-20_Payroll Expense"/>
      <sheetName val="U-21_Power &amp; Fuel Expense"/>
      <sheetName val="U-22_OAR-P&amp;L Account"/>
      <sheetName val="U-23_Contingent Liabilities"/>
      <sheetName val="U-24_Ratios Chart"/>
      <sheetName val="U-25_Balance Sheet_2004"/>
      <sheetName val="U-26_P&amp;L Account_2004"/>
      <sheetName val="U-27_Schedules_2004"/>
      <sheetName val="U-28_Ross TB_2004"/>
      <sheetName val="U-29_FA Schedule_2004"/>
      <sheetName val="U-30_Additional Info_2004"/>
      <sheetName val="U-31_Miscellaneous Info_2004"/>
      <sheetName val="U-32_Inter Unit Sales-FG_2004"/>
      <sheetName val="U-33_Balance Sheet_2003"/>
      <sheetName val="U-34_P&amp;L Account_2003"/>
      <sheetName val="U-35_Schedules_2003"/>
      <sheetName val="U-36_Ross TB_2003"/>
      <sheetName val="U-37_FA Schedule_2003"/>
      <sheetName val="U-38_Additional Info_2003"/>
      <sheetName val="U-39_Miscellaneous Info_2003"/>
      <sheetName val="YS"/>
      <sheetName val="GW"/>
      <sheetName val="Head office"/>
      <sheetName val="Consolidated excl pz&amp;gw"/>
      <sheetName val="1.1 Cashflow analysis"/>
      <sheetName val="1.2 Secured loans"/>
      <sheetName val="1.3 Fixed Assets"/>
      <sheetName val="1.4 Debtors"/>
      <sheetName val="1.5 Loans and advances"/>
      <sheetName val="Shareholders fund"/>
      <sheetName val="Margin analysis"/>
      <sheetName val="Sales mfg"/>
      <sheetName val="Sales Trd"/>
      <sheetName val="3.3 Employee costs"/>
      <sheetName val="1.2 Inventory"/>
      <sheetName val="3.1 Sales mfg"/>
      <sheetName val="3.1 Sales Trd"/>
      <sheetName val="3.1 Other Income"/>
      <sheetName val="3.2 CoM"/>
      <sheetName val="3.4 Other operating expenses"/>
      <sheetName val="Payables"/>
      <sheetName val="Seg P&amp;L"/>
      <sheetName val="Seg BS"/>
      <sheetName val="XCWIP_segment"/>
      <sheetName val="Assets_segmantal"/>
      <sheetName val="PROFIT &amp; LOSS ACCOUNT"/>
      <sheetName val="R&amp;d"/>
      <sheetName val="Cash Flow Workings"/>
      <sheetName val="GR SERVICES"/>
      <sheetName val="GR CAP"/>
      <sheetName val="GR MAT"/>
      <sheetName val="Prov. Others"/>
      <sheetName val="MD Office"/>
      <sheetName val="Quality"/>
      <sheetName val="Proface"/>
      <sheetName val="EE"/>
      <sheetName val="MKt"/>
      <sheetName val="Finance"/>
      <sheetName val="Industry"/>
      <sheetName val="Logistics"/>
      <sheetName val="CCC"/>
      <sheetName val="ISC"/>
      <sheetName val="BMS"/>
      <sheetName val="PEC"/>
      <sheetName val="SISC"/>
      <sheetName val="SGBD"/>
      <sheetName val="E&amp;I"/>
      <sheetName val="IT &amp; Bridge"/>
      <sheetName val="Approval Matrix"/>
      <sheetName val="01 T"/>
      <sheetName val="03 "/>
      <sheetName val="WELCOME"/>
      <sheetName val="Q2 YTD OG Sales Analysis"/>
      <sheetName val="ER3"/>
      <sheetName val="ER11_Old"/>
      <sheetName val="ER10_Old"/>
      <sheetName val="Total Expenses"/>
      <sheetName val="Insructions"/>
      <sheetName val="Adj"/>
      <sheetName val="Coding"/>
      <sheetName val="D22TRIALCY"/>
      <sheetName val="D22TRIALPY"/>
      <sheetName val="TRIALPYE"/>
      <sheetName val="Group Code"/>
      <sheetName val="2627"/>
      <sheetName val="contgn"/>
      <sheetName val="Note output"/>
      <sheetName val="Vs."/>
      <sheetName val="Others discl"/>
      <sheetName val="SCH D 0413"/>
      <sheetName val="SCH D 0412"/>
      <sheetName val="MOP P5"/>
      <sheetName val="ABS P5"/>
      <sheetName val="Measurement Sheet-P1"/>
      <sheetName val="5M. Sheet"/>
      <sheetName val="7MS_Office"/>
      <sheetName val="Design &amp; Drwng"/>
      <sheetName val="Shaft"/>
      <sheetName val="MTBM"/>
      <sheetName val="PIPE SUPPLY"/>
      <sheetName val="JACKING"/>
      <sheetName val="TESTING"/>
      <sheetName val="commissioning"/>
      <sheetName val="Measurement Sheet-P6"/>
      <sheetName val="8MS_Drg appd. status"/>
      <sheetName val="shaft construction"/>
      <sheetName val="Detail of Alignment"/>
      <sheetName val="9MS_Shaft Const"/>
      <sheetName val="DBG SCHEDULE"/>
      <sheetName val="Computer"/>
      <sheetName val="Office Equip"/>
      <sheetName val="F&amp;F"/>
      <sheetName val="Vehicle"/>
      <sheetName val="Sale of Assets"/>
      <sheetName val="FinSchedule"/>
      <sheetName val="9 (2)"/>
      <sheetName val="3.1 &amp; 3.11"/>
      <sheetName val="detail3.1&amp;3.11"/>
      <sheetName val="3.2"/>
      <sheetName val="3.3 onwards-"/>
      <sheetName val="3.5"/>
      <sheetName val="3.6"/>
      <sheetName val="3.10"/>
      <sheetName val="3.12"/>
      <sheetName val="3.13"/>
      <sheetName val="3.14"/>
      <sheetName val="3.15"/>
      <sheetName val="3.16"/>
      <sheetName val="3.17"/>
      <sheetName val="3.20"/>
      <sheetName val="3.22"/>
      <sheetName val="3.23"/>
      <sheetName val="3.24"/>
      <sheetName val="3.26"/>
      <sheetName val="3.28"/>
      <sheetName val="3.33"/>
      <sheetName val="3.34"/>
      <sheetName val="3.35"/>
      <sheetName val="3.37"/>
      <sheetName val="3.38"/>
      <sheetName val="3.40"/>
      <sheetName val="3.42"/>
      <sheetName val="Clause 15(a)"/>
      <sheetName val="Clause 17(i)"/>
      <sheetName val="Clause 40(a)"/>
      <sheetName val="Annex. 1"/>
      <sheetName val="loan-FFSL"/>
      <sheetName val="caln of ratio"/>
      <sheetName val="calnofEMI"/>
      <sheetName val="loan-AEBL&amp;KMPL"/>
      <sheetName val="detail of credit to Preop."/>
      <sheetName val="bonuspayable"/>
      <sheetName val="9-Trash"/>
      <sheetName val="10-trash"/>
      <sheetName val="Results Consolidated"/>
      <sheetName val="Ratio computation"/>
      <sheetName val="PROFITABILITY Final"/>
      <sheetName val="Profitability-revised"/>
      <sheetName val="Sch 1 to 3"/>
      <sheetName val="Sch 5 to 11"/>
      <sheetName val="Sch 12 to 17"/>
      <sheetName val="SCH#2-3 &amp; 4"/>
      <sheetName val="SCH#6"/>
      <sheetName val="sch#7-9"/>
      <sheetName val="SCH#15-16"/>
      <sheetName val="associates bs"/>
      <sheetName val="associates pl "/>
      <sheetName val="SCH#19 "/>
      <sheetName val="SCH#20"/>
      <sheetName val="FA Schedule 02-03"/>
      <sheetName val="O_E"/>
      <sheetName val="Imports-useless sheet"/>
      <sheetName val="hard Furn final"/>
      <sheetName val="hard Furn- useless sheet"/>
      <sheetName val="Fur_Fix"/>
      <sheetName val="Leasehold imp A30"/>
      <sheetName val="LHI A_31"/>
      <sheetName val="LHI A_31 (2)"/>
      <sheetName val="LHI A_31 (3)"/>
      <sheetName val="Software"/>
      <sheetName val="VB_Payroll Lead"/>
      <sheetName val="VB1_Salaries, wages and bonus"/>
      <sheetName val="VB1.1_Monthwise Salary"/>
      <sheetName val="VB1.2_Employeewise Salary"/>
      <sheetName val="VB2_Cont. to PF"/>
      <sheetName val="VB2.1_PF"/>
      <sheetName val="VB2.2_ESI"/>
      <sheetName val="VB 3_Staff Welfare"/>
      <sheetName val="Original Profit"/>
      <sheetName val="TB Chennai Plant"/>
      <sheetName val="TB Bawal11"/>
      <sheetName val="TB Chennai Warehouse"/>
      <sheetName val="Inventory adjustment"/>
      <sheetName val="Combined TB (2)"/>
      <sheetName val="Exchange Rate"/>
      <sheetName val="Ad. Entries"/>
      <sheetName val="TBW09"/>
      <sheetName val="TB CP09"/>
      <sheetName val="Schedules1"/>
      <sheetName val="Schedule 4 F.Assets"/>
      <sheetName val="Pviot TB CP 09"/>
      <sheetName val="TBCW09"/>
      <sheetName val="Combined TB"/>
      <sheetName val="BS (2)"/>
      <sheetName val="3-4"/>
      <sheetName val="5-8"/>
      <sheetName val="10-13"/>
      <sheetName val="14-17"/>
      <sheetName val="18-22"/>
      <sheetName val="23-24"/>
      <sheetName val="25-26"/>
      <sheetName val="26_"/>
      <sheetName val="27-31"/>
      <sheetName val="33-38"/>
      <sheetName val="Detail of Current Assets-CL"/>
      <sheetName val="Old_Detail of Exp. &amp; Oth. Incom"/>
      <sheetName val="Royalty rectification"/>
      <sheetName val="PM TE SAD"/>
      <sheetName val="Recovered_Sheet2"/>
      <sheetName val="Comparing Summary "/>
      <sheetName val="new Data-Labor &amp; OH -Joan"/>
      <sheetName val="Process-Gary"/>
      <sheetName val="Quote - Labor &amp; OH &amp; MU"/>
      <sheetName val="Dept Alloc pivot"/>
      <sheetName val="Costing&amp;Quoting Capacity"/>
      <sheetName val="Direct Labor  "/>
      <sheetName val="Support Allocations"/>
      <sheetName val="Support Pivot"/>
      <sheetName val="Drivers"/>
      <sheetName val="Dept Alloc"/>
      <sheetName val="Budgeted Cycle Time"/>
      <sheetName val="FA Kunshan 200911"/>
      <sheetName val="Var and Fixed cost"/>
      <sheetName val="Labor Utilization"/>
      <sheetName val="Labor Rates"/>
      <sheetName val="Data - Materials"/>
      <sheetName val="Dept Alloc pivot (2)"/>
      <sheetName val="Inventory Balance"/>
      <sheetName val="Inventory Balance (2)"/>
      <sheetName val="NVH 存货收发存汇总表"/>
      <sheetName val="Moen 存货收发存汇总表"/>
      <sheetName val="MOen FLoor value for Kingdee"/>
      <sheetName val="NVH Floor Value for Kingdee"/>
      <sheetName val="Saiyang LOC"/>
      <sheetName val="PettyCash"/>
      <sheetName val="CashBanks"/>
      <sheetName val="TradeAR"/>
      <sheetName val="AllowDbtflAcc.Domest"/>
      <sheetName val="OthAcctRec.Tooling"/>
      <sheetName val="OthAcctRec.VATRec"/>
      <sheetName val="OthAcctRec.EmployRec"/>
      <sheetName val="STRec.STNotes"/>
      <sheetName val="NETINV"/>
      <sheetName val="PpdExp.PpdInsurance&amp;Rent&amp;Other"/>
      <sheetName val="PpdExp.OtHPpdExp.Deposits"/>
      <sheetName val="AdvPayVendor"/>
      <sheetName val="FA Depreciation List"/>
      <sheetName val="CIP.Equipment"/>
      <sheetName val="NetCompSoftware.CompSoftware"/>
      <sheetName val="OtherIntang.OtherAssets"/>
      <sheetName val="ToolDies.InProcess"/>
      <sheetName val="ToolDies.NonRecov"/>
      <sheetName val="TradeAP.Domestic"/>
      <sheetName val="TradeAP.RecptNotVouch"/>
      <sheetName val="OtherAP.Other"/>
      <sheetName val="STNotePay.NotePayCur"/>
      <sheetName val="ICPAYABLE"/>
      <sheetName val="AccOthTax.VAT"/>
      <sheetName val="AccOthTax.Duties"/>
      <sheetName val="AccPropTaxReal Property Tax"/>
      <sheetName val="Accrued LiabilitiesInsurance"/>
      <sheetName val="Accrued LiabilitiesRent"/>
      <sheetName val="AccLiabOthInterest"/>
      <sheetName val="AccLiabOthWarranty &amp; Quality"/>
      <sheetName val="AccLiabOthAudit Fees"/>
      <sheetName val="OthCurLiabDeferredToolingProfit"/>
      <sheetName val="AccLiabOth.Other"/>
      <sheetName val="ICNotes"/>
      <sheetName val="STOCKEQUITY"/>
      <sheetName val="Saiyang GAPLC"/>
      <sheetName val="Saiyang BS LC"/>
      <sheetName val="Saiyang IS LC"/>
      <sheetName val="Summary-Horizontal"/>
      <sheetName val="Summary-Vertical"/>
      <sheetName val="Package-Horizontal"/>
      <sheetName val="Package-Vertical"/>
      <sheetName val="Outbound Cost"/>
      <sheetName val="Process-Full process"/>
      <sheetName val="Process Cost"/>
      <sheetName val="Costed BOM (2)"/>
      <sheetName val="Product Cost Summary"/>
      <sheetName val="Business Case"/>
      <sheetName val="Business Plan"/>
      <sheetName val="BizPlan-1"/>
      <sheetName val="BizPlan-2"/>
      <sheetName val="JIT"/>
      <sheetName val="Removal Capital"/>
      <sheetName val="Roadmap"/>
      <sheetName val="人员配置表"/>
      <sheetName val="PCS-JIT Yantai"/>
      <sheetName val="审计费"/>
      <sheetName val="I_S IC Accounts"/>
      <sheetName val="ADMINISTRATION"/>
      <sheetName val="ENTITY_QUERY"/>
      <sheetName val="Instruction"/>
      <sheetName val="Income Stmt"/>
      <sheetName val="Cost&amp;saving"/>
      <sheetName val="Plant efficiency"/>
      <sheetName val="MVP vs prior"/>
      <sheetName val="MVP_Monthly"/>
      <sheetName val="Variable Margin"/>
      <sheetName val="Balance Sht"/>
      <sheetName val="Budget_IS"/>
      <sheetName val="Budget_expenses"/>
      <sheetName val="Unit Cost"/>
      <sheetName val="4Q02 Walk - 1f"/>
      <sheetName val="2002 Walk - 1"/>
      <sheetName val="1Q03 Walk - 2f"/>
      <sheetName val="2003 Walk - 2"/>
      <sheetName val="Fin. Summary - 3"/>
      <sheetName val="Highlights - 5f"/>
      <sheetName val="Highlights - 5"/>
      <sheetName val="Sales - 10f"/>
      <sheetName val="OpMarg - 10"/>
      <sheetName val="?????"/>
      <sheetName val="Final Projections"/>
      <sheetName val="Net Sales"/>
      <sheetName val="Units"/>
      <sheetName val="Net Sales Per Hour"/>
      <sheetName val="AVG Price per Unit"/>
      <sheetName val="AVG Transaction AMT"/>
      <sheetName val="Store Numbers"/>
      <sheetName val="Income &amp; Services Overview"/>
      <sheetName val="Rent Income 2006"/>
      <sheetName val="Service Charges Income 2006 "/>
      <sheetName val="Budget 2006 Details"/>
      <sheetName val="Budget 2006 Subtotals"/>
      <sheetName val="IP operating result"/>
      <sheetName val="IP Sales &amp; COS"/>
      <sheetName val="B1038-owner's cost"/>
      <sheetName val="Rental &amp; Service Charge Income"/>
      <sheetName val="2006 Short term leases"/>
      <sheetName val="Security 2006- formatka"/>
      <sheetName val="Security Week details"/>
      <sheetName val="cleaning - formatka"/>
      <sheetName val="B620 Failure service"/>
      <sheetName val="water &amp; sewage"/>
      <sheetName val="water &amp; sewage - formatka"/>
      <sheetName val="electricity - formatka"/>
      <sheetName val="heating"/>
      <sheetName val="Budget 2006 Totals"/>
      <sheetName val="Budget 2007 Details"/>
      <sheetName val="Budget 2007 Subtotals "/>
      <sheetName val="IP operating result 2007"/>
      <sheetName val="IP Sales &amp; COS 2007"/>
      <sheetName val="B1038-owner's cost 2007"/>
      <sheetName val="CAPEX 2007"/>
      <sheetName val="Rental &amp; Service Charge Inc2007"/>
      <sheetName val="2007 Short term leases"/>
      <sheetName val="Security 2007- formatka "/>
      <sheetName val="Security Week details 2007"/>
      <sheetName val="cleaning - formatka 2007"/>
      <sheetName val="B620 Failure service 2007"/>
      <sheetName val="water &amp; sewage 2007"/>
      <sheetName val="water &amp; sewage - formatka 2007"/>
      <sheetName val="electricity 2007"/>
      <sheetName val="electricity - formatka 2007"/>
      <sheetName val="heating 2007"/>
      <sheetName val="Budget 2007 Totals "/>
      <sheetName val="2007"/>
      <sheetName val="Budget 2008 Details"/>
      <sheetName val="Budget 2008 Subtotals  "/>
      <sheetName val="IP operating result 2008"/>
      <sheetName val="IP Sales &amp; COS 2008"/>
      <sheetName val="B1038-owner's cost 2008"/>
      <sheetName val="CAPEX 2008"/>
      <sheetName val="Rental &amp; Service Charge Inc "/>
      <sheetName val="2008 Short term leases"/>
      <sheetName val="Security 2008- formatka "/>
      <sheetName val="Security Week details 2008"/>
      <sheetName val="cleaning - formatka 2008"/>
      <sheetName val="B620 Failure service 2008"/>
      <sheetName val="water &amp; sewage 2008"/>
      <sheetName val="water &amp; sewage - formatka 2008 "/>
      <sheetName val="electricity 2008"/>
      <sheetName val="electricity - formatka 2008"/>
      <sheetName val="heating 2008"/>
      <sheetName val="Budget 2008 Totals "/>
      <sheetName val="2008"/>
      <sheetName val="Budget 2009 Details"/>
      <sheetName val="Budget 2009 Subtotals"/>
      <sheetName val="IP operating result 2009"/>
      <sheetName val="IP Sales &amp; COS 2009"/>
      <sheetName val="B1038-owner's cost 2009"/>
      <sheetName val="CAPEX 2009"/>
      <sheetName val="Rental &amp; Service Charge Inc"/>
      <sheetName val="2009 Short term leases"/>
      <sheetName val="Security 2009- formatka"/>
      <sheetName val="Security Week details 2009"/>
      <sheetName val="cleaning - formatka 2009"/>
      <sheetName val="B620 Failure service 2009"/>
      <sheetName val="water &amp; sewage 2009"/>
      <sheetName val="water &amp; sewage - formatka 2009"/>
      <sheetName val="electricity 2009"/>
      <sheetName val="electricity - formatka 2009"/>
      <sheetName val="heating 2009"/>
      <sheetName val="Budget 2009 Totals"/>
      <sheetName val="2009"/>
      <sheetName val="AllYrsNOInco"/>
      <sheetName val="FY02NoInco"/>
      <sheetName val="All Yrs"/>
      <sheetName val="FY02"/>
      <sheetName val="FY03"/>
      <sheetName val="FY04"/>
      <sheetName val="FY05"/>
      <sheetName val="FY06"/>
      <sheetName val="FY07"/>
      <sheetName val="FY08"/>
      <sheetName val="FY09"/>
      <sheetName val="FY10"/>
      <sheetName val="RevConst$"/>
      <sheetName val="COGSbyReg 02"/>
      <sheetName val="GP%"/>
      <sheetName val="SeedPurch$"/>
      <sheetName val="Inv$"/>
      <sheetName val="InvKg"/>
      <sheetName val="Inv$kg01"/>
      <sheetName val="Inv$02-03"/>
      <sheetName val="InvRoll"/>
      <sheetName val="InvRollByMonth02_03"/>
      <sheetName val="DEBT "/>
      <sheetName val="capx"/>
      <sheetName val="FY02-11 Est v10 UBS"/>
      <sheetName val="xchg"/>
      <sheetName val="Local"/>
      <sheetName val="Hoja3"/>
      <sheetName val="Spis treści"/>
      <sheetName val="strony podziału"/>
      <sheetName val="3_1"/>
      <sheetName val="3_2"/>
      <sheetName val="3_3 "/>
      <sheetName val="3_4 "/>
      <sheetName val="3_5"/>
      <sheetName val="3_6"/>
      <sheetName val="3_7"/>
      <sheetName val="Główne Podsumowanie"/>
      <sheetName val="Cost Cutting Opportunities"/>
      <sheetName val="PRW"/>
      <sheetName val="graphs"/>
      <sheetName val="graphs (2)"/>
      <sheetName val="graphs (3)"/>
      <sheetName val="graphs (6)"/>
      <sheetName val="graphs (4)"/>
      <sheetName val="graphs (5)"/>
      <sheetName val="LKPDATA"/>
      <sheetName val="Hines France - Accrual"/>
      <sheetName val="Hines France - Cash"/>
      <sheetName val="Profit Center -- Cash"/>
      <sheetName val="Danton C2 - Deal Summary"/>
      <sheetName val="HEVAF Neuilly JATTE- BS "/>
      <sheetName val="Ls_Alert"/>
      <sheetName val="Ls_XLB_WorkbookFile"/>
      <sheetName val="Profit Center -- Accrual"/>
      <sheetName val="PC -- Accural (by Project)"/>
      <sheetName val="Accrual to Cash Reconciliation"/>
      <sheetName val="Predevelopment and Land Carry"/>
      <sheetName val="BSPJ"/>
      <sheetName val="PC -- Cash (by Project)"/>
      <sheetName val="Proj Balance Sheet(HF)"/>
      <sheetName val="Trial Balance(HF)"/>
      <sheetName val="PC -- Accrual (by Project)"/>
      <sheetName val="Hines France Variances"/>
      <sheetName val="Accrual to Cash Variances"/>
      <sheetName val="Hines France Break - Cash "/>
      <sheetName val="Hines France - Balance Sheet"/>
      <sheetName val="Hines France - Trial Balance"/>
      <sheetName val="Hines France - BS Notes"/>
      <sheetName val="HLD - Balance Sheet"/>
      <sheetName val="HLD - Balance Sheet Notes"/>
      <sheetName val="2005 Liquidity Forecast"/>
      <sheetName val="2006 Liquidity Forecast"/>
      <sheetName val="Business Commentary"/>
      <sheetName val="PB6 - Project Cash Flow"/>
      <sheetName val="PB6 - Project Notes"/>
      <sheetName val="PB6 - Balance Sheet "/>
      <sheetName val="PB6 - Balance Sheet Notes"/>
      <sheetName val="CB16 - Project Cash Flow"/>
      <sheetName val="CB16 - Project Notes"/>
      <sheetName val="CB16 - Balance Sheet"/>
      <sheetName val="CB16 - Balance Sheet Notes"/>
      <sheetName val="Suresnes - Project Cash Flow"/>
      <sheetName val="Suresnes - Project Notes"/>
      <sheetName val="Le Gauguin Balance Sheet "/>
      <sheetName val="Le Gauguin Balance Sheet Notes"/>
      <sheetName val="Danton C2 - Project Cash Flow"/>
      <sheetName val="Danton C2 - Project Notes"/>
      <sheetName val="Hines Danton LLC - BS"/>
      <sheetName val="Hines Danton LLC - BS Notes"/>
      <sheetName val="Danton Devt - Balance Sheet"/>
      <sheetName val="Danton Devt - BS Notes"/>
      <sheetName val="Danton C2 - Balance Sheet"/>
      <sheetName val="Hines Danton C2-Balance Sheet "/>
      <sheetName val="Hines Danton C2 - BS Notes"/>
      <sheetName val="Hines Danton B - Balance Sheet"/>
      <sheetName val="Hines Danton B - BS Notes"/>
      <sheetName val="Danton C1 - Project Cash Flow"/>
      <sheetName val="Danton C1 - Deal Summary"/>
      <sheetName val="Renault - Project Cash Flow"/>
      <sheetName val="Renault - Project Notes"/>
      <sheetName val="Block A1 - Project Cash Flow"/>
      <sheetName val="Block D2 - Project Cash Flow"/>
      <sheetName val="Block B3 - Project Cash Flow"/>
      <sheetName val="Block C1 - Project Cash Flow"/>
      <sheetName val="HEDF Office D2 - Balance Sheet"/>
      <sheetName val="HEDF Office A1 - Balance Sheet"/>
      <sheetName val="HEDF Resid.I - Balance Sheet"/>
      <sheetName val="HEDF Resid. II - Balance Sheet "/>
      <sheetName val="HEDF Soc.Housing -Balance Sheet"/>
      <sheetName val="HEDF Office B3 - Balance Sheet"/>
      <sheetName val="HEDF Global - Balance Sheet"/>
      <sheetName val="HEDF SPVs - BS Notes"/>
      <sheetName val="Hines Boulogne - Balance Sheet "/>
      <sheetName val="Hines DMA - Balance Sheet"/>
      <sheetName val="Hines DMA &amp; Boulogne - BS Notes"/>
      <sheetName val="Renault - Deal Summary"/>
      <sheetName val="Block EE - Project Cash Flow"/>
      <sheetName val="Block EE - Project Notes"/>
      <sheetName val="Hines Prelude - Balance Sheet"/>
      <sheetName val="Hines Prelude - BS Notes"/>
      <sheetName val="Block EE - Deal Summary "/>
      <sheetName val="Meudon - Project Cash Flow"/>
      <sheetName val="Meudon - Project Notes"/>
      <sheetName val="Hines Meudon - Balance sheet"/>
      <sheetName val="Hines Meudon - BS Notes"/>
      <sheetName val="Deal Summary - Meudon"/>
      <sheetName val="Neuilly - Project Cash Flow"/>
      <sheetName val="HEVAF Neuilly Sablons - BS"/>
      <sheetName val="HEVAF Neuilly Sablons-BS Notes"/>
      <sheetName val="HEVAF Sablons - Balance sheet"/>
      <sheetName val="HEVAF Sablons - BS Notes"/>
      <sheetName val="Deal Summary - Neuilly"/>
      <sheetName val="Project to Profit Ctr Rec"/>
      <sheetName val="PB6 - Guarantees"/>
      <sheetName val="CB16 - Guarantees"/>
      <sheetName val="Suresnes - Guarantees"/>
      <sheetName val="Danton - Guarantees"/>
      <sheetName val="Renault - Guarantees"/>
      <sheetName val="Renault Block EE - Guarantees"/>
      <sheetName val="Meudon - Guarantees"/>
      <sheetName val="Debt Maturities"/>
      <sheetName val="Tier Entities"/>
      <sheetName val="HEVAF Neuilly Sablon - BS Notes"/>
      <sheetName val="Tax worksheet"/>
      <sheetName val="Preference"/>
      <sheetName val="SUMMARY Euro"/>
      <sheetName val="Summary table (S1)"/>
      <sheetName val="Summary table (S2)"/>
      <sheetName val="CF LAND euro"/>
      <sheetName val="CF VEFA C2 euro"/>
      <sheetName val="CF SHARES C2 euro"/>
      <sheetName val="CF VEFA B euro"/>
      <sheetName val="Budget Terrain"/>
      <sheetName val="CF Terrain"/>
      <sheetName val="BILAN VEFA C2"/>
      <sheetName val="TRESO VEFA C2"/>
      <sheetName val="BILAN VEFA B"/>
      <sheetName val="TRESO VEFA B"/>
      <sheetName val="INFOS VEFA B"/>
      <sheetName val="BILAN SHARES C2"/>
      <sheetName val="TRESO SHARES C2"/>
      <sheetName val="Receivables Detail"/>
      <sheetName val="Deal Prices"/>
      <sheetName val="Cash &amp; Loan"/>
      <sheetName val=" INFO VEFA C2"/>
      <sheetName val="Hyp"/>
      <sheetName val="Graph1"/>
      <sheetName val="Hines Cash S1"/>
      <sheetName val="Hines Cash S2"/>
      <sheetName val="Guarantees S1"/>
      <sheetName val="Guarantees S2"/>
      <sheetName val="Guarantee S2 BIS"/>
      <sheetName val="Risk-Reward Analysis"/>
      <sheetName val="Rents"/>
      <sheetName val="Average Occupancy"/>
      <sheetName val="Parking"/>
      <sheetName val="Misc. Income"/>
      <sheetName val="Tenancy Schedule"/>
      <sheetName val="Rent Roll"/>
      <sheetName val="Stacking Plan"/>
      <sheetName val="Recoveries"/>
      <sheetName val="Resumen - do not print"/>
      <sheetName val="Initial Fund"/>
      <sheetName val="Recoverable Expenses 2007-2008"/>
      <sheetName val="61-Por"/>
      <sheetName val="62-Por"/>
      <sheetName val="62 "/>
      <sheetName val="63-Por"/>
      <sheetName val="64-Por"/>
      <sheetName val="65-Por"/>
      <sheetName val="66-Por"/>
      <sheetName val="72-Por"/>
      <sheetName val="Cap-Por"/>
      <sheetName val="Capital Expenditures"/>
      <sheetName val="Argus 2009 Annual"/>
      <sheetName val="2009 value"/>
      <sheetName val="Debt - Consolidated"/>
      <sheetName val="Debt2"/>
      <sheetName val="Cash Flow Input"/>
      <sheetName val="Step-out analysis"/>
      <sheetName val="Going Forward Leveraged IRR"/>
      <sheetName val="IRR Since Inception - Qtr"/>
      <sheetName val="HoldSell-Leveraged-Unleveraged"/>
      <sheetName val="Promote - 08 - old"/>
      <sheetName val="Promote - 08"/>
      <sheetName val="Promote -9"/>
      <sheetName val="Promote -10"/>
      <sheetName val="Promote -11"/>
      <sheetName val="Promote -12"/>
      <sheetName val="Promote -13 old"/>
      <sheetName val="Promote -13"/>
      <sheetName val="2008 Mo Cap Ex"/>
      <sheetName val="2009 Business Plan"/>
      <sheetName val="2009 BPlan Monthly"/>
      <sheetName val="5 yr plan"/>
      <sheetName val="Cash Flow 11.13"/>
      <sheetName val="TIRefor"/>
      <sheetName val="TI -19 _20_ACR"/>
      <sheetName val="TI-1505_ACR"/>
      <sheetName val="Zelman"/>
      <sheetName val="C&amp;W"/>
      <sheetName val="61.50 5 yr"/>
      <sheetName val="56.50 5 yr"/>
      <sheetName val="retail commis"/>
      <sheetName val="Zaros"/>
      <sheetName val="08 reforecast"/>
      <sheetName val="付属明細書"/>
      <sheetName val="情報通信設備"/>
      <sheetName val="TI.TOCheck"/>
      <sheetName val="INST COST"/>
      <sheetName val="FINAL REPORT含ORACLE"/>
      <sheetName val="FINAL REPORT"/>
      <sheetName val="FY0233&amp;89YTD_17Y 最終"/>
      <sheetName val="FY0233&amp;89YTD_18Y 最終"/>
      <sheetName val="CATEGORY"/>
      <sheetName val="FY0233&amp;89YTD_17Y_2"/>
      <sheetName val="FY0233&amp;89YTD_18Y_2"/>
      <sheetName val="FY0233&amp;89YTD_17Y"/>
      <sheetName val="FY0233&amp;89YTD_18Y"/>
      <sheetName val="FINAL REPORT_AGL"/>
      <sheetName val="LEGACY TB"/>
      <sheetName val="ORACLE TB"/>
      <sheetName val="33&amp;89_17最終"/>
      <sheetName val="33&amp;89_18最終"/>
      <sheetName val="33&amp;89_17"/>
      <sheetName val="33&amp;89_18"/>
      <sheetName val="加工"/>
      <sheetName val="ADDRESS"/>
      <sheetName val="FY00 AGILENT OFFICE"/>
      <sheetName val="貸出先3位ﾘｽﾄ"/>
      <sheetName val="FAWS"/>
      <sheetName val="10INTRA 残 JV"/>
      <sheetName val="11eiffel"/>
      <sheetName val="11 EIFFEL"/>
      <sheetName val="11_eiffel　"/>
      <sheetName val="11_eiffel　加工"/>
      <sheetName val="11_eiffel intra"/>
      <sheetName val="11_eiffel_JV"/>
      <sheetName val="10_eiffel　INTRA CLEAR"/>
      <sheetName val="10INTRA "/>
      <sheetName val="10EIFFEL shoho"/>
      <sheetName val="PIM"/>
      <sheetName val="10 FAWS"/>
      <sheetName val="4412&amp;4413 "/>
      <sheetName val="4414&amp;4415  "/>
      <sheetName val="441_LL"/>
      <sheetName val="4423"/>
      <sheetName val="4424"/>
      <sheetName val="442LL"/>
      <sheetName val="Jul-02 tb"/>
      <sheetName val="Trial Balance - Sum4412-4417 "/>
      <sheetName val="Trial Balance - Sum441LL"/>
      <sheetName val="Trial Balance - Sum4422-4427"/>
      <sheetName val="Trial Balance - Sum442LL"/>
      <sheetName val="EIFFEL"/>
      <sheetName val="204eiffel"/>
      <sheetName val="04YACCS"/>
      <sheetName val="04 INTRA CLEAR"/>
      <sheetName val="04 INTRA "/>
      <sheetName val="CREDIT INV2 TO BZ"/>
      <sheetName val="YACCS"/>
      <sheetName val="INTRA CLEAR"/>
      <sheetName val="EIFFEL903"/>
      <sheetName val="YACCS903"/>
      <sheetName val="05 EIFEL"/>
      <sheetName val="05YACCS"/>
      <sheetName val="05 INTRA "/>
      <sheetName val="04  INTRA clear "/>
      <sheetName val="04CREDIT INV"/>
      <sheetName val="CREDIT INV2 TO BZ (2)"/>
      <sheetName val="10eiffel"/>
      <sheetName val="10YACCS"/>
      <sheetName val="10 INTRA "/>
      <sheetName val="09  INTRA CLEAR"/>
      <sheetName val="CREDIT INV1"/>
      <sheetName val="Temp1"/>
      <sheetName val="CREDIT INV TO BZ"/>
      <sheetName val="10 INTRA  期末処理"/>
      <sheetName val="SCSTBL"/>
      <sheetName val="0007"/>
      <sheetName val="0008"/>
      <sheetName val="0009"/>
      <sheetName val="0011"/>
      <sheetName val="0012"/>
      <sheetName val="0101"/>
      <sheetName val="0102"/>
      <sheetName val="0103"/>
      <sheetName val="0104"/>
      <sheetName val="0105"/>
      <sheetName val="0106"/>
      <sheetName val="0107"/>
      <sheetName val="0108"/>
      <sheetName val="0109"/>
      <sheetName val="0110"/>
      <sheetName val="0111"/>
      <sheetName val="0112"/>
      <sheetName val="0201"/>
      <sheetName val="0202"/>
      <sheetName val="0203"/>
      <sheetName val="0204"/>
      <sheetName val="0205"/>
      <sheetName val="0206"/>
      <sheetName val="0207"/>
      <sheetName val="0208"/>
      <sheetName val="0209"/>
      <sheetName val="0210"/>
      <sheetName val="0210YAN"/>
      <sheetName val="0211"/>
      <sheetName val="0211YAN"/>
      <sheetName val="9911"/>
      <sheetName val="0001"/>
      <sheetName val="0002"/>
      <sheetName val="0003"/>
      <sheetName val="0004"/>
      <sheetName val="0006"/>
      <sheetName val="ICMARS vs GL"/>
      <sheetName val="MARS"/>
      <sheetName val="TBAL"/>
      <sheetName val="TBvsMARS  (3)"/>
      <sheetName val="AC DETAIL"/>
      <sheetName val="AC DETAIL-HP"/>
      <sheetName val="AC DETAIL-AGI"/>
      <sheetName val="DTL"/>
      <sheetName val="T_B"/>
      <sheetName val="商法決済仕訳"/>
      <sheetName val="未着品BALANCE"/>
      <sheetName val="建仮１"/>
      <sheetName val="建仮2"/>
      <sheetName val="A (2)"/>
      <sheetName val="YEAR"/>
      <sheetName val="SAPBEXqueries"/>
      <sheetName val="SAPBEXfilters"/>
      <sheetName val="BS PL"/>
      <sheetName val="dEPR"/>
      <sheetName val="Vendor Branches"/>
      <sheetName val="stock valuation"/>
      <sheetName val="Current ac"/>
      <sheetName val="operation BC"/>
      <sheetName val="Advance"/>
      <sheetName val="TB Dec-09-10"/>
      <sheetName val="ADVANCES CASH IN KIND (3)"/>
      <sheetName val="ADVANCES CASH IN KIND (2)"/>
      <sheetName val="ADVANCES CASH IN KIND"/>
      <sheetName val="memo WROK summary  (2)"/>
      <sheetName val="Correction Require "/>
      <sheetName val="Debtor summary"/>
      <sheetName val="BS Detail Sheet"/>
      <sheetName val="INT SEC 18 "/>
      <sheetName val="BS PL "/>
      <sheetName val="memo  summary OTHER THAN IOT"/>
      <sheetName val="CWIP SECHUDELE"/>
      <sheetName val="cAPITAL adv &amp; cRS"/>
      <sheetName val="SUMMARY MEMO IOT"/>
      <sheetName val="PL Detail Sheet JSLO"/>
      <sheetName val="Debit  1 loans"/>
      <sheetName val="DEP Sec 5 BS "/>
      <sheetName val="PL FOR HO "/>
      <sheetName val="PL Interest Paid"/>
      <sheetName val="PL SAP TB "/>
      <sheetName val="BS SAP TB "/>
      <sheetName val="P-Admin"/>
      <sheetName val="Final MEMO"/>
      <sheetName val="PL.Schedules"/>
      <sheetName val="Power Plant"/>
      <sheetName val="Exch Fluct"/>
      <sheetName val="other expens"/>
      <sheetName val="P-Sales"/>
      <sheetName val="Selling Exp "/>
      <sheetName val="Project power"/>
      <sheetName val="Contractor"/>
      <sheetName val="Raw mat cons"/>
      <sheetName val="buyers credit"/>
      <sheetName val="FREIGHT INWARD INDIGENOUS"/>
      <sheetName val="P List 870"/>
      <sheetName val="Final BS PL March 11 "/>
      <sheetName val="dEPR 10-11"/>
      <sheetName val="Fin BS Detail Sheet MARCH 11"/>
      <sheetName val="Capital  Vendor  Final"/>
      <sheetName val="Acceptance"/>
      <sheetName val="Exch Flucat"/>
      <sheetName val="IUT"/>
      <sheetName val="Trail  Pr 11.05.11 "/>
      <sheetName val="Capital Advance "/>
      <sheetName val="Stock 31.03.11"/>
      <sheetName val="Opeartion BC"/>
      <sheetName val="Trail 11.05.11"/>
      <sheetName val="Final BS PL Dec  qUATERWISD"/>
      <sheetName val="Reconciliation 4th Quarter"/>
      <sheetName val="Nov FITL Intt"/>
      <sheetName val="ECB Interest"/>
      <sheetName val="FCCB Interest Calculation "/>
      <sheetName val="P&amp;L up to Nov 10"/>
      <sheetName val="DEP "/>
      <sheetName val="Ph I Int Term Loan &amp; ECB"/>
      <sheetName val="DPS Power"/>
      <sheetName val="Selling Exp"/>
      <sheetName val="Sales Reco with TB"/>
      <sheetName val="other manufct exp"/>
      <sheetName val="wroking capital "/>
      <sheetName val="Exch Fluct "/>
      <sheetName val="Jan 08.Trial"/>
      <sheetName val="TB 30.11.10"/>
      <sheetName val="Consum Chrome Friable"/>
      <sheetName val="Memo Entry"/>
      <sheetName val="wrok rough "/>
      <sheetName val="Nov Consu"/>
      <sheetName val="Raw mat cons Nov"/>
      <sheetName val="Dep. &amp; Intt."/>
      <sheetName val="Prov Dec-09"/>
      <sheetName val="Tally"/>
      <sheetName val="Trial. Dec 07"/>
      <sheetName val="Ope_Trial"/>
      <sheetName val="FG Val"/>
      <sheetName val="SFG val"/>
      <sheetName val="Rm-TISCo"/>
      <sheetName val="material detail Indonesia"/>
      <sheetName val="PIVOT-MATERIAL INDIA"/>
      <sheetName val="Material Detail- india"/>
      <sheetName val="Material Summary"/>
      <sheetName val="Money Summary"/>
      <sheetName val="QUALITY COM"/>
      <sheetName val="Monthly P&amp;L"/>
      <sheetName val="July 03"/>
      <sheetName val="Aug 03"/>
      <sheetName val="Sep 03"/>
      <sheetName val="Oct 03"/>
      <sheetName val="Nov 03"/>
      <sheetName val="CDR Ratios "/>
      <sheetName val="Other Ratios"/>
      <sheetName val="Net Worth"/>
      <sheetName val="TOL CDR"/>
      <sheetName val="Secured Borrowings"/>
      <sheetName val="Current Ratio"/>
      <sheetName val="Interface"/>
      <sheetName val="IRR 1 year"/>
      <sheetName val="IRR with 2 years"/>
      <sheetName val="R&amp;C"/>
      <sheetName val="2008-09"/>
      <sheetName val="Qtr debt profile"/>
      <sheetName val="CONS(F)-Final"/>
      <sheetName val="Debt profile"/>
      <sheetName val="Debt 31.03.10"/>
      <sheetName val="Monthly repayments"/>
      <sheetName val="Sacrifice"/>
      <sheetName val="Existing loan sch"/>
      <sheetName val="Lender wise 2"/>
      <sheetName val="Lender-wise"/>
      <sheetName val="Sacrifice backup"/>
      <sheetName val="Rs Crore-JSL Ratios"/>
      <sheetName val="Presentation slides"/>
      <sheetName val="try"/>
      <sheetName val="sbicap"/>
      <sheetName val="JSL - Financials"/>
      <sheetName val="phase II"/>
      <sheetName val="PPT"/>
      <sheetName val="Consolidated (Try)"/>
      <sheetName val="OSL - Financials"/>
      <sheetName val="Inv. Sch."/>
      <sheetName val="CONS(F)"/>
      <sheetName val="Capacity &amp; Cost"/>
      <sheetName val="consolidated IT Cal"/>
      <sheetName val="CMA (rough)"/>
      <sheetName val="Old DP"/>
      <sheetName val="Selling Prices"/>
      <sheetName val="Sales Mix"/>
      <sheetName val="Raw Material Costs"/>
      <sheetName val="Consolidated Qtr"/>
      <sheetName val="Spec. Consumptions"/>
      <sheetName val="ProcessYields"/>
      <sheetName val="Chemistry"/>
      <sheetName val="Utilization"/>
      <sheetName val="R&amp;C Impact"/>
      <sheetName val="Capital Cost"/>
      <sheetName val="addon4"/>
      <sheetName val="addon3"/>
      <sheetName val="addon2"/>
      <sheetName val="addon1"/>
      <sheetName val="Ration"/>
      <sheetName val="JSS-STOCK TALLY"/>
      <sheetName val="JSW-STOCK TALLY"/>
      <sheetName val="B. Sheet Abstract "/>
      <sheetName val="JSN-STOCK TALLY"/>
      <sheetName val="B. S. 2009-2010 "/>
      <sheetName val="JSN-Ageing"/>
      <sheetName val="JSW-Ageing"/>
      <sheetName val="JSS-Cust-Ageing"/>
      <sheetName val="JSS-FG Valuation"/>
      <sheetName val="JSS-Scrap"/>
      <sheetName val="(JSS) Inc-Dec. "/>
      <sheetName val="JSN-WIP Valuation"/>
      <sheetName val="JSN-Scrap Valuation"/>
      <sheetName val="JSN INC-DEC WORKING"/>
      <sheetName val="Notes to ac part B"/>
      <sheetName val="Gratuity P.no 12"/>
      <sheetName val="B. S. 09-10"/>
      <sheetName val="Ann B"/>
      <sheetName val="F.Assets Consolidated"/>
      <sheetName val="Working Cash flow"/>
      <sheetName val="Cap. Commitment"/>
      <sheetName val="CIF VALUE DETAIL"/>
      <sheetName val="JSN- Vendor"/>
      <sheetName val="JSW-Vendor"/>
      <sheetName val="JSS-VENDOR"/>
      <sheetName val="Schedule-5(Consolidated)"/>
      <sheetName val="JSN-DEP"/>
      <sheetName val="JSW-DEP"/>
      <sheetName val="JSS-DEP"/>
      <sheetName val="JSSS_Dep"/>
      <sheetName val="TB Chennai"/>
      <sheetName val="TB Mumbai"/>
      <sheetName val="TB Gurgaon"/>
      <sheetName val="D. Tax Liability Cal. 09-10"/>
      <sheetName val="I. Tax Prov. 09-10"/>
      <sheetName val="JSN-Cons. Sheet"/>
      <sheetName val="JSW-Cons. Sheet"/>
      <sheetName val="JSS-Cons. Sheet"/>
      <sheetName val="JSN-FG Valuation"/>
      <sheetName val="JSN-Sales Return"/>
      <sheetName val="JSW-FG (31.03.10)"/>
      <sheetName val="JSW-Scrap(31.03.10)"/>
      <sheetName val="JSW-Sales Return"/>
      <sheetName val="JSS-Sales Return"/>
      <sheetName val="INT RECD. JSW"/>
      <sheetName val="JSW-Inc-Dec. Working"/>
      <sheetName val="JSN-Interest Received Detail"/>
      <sheetName val="I T Provision 08"/>
      <sheetName val="UNAUDITED RESULTS MONTHWISE"/>
      <sheetName val="UNAUDITED RESULTS QTR. WISE"/>
      <sheetName val="CONSOLIDATED 300908"/>
      <sheetName val="Fin. Result upto July"/>
      <sheetName val="UNAUDITED RESULT 300908"/>
      <sheetName val="Bird View"/>
      <sheetName val="Figure in Lacs"/>
      <sheetName val="Figure in Millions"/>
      <sheetName val="Unaudited Result 2008-09"/>
      <sheetName val="JULY JSN 2008 (2)"/>
      <sheetName val="FG 301108"/>
      <sheetName val="SCRAP 301108"/>
      <sheetName val="FG 311008"/>
      <sheetName val="SCRAP 311008"/>
      <sheetName val="FG 300908"/>
      <sheetName val="SCRAP 300908"/>
      <sheetName val="SCRAP 310808"/>
      <sheetName val="SCRAP 310708"/>
      <sheetName val="SCRAP 300608"/>
      <sheetName val="FG 310808"/>
      <sheetName val="FG 310708"/>
      <sheetName val="FG 30.06.08"/>
      <sheetName val="TRIAL BALANCE 31.03.2008 "/>
      <sheetName val="TRIAL BALANCE 31.12.2007"/>
      <sheetName val="STOCK VALUATION SHEET"/>
      <sheetName val="Unaudited 30.09.07"/>
      <sheetName val="Unaudited 31.08.07JSL"/>
      <sheetName val="Unaudited 31.03.08(New Format)"/>
      <sheetName val="F.Statement31.03.2008"/>
      <sheetName val="GRADE WISE"/>
      <sheetName val="Monthly WC Requirement"/>
      <sheetName val="Sales vs Purchase MIS"/>
      <sheetName val="JSSL RESULT UPTO JAN-09"/>
      <sheetName val="UNAUDITED RESULT JAN.09 (2)"/>
      <sheetName val="REVENUE EXP. ANALYSIS %"/>
      <sheetName val="Break even"/>
      <sheetName val="Financial Summay (Qtr. Wise)"/>
      <sheetName val="JSSL Result (Sept.-2009)"/>
      <sheetName val="Unaudited Result (30.09.09)"/>
      <sheetName val="FG (31.08.09)&amp;(30.09.09)"/>
      <sheetName val="SCRAP(31.08.2009)&amp;(30.09.09)"/>
      <sheetName val="(Increase-Decrease Stock)"/>
      <sheetName val="FG Valuation(31.07.09)"/>
      <sheetName val="FG Valuation(310709"/>
      <sheetName val="Scrap Valuation (31.07.2009)"/>
      <sheetName val="ADDITIONAL  WIP VALUATION "/>
      <sheetName val="Grade Wise(WIP)"/>
      <sheetName val="FG Valuation (June)"/>
      <sheetName val="FG Valuation (April)"/>
      <sheetName val="Scrap Valuation (april)"/>
      <sheetName val="Qtr. Wise Highlights"/>
      <sheetName val="Qtr. Result 2008-09 (3)"/>
      <sheetName val="Qtr. Result 2008-09"/>
      <sheetName val="UNAUDITED RESULT MARCH 09"/>
      <sheetName val="Service Centre Wise Sales Repor"/>
      <sheetName val="Revenue Figure 2009-10"/>
      <sheetName val="Distribution Activicty"/>
      <sheetName val="Job Work 4(6) Activicty"/>
      <sheetName val="Job Work 4(5) Activcty"/>
      <sheetName val="Miscellanous Sales"/>
      <sheetName val="Balance Sheet Mar 09"/>
      <sheetName val="Associate JSS Steel italia"/>
      <sheetName val="Balance Sheet Abstract"/>
      <sheetName val="Consolidated Balance Sheet08-09"/>
      <sheetName val="Unit Wise Balance Sheet"/>
      <sheetName val="Consolidated Schecule V"/>
      <sheetName val="Deferred Tax Liability Cal.  09"/>
      <sheetName val="Income Tax Provision 09"/>
      <sheetName val="Details of Schedules Gurgaon"/>
      <sheetName val="Details of Schedules Mumbai"/>
      <sheetName val="CUST JSN 31.03.09"/>
      <sheetName val="CUST JSW 31.03.09"/>
      <sheetName val="Vendor Gurgaon"/>
      <sheetName val="Vendor Detail JSW"/>
      <sheetName val="chennai unit"/>
      <sheetName val="VADODARA UNIT"/>
      <sheetName val="trail 9 june JSN"/>
      <sheetName val="trail 9 june JSW"/>
      <sheetName val="tb jss 6 june"/>
      <sheetName val="FG VALUATION (31.03.09)-JSN (2)"/>
      <sheetName val="FG VALUATION (31.03.09)-JSW"/>
      <sheetName val="WIP VALUATION (2008-09)"/>
      <sheetName val="SCRAP VALUATION JSW"/>
      <sheetName val="SCRAP VALUATION JSN"/>
      <sheetName val="WIP VALUATION (2008-09) JSN"/>
      <sheetName val="STOCK TALLY (GURGAON)"/>
      <sheetName val="STOCK TALLY (MUMBAI)"/>
      <sheetName val="MOVING PRICE (CR DIV.)"/>
      <sheetName val="MOVING PRICE (HR DIV.)"/>
      <sheetName val="Summary stock tally"/>
      <sheetName val="Trial Balance vadodra"/>
      <sheetName val="SCHEDULE FIVE Vadodara"/>
      <sheetName val="SCHEDULE FIVE GURGAON"/>
      <sheetName val="SCHEDULE FIVE MUMBAI"/>
      <sheetName val="SCHEDULE FIVE CHENNAI"/>
      <sheetName val="CONSOLIDATE DEP. IT(31.03.09)"/>
      <sheetName val="TB JSSL"/>
      <sheetName val="Sheet25"/>
      <sheetName val="FG VALUATION"/>
      <sheetName val="SCRAP"/>
      <sheetName val="Unaudited 31.12.07(New Format)"/>
      <sheetName val="JSSL Result (Qtr.-1)Exe."/>
      <sheetName val="JSSL Result (Qtr.-1)"/>
      <sheetName val="F.Statement31.06.2008"/>
      <sheetName val="SCRAP VALUATION"/>
      <sheetName val="FG VALUATION GURGAON"/>
      <sheetName val="SALES RETURN"/>
      <sheetName val="FG"/>
      <sheetName val="RG-1 Register"/>
      <sheetName val="CLOSING FG OWN "/>
      <sheetName val="WIP Valuation"/>
      <sheetName val="4(6) "/>
      <sheetName val="STOCK TALLY (FORMAT)"/>
      <sheetName val="4(5)a Desp"/>
      <sheetName val="4(5)a Party wise clos"/>
      <sheetName val="4(5)a receipt"/>
      <sheetName val="COSTING FOR CR"/>
      <sheetName val="FG SHEET"/>
      <sheetName val="RM SHEET"/>
      <sheetName val="Closing Stock Scrap Mumbai"/>
      <sheetName val="Scrap Valuation JSSL Chennai"/>
      <sheetName val="stock tally"/>
      <sheetName val="closing stock "/>
      <sheetName val="ram material"/>
      <sheetName val="Finish Goods"/>
      <sheetName val="sales  return"/>
      <sheetName val="consumptionvs production"/>
      <sheetName val="rm "/>
      <sheetName val="STOCK TALLY  consol"/>
      <sheetName val="STOCK TALLY  Gurgaon "/>
      <sheetName val="STOCK TALLY Chennai"/>
      <sheetName val="POP Sch."/>
      <sheetName val="DHS"/>
      <sheetName val="DB"/>
      <sheetName val="DBD"/>
      <sheetName val="STC"/>
      <sheetName val="DSTC"/>
      <sheetName val="AWB"/>
      <sheetName val="TAB"/>
      <sheetName val="KEN"/>
      <sheetName val="DDNM"/>
      <sheetName val="DNM"/>
      <sheetName val="FMG"/>
      <sheetName val="Scenario-Summary"/>
      <sheetName val="Global Steel prod"/>
      <sheetName val="Presentation"/>
      <sheetName val="Operational cost"/>
      <sheetName val="Scenarios buildup"/>
      <sheetName val="Capital cost sch"/>
      <sheetName val="Yearly sum"/>
      <sheetName val="Assumption1"/>
      <sheetName val="Assumption2"/>
      <sheetName val="power utility Co."/>
      <sheetName val="Water Utility Co."/>
      <sheetName val="Govt Revenue"/>
      <sheetName val="operation -PP"/>
      <sheetName val="Financials - PP"/>
      <sheetName val="Project Cost-old"/>
      <sheetName val="Key Assumptions"/>
      <sheetName val="Orissa PhII revised"/>
      <sheetName val="Capex flexibility"/>
      <sheetName val="Mecon"/>
      <sheetName val="2008 BS"/>
      <sheetName val="EBIDAT reco"/>
      <sheetName val="SBI-1"/>
      <sheetName val="SBI-2"/>
      <sheetName val="SBI-3"/>
      <sheetName val="Capital Cost - PP"/>
      <sheetName val="D-E Yearly"/>
      <sheetName val="D-E Summary"/>
      <sheetName val="D-E Required"/>
      <sheetName val="CMA-II"/>
      <sheetName val="CMA"/>
      <sheetName val="ITW"/>
      <sheetName val="Store data Dec-07"/>
      <sheetName val="line wise"/>
      <sheetName val="INTERLEAVING PAP"/>
      <sheetName val="PIVOT MILL WISE"/>
      <sheetName val="PIVOT ALL LINE WISE"/>
      <sheetName val="Indiirect store"/>
      <sheetName val="MONTHWISE ID"/>
      <sheetName val="ALLOCATION ID "/>
      <sheetName val="REPAIR Data"/>
      <sheetName val="Gen Repair Allocation"/>
      <sheetName val="LINE PRODUCTION"/>
      <sheetName val="PIVOT LINE WISE CRD1"/>
      <sheetName val="C Norms (Others)"/>
      <sheetName val="C Norms (Main)"/>
      <sheetName val="crd1 mis"/>
      <sheetName val="PIVOT LINE WISE CRD2"/>
      <sheetName val="crd 2 mis"/>
      <sheetName val="PIVOT LINE WISE SPD"/>
      <sheetName val="spd"/>
      <sheetName val="PIVOT LINE WISE AP4"/>
      <sheetName val="AP4"/>
      <sheetName val="PIVOT LINE WISE Z4"/>
      <sheetName val="Z4"/>
      <sheetName val="Coin Blanking"/>
      <sheetName val="PIVOT LINE COIN BLANKING"/>
      <sheetName val="Store Consumption Dec-2007"/>
      <sheetName val="Final Refund Summary"/>
      <sheetName val="Annexure G"/>
      <sheetName val="Asset Acquisition &amp; Physicl Ver"/>
      <sheetName val="Capitalisation"/>
      <sheetName val="US Engg"/>
      <sheetName val="US"/>
      <sheetName val="CT"/>
      <sheetName val="Merlin"/>
      <sheetName val="nMR"/>
      <sheetName val="Horizon"/>
      <sheetName val="C&amp;B"/>
      <sheetName val="T&amp;L"/>
      <sheetName val="Exchange"/>
      <sheetName val="Julie's Request Form"/>
      <sheetName val="SCR L_E 2002"/>
      <sheetName val="BIMP 13th August"/>
      <sheetName val="LOCAL XRAY (2)"/>
      <sheetName val="CARM"/>
      <sheetName val="LOCAL XRAY"/>
      <sheetName val="NKSC"/>
      <sheetName val="AGILENT"/>
      <sheetName val="EPSG"/>
      <sheetName val="CSG"/>
      <sheetName val="ATG"/>
      <sheetName val="TMO SEGMENT (EPSG, CSG and ATG)"/>
      <sheetName val="SPG"/>
      <sheetName val="CAG"/>
      <sheetName val="Work Book Basics"/>
      <sheetName val="Instructions Spread Sheet"/>
      <sheetName val="PIVOTS"/>
      <sheetName val="GIO Refunctionalization"/>
      <sheetName val="Inventory Capitalization"/>
      <sheetName val="JV Consolidation"/>
      <sheetName val="NQ_ISO"/>
      <sheetName val="SARS"/>
      <sheetName val="Restricted"/>
      <sheetName val="LTPP"/>
      <sheetName val="ESPP"/>
      <sheetName val="NatAccts"/>
      <sheetName val="Instructions JV"/>
      <sheetName val="JV Pivot"/>
      <sheetName val="SmartJV"/>
      <sheetName val="SARS PIVOT"/>
      <sheetName val="CH20"/>
      <sheetName val="US00"/>
      <sheetName val="workOnIt"/>
      <sheetName val="Div adjustment05"/>
      <sheetName val="503 0510 LL BS"/>
      <sheetName val="503 0510 LL PL"/>
      <sheetName val="TAX-28"/>
      <sheetName val="CAS"/>
      <sheetName val="CA1 "/>
      <sheetName val="FA Addition"/>
      <sheetName val="Addition Listing"/>
      <sheetName val="FA Disposal"/>
      <sheetName val="Disposal Listing"/>
      <sheetName val="PL-notes"/>
      <sheetName val="cos"/>
      <sheetName val="Adm"/>
      <sheetName val="interest remit(503)"/>
      <sheetName val="PL-details"/>
      <sheetName val="621011-final"/>
      <sheetName val="PL-ICTrans"/>
      <sheetName val="Form C info"/>
      <sheetName val="CTO "/>
      <sheetName val="Div adjustment"/>
      <sheetName val="Captura"/>
      <sheetName val="Shirley"/>
      <sheetName val="FAA"/>
      <sheetName val="FACTO"/>
      <sheetName val="CA Sch"/>
      <sheetName val="O&amp;E"/>
      <sheetName val="forexA5"/>
      <sheetName val="Pro royalty"/>
      <sheetName val="bad dbts prov"/>
      <sheetName val="prov RB"/>
      <sheetName val="prov vacation"/>
      <sheetName val="pay for results "/>
      <sheetName val="621011PIVOT FINAL"/>
      <sheetName val="Staff Cost "/>
      <sheetName val="WFM Responsibilities"/>
      <sheetName val="NEW NAMES 1.31.09"/>
      <sheetName val="CURRENT NAMES eff dt 1.30.09"/>
      <sheetName val="Differences with GHRMS file"/>
      <sheetName val="Currency"/>
      <sheetName val="CONSOLIDATED NEW NAMES for FIN"/>
      <sheetName val="MRU Division Table"/>
      <sheetName val="EIBU Lvl3 2006-2009 Rollup"/>
      <sheetName val="EIBU Lvl3Q3 2006"/>
      <sheetName val="EIBU Lvl3Q4 2006"/>
      <sheetName val="EIBU Lvl3Q1 2007"/>
      <sheetName val="EIBU Lvl3Q2 2007"/>
      <sheetName val="EIBU Lvl3Q3 2007"/>
      <sheetName val="EIBU Lvl3Q4 2007"/>
      <sheetName val="EIBU Lvl3 2006"/>
      <sheetName val="EIBU Lvl3 2007"/>
      <sheetName val="EIBU Lvl3 2008"/>
      <sheetName val="EIBU Lvl3 2009"/>
      <sheetName val="retire"/>
      <sheetName val="Ownership &amp; Change Control"/>
      <sheetName val="Documentation"/>
      <sheetName val="T- Agilent &amp; Varian"/>
      <sheetName val="T1 - Pretax and Pro forma"/>
      <sheetName val="T2 - Non-GAAP ETR Summary"/>
      <sheetName val="T3 - GAAP ETR Summary"/>
      <sheetName val="T3F - Cont Ops Tax Rate"/>
      <sheetName val="T4 - Forecast Summary by Q"/>
      <sheetName val="B - Varian GAAP Forecast"/>
      <sheetName val="T5 - Rate Application"/>
      <sheetName val="T6-1 - World Tax - Non-GAAP"/>
      <sheetName val="T6-2 - World Tax - GAAP"/>
      <sheetName val="T-7 - ITM Summary"/>
      <sheetName val="Subconsolidations"/>
      <sheetName val="T14 - CFR Forecast"/>
      <sheetName val="T7A - FY09 Tax Adjustment "/>
      <sheetName val="T8-1 - Foreign Tax Variance"/>
      <sheetName val="T8-2 - Subpart F &amp; GrossUp"/>
      <sheetName val="T9 - OCI Tax Benefit"/>
      <sheetName val="T10 - ARB 51 Tax Adj"/>
      <sheetName val="T10D - ATIS IP Transfer"/>
      <sheetName val="T11 - PF Items - July"/>
      <sheetName val="T11-1 ProForma by Country"/>
      <sheetName val="T12 - GAAP Jurisdiction Tax"/>
      <sheetName val="T13 - Jun '10 YTD Cash Payments"/>
      <sheetName val="T15 - July FLASH"/>
      <sheetName val="T16-State Tax Liability - Q3'10"/>
      <sheetName val="T17-State ETR - Q3'10"/>
      <sheetName val="T19 - Federal R&amp;D Calc - Q3'10"/>
      <sheetName val="T23 - Perms - Domestic"/>
      <sheetName val="T-26 - 9709 LOM Q3'10"/>
      <sheetName val="Supporting Wkprs to the right "/>
      <sheetName val="T14A - CFR Forecast"/>
      <sheetName val="T10A - YAN IP Transfer"/>
      <sheetName val="T10B - Acqiris IP Trsfr wCl"/>
      <sheetName val="T10C - Adaptif IP Transfer"/>
      <sheetName val="T23A - Perms - Fgn not used"/>
      <sheetName val="QuarterView"/>
      <sheetName val="Consolidated Table"/>
      <sheetName val="GIO Ops"/>
      <sheetName val="Labs"/>
      <sheetName val="Notes for JV Data Tab"/>
      <sheetName val="Back-end Instructions"/>
      <sheetName val="Drop-Downs"/>
      <sheetName val="HC"/>
      <sheetName val="Summary by $"/>
      <sheetName val="Summary by headcount"/>
      <sheetName val="Pushdown Pivot"/>
      <sheetName val="Pushdown Rank"/>
      <sheetName val="Q2_By Group"/>
      <sheetName val="Q1Accrual by group"/>
      <sheetName val="Q1Pivot"/>
      <sheetName val="Q1FX"/>
      <sheetName val="LNP"/>
      <sheetName val="Country"/>
      <sheetName val="US_NONUS Key"/>
      <sheetName val="Q2Pivot"/>
      <sheetName val="Q2FX"/>
      <sheetName val="Q2_Unpaid_Enhancement"/>
      <sheetName val="June05Sheet1"/>
      <sheetName val="june05_pivot2"/>
      <sheetName val="June_payouts_pivot1"/>
      <sheetName val="July_Pivot"/>
      <sheetName val="July2_Final_List"/>
      <sheetName val="Q2Profor_wfm_terms_detail.rpt"/>
      <sheetName val="expense guidelines"/>
      <sheetName val="comet cur act"/>
      <sheetName val="LastYr"/>
      <sheetName val="actual_scale qtd compare "/>
      <sheetName val="Q4_accrual_Pivot"/>
      <sheetName val="MU table"/>
      <sheetName val="Notes from BU's for 10.26.07"/>
      <sheetName val="NEW NAMES 10.25.07"/>
      <sheetName val="CURRENT NAMES eff dt 10.25.07"/>
      <sheetName val="Current"/>
      <sheetName val="From Tamara C "/>
      <sheetName val="Deferral"/>
      <sheetName val="LTPP Susy F"/>
      <sheetName val="Data Calcs Filtered for 8213"/>
      <sheetName val="Data and Calcs From Susy F."/>
      <sheetName val="TTU"/>
      <sheetName val="Board check"/>
      <sheetName val="TTU &amp; Spectrian"/>
      <sheetName val="T3F - DiscOps&amp;Cont Ops Tax Rate"/>
      <sheetName val="T6-3 - World Tax Compare"/>
      <sheetName val="T7A - FY'06 Tax Adjust"/>
      <sheetName val="T8-2 - Subpart F Income"/>
      <sheetName val="T10 - Vaud Foreign Tax Proj"/>
      <sheetName val="T10B - Acqiris IP Transfer"/>
      <sheetName val="T11 - PF Items - Sept Flash"/>
      <sheetName val="T12 - Jurisdiction Tax"/>
      <sheetName val="T13 - Oct'07 YTD Csh Pymts"/>
      <sheetName val="T14 - Corp Dvlmt Forecast"/>
      <sheetName val="T14A - Oct '07 Oracle"/>
      <sheetName val="T15 - Sept Flash"/>
      <sheetName val="T16-State Tax Liability"/>
      <sheetName val="T17-State ETR"/>
      <sheetName val="T18 - EIE - Q4'07"/>
      <sheetName val="T19 - FED R&amp;D Credit - Q4'07"/>
      <sheetName val="T19A - R&amp;D Credit - FY'06"/>
      <sheetName val="T20 - Federal AMT"/>
      <sheetName val="T21 - Valuation Allow Analysis"/>
      <sheetName val="T21-A - Valuation Allow - US"/>
      <sheetName val="T21-B - Valuation Allow - UK"/>
      <sheetName val="T21-C - Val Allow - Netherlands"/>
      <sheetName val="T22 - APB 23 Analysis"/>
      <sheetName val="T23 - Other Perm Difference"/>
      <sheetName val="T24 - Goodwill"/>
      <sheetName val="T-26 -9709  LOM Inventory"/>
      <sheetName val="Done"/>
      <sheetName val="Sheets to right not used"/>
      <sheetName val="ETR Information Requests"/>
      <sheetName val="Accrual Calc"/>
      <sheetName val="Intl Only Oct 29"/>
      <sheetName val="Pivot Oct 29"/>
      <sheetName val="Jan27 research"/>
      <sheetName val="市区町村別"/>
      <sheetName val="送付先"/>
      <sheetName val="FY99 HPJOFFICE"/>
      <sheetName val="貸出先３位ﾘｽﾄ"/>
      <sheetName val="ALL DATA (2)"/>
      <sheetName val="Report-O-Matic"/>
      <sheetName val="ReportsbyFunction"/>
      <sheetName val="-Seller Reference"/>
      <sheetName val="-Seller Reference (2)"/>
      <sheetName val="HIT Grp to Grp (EPSG)"/>
      <sheetName val="SQF Eng Services (EPSG) "/>
      <sheetName val="Rook2 Manufacture (EPSG)"/>
      <sheetName val="Contract Mgmt (OSSG)"/>
      <sheetName val="BBN MFG-R&amp;D (EPSG)"/>
      <sheetName val="EU Logistics (EPSG BBN to ATG)"/>
      <sheetName val="EU Logistics (EPSG)"/>
      <sheetName val="Bulk Gases (EPSG)"/>
      <sheetName val="Business Center - (EPSG)"/>
      <sheetName val="CMD (EPSG) "/>
      <sheetName val="Commercial Services (CSG)"/>
      <sheetName val="Business Solutions (EPSG)"/>
      <sheetName val="Call Center EU (EPSG)"/>
      <sheetName val="Call Center Japan (EPSG)"/>
      <sheetName val="Call Center NA (EPSG) "/>
      <sheetName val="Call Center Asia (EPSG) "/>
      <sheetName val="Cross Selling (EPSG)"/>
      <sheetName val="Demo Management  (EPSG) "/>
      <sheetName val="Engineering Services (EPSG) "/>
      <sheetName val="Everest Central Team (EPSG) "/>
      <sheetName val="Factory Logistics  (ATG) "/>
      <sheetName val="Field eBusiness (EPSG) "/>
      <sheetName val="Field Quality Assurance (EPSG)"/>
      <sheetName val="GSDC (CSG) "/>
      <sheetName val="LAR HC (EPSG) "/>
      <sheetName val="MFG (CSG)"/>
      <sheetName val="Penang Site Service (SPG)"/>
      <sheetName val="Quality (ATG)  "/>
      <sheetName val="SPO (EPSG)"/>
      <sheetName val="Supply Base Management (EPSG)"/>
      <sheetName val="Tech Center (EPSG)"/>
      <sheetName val="IO Products MAST (EPSG) "/>
      <sheetName val="Test Dev (LSCA)  "/>
      <sheetName val="US Logistics (EPSG) "/>
      <sheetName val="US Operations (EPSG)  "/>
      <sheetName val="WPTC COS Residual (EPSG)"/>
      <sheetName val="WPTC R&amp;D Projects (EPSG) "/>
      <sheetName val="WPTC Model Shop (EPSG)"/>
      <sheetName val="-Revision Control"/>
      <sheetName val="-Setup"/>
      <sheetName val="Output 1"/>
      <sheetName val="Outputs - 33 Income Before Tax"/>
      <sheetName val="ICO&amp;ITM Comments"/>
      <sheetName val="Graph by SOB"/>
      <sheetName val="Factory SOBs"/>
      <sheetName val="Field SOBs"/>
      <sheetName val="Field SOBs - Actual"/>
      <sheetName val="Other SOBs"/>
      <sheetName val="Consols &amp; Inactive"/>
      <sheetName val="Exception Time Series"/>
      <sheetName val="Brio Time Series"/>
      <sheetName val="Factory Ratios"/>
      <sheetName val="Field Fund Matrix"/>
      <sheetName val="CU-SOB"/>
      <sheetName val="SOB-CAT"/>
      <sheetName val="Avago"/>
      <sheetName val="Verigy"/>
      <sheetName val="Variables Sheet"/>
      <sheetName val="APB23"/>
      <sheetName val="FY98 Pretax Earnings"/>
      <sheetName val="FY97 Pretax Earnings"/>
      <sheetName val="P&amp;L (EN-32)"/>
      <sheetName val="Low Tax"/>
      <sheetName val="99 Earnings"/>
      <sheetName val="98 Earnings"/>
      <sheetName val="97 Earnings"/>
      <sheetName val="Germany 99 Revenue"/>
      <sheetName val="Japan 99 Revenue"/>
      <sheetName val="99 Contingency Analysis"/>
      <sheetName val="Sing-Malay 94-96"/>
      <sheetName val="FY98 Goodwill"/>
      <sheetName val="Goodwill 98"/>
      <sheetName val="C_Trend"/>
      <sheetName val="J_Trend"/>
      <sheetName val="FY99 IC Carveout"/>
      <sheetName val="DTA Balances"/>
      <sheetName val="ICPE"/>
      <sheetName val="ICPE Rate"/>
      <sheetName val="Tax Account At FY99"/>
      <sheetName val="TaxCO"/>
      <sheetName val="TaxMO"/>
      <sheetName val="TaxTotal"/>
      <sheetName val="DeferCO"/>
      <sheetName val="DeferMO"/>
      <sheetName val="DeferTotal"/>
      <sheetName val="Tax Holiday 98"/>
      <sheetName val="Tax Holiday 97"/>
      <sheetName val="Tax Holiday 96"/>
      <sheetName val="Untaxed Earnings"/>
      <sheetName val="Chart-Phoenix Eff"/>
      <sheetName val="Chart-CO Eff"/>
      <sheetName val="Chart-MO Eff"/>
      <sheetName val="Chart-Eff Tax Rate"/>
      <sheetName val="Chart-Struct Tax Rate"/>
      <sheetName val="1998 Earnings"/>
      <sheetName val="1997 Earnings"/>
      <sheetName val="1997 Earnings - Superceded"/>
      <sheetName val="1999 Earnings"/>
      <sheetName val="94-99 Earnings"/>
      <sheetName val="234BC"/>
      <sheetName val="Annexure C - adv tax"/>
      <sheetName val="Annexure D - ListDir"/>
      <sheetName val="BS - R"/>
      <sheetName val="BS &amp; P&amp;L"/>
      <sheetName val="Sch 1 and 2"/>
      <sheetName val="Sch 3"/>
      <sheetName val="Sch 4,5 and 6"/>
      <sheetName val="Sch 7, 8"/>
      <sheetName val="ECB Interest &amp; ECB Exchange"/>
      <sheetName val="FA-DEP"/>
      <sheetName val="DEP'N-31-03-07"/>
      <sheetName val="ITR"/>
      <sheetName val="Journal"/>
      <sheetName val="factor "/>
      <sheetName val="G.P. Provision - Jan05"/>
      <sheetName val="Summary -Jan05"/>
      <sheetName val="Provision - Dec04"/>
      <sheetName val="Parked Actual"/>
      <sheetName val="Parked Bhawna"/>
      <sheetName val="9中ｖｓ基本予算委託研・経費（業務管理BL）"/>
      <sheetName val="Code表"/>
      <sheetName val="☆81連結☆"/>
      <sheetName val="☆82連結☆"/>
      <sheetName val="HM_81ki"/>
      <sheetName val="HM_82ki"/>
      <sheetName val="ASH_82ki"/>
      <sheetName val="TH_82ki"/>
      <sheetName val="ASH_81ki"/>
      <sheetName val="TH_81ki"/>
      <sheetName val="タイ単独元ネタ"/>
      <sheetName val="HVN 04 BrD"/>
      <sheetName val="HVN_2005"/>
      <sheetName val="HVN_2006"/>
      <sheetName val="HVN_2007"/>
      <sheetName val="9MT_ASH_model"/>
      <sheetName val="9MT_ash_PL"/>
      <sheetName val="81Asean配賦"/>
      <sheetName val="81HMまとめ"/>
      <sheetName val="81HM"/>
      <sheetName val="船積台数"/>
      <sheetName val="コスト"/>
      <sheetName val="ﾓﾃﾞﾙ別収益"/>
      <sheetName val="まとめ表"/>
      <sheetName val="枠外・設備・技指料・CBU"/>
      <sheetName val="差異分析"/>
      <sheetName val="差異分析 (3)"/>
      <sheetName val="JM MORGAN -JAN"/>
      <sheetName val="Kotak Liquid-JANM"/>
      <sheetName val="PRUDENTIAL LIQUID-JAN"/>
      <sheetName val="DSP ML LIQUID-JAN"/>
      <sheetName val="Birla Liquid-jan"/>
      <sheetName val="Prudential Floater"/>
      <sheetName val="PP_TOTAL _ ALLIED % increase"/>
      <sheetName val="ALLIED_cash flow"/>
      <sheetName val="ALLIED_WC"/>
      <sheetName val="PP_TOTAL _ ALLIED"/>
      <sheetName val="AHC_PP_FINAL (HO)"/>
      <sheetName val="DGN _ P P"/>
      <sheetName val="RFCL _ PP"/>
      <sheetName val="Barr Laboratories"/>
      <sheetName val="King"/>
      <sheetName val="Pliva USD"/>
      <sheetName val="Pliva - HRK"/>
      <sheetName val="Mylan Labs"/>
      <sheetName val="Watson Pharma"/>
      <sheetName val="Consolidated Sheet"/>
      <sheetName val="Teva"/>
      <sheetName val="FA Register"/>
      <sheetName val="depreciation Summary"/>
      <sheetName val="FA Register (2)"/>
      <sheetName val="indus"/>
      <sheetName val="Veh (Alto)"/>
      <sheetName val="Motor Cycle"/>
      <sheetName val="Veh (WR)"/>
      <sheetName val="Veh (Zen)"/>
      <sheetName val="Veh (Esteem)"/>
      <sheetName val="Veh (M 800) 1"/>
      <sheetName val="Veh (M 800) 2"/>
      <sheetName val="Veh (SX4)"/>
      <sheetName val="Veh (DZire)"/>
      <sheetName val="Veh (AStar)"/>
      <sheetName val="EECO"/>
      <sheetName val="RITZ"/>
      <sheetName val="VERSA (MSV)"/>
      <sheetName val="Swift"/>
      <sheetName val="Veh (MOS)"/>
      <sheetName val="Sign Board"/>
      <sheetName val="Elec Equip"/>
      <sheetName val="Generator"/>
      <sheetName val="Bldgs"/>
      <sheetName val="Digi Cam"/>
      <sheetName val="Low Temp Drier"/>
      <sheetName val="Auto Lift"/>
      <sheetName val="Display Board"/>
      <sheetName val="Paint Booth"/>
      <sheetName val="Water Cooler"/>
      <sheetName val="Remarks"/>
      <sheetName val="Offer"/>
      <sheetName val="Product Costing Format"/>
      <sheetName val="931Mh based"/>
      <sheetName val="CS14"/>
      <sheetName val="933Mh based"/>
      <sheetName val="936Mh based"/>
      <sheetName val="BS Schdl-3-Fixed Assets"/>
      <sheetName val="MAINT,QP,COMM"/>
      <sheetName val="SUPPORTING"/>
      <sheetName val="PLAN 01-02"/>
      <sheetName val="Price updates"/>
      <sheetName val="LANGUAGE"/>
      <sheetName val="PART_DISCOUNT"/>
      <sheetName val="7470 MSP (1)"/>
      <sheetName val="7470 MSP (2)"/>
      <sheetName val="7470 MSP (3)"/>
      <sheetName val="7470 MSP (4)"/>
      <sheetName val="7470 MSP (5)"/>
      <sheetName val="7470 MSP (6)"/>
      <sheetName val="7470 MSP (7)"/>
      <sheetName val="7470 MSP (8)"/>
      <sheetName val="7470 MSP (9)"/>
      <sheetName val="7470 MSP (10)"/>
      <sheetName val="7470 MSP (11)"/>
      <sheetName val="7470 MSP (12)"/>
      <sheetName val="7470 MSP (13)"/>
      <sheetName val="7470 MSP (14)"/>
      <sheetName val="7470 MSP (15)"/>
      <sheetName val="7470 MSP (16)"/>
      <sheetName val="7470 MSP (17)"/>
      <sheetName val="7470 MSP (18)"/>
      <sheetName val="7470 MSP (19)"/>
      <sheetName val="7470 MSP (20)"/>
      <sheetName val="7470 MSP Matrix"/>
      <sheetName val="CATEGORY_DISCOUNT"/>
      <sheetName val="Data Graph"/>
      <sheetName val="MIS-PL"/>
      <sheetName val="gn-div"/>
      <sheetName val="UB-p&amp;L"/>
      <sheetName val="ub"/>
      <sheetName val="cogs"/>
      <sheetName val="prestn"/>
      <sheetName val="Data File"/>
      <sheetName val="publi"/>
      <sheetName val="Inc Dec - Stock"/>
      <sheetName val="MIS-OH"/>
      <sheetName val="C-COHs"/>
      <sheetName val="ub-BS"/>
      <sheetName val="C-Misc Income"/>
      <sheetName val="Presnt-2"/>
      <sheetName val="Raw TB"/>
      <sheetName val="consTB"/>
      <sheetName val="TBrow"/>
      <sheetName val="PC "/>
      <sheetName val="progrs"/>
      <sheetName val="LLCMIS"/>
      <sheetName val="Q03-04"/>
      <sheetName val="c f Final"/>
      <sheetName val="Q04-05"/>
      <sheetName val="mainBS"/>
      <sheetName val="sc3,4,5 (New)"/>
      <sheetName val="sch-21-mbi1"/>
      <sheetName val="sch-21-mbi2"/>
      <sheetName val="SC-21(1)"/>
      <sheetName val="SC21(2)"/>
      <sheetName val="sc1,2"/>
      <sheetName val="sc3,4"/>
      <sheetName val="sc5"/>
      <sheetName val="sc6,7,8,9"/>
      <sheetName val="sc10,11,12"/>
      <sheetName val="sc13,14,15"/>
      <sheetName val="sc16,17,18,19"/>
      <sheetName val="pwc-cash flow"/>
      <sheetName val="Dep-CON"/>
      <sheetName val="dep-GN"/>
      <sheetName val="dep-A164"/>
      <sheetName val="dep-RTDM"/>
      <sheetName val="dep-HO"/>
      <sheetName val="dep-NEPZ"/>
      <sheetName val="dep-AV"/>
      <sheetName val="dep-B17"/>
      <sheetName val="dep-TR"/>
      <sheetName val="dep-B4"/>
      <sheetName val="dep-MET"/>
      <sheetName val="a164"/>
      <sheetName val="gn"/>
      <sheetName val="av"/>
      <sheetName val="ho"/>
      <sheetName val="rtd"/>
      <sheetName val="nepz"/>
      <sheetName val="B17"/>
      <sheetName val="met"/>
      <sheetName val="tr"/>
      <sheetName val="In-De GN"/>
      <sheetName val="IU"/>
      <sheetName val="Q02-03"/>
      <sheetName val="PreQs"/>
      <sheetName val="working03-04"/>
      <sheetName val="Cons-working03-04"/>
      <sheetName val="Optical PL-04-05"/>
      <sheetName val="Eurooptic05-06 PL"/>
      <sheetName val="Eurooptic05-06BS"/>
      <sheetName val="Eurooptic OpticalBS-04-05"/>
      <sheetName val="GDM 0506"/>
      <sheetName val="GDM 0405"/>
      <sheetName val="MBPVL-BS"/>
      <sheetName val="P&amp;L (2)"/>
      <sheetName val="GDM Reco AM"/>
      <sheetName val="ConsBS"/>
      <sheetName val="ConsP&amp;L"/>
      <sheetName val="Conssc1,2"/>
      <sheetName val="Conssc3,4"/>
      <sheetName val="Conssc5"/>
      <sheetName val="Conssc6,7,8,9"/>
      <sheetName val="Conssc10,11,12"/>
      <sheetName val="Conssc13,14,15"/>
      <sheetName val="Conssc16,17,18"/>
      <sheetName val="Cons-pwc-cash flow"/>
      <sheetName val="Cons-Working"/>
      <sheetName val="GDM0405"/>
      <sheetName val="trial balance 30092003"/>
      <sheetName val="Old Sep-03TB"/>
      <sheetName val="Yen Loan-Original"/>
      <sheetName val="Monthwise sale"/>
      <sheetName val="LTA PROVISON AUGUST'10"/>
      <sheetName val="Med. AUGUST'10"/>
      <sheetName val="Transmittal Front Page"/>
      <sheetName val="valn"/>
      <sheetName val="#"/>
      <sheetName val="new summary"/>
      <sheetName val="Pilotage"/>
      <sheetName val="Agency BS"/>
      <sheetName val="MENO"/>
      <sheetName val="Dep 01-02 (2)"/>
      <sheetName val="DEP AS PER I.TAX"/>
      <sheetName val="DEP-BUILD-ADMN"/>
      <sheetName val="Dep 02-03"/>
      <sheetName val="Dep 03-04"/>
      <sheetName val="Add  03-04"/>
      <sheetName val="deletion 03-04"/>
      <sheetName val="deletion"/>
      <sheetName val="Add  02-03"/>
      <sheetName val="Linked.BS"/>
      <sheetName val="Linked.P&amp;L"/>
      <sheetName val="Linked.Schedules"/>
      <sheetName val="sub schedules"/>
      <sheetName val="def tax (2)"/>
      <sheetName val="PFT"/>
      <sheetName val="234 B C INT 06"/>
      <sheetName val="234 B C INT 06 _Final"/>
      <sheetName val="Apr.99"/>
      <sheetName val="C.Pdn"/>
      <sheetName val="C. Mill R.HRS"/>
      <sheetName val="CLINKER PRODN"/>
      <sheetName val="RAW MEAL PRODN "/>
      <sheetName val="R. MTRLS. RECPT &amp; CONSN."/>
      <sheetName val="Comp. R.Hrs"/>
      <sheetName val="Ele. &amp; Fuel"/>
      <sheetName val="Sen.analysis"/>
      <sheetName val="Helping Hand"/>
      <sheetName val="03.01.2002"/>
      <sheetName val="Limestone"/>
      <sheetName val="Earth moving eq."/>
      <sheetName val="Other raw materials"/>
      <sheetName val="F.usage"/>
      <sheetName val="F.Rec&amp;Cons"/>
      <sheetName val="F.Cost"/>
      <sheetName val="F.Value"/>
      <sheetName val="LS wrkg"/>
      <sheetName val="EM Depn"/>
      <sheetName val="Electricity-consn.workings"/>
      <sheetName val="Per unit cost"/>
      <sheetName val="Total Elec.chrgs.-Fy,Clny&amp;Ntm."/>
      <sheetName val="Monthwise power cost"/>
      <sheetName val="G.Media"/>
      <sheetName val="Other var exp"/>
      <sheetName val="Factor"/>
      <sheetName val="Ele.per MT"/>
      <sheetName val="Ele.per MT-Actual"/>
      <sheetName val="VCost-Pr.file"/>
      <sheetName val="G media"/>
      <sheetName val="G-Aid"/>
      <sheetName val="Fuel mix economics"/>
      <sheetName val="Wind power gen."/>
      <sheetName val="VCost-Pr.file (2)"/>
      <sheetName val="Basic Assumptions"/>
      <sheetName val="Incentives"/>
      <sheetName val="Jawahar Sugar P&amp;L"/>
      <sheetName val="nig_sugar_ P&amp;L"/>
      <sheetName val="Jawahar Cogen P&amp;L"/>
      <sheetName val="nigohi cogen P&amp;L"/>
      <sheetName val="nigohi cogen base P&amp;L"/>
      <sheetName val="Consolidated Profitability "/>
      <sheetName val="Projected Balance Sheet"/>
      <sheetName val="Projected Cash Flow"/>
      <sheetName val="XIRR"/>
      <sheetName val="Depreciation "/>
      <sheetName val="IT Computations"/>
      <sheetName val="Basic Assumptions - Year-wise"/>
      <sheetName val="Loan Schedule-FI-Sugar"/>
      <sheetName val="Loan Schedule-SDF-Sugar"/>
      <sheetName val="Loan Schedule-FI-Power"/>
      <sheetName val="Loan Schedule-SDF-Power"/>
      <sheetName val="Interest Schedule"/>
      <sheetName val="Cane Allocation"/>
      <sheetName val="Ramnagar Sugar P&amp;L"/>
      <sheetName val="Ramnagar Cogen P&amp;L"/>
      <sheetName val="distillery"/>
      <sheetName val="incin cogen"/>
      <sheetName val="rcm cogen p&amp;l"/>
      <sheetName val="scenario"/>
      <sheetName val="rcm expansion"/>
      <sheetName val="khalilabad"/>
      <sheetName val="cogen new "/>
      <sheetName val="cogen khalilabad"/>
      <sheetName val="Depreciation - Sugar"/>
      <sheetName val="Scenarios"/>
      <sheetName val="Profitability Statement - Sugar"/>
      <sheetName val="Production &amp; Revenue - Power"/>
      <sheetName val="Profitability Statement - Power"/>
      <sheetName val="Depreciation - Power"/>
      <sheetName val="Tube Details"/>
      <sheetName val="Revised Estimates"/>
      <sheetName val="XIRR (100% Own Funding)"/>
      <sheetName val="Production &amp; Revenue - Sugar"/>
      <sheetName val="Cane Cost"/>
      <sheetName val="EBITDA"/>
      <sheetName val="Loan Schedule-FI"/>
      <sheetName val="Loan Schedule-SDF"/>
      <sheetName val="Exportable Power"/>
      <sheetName val="Steam Requirement"/>
      <sheetName val="Summary Sheet"/>
      <sheetName val="Allocated Cost "/>
      <sheetName val="Repayment Interest Schedule-FI "/>
      <sheetName val="Repayment Interest Schedule-SDF"/>
      <sheetName val="Production &amp; Sales"/>
      <sheetName val="Profitability Statement"/>
      <sheetName val="XIRR1"/>
      <sheetName val="XIRR2 "/>
      <sheetName val="Fibrizor Drive"/>
      <sheetName val="Bought-out Bagasse"/>
      <sheetName val="13.02.13"/>
      <sheetName val="12.02.13"/>
      <sheetName val="11.02.13"/>
      <sheetName val="10.02.13"/>
      <sheetName val="09.02.13"/>
      <sheetName val="08.02.13"/>
      <sheetName val="07.02.13"/>
      <sheetName val="06.02.13"/>
      <sheetName val="05.02.13"/>
      <sheetName val="04.02.13"/>
      <sheetName val="02.02.13"/>
      <sheetName val="01.02.13"/>
      <sheetName val="31.01.13"/>
      <sheetName val="30.01.13"/>
      <sheetName val="29.01.13"/>
      <sheetName val="28.01.13"/>
      <sheetName val="25.01.13"/>
      <sheetName val="24.01.13"/>
      <sheetName val="23.01.13 "/>
      <sheetName val="22.01.13"/>
      <sheetName val="21.01.13"/>
      <sheetName val="20.01.13"/>
      <sheetName val="concast-castable salary"/>
      <sheetName val="miscellaneous parameters"/>
      <sheetName val="qry exps"/>
      <sheetName val="vrs-03-04"/>
      <sheetName val="Working 2"/>
      <sheetName val="Working 1 (Pr)"/>
      <sheetName val="Page 4"/>
      <sheetName val="Page 3 (Pr)"/>
      <sheetName val="Page 3"/>
      <sheetName val="Page 2"/>
      <sheetName val="Page 1"/>
      <sheetName val="Page 1 (Pr)"/>
      <sheetName val="rev contrib"/>
      <sheetName val="bep_conc_castb"/>
      <sheetName val="DPR 30.11.11"/>
      <sheetName val="30.11.11"/>
      <sheetName val="DPR 29.11.11"/>
      <sheetName val="29.11.11"/>
      <sheetName val="DPR 28.11.11"/>
      <sheetName val="28.11.11"/>
      <sheetName val="DPR 27.11.11"/>
      <sheetName val="27.11.11"/>
      <sheetName val="DPR 26.11.11"/>
      <sheetName val="26.11.11"/>
      <sheetName val="DPR 25.11.11"/>
      <sheetName val="25.11.11"/>
      <sheetName val="DPR 24.11.11"/>
      <sheetName val="24.11.11"/>
      <sheetName val="DPR 23.11.11"/>
      <sheetName val="23.11.11"/>
      <sheetName val="DPR 22.11.11"/>
      <sheetName val="22.11.11"/>
      <sheetName val="DPR 21.11.11"/>
      <sheetName val="21.11.11"/>
      <sheetName val="DPR 20.11.11"/>
      <sheetName val="20.11.11"/>
      <sheetName val="DPR19.11.11"/>
      <sheetName val="19.11.11"/>
      <sheetName val="DPR 18.11.11"/>
      <sheetName val="18.11.11"/>
      <sheetName val="DPR 17.11.11"/>
      <sheetName val="17.11.11"/>
      <sheetName val="16.11.11"/>
      <sheetName val="15.11.11"/>
      <sheetName val="02.11.11"/>
      <sheetName val="01.11.11"/>
      <sheetName val="Nov.11"/>
      <sheetName val="Energy 16.05.11"/>
      <sheetName val="DPR 16.05.11"/>
      <sheetName val="16.05.11"/>
      <sheetName val="Energy 15.05.11"/>
      <sheetName val="DPR 15.05.11"/>
      <sheetName val="15.05.11"/>
      <sheetName val="Energy 14.05.11"/>
      <sheetName val="DPR 14.05.11"/>
      <sheetName val="14.05.11"/>
      <sheetName val="Energy 13.05.11"/>
      <sheetName val="DPR 13.05.11"/>
      <sheetName val="13.05.11"/>
      <sheetName val="Energy 12.05.11"/>
      <sheetName val="DPR 12.05.11"/>
      <sheetName val="12.05.11"/>
      <sheetName val="Energy 11.05.11"/>
      <sheetName val="DPR 11.05.11"/>
      <sheetName val="11.05.11"/>
      <sheetName val="Energy 10.05.11"/>
      <sheetName val="DPR 10.05.11"/>
      <sheetName val="10.05.11"/>
      <sheetName val="Energy 09.05.11"/>
      <sheetName val="DPR 09.05.11"/>
      <sheetName val="09.05.11"/>
      <sheetName val="Energy 08.05.11"/>
      <sheetName val="DPR 08.05.11"/>
      <sheetName val="08.05.11"/>
      <sheetName val="Energy 07.05.11"/>
      <sheetName val="DPR 07.05.11"/>
      <sheetName val="07.05.11"/>
      <sheetName val="Energy 06.05.11"/>
      <sheetName val="DPR 06.05.11"/>
      <sheetName val="06.05.11"/>
      <sheetName val="Energy 05.05.11"/>
      <sheetName val="DPR 05.05.11"/>
      <sheetName val="05.05.11"/>
      <sheetName val="Energy 04.05.11"/>
      <sheetName val="DPR 04.05.11"/>
      <sheetName val="04.05.11"/>
      <sheetName val="Energy 03.05.11"/>
      <sheetName val="DPR 03.05.11"/>
      <sheetName val="03.05.11"/>
      <sheetName val="Energy 02.05.11"/>
      <sheetName val="DPR 02.05.11"/>
      <sheetName val="02.05.11"/>
      <sheetName val="Energy 01.05.11"/>
      <sheetName val="DPR 01.05.11"/>
      <sheetName val="01.05.11"/>
      <sheetName val="May 11"/>
      <sheetName val="Energy 30.04.11"/>
      <sheetName val="DPR 30.04.11"/>
      <sheetName val="30.04.11"/>
      <sheetName val="Energy 29.04.11"/>
      <sheetName val="DPR 29.04.11"/>
      <sheetName val="29.04.11"/>
      <sheetName val="Energy 28.04.11"/>
      <sheetName val="DPR 28.04.11"/>
      <sheetName val="28.04.11"/>
      <sheetName val="Energy 27.04.11"/>
      <sheetName val="DPR 27.04.11"/>
      <sheetName val="27.04.11"/>
      <sheetName val="Energy 26.04.11"/>
      <sheetName val="DPR 26.04.11"/>
      <sheetName val="26.04.11"/>
      <sheetName val="Energy 25.04.11"/>
      <sheetName val="DPR 25.04.11"/>
      <sheetName val="25.04.11"/>
      <sheetName val="Energy 24.04.11"/>
      <sheetName val="DPR 24.04.11"/>
      <sheetName val="24.04.11"/>
      <sheetName val="Energy 23.04.11"/>
      <sheetName val="DPR 23.04.11"/>
      <sheetName val="23.04.11"/>
      <sheetName val="Energy 22.04.11"/>
      <sheetName val="DPR 22.04.11"/>
      <sheetName val="22.04.11"/>
      <sheetName val="Energy 21.04.11"/>
      <sheetName val="DPR 21.04.11"/>
      <sheetName val="21.04.11"/>
      <sheetName val="Energy 20.04.11"/>
      <sheetName val="DPR 20.04.11"/>
      <sheetName val="20.04.11"/>
      <sheetName val="Energy 19.04.11"/>
      <sheetName val="DPR19.04.11"/>
      <sheetName val="19.04.11"/>
      <sheetName val="Energy 18.04.11"/>
      <sheetName val="DPR 18.0411"/>
      <sheetName val="18.04.11"/>
      <sheetName val="Energy 17.04.11"/>
      <sheetName val="DPR 17.04.11"/>
      <sheetName val="17.04.11"/>
      <sheetName val="Energy 16.04.11"/>
      <sheetName val="DPR 16.04.11"/>
      <sheetName val="16.04.11"/>
      <sheetName val="Energy 15.04.11"/>
      <sheetName val="DPR 15.04.11"/>
      <sheetName val="15.04.11"/>
      <sheetName val="Energy 14.04.11"/>
      <sheetName val="DPR 14.04.11"/>
      <sheetName val="14.04.11"/>
      <sheetName val="Energy 13.04.11"/>
      <sheetName val="DPR 13.04.11"/>
      <sheetName val="13.04.11"/>
      <sheetName val="Energy 12.04.11"/>
      <sheetName val="DPR 12.04.11"/>
      <sheetName val="12.04.11"/>
      <sheetName val="Energy 11.04.11 "/>
      <sheetName val="DPR 11.04.11"/>
      <sheetName val="11.04.11"/>
      <sheetName val="Energy 10.04.11"/>
      <sheetName val="DPR 10.04.11"/>
      <sheetName val="10.04.11"/>
      <sheetName val="Energy 09.04.11"/>
      <sheetName val="DPR 09.04.11"/>
      <sheetName val="09.04.11"/>
      <sheetName val="Energy 08.04.11"/>
      <sheetName val="DPR 08.04.11"/>
      <sheetName val="08.04.11"/>
      <sheetName val="Energy 07.04.11"/>
      <sheetName val="DPR 07.04.11"/>
      <sheetName val="07.04.11"/>
      <sheetName val="Energy 06.04.11"/>
      <sheetName val="DPR 06.04.11"/>
      <sheetName val="06.04.11"/>
      <sheetName val="Energy 05.04.11"/>
      <sheetName val="DPR 05.04.11"/>
      <sheetName val="05.04.11"/>
      <sheetName val="Energy 04.04.11"/>
      <sheetName val="DPR 04.04.11"/>
      <sheetName val="04.04.11"/>
      <sheetName val="Energy 03.04.11"/>
      <sheetName val="DPR 03.04.11"/>
      <sheetName val="03.04.11"/>
      <sheetName val="Energy 02.04.11"/>
      <sheetName val="DPR 02.04.11"/>
      <sheetName val="02.04.11"/>
      <sheetName val="Energy 01.04.11"/>
      <sheetName val="DPR 01.04.11"/>
      <sheetName val="01.04.11"/>
      <sheetName val="Apr 11"/>
      <sheetName val="DPR 10.12.11"/>
      <sheetName val="10.12.11"/>
      <sheetName val="DPR 09.12.11"/>
      <sheetName val="09.12.11"/>
      <sheetName val="DPR 08.12.11"/>
      <sheetName val="08.12.11"/>
      <sheetName val="DPR 07.12.11"/>
      <sheetName val="07.12.11"/>
      <sheetName val="DPR 06.12.11"/>
      <sheetName val="06.12.11"/>
      <sheetName val="DPR 05.12.11"/>
      <sheetName val="05.12.11"/>
      <sheetName val="DPR 04.12.11"/>
      <sheetName val="04.12.11"/>
      <sheetName val="DPR 03.12.11"/>
      <sheetName val="03.12.11"/>
      <sheetName val="DPR 02.12.11"/>
      <sheetName val="02.12.11"/>
      <sheetName val="DPR 01.12.11"/>
      <sheetName val="01.12.11"/>
      <sheetName val="December-11"/>
      <sheetName val="17.12.11"/>
      <sheetName val="DPR 16.12.11"/>
      <sheetName val="16.12.11"/>
      <sheetName val="DPR 15.12.11"/>
      <sheetName val="15.12.11"/>
      <sheetName val="DPR 14.12.11"/>
      <sheetName val="14.12.11"/>
      <sheetName val="DPR 13.12.11"/>
      <sheetName val="13.12.11"/>
      <sheetName val="DPR 12.12.11"/>
      <sheetName val="12.12.11"/>
      <sheetName val="DPR 11.12.11"/>
      <sheetName val="11.12.11"/>
      <sheetName val="DPR 20.12.11"/>
      <sheetName val="20.12.11"/>
      <sheetName val="DPR19.12.11"/>
      <sheetName val="19.12.11"/>
      <sheetName val="DPR 18.12.11"/>
      <sheetName val="18.12.11"/>
      <sheetName val="DPR 17.12.11"/>
      <sheetName val="inputondt"/>
      <sheetName val="MTD-DEC 11"/>
      <sheetName val="MTD-NOV 11"/>
      <sheetName val="YTD 2011 "/>
      <sheetName val="Nov-11"/>
      <sheetName val="Dec-11"/>
      <sheetName val="Jan-10"/>
      <sheetName val="Feb-10"/>
      <sheetName val="Mar10"/>
      <sheetName val="Power Export -Cons."/>
      <sheetName val="Bagasse Saved"/>
      <sheetName val="Poss pow "/>
      <sheetName val="CERs"/>
      <sheetName val="Steam Power &amp; Crush"/>
      <sheetName val="Stoppages"/>
      <sheetName val="Av Gen 20 MW"/>
      <sheetName val="Banking"/>
      <sheetName val="Esic Reconicaltions"/>
      <sheetName val="ESIC GOA"/>
      <sheetName val="Dewas"/>
      <sheetName val="352403_ESIC PAYBALE"/>
      <sheetName val="K SWARUP"/>
      <sheetName val="Raw Sheet"/>
      <sheetName val="PHYSICAL"/>
      <sheetName val="Consol FA sch"/>
      <sheetName val="SYS &amp; LAPTOP SALE"/>
      <sheetName val="Con-Dep"/>
      <sheetName val="Sale P&amp;LQ1-Q2-Q3-Q4 "/>
      <sheetName val="Veh"/>
      <sheetName val="S-w"/>
      <sheetName val="Helicopter"/>
      <sheetName val="Fur"/>
      <sheetName val="Con-Cost"/>
      <sheetName val="Off"/>
      <sheetName val="LAND"/>
      <sheetName val="FA SH5-6 "/>
      <sheetName val="Trans to"/>
      <sheetName val="detail "/>
      <sheetName val="Con-Dep without wm"/>
      <sheetName val="Con-Cost without wm"/>
      <sheetName val="FORM3-FF"/>
      <sheetName val="FORM3 - MAIN-OLD"/>
      <sheetName val="FROM2"/>
      <sheetName val="Form2 - letter"/>
      <sheetName val="Form3 - letter"/>
      <sheetName val="CMA-REGISTER"/>
      <sheetName val="FORM-I"/>
      <sheetName val="jan'04"/>
      <sheetName val="Intermix"/>
      <sheetName val="Blender"/>
      <sheetName val="TST"/>
      <sheetName val="CV"/>
      <sheetName val="AA2"/>
      <sheetName val="newexpected"/>
      <sheetName val="Summary-mixing"/>
      <sheetName val="SUMMARYline"/>
      <sheetName val="COMPOUNDING"/>
      <sheetName val="prod3(val)"/>
      <sheetName val="Renault"/>
      <sheetName val="CVtrend"/>
      <sheetName val="OCT06"/>
      <sheetName val="SALE7C"/>
      <sheetName val="Coversheet"/>
      <sheetName val="Sales Customer (CCI)"/>
      <sheetName val="Gap Analysis (CCI)"/>
      <sheetName val="P&amp;L Sub"/>
      <sheetName val="DCF(CCI)"/>
      <sheetName val="WACC (CCI)"/>
      <sheetName val="BETA(CCI)"/>
      <sheetName val="CFS (CCI)"/>
      <sheetName val="IL&amp;FS"/>
      <sheetName val="P&amp;L (CCI)"/>
      <sheetName val="BS (CCI)"/>
      <sheetName val="Revised Logistics (2)"/>
      <sheetName val="Revised Logistics"/>
      <sheetName val="Logistics (CCI)"/>
      <sheetName val="Assumption (CCI)"/>
      <sheetName val="FF Business (CCI)"/>
      <sheetName val="Deprn FF (CCI)"/>
      <sheetName val="Loan Schedule (CCI)"/>
      <sheetName val="Deprn Logistics (CCI)"/>
      <sheetName val="Future Income (2)"/>
      <sheetName val="UILP Sales FY11"/>
      <sheetName val="UILP Expense FY11"/>
      <sheetName val="Warehouse (CCI)"/>
      <sheetName val="Oper Exps"/>
      <sheetName val="GP from Audited Nos"/>
      <sheetName val="Oper Income"/>
      <sheetName val="Fin Yr 10-11"/>
      <sheetName val="Final GP &amp; Projections (CCI)"/>
      <sheetName val="Fin Yr 09 - 10"/>
      <sheetName val="OT FY10"/>
      <sheetName val="OT R FY10"/>
      <sheetName val="OT FY11"/>
      <sheetName val="OT R FY11"/>
      <sheetName val="Employee Cost"/>
      <sheetName val="S&amp;A Expenses"/>
      <sheetName val="Interest &amp; Finance Charges"/>
      <sheetName val="Taxes (CCI)"/>
      <sheetName val="Investments (CCI)"/>
      <sheetName val="Loans &amp; Advances (CCI)"/>
      <sheetName val="Current Liabilities (CCI)"/>
      <sheetName val="Provision (CCI)"/>
      <sheetName val="Reserve &amp; Surplus (CCI)"/>
      <sheetName val="Secured Loan (CCI)"/>
      <sheetName val="Unsecured Loan (CCI)"/>
      <sheetName val="Proj Freight"/>
      <sheetName val="Depreciation (CCI)"/>
      <sheetName val="FA_Final"/>
      <sheetName val="Groupings-final"/>
      <sheetName val="prov"/>
      <sheetName val="gain.loss"/>
      <sheetName val="sap trial"/>
      <sheetName val="Degreasing"/>
      <sheetName val="wip-Dec."/>
      <sheetName val="Sandblasting"/>
      <sheetName val="TB Jan-Dec96"/>
      <sheetName val="Managerial Remuneration-Dec96"/>
      <sheetName val="BS&amp;PL_DEC96"/>
      <sheetName val="Diagramm1"/>
      <sheetName val="Daten für Diagramm"/>
      <sheetName val="SAP 01_02 bis 30.04.03"/>
      <sheetName val="Eingabe"/>
      <sheetName val="Print out"/>
      <sheetName val="HGB Bilanz Eingabe"/>
      <sheetName val="Balance Sheet Permira"/>
      <sheetName val="Investitionen"/>
      <sheetName val="Invest DPC"/>
      <sheetName val="Headcount"/>
      <sheetName val="Deckblatt"/>
      <sheetName val="Steuerung"/>
      <sheetName val="Gesamt 2000-03"/>
      <sheetName val="Planung-Ö 2000-03"/>
      <sheetName val="Planung-D 2000-03"/>
      <sheetName val="Zugänge 2000-03"/>
      <sheetName val="Zugänge 2000-2003 Handel"/>
      <sheetName val="list of changes"/>
      <sheetName val="segment split"/>
      <sheetName val="Group NTA 25 Jun 04"/>
      <sheetName val="NTA &amp; NAV &amp; revaluation"/>
      <sheetName val="PPE 25 Jun 04"/>
      <sheetName val="2004 P&amp;L projections"/>
      <sheetName val="IS"/>
      <sheetName val=" CF"/>
      <sheetName val="DepreciationAmor"/>
      <sheetName val="DCF Group"/>
      <sheetName val="DCF Liner"/>
      <sheetName val="DCF Others"/>
      <sheetName val="Firm Value"/>
      <sheetName val="Premium (2)"/>
      <sheetName val="Premium"/>
      <sheetName val="Comps - Gp"/>
      <sheetName val="Comps - SOTP"/>
      <sheetName val="Share price in SGD and USD"/>
      <sheetName val="share px &amp; vol 1993-YTD weekly"/>
      <sheetName val="share px &amp; vol 2003-YTD"/>
      <sheetName val="freight rates - from Nikhil"/>
      <sheetName val="football field - Eqty value"/>
      <sheetName val="freight rates"/>
      <sheetName val="P&amp;L Detail"/>
      <sheetName val="Profit &amp; Loss Statement"/>
      <sheetName val="Income Statements"/>
      <sheetName val="Output Debt"/>
      <sheetName val="Calculation Debt"/>
      <sheetName val="Input Financing Assumptions"/>
      <sheetName val="INPUT Investments-Deprec."/>
      <sheetName val="INPUT KEY PARAMETER SUBSCRIBER"/>
      <sheetName val="SUBSCRIBER TOTAL"/>
      <sheetName val="SUBSCRIBER-DTH"/>
      <sheetName val="SUBSCRIBER-CABLE"/>
      <sheetName val="INPUT PACKAGE PARAMETER"/>
      <sheetName val="OUTPUT PACKAGES "/>
      <sheetName val="PACKAGES FOR PAYMENTS"/>
      <sheetName val="Revenues_Subscription PPC"/>
      <sheetName val="REVENUES PREMIERE PLUS"/>
      <sheetName val="Revenues_Subscription PPV"/>
      <sheetName val="Revenues Sublicencing"/>
      <sheetName val="Revenues_Decoder and others"/>
      <sheetName val=" Revenues Others"/>
      <sheetName val="OVERVIEW PROGRAMM"/>
      <sheetName val="MOVIE CALCULATION"/>
      <sheetName val="INPUT MOVIE SUBS "/>
      <sheetName val="INPUT MINIMUMGARANTEE "/>
      <sheetName val="INPUT ESCALATOR"/>
      <sheetName val="INPUT CPS "/>
      <sheetName val="INPUT MOVIE TITLES"/>
      <sheetName val="INPUT PPV MOVIE"/>
      <sheetName val="OUTPUT SPORT"/>
      <sheetName val="INPUT SPORT LICENCES"/>
      <sheetName val="INPUT SPORT PROD."/>
      <sheetName val="EVENTCALENDER"/>
      <sheetName val="BACKUP BUNDESLIGA"/>
      <sheetName val="INPUT PPV BL"/>
      <sheetName val="INPUT LIBRARY"/>
      <sheetName val="INPUT THIRD PARTY"/>
      <sheetName val="INPUT OTHER PROGRAMME"/>
      <sheetName val="Programming costs royalties"/>
      <sheetName val="Decoder Costs"/>
      <sheetName val="Transmission DTH"/>
      <sheetName val="Transmission Cable"/>
      <sheetName val="PLAY OUT-TRANSPONDER"/>
      <sheetName val="Subscriber Marketing Costs"/>
      <sheetName val="Selling-Costs"/>
      <sheetName val="G&amp;A"/>
      <sheetName val="ÜA"/>
      <sheetName val="Kursübersicht"/>
      <sheetName val="Übersicht(SV)"/>
      <sheetName val="Lizenzen Fiction rollierend"/>
      <sheetName val="Lizenzen Indies rollierend"/>
      <sheetName val="Kabel_Sat rollierend (SV)"/>
      <sheetName val="Kabel_Sat Berech. (SV)"/>
      <sheetName val="Sum. lease commitments 311203"/>
      <sheetName val="Receiver rollierend"/>
      <sheetName val="Berechnung Receiver"/>
      <sheetName val="Sport Prod. roll. (SV)"/>
      <sheetName val="Sport Prod. Berech. (SV)"/>
      <sheetName val="Sport Honorar rollierend (SV)"/>
      <sheetName val="Sport Honorar Berech. (SV)"/>
      <sheetName val="Sport Lizenzen rollierend (SV)"/>
      <sheetName val="Sport Lizenzen Berechnung (SV)"/>
      <sheetName val="Marketing rollierend ÜA "/>
      <sheetName val="Berechnung Marketing ÜA "/>
      <sheetName val="Vertrieb rollierend ÜA "/>
      <sheetName val="Berechnung Vertrieb ÜA"/>
      <sheetName val="Verwaltung rollierend ÜA"/>
      <sheetName val="Berechnung Verwaltung ÜA"/>
      <sheetName val="Buchungen"/>
      <sheetName val="Zuordnung Goodwill u Zinssätze"/>
      <sheetName val="Verprobung Goodwill"/>
      <sheetName val="Tax Amortization Benefit"/>
      <sheetName val="Assembled Workforce"/>
      <sheetName val="UB und Lat. Steuern"/>
      <sheetName val="Markenzeichen"/>
      <sheetName val="Planzahlen"/>
      <sheetName val="Planung PBC"/>
      <sheetName val="Contributory Asset Charges"/>
      <sheetName val="Kundenliste"/>
      <sheetName val="Order Backlog"/>
      <sheetName val="Daily graph"/>
      <sheetName val="Comb daily"/>
      <sheetName val="NOL Chart- weekly"/>
      <sheetName val="Comb weekly"/>
      <sheetName val="PE EV charts"/>
      <sheetName val="intrinsic value field"/>
      <sheetName val="market football field"/>
      <sheetName val="Revalued Fleet"/>
      <sheetName val="Shipping key historic metrics"/>
      <sheetName val="Margin charts"/>
      <sheetName val="football field"/>
      <sheetName val="2003 Margin charts"/>
      <sheetName val="liquidity analysis"/>
      <sheetName val="Comp descriptions"/>
      <sheetName val="Asset Revaluation"/>
      <sheetName val="2004 Margin charts"/>
      <sheetName val="Historical"/>
      <sheetName val="Linked"/>
      <sheetName val="Conservative"/>
      <sheetName val="Aggressive"/>
      <sheetName val="Brand Allocation Template"/>
      <sheetName val="Consolidated Old"/>
      <sheetName val="Allocations"/>
      <sheetName val="HGTV"/>
      <sheetName val="FOOD"/>
      <sheetName val="DIY"/>
      <sheetName val="FL"/>
      <sheetName val="ONLINE"/>
      <sheetName val="VOD"/>
      <sheetName val="HISPANIC"/>
      <sheetName val="BROADBAND"/>
      <sheetName val="SAH"/>
      <sheetName val="HDTV"/>
      <sheetName val="SNU"/>
      <sheetName val="Telval"/>
      <sheetName val="PanEuro"/>
      <sheetName val="New structure"/>
      <sheetName val="SoP"/>
      <sheetName val="Revenue drivers"/>
      <sheetName val="Cost drivers"/>
      <sheetName val="DeleteMe"/>
      <sheetName val="Backsheet"/>
      <sheetName val="Net debt"/>
      <sheetName val="1H"/>
      <sheetName val="EV"/>
      <sheetName val="Turkcell"/>
      <sheetName val="B.S."/>
      <sheetName val="Debt payments"/>
      <sheetName val="interconnection charges"/>
      <sheetName val="legal disputes"/>
      <sheetName val="Qtrly cashflow"/>
      <sheetName val="Result table"/>
      <sheetName val="scenario Mrket share ARPU"/>
      <sheetName val="WACC"/>
      <sheetName val="Valuation comparable"/>
      <sheetName val="Fair values_Scenarios"/>
      <sheetName val="Valuation Custom. Rel. Service"/>
      <sheetName val="Client Customer Rel. Service"/>
      <sheetName val="Bearbeitet_25"/>
      <sheetName val="Pivot25"/>
      <sheetName val="assembled workforce IST"/>
      <sheetName val="Universe"/>
      <sheetName val="HGTV Affil"/>
      <sheetName val="Food Affil"/>
      <sheetName val="DIY Affil"/>
      <sheetName val="FL Affil"/>
      <sheetName val="GAC Affil"/>
      <sheetName val="HGTV Linked"/>
      <sheetName val="Food Linked"/>
      <sheetName val="DIY Linked"/>
      <sheetName val="FL Linked"/>
      <sheetName val="GAC Linked"/>
      <sheetName val="Überleitung Konzern"/>
      <sheetName val="Kabel_Sat rollierend (SV)."/>
      <sheetName val="Kabel_Sat Berech. (SV)."/>
      <sheetName val="Sum. lease commitments 300604"/>
      <sheetName val="Sport Prod. roll. (SV)."/>
      <sheetName val="Sport Prod. Berech. (SV)."/>
      <sheetName val="Sport Honorar rollierend (SV)."/>
      <sheetName val="Sport Honorar Berech. (SV)."/>
      <sheetName val="Sport Lizenzen rollierend (SV)."/>
      <sheetName val="Sport Lizenzen Berechnung (SV)."/>
      <sheetName val="Marketing rollierend ÜA. "/>
      <sheetName val="Berechnung Marketing ÜA. "/>
      <sheetName val="Vertrieb rollierend ÜA. "/>
      <sheetName val="Berechnung Vertrieb ÜA."/>
      <sheetName val="Verwaltung rollierend ÜA."/>
      <sheetName val="Berechnung Verwaltung ÜA."/>
      <sheetName val="sonstige rollierend"/>
      <sheetName val="Berechnung sonstige"/>
      <sheetName val="Capital Purchase Guidelines"/>
      <sheetName val="Capital Worksheet"/>
      <sheetName val="Capital Spending Summary"/>
      <sheetName val="Depreciation Expense - Total"/>
      <sheetName val="Depreciation Expense - All"/>
      <sheetName val="Depreciation Expense - HGTV"/>
      <sheetName val="Depreciation Expense - FOOD"/>
      <sheetName val="Depreciation Expense - DIY"/>
      <sheetName val="Depreciation Expense - FL"/>
      <sheetName val="Depreciation Expense - GAC"/>
      <sheetName val="Depreciation Expense - SP"/>
      <sheetName val="Depreciation Expense - BB"/>
      <sheetName val="Depreciation Expense - VOD"/>
      <sheetName val="Depreciation Expense - HD HGTV"/>
      <sheetName val="Depreciation Expense - HD FOOD"/>
      <sheetName val="Depreciation Expense - SNA"/>
      <sheetName val="R. Johnson_5130"/>
      <sheetName val="T. Killoy"/>
      <sheetName val="D. Metz"/>
      <sheetName val="J. Ajamie"/>
      <sheetName val="R. Johnson_5132"/>
      <sheetName val="R. Feinbaum"/>
      <sheetName val="M. Donovan"/>
      <sheetName val="P. Crowley"/>
      <sheetName val="B. Fails"/>
      <sheetName val="2004 Strat Plan Capital "/>
      <sheetName val="Expense Items"/>
      <sheetName val="Depreciation Expense - HDTV"/>
      <sheetName val="Depreciation Expense - HDTV HG"/>
      <sheetName val="Depreciation Expense - HDTV FD"/>
      <sheetName val="DCF"/>
      <sheetName val="DCFHEMA"/>
      <sheetName val="DCFVD"/>
      <sheetName val="DCFBijenkorf"/>
      <sheetName val="DCFDIY"/>
      <sheetName val="DCFFashion"/>
      <sheetName val="DCFCE"/>
      <sheetName val="DCFSC"/>
      <sheetName val="DCFITS"/>
      <sheetName val="DCFTHoll"/>
      <sheetName val="DCFCFS"/>
      <sheetName val="DCFProperty"/>
      <sheetName val="DCFHolding"/>
      <sheetName val="DCFContingency"/>
      <sheetName val="Hema"/>
      <sheetName val="VD"/>
      <sheetName val="Bijenkorf"/>
      <sheetName val="Praxis"/>
      <sheetName val="Brico"/>
      <sheetName val="Formido"/>
      <sheetName val="Keur"/>
      <sheetName val="LeroyM"/>
      <sheetName val="Fashion"/>
      <sheetName val="ClStr"/>
      <sheetName val="Hunk"/>
      <sheetName val="M&amp;S"/>
      <sheetName val="CE"/>
      <sheetName val="Dixons"/>
      <sheetName val="Impact"/>
      <sheetName val="SchaapCitroen"/>
      <sheetName val="ITServices"/>
      <sheetName val="TechoHolland"/>
      <sheetName val="Property"/>
      <sheetName val="FAInvestments"/>
      <sheetName val="Neptune Assumptions"/>
      <sheetName val="Neptune IS"/>
      <sheetName val="Neptune BS"/>
      <sheetName val="Neptune CF"/>
      <sheetName val="Neptune Debt"/>
      <sheetName val="LBO - Neptune"/>
      <sheetName val="Buyback Analysis"/>
      <sheetName val="Virgo Assumptions"/>
      <sheetName val="Virgo IS"/>
      <sheetName val="Virgo BS"/>
      <sheetName val="Aquarius BS"/>
      <sheetName val="Virgo CF"/>
      <sheetName val="Virgo Debt"/>
      <sheetName val="Merged Assumptions"/>
      <sheetName val="Transaction Terms"/>
      <sheetName val="Merged Debt"/>
      <sheetName val="Merged IS"/>
      <sheetName val="Merged BS"/>
      <sheetName val="Merged CF"/>
      <sheetName val="CSFB - Sensitivity"/>
      <sheetName val="CSFB - EPS Impact"/>
      <sheetName val="CSFB - Transaction"/>
      <sheetName val="CSFB - Financials"/>
      <sheetName val="CSFB - Credit Analysis"/>
      <sheetName val="CSFB - Merger Savings"/>
      <sheetName val="Neptune - UFCF"/>
      <sheetName val="Neptune - PVM(EBITDA) 10Y"/>
      <sheetName val="Neptune - PVM(Growth) 10Y"/>
      <sheetName val="Neptune - Valuation Summary"/>
      <sheetName val="Virgo - UFCF"/>
      <sheetName val="Virgo - PVM(EBITDA) 10Y"/>
      <sheetName val="Virgo - PVM(Growth) 10Y"/>
      <sheetName val="Virgo_valuation"/>
      <sheetName val="Neptune_valuation"/>
      <sheetName val="Merged_valuation"/>
      <sheetName val="WACC (CSFB)"/>
      <sheetName val="WACC (OLD)"/>
      <sheetName val="Comps"/>
      <sheetName val="ReturnMeasures"/>
      <sheetName val="RV"/>
      <sheetName val="RV2"/>
      <sheetName val="CreditSummary"/>
      <sheetName val="CreditPresentation"/>
      <sheetName val="Neptune_2003Fleet"/>
      <sheetName val="Virgo Fleet"/>
      <sheetName val="Virgo EPS Impact"/>
      <sheetName val="Godzilla_Fleet - OLD"/>
      <sheetName val="EquityGraphs"/>
      <sheetName val="Acquisition assumptions"/>
      <sheetName val="Acquirer financing"/>
      <sheetName val="Acquirer Input"/>
      <sheetName val="Target Input"/>
      <sheetName val="Target (Acquiror FYE)"/>
      <sheetName val="Target proforma"/>
      <sheetName val="Acquirer proforma"/>
      <sheetName val="Ratings"/>
      <sheetName val="Debt finance schedule"/>
      <sheetName val="Opl adjustment"/>
      <sheetName val="Anleitung"/>
      <sheetName val="wp_HGB"/>
      <sheetName val="wp_IAS"/>
      <sheetName val="F-6-1"/>
      <sheetName val="Steuersatz_Berechnung QRC"/>
      <sheetName val="F-15_IAS"/>
      <sheetName val="F-15_1_IAS"/>
      <sheetName val="F-15_2_IAS"/>
      <sheetName val="F-15_3_IAS"/>
      <sheetName val="F-12_IAS"/>
      <sheetName val="FF-51_IAS"/>
      <sheetName val="L-40_IAS"/>
      <sheetName val="L-41_IAS"/>
      <sheetName val="F-32-1_IAS"/>
      <sheetName val="F-32-4_IAS"/>
      <sheetName val="F-121"/>
      <sheetName val="J-4"/>
      <sheetName val="J-5"/>
      <sheetName val="A-15"/>
      <sheetName val="A-16"/>
      <sheetName val="B-20"/>
      <sheetName val="B-21"/>
      <sheetName val="B-22"/>
      <sheetName val="L-10-1-1"/>
      <sheetName val="L-10-1-2"/>
      <sheetName val="L-10-2"/>
      <sheetName val="L-11"/>
      <sheetName val="L-11-1-1"/>
      <sheetName val="L-11-1-2"/>
      <sheetName val="L-11-1-3"/>
      <sheetName val="L-11-1-4"/>
      <sheetName val="L-11-2-1"/>
      <sheetName val="L-11-2-2"/>
      <sheetName val="L-11-2-3"/>
      <sheetName val="L-11-2-4"/>
      <sheetName val="L-13"/>
      <sheetName val="L-20"/>
      <sheetName val="L-30"/>
      <sheetName val="M-28"/>
      <sheetName val="M-29"/>
      <sheetName val="M-31-1"/>
      <sheetName val="N-30"/>
      <sheetName val="N-50"/>
      <sheetName val="N-110_IAS"/>
      <sheetName val="U-80_IAS"/>
      <sheetName val="U-81_IAS"/>
      <sheetName val="U-82_IAS"/>
      <sheetName val="BB-22"/>
      <sheetName val="CC-5_1_IAS"/>
      <sheetName val="CC-5"/>
      <sheetName val="DD-10-1"/>
      <sheetName val="DD-10-2"/>
      <sheetName val="DD-30_IAS"/>
      <sheetName val="FF-50_IAS"/>
      <sheetName val="SS-10"/>
      <sheetName val="SS-10_IAS"/>
      <sheetName val="40-1"/>
      <sheetName val="90-1_IAS"/>
      <sheetName val="100-1"/>
      <sheetName val="110"/>
      <sheetName val="130"/>
      <sheetName val="Eingabe_IAS"/>
      <sheetName val="F-1-FINAL-2001"/>
      <sheetName val="F-2-FINAL-2001"/>
      <sheetName val="F-3-CF-2001"/>
      <sheetName val="F-1-FINAL-2002"/>
      <sheetName val="F-2-FINAL-2002"/>
      <sheetName val="F-3-CF-2002"/>
      <sheetName val="F-1-FINAL-2001-OLD"/>
      <sheetName val="F-2-FINAL-2001-OLD"/>
      <sheetName val="F-1-FINAL-2002-OLD"/>
      <sheetName val="F-2-FINAL-2002-OLD"/>
      <sheetName val="Tabelle5"/>
      <sheetName val="BILANZ-NOTES"/>
      <sheetName val="CHECKSUM"/>
      <sheetName val="NOTES-GuV"/>
      <sheetName val="NOTES-BILANZ"/>
      <sheetName val="NOTES-CF-I"/>
      <sheetName val="NOTES-CF-II"/>
      <sheetName val="NOTES-EK"/>
      <sheetName val="NOTES-EA-Tools"/>
      <sheetName val="wp-EPS"/>
      <sheetName val="KONSO"/>
      <sheetName val="KAPKO"/>
      <sheetName val="AKQUISITION-AEM"/>
      <sheetName val="AKQUISITION"/>
      <sheetName val="AUEKO"/>
      <sheetName val="SCHUKO"/>
      <sheetName val="ZWERG"/>
      <sheetName val="UMGLIEDERUNG"/>
      <sheetName val="wp_CF-I"/>
      <sheetName val="wp_CF"/>
      <sheetName val="BET.ERTRÄGE"/>
      <sheetName val="CASH FLOW 03-08"/>
      <sheetName val="Summary SAP vs Legacy"/>
      <sheetName val="SAP vs Legacy Deails"/>
      <sheetName val="SAP Data 291204"/>
      <sheetName val="As per Legacy"/>
      <sheetName val="Scenrerion Testing Revaluation"/>
      <sheetName val="S C H E M A"/>
      <sheetName val="1 Sites and Lines"/>
      <sheetName val="2 Revenue"/>
      <sheetName val="3 Minutes"/>
      <sheetName val="4 Summary"/>
      <sheetName val="Inputs from PSTN Model"/>
      <sheetName val="All Codes"/>
      <sheetName val=".BS"/>
      <sheetName val="BA_1"/>
      <sheetName val="BA_2"/>
      <sheetName val="BA_3"/>
      <sheetName val="LineMacros"/>
      <sheetName val="Summary Macros"/>
      <sheetName val="BuildGroup"/>
      <sheetName val="BuildBook"/>
      <sheetName val="GroupMod"/>
      <sheetName val="GBDialog"/>
      <sheetName val="PrintDialog"/>
      <sheetName val="LineDialog"/>
      <sheetName val="PCodeDialog"/>
      <sheetName val="Splash"/>
      <sheetName val="PCs"/>
      <sheetName val="MCL"/>
      <sheetName val="PrintCommands"/>
      <sheetName val="Model"/>
      <sheetName val="Revenue Breakout"/>
      <sheetName val="valn2"/>
      <sheetName val="capex-BWA"/>
      <sheetName val="capex-NWA"/>
      <sheetName val="capex-ISP+CLEC"/>
      <sheetName val="capex-other"/>
      <sheetName val="Inter_Menu"/>
      <sheetName val="interconnect"/>
      <sheetName val="opex-it"/>
      <sheetName val="opex-custSvc"/>
      <sheetName val="opex-G&amp;A"/>
      <sheetName val="opex-S&amp;Mktg"/>
      <sheetName val="cos-Urguay"/>
      <sheetName val="deprec"/>
      <sheetName val="by_city"/>
      <sheetName val="rev-BWA"/>
      <sheetName val="rev-BWA (Uruguay)"/>
      <sheetName val="Uruguay"/>
      <sheetName val="rev-NWA"/>
      <sheetName val="rev-ISP+CLEC"/>
      <sheetName val="DSL"/>
      <sheetName val="Int2_2001"/>
      <sheetName val="Int2_traf_2001"/>
      <sheetName val="Int2_tra_2001_2"/>
      <sheetName val="Prices_Interurban"/>
      <sheetName val="C-TM1"/>
      <sheetName val="SendToTM1"/>
      <sheetName val="PeriodFunction"/>
      <sheetName val="auto"/>
      <sheetName val="sOFTWARE 1"/>
      <sheetName val="SOFTWARE 2"/>
      <sheetName val="0405 vs 0506"/>
      <sheetName val="MSSL India"/>
      <sheetName val="MSSL Japan"/>
      <sheetName val="MSSL Thailand"/>
      <sheetName val="MSSL GB"/>
      <sheetName val="MSSL ME"/>
      <sheetName val="MSSL M1A"/>
      <sheetName val="Harness Wise Breakup- India"/>
      <sheetName val="Harness Wise Breakup- Thailand"/>
      <sheetName val="Reduzierter CBD"/>
      <sheetName val="Empfohlener CBD"/>
      <sheetName val="XLS Avg Rev"/>
      <sheetName val="価格一覧表"/>
      <sheetName val="TJC - Total"/>
      <sheetName val="CBD Kolben"/>
      <sheetName val="Brush Assembly"/>
      <sheetName val="HKKalk280100 modifiziert"/>
      <sheetName val="Definitions"/>
      <sheetName val="Opdata (2)"/>
      <sheetName val="207 "/>
      <sheetName val="SAFARI"/>
      <sheetName val="LCV MCV HCV"/>
      <sheetName val="HRD"/>
      <sheetName val="ENGG."/>
      <sheetName val="MARKETING+bonded"/>
      <sheetName val="COMMERCIAL+stores"/>
      <sheetName val="QP&amp;S "/>
      <sheetName val="SUMMARY REPORT"/>
      <sheetName val="Obser. W.C"/>
      <sheetName val="Entries (2)"/>
      <sheetName val="Preops."/>
      <sheetName val="Machine Rate"/>
      <sheetName val="Pers."/>
      <sheetName val="Cost Allocation"/>
      <sheetName val="-"/>
      <sheetName val="Equip."/>
      <sheetName val="Purch."/>
      <sheetName val="Mixing Plant"/>
      <sheetName val="zus. Artikel"/>
      <sheetName val="Manpower Cost"/>
      <sheetName val="Quant Raw M"/>
      <sheetName val="Market Data"/>
      <sheetName val="Detailed COP"/>
      <sheetName val="Raw Material"/>
      <sheetName val="Installed capacity"/>
      <sheetName val="Capacity Utilization"/>
      <sheetName val="Consumables"/>
      <sheetName val="Funds Flow"/>
      <sheetName val="Depreciation-IT"/>
      <sheetName val="TermLoan"/>
      <sheetName val="Hire-purchase"/>
      <sheetName val="TB oct"/>
      <sheetName val="COMMONSIZE BS"/>
      <sheetName val="Summary TB (2)"/>
      <sheetName val="COMMONSIZE P&amp;L"/>
      <sheetName val="SSB BS"/>
      <sheetName val="Summary TB"/>
      <sheetName val="cash Flow BS"/>
      <sheetName val="CASH FLOW DIRECT"/>
      <sheetName val="CASH FLOW INDIRECT"/>
      <sheetName val="DTA 08"/>
      <sheetName val="Trial updated"/>
      <sheetName val="Dept WISE Exp"/>
      <sheetName val="IT Depr"/>
      <sheetName val="40 a"/>
      <sheetName val="Revenue &amp; Backlog "/>
      <sheetName val="Sc 3 2008"/>
      <sheetName val="Allocation S&amp;M"/>
      <sheetName val="Def tax in tax jurisdiction 1"/>
      <sheetName val="Def tax in tax juris. 2 (rare) "/>
      <sheetName val="Summary &amp; Additional Disclosure"/>
      <sheetName val="MainModule"/>
      <sheetName val="Internal Data"/>
      <sheetName val="Indian Depreciation NOV"/>
      <sheetName val="Ind. Dep Saj"/>
      <sheetName val="Master List"/>
      <sheetName val="old compare"/>
      <sheetName val="Sc 3 new"/>
      <sheetName val="FOR OPENING"/>
      <sheetName val="RECAP."/>
      <sheetName val="Category wise Summary"/>
      <sheetName val="Year Wise Reconciliation"/>
      <sheetName val="TAX AUDIT "/>
      <sheetName val="ESI - ws and sr"/>
      <sheetName val="Observations"/>
      <sheetName val="Salary Summary-sr"/>
      <sheetName val="books vs computation-sr"/>
      <sheetName val="Salary Summary-ws"/>
      <sheetName val="books vs computation-ws"/>
      <sheetName val="CY"/>
      <sheetName val="PY FA"/>
      <sheetName val="GROSS PAY"/>
      <sheetName val="L - Insurance"/>
      <sheetName val="M - HR"/>
      <sheetName val="O - Employee Projection"/>
      <sheetName val="Account info"/>
      <sheetName val="Testing traits"/>
      <sheetName val="All"/>
      <sheetName val="Consultants"/>
      <sheetName val="Promotions"/>
      <sheetName val="Revisions"/>
      <sheetName val="Ref. Sheet"/>
      <sheetName val="Sch 1 to 2"/>
      <sheetName val="Sch 4 to 11 "/>
      <sheetName val="Sch 12 to 16"/>
      <sheetName val="Admin. Exp"/>
      <sheetName val="TRIAL with adjustment"/>
      <sheetName val="adjustment entries"/>
      <sheetName val="Investments"/>
      <sheetName val="SDebtors"/>
      <sheetName val="Cash"/>
      <sheetName val="Loans&amp;Adv"/>
      <sheetName val="O4 Accrued expenses"/>
      <sheetName val="O4.1 PROV"/>
      <sheetName val="O4.1.1 SALE_APR-DEC'04"/>
      <sheetName val="O4.2 travel"/>
      <sheetName val="O4.3 MED FINAL"/>
      <sheetName val="O4.4 LTA FINAL"/>
      <sheetName val="O4.5 Bonus"/>
      <sheetName val="O4.5.1 Resigned emp"/>
      <sheetName val="O4.6 BONUS-MARSHAL"/>
      <sheetName val="O4.6.1 BONUS-SINGH"/>
      <sheetName val="Excise Payable"/>
      <sheetName val="MED FINAL"/>
      <sheetName val="LTA FINAL"/>
      <sheetName val=" Employee Bonus"/>
      <sheetName val="FSE &amp; ASM Travelling"/>
      <sheetName val="Provision FSE &amp; ASM"/>
      <sheetName val="Actual Expense FSE I"/>
      <sheetName val="Actual Expense FSE II"/>
      <sheetName val="Sundry Debtorwith -Mar'10"/>
      <sheetName val="3. Unbilled Debtors"/>
      <sheetName val="2. Sundry Debtorwith -Mar'10"/>
      <sheetName val="Sch3 "/>
      <sheetName val="Sch4 &amp; 5"/>
      <sheetName val="Sch6 &amp; 7"/>
      <sheetName val="Sch8"/>
      <sheetName val="Sch9 &amp; 10"/>
      <sheetName val="Sch11&amp;12"/>
      <sheetName val="TB-15042010"/>
      <sheetName val="Consolidated Lead"/>
      <sheetName val="summary Trial"/>
      <sheetName val="Computation Final"/>
      <sheetName val="Reconciliation of Profit"/>
      <sheetName val="Day Book Audit Enteries"/>
      <sheetName val="Audit Enteries"/>
      <sheetName val="Enteries Passed After BS"/>
      <sheetName val="Enteries to be passed"/>
      <sheetName val="Monthly Variance Sheet"/>
      <sheetName val="HRA Analytical"/>
      <sheetName val="staff-welfare"/>
      <sheetName val="Profile"/>
      <sheetName val="Directexp"/>
      <sheetName val="Monthly Reim Var."/>
      <sheetName val="Reason"/>
      <sheetName val="Summ Reim"/>
      <sheetName val="Reim-Dec'08"/>
      <sheetName val="Reim-Jan'09"/>
      <sheetName val="Reim-Feb'09"/>
      <sheetName val="Reimb-Mar'09"/>
      <sheetName val="Smaples for Reimb check"/>
      <sheetName val="Details for making Memo"/>
      <sheetName val="ProfitandLoss"/>
      <sheetName val="1-8"/>
      <sheetName val="9-10"/>
      <sheetName val="for challans"/>
      <sheetName val="Summary Trial Final (2)"/>
      <sheetName val="Pnl"/>
      <sheetName val="Sc 1&amp;2"/>
      <sheetName val="Sc 3"/>
      <sheetName val="SC 4 &amp; 5"/>
      <sheetName val="SC 6,7 , 8 &amp; 9 "/>
      <sheetName val="Debtors 08"/>
      <sheetName val="Computation (2)"/>
      <sheetName val="Sale &amp; Purchase"/>
      <sheetName val="Summary Trial Final"/>
      <sheetName val="FBT 08"/>
      <sheetName val="Cash  WCR"/>
      <sheetName val="Breakeven Data"/>
      <sheetName val="OPPORTUNITIES"/>
      <sheetName val="Order Intake"/>
      <sheetName val="Order Intake Update"/>
      <sheetName val="Orders Graph"/>
      <sheetName val="Key Figures (2)"/>
      <sheetName val="Orders GM"/>
      <sheetName val="OI MATRIX"/>
      <sheetName val="Proposal Register"/>
      <sheetName val="REVENUE CURVE"/>
      <sheetName val="Sales GM"/>
      <sheetName val="Sales Graph"/>
      <sheetName val="Sales GM Graph"/>
      <sheetName val="Sales Breakup"/>
      <sheetName val="Sales GM Breakup"/>
      <sheetName val="Expense Graph"/>
      <sheetName val="Expenses Brealup"/>
      <sheetName val="Graph Detail"/>
      <sheetName val="Sales GM Summary"/>
      <sheetName val="HOSTING CHARGES"/>
      <sheetName val="Key Figures"/>
      <sheetName val="EL- 31-Mar-06"/>
      <sheetName val="PF Admin exp reconciliation"/>
      <sheetName val="PF reconciliation"/>
      <sheetName val="Input Form"/>
      <sheetName val="Memo"/>
      <sheetName val="Jan'08"/>
      <sheetName val="Feb'08"/>
      <sheetName val="Mar'08"/>
      <sheetName val="Apr'08"/>
      <sheetName val="May'08"/>
      <sheetName val="June-final"/>
      <sheetName val="Oct"/>
      <sheetName val="Nov"/>
      <sheetName val="Salary Advance"/>
      <sheetName val="Staff Lunch"/>
      <sheetName val="Referral Bonus"/>
      <sheetName val="Special Allowance"/>
      <sheetName val="Educ. Allow."/>
      <sheetName val="Transport Allow."/>
      <sheetName val="Ex-Gratia"/>
      <sheetName val="EPF"/>
      <sheetName val="Car Maint.Reim."/>
      <sheetName val="GYM Expenses"/>
      <sheetName val="Advance given"/>
      <sheetName val="Amount recoverable"/>
      <sheetName val="Segment Reporting"/>
      <sheetName val="TCF"/>
      <sheetName val="TAAPL"/>
      <sheetName val="service - import"/>
      <sheetName val="KMP remuneration"/>
      <sheetName val="Creditors balances"/>
      <sheetName val="2008-Dec"/>
      <sheetName val="2008-Dec (2)"/>
      <sheetName val="Rendering of Services 07"/>
      <sheetName val="rendering of services"/>
      <sheetName val="DVAT-30"/>
      <sheetName val="Reimburse jan-mar 08"/>
      <sheetName val="Reimburse apr-dec"/>
      <sheetName val="Balance payable 2007"/>
      <sheetName val="CAPEX &amp; amort"/>
      <sheetName val="result FINANCIER &amp; NET"/>
      <sheetName val="DB - Actuals"/>
      <sheetName val="DB - Budget"/>
      <sheetName val="Variables"/>
      <sheetName val="DB - F'cast 06"/>
      <sheetName val="DB - F'cast 12"/>
      <sheetName val="Formating"/>
      <sheetName val="Prevcom"/>
      <sheetName val="OI_Partner"/>
      <sheetName val="OI_Country"/>
      <sheetName val="OI_Family"/>
      <sheetName val="Comments"/>
      <sheetName val="1. Work done &amp; Observations"/>
      <sheetName val="2. FBT Summary"/>
      <sheetName val="2. FBT audited"/>
      <sheetName val="3. Master rates for FBT 2008-09"/>
      <sheetName val="5. Not used"/>
      <sheetName val="6. FBT client computation"/>
      <sheetName val="4. Interest calculation"/>
      <sheetName val="previous year"/>
      <sheetName val="IT  DEPRICIATION 08"/>
      <sheetName val="Income Tax Act showroom"/>
      <sheetName val="Income tax Act workshop"/>
      <sheetName val="Tax audit schedule"/>
      <sheetName val="Admin work"/>
      <sheetName val="Admin show"/>
      <sheetName val="EMPLOYER CONT TO PF work"/>
      <sheetName val="Employer Contribution EPF Show"/>
      <sheetName val="LA Inter Branch"/>
      <sheetName val="Sum - Old Struct"/>
      <sheetName val="Sum - New Struct"/>
      <sheetName val="Sum - Thales BGs"/>
      <sheetName val="Sum - Thales BGs (2)"/>
      <sheetName val="Major Orders 03-06 old struct"/>
      <sheetName val="Major Orders 03-06 NEW struc"/>
      <sheetName val="Variances 03-05"/>
      <sheetName val="Variances 03-05 (2)"/>
      <sheetName val="Comparison BU"/>
      <sheetName val="Variance Selling doc"/>
      <sheetName val="Vs Selling doc"/>
      <sheetName val="C4ISR"/>
      <sheetName val="SER"/>
      <sheetName val="ORD"/>
      <sheetName val="E&amp;V"/>
      <sheetName val="ELECRONICS &amp; Ae"/>
      <sheetName val="NAVAL"/>
      <sheetName val="SER &amp; SEC"/>
      <sheetName val="LAND - ORD"/>
      <sheetName val="LAND - E&amp;V"/>
      <sheetName val="BGNAV"/>
      <sheetName val="BGCOM"/>
      <sheetName val="BGAD"/>
      <sheetName val="BGAV"/>
      <sheetName val="BGO"/>
      <sheetName val="THINT"/>
      <sheetName val="Intra Thales orders"/>
      <sheetName val="P3 analysis (Ext)"/>
      <sheetName val="P3 analysis (Ext) - New Struct"/>
      <sheetName val="Total orders 03-06"/>
      <sheetName val="Pivot per Country_Region"/>
      <sheetName val="Exports By BU"/>
      <sheetName val="P&amp;L INR (alt)"/>
      <sheetName val="P&amp;L Crores (alt)"/>
      <sheetName val="Vgl 0706 with 1107"/>
      <sheetName val="Vgl Claims Ratio"/>
      <sheetName val="Summary(in crores.)"/>
      <sheetName val="BC Nov_2007"/>
      <sheetName val="Overview products"/>
      <sheetName val="p&amp;l EUR"/>
      <sheetName val="p&amp;l INR"/>
      <sheetName val="Solvency"/>
      <sheetName val="Sales planing "/>
      <sheetName val="assumption sales plan "/>
      <sheetName val="sales plan"/>
      <sheetName val="Technical Result Products "/>
      <sheetName val="G&amp;A costs A-DKV"/>
      <sheetName val="fixed assets A-DKV Comp."/>
      <sheetName val="Security Deposits,Rentals &amp; Tax"/>
      <sheetName val="RO,BO&amp;SO"/>
      <sheetName val="Asset valuation for solvency"/>
      <sheetName val="fixed assets A-DKV Tax"/>
      <sheetName val="salaries+fringe A-DKV "/>
      <sheetName val="salaries+fringe A-DKV HO"/>
      <sheetName val="Salary comparison"/>
      <sheetName val="salaries list A-DKV HO"/>
      <sheetName val="productivity operations"/>
      <sheetName val="Salary structure HO"/>
      <sheetName val="salaries+fringe RO_BO"/>
      <sheetName val="salaries list A-DKV RO_BO"/>
      <sheetName val=" paym. structure sales"/>
      <sheetName val="DCF_standalone"/>
      <sheetName val="DCF_Group"/>
      <sheetName val="IRRalt"/>
      <sheetName val="2. TDS"/>
      <sheetName val="1. Summary"/>
      <sheetName val="TBAL Dahej"/>
      <sheetName val="TBAL DAP"/>
      <sheetName val="Net Trial"/>
      <sheetName val="comp."/>
      <sheetName val="guest-house-expenses (2)"/>
      <sheetName val="TB-DOWNLOAD-OCT-DEC05"/>
      <sheetName val="SUPERANNUATION"/>
      <sheetName val="guest-house-expenses"/>
      <sheetName val="expat-inpat-benefits"/>
      <sheetName val="recruitment"/>
      <sheetName val="STAFF-FUNCTIONS"/>
      <sheetName val="telecommunication"/>
      <sheetName val="tax depr vehicle"/>
      <sheetName val="Ann B1"/>
      <sheetName val="Form 16"/>
      <sheetName val="Form12BA"/>
      <sheetName val="INT "/>
      <sheetName val="Ann A"/>
      <sheetName val="Ann B2"/>
      <sheetName val="Ann C"/>
      <sheetName val="overseas wkg"/>
      <sheetName val="Co 04"/>
      <sheetName val="Co 01"/>
      <sheetName val="INDEPENDENT"/>
      <sheetName val="Transaction_Tables"/>
      <sheetName val="CutOff_Dates"/>
      <sheetName val="Holidays"/>
      <sheetName val="Emp_Master"/>
      <sheetName val="Contract_Master"/>
      <sheetName val="Client_Master"/>
      <sheetName val="GT_Role_Master"/>
      <sheetName val="Practice_Master"/>
      <sheetName val="Prog_Master"/>
      <sheetName val="Location_Master"/>
      <sheetName val="Project_Master"/>
      <sheetName val="Planner 2006_DBFormat"/>
      <sheetName val="Summary Sheet T"/>
      <sheetName val="Order 2006"/>
      <sheetName val="Planner 2006"/>
      <sheetName val="Employee_Project_Table"/>
      <sheetName val="Msg"/>
      <sheetName val="Korrelationsmatrix"/>
      <sheetName val="Konvarianzmatrix"/>
      <sheetName val="HM"/>
      <sheetName val="Vic_L"/>
      <sheetName val="DKV"/>
      <sheetName val="Vic_Kr"/>
      <sheetName val="Konsolidierung_ERGO"/>
      <sheetName val="GVV"/>
      <sheetName val="Kapitalanlagen"/>
      <sheetName val="NW110"/>
      <sheetName val="NW213"/>
      <sheetName val="Aktiva"/>
      <sheetName val="Passiva"/>
      <sheetName val="GVR"/>
      <sheetName val="Prüfung"/>
      <sheetName val="Res_Area"/>
      <sheetName val="entitlements"/>
      <sheetName val="Pre and Post"/>
      <sheetName val="On Assignment"/>
      <sheetName val="New format Comparison"/>
      <sheetName val="2. Monthly Variance Sheet"/>
      <sheetName val="1. Inhaltsverzeichnis"/>
      <sheetName val="2. Informationen zum Teilnehmer"/>
      <sheetName val="3. Zinsstruktur"/>
      <sheetName val="4.1 Leben Risikoklasse 1"/>
      <sheetName val="4.2 Leben Risikoklasse 2"/>
      <sheetName val="4.3 Leben Risikoklasse 3"/>
      <sheetName val="4.4 Leben Risikoklasse 4"/>
      <sheetName val="4.5 Leben Risikoklasse 5"/>
      <sheetName val="4.6 Leben Risikoklasse 6"/>
      <sheetName val="4.7 Leben Risikoklasse 7"/>
      <sheetName val="4.8 Leben Risikoklasse 8"/>
      <sheetName val="4.9 Leben Risikoklasse 9"/>
      <sheetName val="5. Leben Zusammenfassung"/>
      <sheetName val="Sカーブ"/>
      <sheetName val="社内工数，出図実績カーブ"/>
      <sheetName val="外注工数カーブ"/>
      <sheetName val="設計外注実績"/>
      <sheetName val="実行予算"/>
      <sheetName val="単価"/>
      <sheetName val="C&amp;N for PTTphase2"/>
      <sheetName val="สารบัญ(2)"/>
      <sheetName val="ข้อเด่น-ด้อย(3)"/>
      <sheetName val="การใช้ IF-COUNT(4)"/>
      <sheetName val="Trigone(5)"/>
      <sheetName val="Round-GoalSeek(6)"/>
      <sheetName val="VLOOK(7)"/>
      <sheetName val="PHOTOCALL(8)"/>
      <sheetName val="PHOTO(9)"/>
      <sheetName val="พักเทีย่ง"/>
      <sheetName val="Distance(13)"/>
      <sheetName val="Area(14)"/>
      <sheetName val="Volume(15)"/>
      <sheetName val="Weight(16)"/>
      <sheetName val="Flow Rate(17)"/>
      <sheetName val="Conversion 1(18)"/>
      <sheetName val="Conversion2(19)"/>
      <sheetName val="Mix Design(20)"/>
      <sheetName val="กราฟปริมาณน้ำ(21)"/>
      <sheetName val="Mix Backup(22)"/>
      <sheetName val="Survey 1(23)"/>
      <sheetName val="Survey2(24)"/>
      <sheetName val="Straight Pipe(25)"/>
      <sheetName val="ELBO(26)"/>
      <sheetName val="90 Degree(27)"/>
      <sheetName val="Pump(28)"/>
      <sheetName val="Test.P.1(29)"/>
      <sheetName val="Tes.P2(30)"/>
      <sheetName val="ภาคผนวก"/>
      <sheetName val="Condition Format(32)"/>
      <sheetName val="COUNTIF(33)"/>
      <sheetName val="DB STOCK(34)"/>
      <sheetName val="Bar-Data(35)"/>
      <sheetName val="3 Phase(36)"/>
      <sheetName val="Short Comand(37)"/>
      <sheetName val="รวมFront(38)"/>
      <sheetName val="Breakdown"/>
      <sheetName val="direct cost -BoQ"/>
      <sheetName val="Payment_Schedule"/>
      <sheetName val="Sparepart"/>
      <sheetName val="2 staff"/>
      <sheetName val="3 - Material"/>
      <sheetName val="4-Local transport (2)"/>
      <sheetName val="4-Local transport"/>
      <sheetName val="5 Spare part"/>
      <sheetName val="6 - Track EP"/>
      <sheetName val="7.1- Purchase EP "/>
      <sheetName val="7.2-Tamping"/>
      <sheetName val="8 consume"/>
      <sheetName val="9 Premium"/>
      <sheetName val="10 Duty fee"/>
      <sheetName val="Indirect"/>
      <sheetName val="Certif"/>
      <sheetName val="Abs."/>
      <sheetName val="Esc."/>
      <sheetName val="A2i"/>
      <sheetName val="A6a"/>
      <sheetName val="A6b"/>
      <sheetName val="B1 "/>
      <sheetName val="B2"/>
      <sheetName val="B8"/>
      <sheetName val="B9a"/>
      <sheetName val="F1a-PC"/>
      <sheetName val="cashflow to JV"/>
      <sheetName val="BoQ J1620"/>
      <sheetName val="Sum Final 09"/>
      <sheetName val="final Forecast Jun 09"/>
      <sheetName val="Budget (Jun 07)"/>
      <sheetName val="1-LABOUR"/>
      <sheetName val="2-STAFF"/>
      <sheetName val="4 - LOCAL TRANSPORT"/>
      <sheetName val="5 - Spare-parts"/>
      <sheetName val="6 - MISC. EQUIP."/>
      <sheetName val="7 - PURCHASE MAIN EQUIP."/>
      <sheetName val="8 - MAIN EQUIPMENT SALE"/>
      <sheetName val="9 - EQUIP. RENTAL"/>
      <sheetName val="10 - EQUIP. MAINTE."/>
      <sheetName val="11- INDIRECT"/>
      <sheetName val="ปะหน้า"/>
      <sheetName val="ราคาF6 chack"/>
      <sheetName val="ราคาF6"/>
      <sheetName val="SPK1"/>
      <sheetName val="NBR2"/>
      <sheetName val="PM7"/>
      <sheetName val="BPU 2"/>
      <sheetName val="KBN"/>
      <sheetName val="SLG"/>
      <sheetName val="PCT"/>
      <sheetName val="STW"/>
      <sheetName val="MAG"/>
      <sheetName val="BKW"/>
      <sheetName val="BLN"/>
      <sheetName val="KTN"/>
      <sheetName val="BBT2"/>
      <sheetName val="BMRC-Projected Margin"/>
      <sheetName val="BMRC-CTC Q 3,2010"/>
      <sheetName val="Up Side"/>
      <sheetName val="BMRCTW-Est."/>
      <sheetName val="BMRC-Basic"/>
      <sheetName val="Breakdown CIP"/>
      <sheetName val="BMRC-ONCOST"/>
      <sheetName val="6 - Misc. EP"/>
      <sheetName val="BMRC-CostFlow"/>
      <sheetName val="BMRC-BOQ "/>
      <sheetName val="BMRC-PNM"/>
      <sheetName val="Detail Esc Cal."/>
      <sheetName val="BMRC-BOQ-ESC "/>
      <sheetName val="Indirect R1"/>
      <sheetName val="Variation Indirect cost"/>
      <sheetName val="BG Commision"/>
      <sheetName val="BMRC-Machines,Tools,Spares"/>
      <sheetName val="Variation Material "/>
      <sheetName val="Variation in Material cost"/>
      <sheetName val="BMRC-Final BoQ"/>
      <sheetName val="MONTHLY SALARY-THAI"/>
      <sheetName val="Staff details"/>
      <sheetName val="G.3-S.5"/>
      <sheetName val="GS-Curve"/>
      <sheetName val="GS-Curve S.5 (Weekly Meeting)"/>
      <sheetName val="Problem"/>
      <sheetName val="ความก้าวหน้า"/>
      <sheetName val="BarC1"/>
      <sheetName val="AC REDUCED 1"/>
      <sheetName val="SAN REDUCED 1"/>
      <sheetName val="สรุป"/>
      <sheetName val="เตรียมการ"/>
      <sheetName val="โครงสร้าง"/>
      <sheetName val="สถาปัตย์"/>
      <sheetName val="Summaryไฟฟ้า"/>
      <sheetName val="งานระบบไฟฟ้า"/>
      <sheetName val="ใบปะหน้า"/>
      <sheetName val="แผนงานรวม"/>
      <sheetName val="ขั้นตอนการทำงาน"/>
      <sheetName val="ผังองค์กร"/>
      <sheetName val="ผังสำนักงาน&amp;Site"/>
      <sheetName val="แผนตำแหน่ง Site Office"/>
      <sheetName val="เครื่องมือเครื่องจักร"/>
      <sheetName val="ผู้รับเหมาช่วง"/>
      <sheetName val="มาตราการป้องกันความปลอดภัย"/>
      <sheetName val="LT-COV-016"/>
      <sheetName val="สรุป COV.016"/>
      <sheetName val="cov-016"/>
      <sheetName val="ES"/>
      <sheetName val="LT-COV-019"/>
      <sheetName val="สรุป COV.019"/>
      <sheetName val="cov-019"/>
      <sheetName val="backup  "/>
      <sheetName val="LT-COV-004"/>
      <sheetName val="สรุป COV.004"/>
      <sheetName val="cov-013"/>
      <sheetName val="LT-COV-AR-003 "/>
      <sheetName val="สรุป COV.AR-003 "/>
      <sheetName val="cov-AR003 "/>
      <sheetName val="ES-CEILING "/>
      <sheetName val="LT-COV-AR-004"/>
      <sheetName val="สรุป COV.AR-004"/>
      <sheetName val="cov-AR004"/>
      <sheetName val="ES.Skirt"/>
      <sheetName val="0.2M&amp;L"/>
      <sheetName val="Arch"/>
      <sheetName val="San "/>
      <sheetName val="Eletric"/>
      <sheetName val="AirCon"/>
      <sheetName val="4สรุปงบประมาณSub"/>
      <sheetName val="A_BOQ_เตรียมการ"/>
      <sheetName val="B1_BOQ_St.อาคาร A"/>
      <sheetName val="B2_BOQ_ARTCH A"/>
      <sheetName val="C1_BOQ_St.อาคาร B"/>
      <sheetName val="C2_BOQ_ARTCH B"/>
      <sheetName val="D1_BOQ_St.อาคาร C"/>
      <sheetName val="D2_BOQ_ARTCH C"/>
      <sheetName val="BOQ งานระบบ อาคาร A     "/>
      <sheetName val="BOQ งานระบบ อาคาร B"/>
      <sheetName val="BOQ งานระบบ อาคาร C"/>
      <sheetName val="BOQ งานระบบ ส่วนกลาง"/>
      <sheetName val="E_BOQ_รั้ว"/>
      <sheetName val="F_BOQ_ถนน"/>
      <sheetName val="Update"/>
      <sheetName val="Driver Linac Layout"/>
      <sheetName val="BOX Cryostat Details"/>
      <sheetName val="Magnet Details"/>
      <sheetName val="Pricing"/>
      <sheetName val="Worksheet"/>
      <sheetName val="Warn-User"/>
      <sheetName val="Equip Hire"/>
      <sheetName val="Bricklayer"/>
      <sheetName val="Carpenter"/>
      <sheetName val="Plumber"/>
      <sheetName val="Glazier"/>
      <sheetName val="Plasterer"/>
      <sheetName val="Tiler"/>
      <sheetName val="Paint"/>
      <sheetName val="Cabinets"/>
      <sheetName val="Landscape"/>
      <sheetName val="Finish"/>
      <sheetName val="Vary"/>
      <sheetName val="SH-A"/>
      <sheetName val="SH-B"/>
      <sheetName val="SH-C"/>
      <sheetName val="SH-D"/>
      <sheetName val="SH-E"/>
      <sheetName val="SH-F"/>
      <sheetName val="SH-G"/>
      <sheetName val="SH_A"/>
      <sheetName val="SH_B"/>
      <sheetName val="SH_C"/>
      <sheetName val="SH_D"/>
      <sheetName val="SH_E"/>
      <sheetName val="SH_F"/>
      <sheetName val="SH_G"/>
      <sheetName val="สรุปราคา"/>
      <sheetName val="A-หมวดค่าใช้จ่ายฯ"/>
      <sheetName val="B-หมวดงานรื้อถอน"/>
      <sheetName val="C-หมวดงานตกแต่งภายใน"/>
      <sheetName val="FR"/>
      <sheetName val="EE-ยกเลิก"/>
      <sheetName val="boqair"/>
      <sheetName val="Bill No.1"/>
      <sheetName val="BIG-C"/>
      <sheetName val="VITHEETHEP"/>
      <sheetName val="Bill No. 2 - Carpark"/>
      <sheetName val="resource1"/>
      <sheetName val="R.C. sum"/>
      <sheetName val="structure steel"/>
      <sheetName val="R.C."/>
      <sheetName val="Section_1 "/>
      <sheetName val="Plysheet_Section_2"/>
      <sheetName val="5_ MES System_PR28"/>
      <sheetName val="5_ MES System_PR30"/>
      <sheetName val="1_PI"/>
      <sheetName val="2_MBW"/>
      <sheetName val="3_1_EW"/>
      <sheetName val="3_2_EWP"/>
      <sheetName val="3_3_AL"/>
      <sheetName val="4_1_ID_Resi"/>
      <sheetName val="4_2_ID_Resi_Semi"/>
      <sheetName val="4_3_ID_Resi_Full"/>
      <sheetName val="4_4_ID_Public"/>
      <sheetName val="4_5_Retail_Area"/>
      <sheetName val="6_1_Lifts (PR28)"/>
      <sheetName val="6_1_Lifts (PR30)"/>
      <sheetName val="9_NSC"/>
      <sheetName val="10_Direct"/>
      <sheetName val="Cover_2"/>
      <sheetName val="6_2"/>
      <sheetName val="ราคาต่อตร.ม."/>
      <sheetName val="T.1.S(2)"/>
      <sheetName val="T.2.S(2)"/>
      <sheetName val="T.1.A"/>
      <sheetName val="T.1.A (2)"/>
      <sheetName val="T.1.B"/>
      <sheetName val="T.1.B (2)"/>
      <sheetName val="sum-ac"/>
      <sheetName val="boq-ac"/>
      <sheetName val="Sum-SAN"/>
      <sheetName val="sum-ee"/>
      <sheetName val="boq-ee"/>
      <sheetName val="ใบปะขออนุมัติ "/>
      <sheetName val="แยก PS KS"/>
      <sheetName val="Input Summary"/>
      <sheetName val="ที่ดินเซ็นต์สัญญาปี 53"/>
      <sheetName val="Cash Flow PFB"/>
      <sheetName val="Finance_PFB"/>
      <sheetName val="Fin Ratio"/>
      <sheetName val="Fin App (2)"/>
      <sheetName val="K PFB"/>
      <sheetName val="Construction Cost_KS 2.0%"/>
      <sheetName val="แผนที่"/>
      <sheetName val="Conclusion"/>
      <sheetName val="GD 20.5.54"/>
      <sheetName val="ปก."/>
      <sheetName val="ชนิดเหล็ก"/>
      <sheetName val="ประเภทฐานราก+เสาเข็ม-ตัวบ้าน"/>
      <sheetName val="เสา-เหล็ก คอนกรีต ไม้แบบ"/>
      <sheetName val="Take off "/>
      <sheetName val="Sum 1 - column"/>
      <sheetName val="ความสูงเสาวัดแล้ว"/>
      <sheetName val="Sum 2"/>
      <sheetName val="Sum-C1"/>
      <sheetName val="เสา C1"/>
      <sheetName val="Sum-C2"/>
      <sheetName val="เสา C2"/>
      <sheetName val="Sum-C3"/>
      <sheetName val="เสา C3"/>
      <sheetName val="Sum-C4"/>
      <sheetName val="เสา C4"/>
      <sheetName val="Sum-C5"/>
      <sheetName val="เสา C5"/>
      <sheetName val="Sum-C6"/>
      <sheetName val="เสา C6"/>
      <sheetName val="Sum-C7"/>
      <sheetName val="เสา C7"/>
      <sheetName val="Sum-C8"/>
      <sheetName val="เสา C8"/>
      <sheetName val="Sum-C9"/>
      <sheetName val="เสา C9"/>
      <sheetName val="Sum-CA"/>
      <sheetName val="เสา CA"/>
      <sheetName val="Sum-CB"/>
      <sheetName val="เสา CB"/>
      <sheetName val="เสา CX"/>
      <sheetName val="เสา CY"/>
      <sheetName val="Take off"/>
      <sheetName val="สรุปโครงสร้าง-ตัวบ้าน"/>
      <sheetName val="ฐานราก"/>
      <sheetName val="เหล็กฐานราก 1"/>
      <sheetName val="Detail เหล็กฐานราก"/>
      <sheetName val="Condition"/>
      <sheetName val="1-summary"/>
      <sheetName val="2-P หมวดงานเตรียมการ"/>
      <sheetName val="3-A หมวดงานโครงสร้าง"/>
      <sheetName val="4-B หมวดงานสถาปัตยกรรม "/>
      <sheetName val="5-C หมวดงานไฟฟ้า"/>
      <sheetName val="6-D หมวดงานระบบปรับอากาศ"/>
      <sheetName val="7-E หมวดงานระบบสุขาภิบาล"/>
      <sheetName val="วัสดุ"/>
      <sheetName val="01- summary"/>
      <sheetName val="02- BBOQ_S"/>
      <sheetName val="03-BBOQ_A"/>
      <sheetName val="04-BBOQ_EE"/>
      <sheetName val="05- BBOQ_SN"/>
      <sheetName val="06- BBOQ Mechanical"/>
      <sheetName val="07-BBOQ_Lift"/>
      <sheetName val="Store"/>
      <sheetName val="토공집계표"/>
      <sheetName val="sum "/>
      <sheetName val="LITF"/>
      <sheetName val="EE-SIMC (2)"/>
      <sheetName val="covert CA"/>
      <sheetName val="sum CA"/>
      <sheetName val="covert CO"/>
      <sheetName val="sum CO"/>
      <sheetName val="covert CS"/>
      <sheetName val="sum CS"/>
      <sheetName val="covert GI"/>
      <sheetName val="sum GI"/>
      <sheetName val="covert ICU"/>
      <sheetName val="sum ICU"/>
      <sheetName val="ICU"/>
      <sheetName val="covert LAB"/>
      <sheetName val="sum LAB"/>
      <sheetName val="covert R"/>
      <sheetName val="sum R"/>
      <sheetName val="covert 8"/>
      <sheetName val="sum 8"/>
      <sheetName val="สรุป "/>
      <sheetName val="งานเตรียมงาน"/>
      <sheetName val="งานสถาปัตยกรรม"/>
      <sheetName val="งานโครงสร้าง"/>
      <sheetName val="งานอาคารประกอบ"/>
      <sheetName val="DATA Link"/>
      <sheetName val="DW"/>
      <sheetName val="อาคาร"/>
      <sheetName val="ภูมิทัศน์"/>
      <sheetName val="เครื่องเสียง"/>
      <sheetName val="ปร.5  (2)"/>
      <sheetName val="แบ่งงวดงาน"/>
      <sheetName val="ตารางแบ่งงวด"/>
      <sheetName val="ปร.5 (4)"/>
      <sheetName val="ปร.4จัดสร้ง"/>
      <sheetName val="ปร.4จัดชื้อ"/>
      <sheetName val="ปร.5 (VAT)"/>
      <sheetName val="ปร.4โสตทัศน์"/>
      <sheetName val="ปร.5 "/>
      <sheetName val="ปร.4ผังบริเวณ "/>
      <sheetName val="ปร.4อาคาร"/>
      <sheetName val="ปร.5"/>
      <sheetName val="FACTOR F"/>
      <sheetName val="ปร.6 (2)"/>
      <sheetName val="ใบปะหน้า B.O.Q."/>
      <sheetName val="หัวตาราง B.O.Q."/>
      <sheetName val="ปร.4ผังบริเวณ  (2)"/>
      <sheetName val="DATA-P3 "/>
      <sheetName val="Air-East"/>
      <sheetName val="Air-West"/>
      <sheetName val="Concourse-A"/>
      <sheetName val="Concourse-B"/>
      <sheetName val="Concourse-C"/>
      <sheetName val="Concourse-D"/>
      <sheetName val="Concourse-E"/>
      <sheetName val="Concourse-F"/>
      <sheetName val="Concourse-G"/>
      <sheetName val="Import"/>
      <sheetName val="Foundation "/>
      <sheetName val="Column  "/>
      <sheetName val="Stair Cal tool"/>
      <sheetName val="Stair Core"/>
      <sheetName val="Core ห้องเครื่องไฟฟ้า"/>
      <sheetName val="Core ลิฟท์ดับเพลิง"/>
      <sheetName val="Core ลิฟท์โดยสาร"/>
      <sheetName val="Core ลิฟท์โดยสาร 2"/>
      <sheetName val="Water Tank"/>
      <sheetName val="STD Core wall"/>
      <sheetName val="Cost_Categories (3)"/>
      <sheetName val="Cost_Categories"/>
      <sheetName val="BOQ.CMC"/>
      <sheetName val="SectSum"/>
      <sheetName val="CP (B)"/>
      <sheetName val="Ele A(B)"/>
      <sheetName val="Ele B(B)"/>
      <sheetName val="Ele C(B)"/>
      <sheetName val="CP (C)"/>
      <sheetName val="Ele A(C)"/>
      <sheetName val="Ele B(C)"/>
      <sheetName val="Ele C(C)"/>
      <sheetName val="Ele D(C)"/>
      <sheetName val="CP (D)"/>
      <sheetName val="Ele A(D)"/>
      <sheetName val="Ele B(D)"/>
      <sheetName val="Addition"/>
      <sheetName val="Omission"/>
      <sheetName val="PD"/>
      <sheetName val="ERP"/>
      <sheetName val="สาธารณะ"/>
      <sheetName val="รวมราคาทั้งสิ้น"/>
      <sheetName val="ประมาณการประตูหน้าต่าง "/>
      <sheetName val="ประมาณการประตูหน้าต่าง_1"/>
      <sheetName val="ประมาณการประตูหน้าต่าง_"/>
      <sheetName val="S1 Prelim"/>
      <sheetName val="S2 Structure"/>
      <sheetName val="S3 Architectural"/>
      <sheetName val="S4 Infrastructure"/>
      <sheetName val="S5 WWTT"/>
      <sheetName val="S6 EE"/>
      <sheetName val="S7 SN"/>
      <sheetName val="S8 Fire"/>
      <sheetName val="S9 Air "/>
      <sheetName val="Architect"/>
      <sheetName val="Mechanical"/>
      <sheetName val="Lift"/>
      <sheetName val="Management"/>
      <sheetName val="BOQ หมวดค่าใช้จ่ายฯ"/>
      <sheetName val="สรุปราคา (bldg.-A)"/>
      <sheetName val="SN-A"/>
      <sheetName val="FP-A"/>
      <sheetName val="AC-A"/>
      <sheetName val="EE-A"/>
      <sheetName val="สรุปราคา (bldg.-B)"/>
      <sheetName val="SN-B"/>
      <sheetName val="FP-B"/>
      <sheetName val="AC-B"/>
      <sheetName val="EE-B"/>
      <sheetName val="EXTERNAL (SUM)"/>
      <sheetName val="Approved"/>
      <sheetName val="BOQ Zone I,II"/>
      <sheetName val="BOQ Zone III"/>
      <sheetName val="subjob_Zone I,II "/>
      <sheetName val="subjob_Zone III "/>
      <sheetName val="Structure"/>
      <sheetName val="PipWT"/>
      <sheetName val="POWER-s"/>
      <sheetName val="P "/>
      <sheetName val="Follow"/>
      <sheetName val="IAF"/>
      <sheetName val="จ่ายเหล็ก"/>
      <sheetName val="จ่ายเหล็ก (2)"/>
      <sheetName val="แก้ RQ"/>
      <sheetName val="ชี้แจง"/>
      <sheetName val="ประเด็น"/>
      <sheetName val="สรุปผลต่าง"/>
      <sheetName val="ผลต่าง"/>
      <sheetName val="ผลต่างรวม"/>
      <sheetName val="รับจ่าย"/>
      <sheetName val="รับเหล็ก"/>
      <sheetName val="0.Material MM"/>
      <sheetName val="1.Material A1000"/>
      <sheetName val="1.Material A2000"/>
      <sheetName val="1.Material B1000"/>
      <sheetName val="2.Manpower"/>
      <sheetName val="3.Serv&amp;Gen"/>
      <sheetName val="6.EQ&amp;POL Price"/>
      <sheetName val="6.EQ&amp;POL Qty"/>
      <sheetName val="7.EX-POL Price "/>
      <sheetName val="7.EX-POL Qty "/>
      <sheetName val="4.Rental"/>
      <sheetName val="4.Rental Cost"/>
      <sheetName val="5.Subcon Cost"/>
      <sheetName val="6.EQ&amp;POL"/>
      <sheetName val="7.EX-POL"/>
      <sheetName val="8.Income"/>
      <sheetName val="8.Customer (Commitment)"/>
      <sheetName val="9.Internal Transfer"/>
      <sheetName val="9.Internal Transfer Cost"/>
      <sheetName val="10.Other Activity Type"/>
      <sheetName val="0.Mat MM"/>
      <sheetName val="1. Mat Input "/>
      <sheetName val="8.Income Cost1"/>
      <sheetName val="8.Income Cost2"/>
      <sheetName val="8.Income (Commitment)"/>
      <sheetName val="10.Others Price"/>
      <sheetName val="10.Others Qty"/>
      <sheetName val="2.Manpower Qty"/>
      <sheetName val="2.Manpower Price"/>
      <sheetName val="9. Internal Tn Cost"/>
      <sheetName val="1. Material (1)"/>
      <sheetName val="1. Material (2)"/>
      <sheetName val="1. Material (3)"/>
      <sheetName val="5.Subcon"/>
      <sheetName val="0. Material MM"/>
      <sheetName val="10.Other Activity Type Price"/>
      <sheetName val="10.Other Activity Type Qty"/>
      <sheetName val="เครื่องจักร 147 ค่าเสื่อมราคา"/>
      <sheetName val="ใช้งานได้"/>
      <sheetName val="ใช้งานไม่ได้"/>
      <sheetName val="ขาย ตัดสภาพ"/>
      <sheetName val="หาไม่พบ"/>
      <sheetName val="นอกระบบ SAP"/>
      <sheetName val="Report IN"/>
      <sheetName val="เกณฑ์ incentive"/>
      <sheetName val="ทั้งหมด"/>
      <sheetName val="รายงาน Incentive"/>
      <sheetName val="แยกงาน"/>
      <sheetName val="Incentive"/>
      <sheetName val="ผลิต"/>
      <sheetName val="Form อนุมัติสั่งซื้อ"/>
      <sheetName val="Sub-Data_Base"/>
      <sheetName val="ข้อต่อ PVC แม่กลอง"/>
      <sheetName val="ข้อต่อ PVC บางบัวทอง 2"/>
      <sheetName val="ข้อต่อ PVC ขจรวิทย์"/>
      <sheetName val="ข้อต่อ PVC เสมาฟ้าคราม"/>
      <sheetName val="ข้อต่อ PVC แพรกษา14"/>
      <sheetName val="ข้อต่อ  PVC ลาดหลุมแก้ว"/>
      <sheetName val="บางเขน2คลองถนน"/>
      <sheetName val="บางคูวัด"/>
      <sheetName val="บางใหญ่ซิตี้"/>
      <sheetName val="กันตนา"/>
      <sheetName val="บางปู3"/>
      <sheetName val="วัดนครชื่นชุ่ม"/>
      <sheetName val="คู้บอน"/>
      <sheetName val="ท่าตำหนัก"/>
      <sheetName val="Budgetโครงการ"/>
      <sheetName val="สรุป Budgetโครงการ"/>
      <sheetName val="Price ทั้งหมด"/>
      <sheetName val="Price งานอาคาร"/>
      <sheetName val="Price งานภายนอก"/>
      <sheetName val="Material Schedule"/>
      <sheetName val="Project Schedule  "/>
      <sheetName val="สรุป Budgetโครงการ(ทำจริง)"/>
      <sheetName val="เปรียบเทียบ Tender และ Budget"/>
      <sheetName val="Summary Budget"/>
      <sheetName val="Summary Budget ITD"/>
      <sheetName val=" Budget by Subjob "/>
      <sheetName val="Manpower &amp; Equpment"/>
      <sheetName val="Summary TI"/>
      <sheetName val="Sum_ห้องกลาง "/>
      <sheetName val="Str-ห้องกลาง"/>
      <sheetName val="Arc-ห้องกลาง"/>
      <sheetName val="SAN-ห้องกลาง"/>
      <sheetName val="EE-ห้องกลาง"/>
      <sheetName val="Sum_ริมปิด"/>
      <sheetName val="Str-ริมปิด"/>
      <sheetName val="Arc-ริมปิด"/>
      <sheetName val="SAN-ริมปิด"/>
      <sheetName val="EE-ริมปิด"/>
      <sheetName val="Sum_ริมเปิด"/>
      <sheetName val="Str-ริมเปิด"/>
      <sheetName val="Arc-ริมเปิด"/>
      <sheetName val="SAN-ริมเปิด"/>
      <sheetName val="EE-ริมเปิด"/>
      <sheetName val="Str.เปรียบเทียบปริมาณ"/>
      <sheetName val="Arc เปรียบเทียบ"/>
      <sheetName val="SAN เปรียบเทียบ"/>
      <sheetName val="EE เปรียบเทียบ"/>
      <sheetName val="????F6"/>
      <sheetName val="direct cost 3428"/>
      <sheetName val="Sum(Lowest)"/>
      <sheetName val="Actual Cost"/>
      <sheetName val="Subjob"/>
      <sheetName val="Sum 3318"/>
      <sheetName val="Sum 3400 (2)"/>
      <sheetName val="Budget by Subjob"/>
      <sheetName val="10 Backup  THAI"/>
      <sheetName val="OVERALLL TIME SPACE"/>
      <sheetName val="กระจายราง 25.00"/>
      <sheetName val="กระจายหมอน"/>
      <sheetName val="ตัด-ดัดเหล็กเสริม"/>
      <sheetName val="ประกอบtrackเข้าแบบเทปูน"/>
      <sheetName val="รื้อแบบ-รางซ่อม finnishing"/>
      <sheetName val="support team"/>
      <sheetName val="Progress 1"/>
      <sheetName val="Sum Progress"/>
      <sheetName val="S-Curve กทม."/>
      <sheetName val="GS-Curve S.15 (Meeting)"/>
      <sheetName val="ปัญหาอุปสรรค"/>
      <sheetName val="field"/>
      <sheetName val="mosr"/>
      <sheetName val="most"/>
      <sheetName val="mosl"/>
      <sheetName val="Est Sum"/>
      <sheetName val="ECS CCS"/>
      <sheetName val="Solidity"/>
      <sheetName val="DOW-Spec"/>
      <sheetName val="Cashflow Fig"/>
      <sheetName val="Price Split"/>
      <sheetName val="M&amp;T Assumptions"/>
      <sheetName val="M&amp;T Total"/>
      <sheetName val="M&amp;T Proj Man-Eng"/>
      <sheetName val="M&amp;T Site"/>
      <sheetName val="Commodities"/>
      <sheetName val="Equip-Manuf-Erect-Ins"/>
      <sheetName val="Delsummor"/>
      <sheetName val="KO4212Registry"/>
      <sheetName val="KP1600 REV.B."/>
      <sheetName val="KP1600 REV.A-2"/>
      <sheetName val="KP1600 REV.1"/>
      <sheetName val="A-D AREA. REV.2"/>
      <sheetName val="臨時電氣工程估價"/>
      <sheetName val="化 十 建 NEW QUTO."/>
      <sheetName val="Estimate cost"/>
      <sheetName val="แผนงาน"/>
      <sheetName val="แผนงาน (2)"/>
      <sheetName val="แผนจ่ายเงิน"/>
      <sheetName val="แผนงานแต่ละตอน"/>
      <sheetName val="code0"/>
      <sheetName val="cov-estimate"/>
      <sheetName val="parts"/>
      <sheetName val="S300_GD1"/>
      <sheetName val="S300-GD2"/>
      <sheetName val="wgts"/>
      <sheetName val="last"/>
      <sheetName val="TOM-SUM(COLUMN)"/>
      <sheetName val="TOM-SUM(COLUMN)-2"/>
      <sheetName val="TOM (sort)(COLUMN)-2"/>
      <sheetName val="SOM(COLUMN)-2"/>
      <sheetName val="Detail Fab (COLUMN)-2"/>
      <sheetName val="BQ(Piping)"/>
      <sheetName val="BQ(Fire_Fighting)"/>
      <sheetName val="SI"/>
      <sheetName val="measure"/>
      <sheetName val="#5,6 매입 전선관"/>
      <sheetName val="#5,6 매입 접지"/>
      <sheetName val="EQ"/>
      <sheetName val="5&amp;c,6tray"/>
      <sheetName val="#5,6 노출 전선관 "/>
      <sheetName val="EDB"/>
      <sheetName val="LTGFD"/>
      <sheetName val="TERMINATION"/>
      <sheetName val="#5,6tube (2)"/>
      <sheetName val="계기"/>
      <sheetName val="첨1건물별공사계획 (2)"/>
      <sheetName val="SUMMARY (K)"/>
      <sheetName val="SumTB (K)"/>
      <sheetName val="BOQ(K) "/>
      <sheetName val="Sumcode(K)"/>
      <sheetName val="MAT. &amp; LABOUR RATE(K)"/>
      <sheetName val="EQ. RATE (K)"/>
      <sheetName val="ESTIMATE (K)"/>
      <sheetName val="BOQ(ITD&amp;SRT)"/>
      <sheetName val="Sumcode(ITD&amp;SRT)"/>
      <sheetName val="BOQ(SRT)"/>
      <sheetName val="ชี้แจงราคา cape seal"/>
      <sheetName val="uc1"/>
      <sheetName val="select"/>
      <sheetName val="สรุปประเมิน"/>
      <sheetName val="งานที่เหลือ"/>
      <sheetName val="ปรับลดงาน"/>
      <sheetName val="ประเมิน"/>
      <sheetName val="Cal Fto"/>
      <sheetName val="ข้อมูลทั่วไป"/>
      <sheetName val="สารบัญ"/>
      <sheetName val="สารบัญหัวข้อการเบิกจ่าย"/>
      <sheetName val="ปร5"/>
      <sheetName val="ปร4"/>
      <sheetName val="ปร4-1"/>
      <sheetName val="หา FACTOR F"/>
      <sheetName val="ตารางFACTOR Fทาง"/>
      <sheetName val="ตารางFACTOR Fโครงสร้าง"/>
      <sheetName val="unitcost"/>
      <sheetName val="FACTOR - F"/>
      <sheetName val="กราฟทำงาน"/>
      <sheetName val="เวลาทำงาน (1)"/>
      <sheetName val="อัตราทำงาน"/>
      <sheetName val="แหล่งวัสดุ"/>
      <sheetName val="ค่าดำเนินการ"/>
      <sheetName val="ค่าขนส่ง 1"/>
      <sheetName val="ค่าขนส่ง 1(ต่อ)"/>
      <sheetName val="ดำเนินการ"/>
      <sheetName val="ดำเนินการ (เดิม)"/>
      <sheetName val="Factor ดิน"/>
      <sheetName val="bf"/>
      <sheetName val="boq-bf"/>
      <sheetName val="การคิดค่า"/>
      <sheetName val="ตารางขนส่ง"/>
      <sheetName val="ขนส่งพ่วง"/>
      <sheetName val="ขนส่งพ่วง(ต่อ)"/>
      <sheetName val="เริ่มต้น"/>
      <sheetName val="บทที่1"/>
      <sheetName val="บทที่2(1)"/>
      <sheetName val="วิธีคิดค่าขนส่ง"/>
      <sheetName val="Detailค่าเครื่องจักร"/>
      <sheetName val="สรุปค่าเครื่องจักร+อะไหล่สึกหรอ"/>
      <sheetName val="บทที่2(2)"/>
      <sheetName val="บทที่2(3)"/>
      <sheetName val="บทที่2(4)"/>
      <sheetName val="บทที่2(6)"/>
      <sheetName val="บทที่2(7)"/>
      <sheetName val="บทที่3"/>
      <sheetName val="บทที่3(2)"/>
      <sheetName val="bonusL"/>
      <sheetName val="Civil-Arch Work"/>
      <sheetName val="BK.Eq&amp;Labour"/>
      <sheetName val="BK Unit Rate"/>
      <sheetName val="ปริมาณวัสดุ"/>
      <sheetName val="ปริมาณรวม"/>
      <sheetName val="covere"/>
      <sheetName val="A. หมวดเตรียมการ"/>
      <sheetName val="C.งานสถาปัตยกรรม "/>
      <sheetName val=" K520250(P1)"/>
      <sheetName val="Alu.Cladding(P1)"/>
      <sheetName val="ปกและสารบัญ"/>
      <sheetName val="อธิบาย F"/>
      <sheetName val="ตารางค่าอำนวยการ"/>
      <sheetName val="ค่าอำนวยการ"/>
      <sheetName val="ดอกเบี้ย,กำไร"/>
      <sheetName val="ภาษี"/>
      <sheetName val="Ratio Qty"/>
      <sheetName val="Column "/>
      <sheetName val="Beam  "/>
      <sheetName val="RC Slab "/>
      <sheetName val="Lift Core  "/>
      <sheetName val="Post-Tens. Slab  "/>
      <sheetName val="RC.Stair  "/>
      <sheetName val="RC wall "/>
      <sheetName val="Typ.F"/>
      <sheetName val="Grand sum"/>
      <sheetName val="Sum Floor"/>
      <sheetName val="Sum Fl."/>
      <sheetName val="Code Footing"/>
      <sheetName val="Code Column"/>
      <sheetName val="G BEAM"/>
      <sheetName val="BEAM"/>
      <sheetName val="C_Beam"/>
      <sheetName val="Code Beam"/>
      <sheetName val="G Slab"/>
      <sheetName val="Code Slab"/>
      <sheetName val="Post-Tenion"/>
      <sheetName val="Code Post"/>
      <sheetName val="Stair"/>
      <sheetName val="Code Stair"/>
      <sheetName val="STEEL Roof"/>
      <sheetName val="โครงหลังคา"/>
      <sheetName val="สรุปงานโครงสร้าง"/>
      <sheetName val="บทสรุปผู้บริหาร"/>
      <sheetName val="SG"/>
      <sheetName val="J100"/>
      <sheetName val="sheetNO"/>
      <sheetName val="(R05)-PLE-602"/>
      <sheetName val="EST-FOOTING (G)"/>
      <sheetName val="Ratio_Qty"/>
      <sheetName val="Foundation_"/>
      <sheetName val="Column_"/>
      <sheetName val="Beam__"/>
      <sheetName val="RC_Slab_"/>
      <sheetName val="Lift_Core__"/>
      <sheetName val="Post-Tens__Slab__"/>
      <sheetName val="RC_Stair__"/>
      <sheetName val="RC_wall_"/>
      <sheetName val="Typ_F"/>
      <sheetName val="Grand_sum"/>
      <sheetName val="Sum_Floor"/>
      <sheetName val="Sum_Fl_"/>
      <sheetName val="Code_Footing"/>
      <sheetName val="Code_Column"/>
      <sheetName val="G_BEAM"/>
      <sheetName val="Code_Beam"/>
      <sheetName val="G_Slab"/>
      <sheetName val="Code_Slab"/>
      <sheetName val="Code_Post"/>
      <sheetName val="Code_Stair"/>
      <sheetName val="STEEL_Roof"/>
      <sheetName val="สรุปราคา (L)"/>
      <sheetName val="Total BOQ"/>
      <sheetName val="4G SUM-SK (Lift&amp;Interior)"/>
      <sheetName val="S-Curve (Lift&amp;Interior)"/>
      <sheetName val="6L4 DETAIL SK"/>
      <sheetName val="S-Curve (R2)"/>
      <sheetName val="7-consume"/>
      <sheetName val="6-Equipment"/>
      <sheetName val="03100(SS)"/>
      <sheetName val="SUM."/>
      <sheetName val="(1)Contract"/>
      <sheetName val="(2)PMI 012"/>
      <sheetName val="(3)PMI 014"/>
      <sheetName val="(4)PMI 015"/>
      <sheetName val="(5)PMI 021"/>
      <sheetName val="(6)PMI 022"/>
      <sheetName val="(7)PMI 024"/>
      <sheetName val="(8)PMI 028"/>
      <sheetName val="(9)PMI.."/>
      <sheetName val="(10)PMI."/>
      <sheetName val="( 11)TV"/>
      <sheetName val="Main Sum (Hotel &amp; Residences)"/>
      <sheetName val="SUM-AIR-Submit"/>
      <sheetName val="Factor F Data"/>
      <sheetName val="ELE.xls"/>
      <sheetName val="DETAIL_"/>
      <sheetName val="อาคารหลัก A"/>
      <sheetName val="I-slab"/>
      <sheetName val="เงินกู้ MGC"/>
      <sheetName val="เงินกู้ธนชาติ"/>
      <sheetName val="BAL"/>
      <sheetName val="EST-FOOTING_(G)"/>
      <sheetName val="ZPS02"/>
      <sheetName val="Detail Pipe Bridge"/>
      <sheetName val="Detail Utility 5"/>
      <sheetName val="OVERHEAD (3)"/>
      <sheetName val="Loding Breckup"/>
      <sheetName val="OVERHEAD (2)"/>
      <sheetName val="Milling"/>
      <sheetName val="16.11.2013"/>
      <sheetName val="01.03.2014"/>
      <sheetName val="RA OF ROADS"/>
      <sheetName val="ACB-Culvert"/>
      <sheetName val="Material with Transpo. Rate"/>
      <sheetName val="Rate-Analysis- road work"/>
      <sheetName val="J J INFRA."/>
      <sheetName val="Steel Rate"/>
      <sheetName val="SUMMARY-1"/>
      <sheetName val="Bldg-Wise"/>
      <sheetName val="CIVIL All"/>
      <sheetName val="DM Sheet"/>
      <sheetName val="Traffic BOQ"/>
      <sheetName val="Civil &amp; design"/>
      <sheetName val="nc-m"/>
      <sheetName val="FLHtraffic"/>
      <sheetName val="FLH"/>
      <sheetName val="C2CBR"/>
      <sheetName val="C3CBR"/>
      <sheetName val="C4CBR"/>
      <sheetName val="C5TRAFFIC"/>
      <sheetName val="C61"/>
      <sheetName val="C62"/>
      <sheetName val="C6 RD NOTE 29 "/>
      <sheetName val="C6A-CBR"/>
      <sheetName val="C6B-CBR "/>
      <sheetName val="C8CBR"/>
      <sheetName val="C9"/>
      <sheetName val="C9CBR"/>
      <sheetName val="C10"/>
      <sheetName val="C10CBR"/>
      <sheetName val="C11CBR"/>
      <sheetName val="C11"/>
      <sheetName val="Bill Sum'ry"/>
      <sheetName val="Ret. Wall"/>
      <sheetName val="1-Tt Qt"/>
      <sheetName val="2-EQP Work'g Hrs"/>
      <sheetName val="3-EQP Output"/>
      <sheetName val="4-EQP Rate"/>
      <sheetName val="5-Misc EQP"/>
      <sheetName val="6-Trans"/>
      <sheetName val="7-Main Mat"/>
      <sheetName val="9-Basic Rate"/>
      <sheetName val="10-Conc &amp; Shut"/>
      <sheetName val="11-Analysis"/>
      <sheetName val="12-OH"/>
      <sheetName val="13-Sum'ry"/>
      <sheetName val="Final Qty"/>
      <sheetName val="3MLKQ"/>
      <sheetName val="Quotations"/>
      <sheetName val="MORGACTS"/>
      <sheetName val="B2.MB_Deck"/>
      <sheetName val="Citrix"/>
      <sheetName val="DATA_PILE_BG"/>
      <sheetName val="DATA_PCC"/>
      <sheetName val="DATA_PILECAP"/>
      <sheetName val="DATA_PILE_RT2"/>
      <sheetName val="DATA_PILE_RT1 "/>
      <sheetName val="DATA_PILE _SM"/>
      <sheetName val="Total_summary"/>
      <sheetName val="Stock_in_Trade"/>
      <sheetName val="wip_-_erection_items"/>
      <sheetName val="LOCAL_RATES"/>
      <sheetName val="1 (2)"/>
      <sheetName val="COST SMRY"/>
      <sheetName val="culvert stmnt"/>
      <sheetName val="culvert qntty"/>
      <sheetName val="ABST (F)"/>
      <sheetName val="EW statmnt"/>
      <sheetName val="us3.3xds5"/>
      <sheetName val="ds3xus4"/>
      <sheetName val="D-O CUL 3-3"/>
      <sheetName val="D-O CUL5-3.8"/>
      <sheetName val="Slab culvert 4m Ht,2m span"/>
      <sheetName val="Slab culvert 5m Ht,5m span"/>
      <sheetName val="subway"/>
      <sheetName val="subway (2)"/>
      <sheetName val="29A"/>
      <sheetName val="29Q"/>
      <sheetName val="Data 1"/>
      <sheetName val="Fcst vs Budgets"/>
      <sheetName val="Improvements"/>
      <sheetName val="_TCS, NAGPUR-MANJIRI C_PROGRESS"/>
      <sheetName val="1-OBJ98 "/>
      <sheetName val="Contractor &amp; Material Price"/>
      <sheetName val="Summary_Bank"/>
      <sheetName val="Main Gate House"/>
      <sheetName val="Debit_RMC"/>
      <sheetName val="Debit_Transit"/>
      <sheetName val="2.02 ( Emb.From BA)"/>
      <sheetName val="RATE COMPILATION"/>
      <sheetName val="CrRajWMM"/>
      <sheetName val="(Do not delete)"/>
      <sheetName val="Earth Work Qty"/>
      <sheetName val="SAP DPR"/>
      <sheetName val="Plant Production "/>
      <sheetName val="Soil Trip"/>
      <sheetName val=" Block Casting"/>
      <sheetName val="Balance SAP "/>
      <sheetName val="Drain concrete"/>
      <sheetName val="beam-slab shuttering"/>
      <sheetName val="col-shuttering"/>
      <sheetName val="slab-reinft1"/>
      <sheetName val="Slab-reinft2"/>
      <sheetName val="col-reinft"/>
      <sheetName val="beam id's"/>
      <sheetName val="slab barnos"/>
      <sheetName val="col_reinft1"/>
      <sheetName val="beam-slab_shuttering"/>
      <sheetName val="Labour abstract"/>
      <sheetName val="GM &amp; TA"/>
      <sheetName val="beam_id's"/>
      <sheetName val="slab_barnos"/>
      <sheetName val="B3-B4-B5-B6"/>
      <sheetName val="Prelims - Abstract"/>
      <sheetName val="Costing Sheet"/>
      <sheetName val="Aditya- BOQ-workings-To Site-04"/>
      <sheetName val="Labour_abstract"/>
      <sheetName val="GM_&amp;_TA"/>
      <sheetName val="beam-slab_shuttering1"/>
      <sheetName val="beam_id's1"/>
      <sheetName val="slab_barnos1"/>
      <sheetName val="Labour_abstract1"/>
      <sheetName val="GM_&amp;_TA1"/>
      <sheetName val="beam-slab_shuttering2"/>
      <sheetName val="beam_id's2"/>
      <sheetName val="slab_barnos2"/>
      <sheetName val="Labour_abstract2"/>
      <sheetName val="GM_&amp;_TA2"/>
      <sheetName val="beam-slab_shuttering3"/>
      <sheetName val="beam_id's3"/>
      <sheetName val="slab_barnos3"/>
      <sheetName val="Labour_abstract3"/>
      <sheetName val="GM_&amp;_TA3"/>
      <sheetName val="beam-slab_shuttering4"/>
      <sheetName val="beam_id's4"/>
      <sheetName val="slab_barnos4"/>
      <sheetName val="Labour_abstract4"/>
      <sheetName val="GM_&amp;_TA4"/>
      <sheetName val="beam-slab_shuttering5"/>
      <sheetName val="beam_id's5"/>
      <sheetName val="slab_barnos5"/>
      <sheetName val="Labour_abstract5"/>
      <sheetName val="GM_&amp;_TA5"/>
      <sheetName val="beam-slab_shuttering6"/>
      <sheetName val="beam_id's6"/>
      <sheetName val="slab_barnos6"/>
      <sheetName val="Labour_abstract6"/>
      <sheetName val="GM_&amp;_TA6"/>
      <sheetName val="STEEL-SLAB (0)"/>
      <sheetName val="concrete-1flr"/>
      <sheetName val="SHUTTER-1flr beam (1)"/>
      <sheetName val="SHUTTER-1flr slab(1)"/>
      <sheetName val="STEEL-SLAB (1flr)"/>
      <sheetName val="slab-reinft(1flr)-REF."/>
      <sheetName val="BEAM-REINFT.(1flr)"/>
      <sheetName val="beam-reinft-(1flr)ADDT."/>
      <sheetName val="concrete-Ist-IInd floor"/>
      <sheetName val="shuttering-1st-IInd floor"/>
      <sheetName val="STEEL-SLAB (2flr)"/>
      <sheetName val="slab-reinft(2flr)-REF. (2)"/>
      <sheetName val="BEAM-REINFT.(2flr) (2)"/>
      <sheetName val="beam-reinft-(2flr)ADDT. (2)"/>
      <sheetName val="slab-reinft(MEZZ)"/>
      <sheetName val="STEEL-SLAB (3flr) "/>
      <sheetName val="Slab-reinft(3flr)ADD."/>
      <sheetName val="slab-reinft(3flr)-ADD. (1)"/>
      <sheetName val="STEEL-SLAB (4th-flr) "/>
      <sheetName val="slab-reinft(4thflr)-ADD. (2)"/>
      <sheetName val="slab reinft.-(4th flr)"/>
      <sheetName val="ALL-Indices-final"/>
      <sheetName val="Indices (3rd)"/>
      <sheetName val="SHUTTER-1flr beam(old)"/>
      <sheetName val="03_CTS,MEPZ-CANTEEN"/>
      <sheetName val="Skirting"/>
      <sheetName val="Dado"/>
      <sheetName val="03_CTS,MEPZ-CANTEEN (2)"/>
      <sheetName val="RECAPITULATION"/>
      <sheetName val="Coalmine"/>
      <sheetName val="STEEL-SLAB_(0)"/>
      <sheetName val="SHUTTER-1flr_beam_(1)"/>
      <sheetName val="SHUTTER-1flr_slab(1)"/>
      <sheetName val="STEEL-SLAB_(1flr)"/>
      <sheetName val="slab-reinft(1flr)-REF_"/>
      <sheetName val="BEAM-REINFT_(1flr)"/>
      <sheetName val="beam-reinft-(1flr)ADDT_"/>
      <sheetName val="concrete-Ist-IInd_floor"/>
      <sheetName val="shuttering-1st-IInd_floor"/>
      <sheetName val="STEEL-SLAB_(2flr)"/>
      <sheetName val="slab-reinft(2flr)-REF__(2)"/>
      <sheetName val="BEAM-REINFT_(2flr)_(2)"/>
      <sheetName val="beam-reinft-(2flr)ADDT__(2)"/>
      <sheetName val="STEEL-SLAB_(3flr)_"/>
      <sheetName val="Slab-reinft(3flr)ADD_"/>
      <sheetName val="slab-reinft(3flr)-ADD__(1)"/>
      <sheetName val="STEEL-SLAB_(4th-flr)_"/>
      <sheetName val="slab-reinft(4thflr)-ADD__(2)"/>
      <sheetName val="slab_reinft_-(4th_flr)"/>
      <sheetName val="Indices_(3rd)"/>
      <sheetName val="SHUTTER-1flr_beam(old)"/>
      <sheetName val="03_CTS,MEPZ-CANTEEN_(2)"/>
      <sheetName val="FRL As per Ex_ Road Both"/>
      <sheetName val="FRL As per Ex_ Road Both _2_"/>
      <sheetName val="FRL R1 _ OGL _ Depth"/>
      <sheetName val="CRUST-ARCH"/>
      <sheetName val="CRUST-IRDP"/>
      <sheetName val="StreetLightWrks"/>
      <sheetName val="MSEDCL (2)"/>
      <sheetName val="section total"/>
      <sheetName val="PMC RATES"/>
      <sheetName val="REV-FORMAT"/>
      <sheetName val="FINAL COPY"/>
      <sheetName val="STORM &amp; CROSS &amp; FOOTPATH"/>
      <sheetName val="SIGNAGES"/>
      <sheetName val="SHIFTING"/>
      <sheetName val="junction devlopment"/>
      <sheetName val="PROTECTION WORK"/>
      <sheetName val="Quantities"/>
      <sheetName val="0100"/>
      <sheetName val="1320"/>
      <sheetName val="1750"/>
      <sheetName val="2900"/>
      <sheetName val="StreetLightWrks (2)"/>
      <sheetName val="BACKUP (3)"/>
      <sheetName val="Abstract _2_"/>
      <sheetName val="MSEDCL _2_"/>
      <sheetName val="Rate Analyssis"/>
      <sheetName val="DPR Data"/>
      <sheetName val="1.1"/>
      <sheetName val="1.2 a"/>
      <sheetName val="1.2 b"/>
      <sheetName val="Main summary"/>
      <sheetName val="RIP1"/>
      <sheetName val="progress photographs"/>
      <sheetName val="JDBOT"/>
      <sheetName val="1-A-(i)"/>
      <sheetName val="1-A-(ii) "/>
      <sheetName val="1-A-(iii)"/>
      <sheetName val="2-B-(i)"/>
      <sheetName val="2-B-(ii)"/>
      <sheetName val="2-B-(iii) "/>
      <sheetName val="3-C-(ii)"/>
      <sheetName val="3-C-(iii)"/>
      <sheetName val="3-C-(iv)"/>
      <sheetName val="3 C (v)"/>
      <sheetName val="3-C-(vi) "/>
      <sheetName val="4-D-(i)"/>
      <sheetName val="4-D-(ii)"/>
      <sheetName val="4-D-(iii)"/>
      <sheetName val="4-D-(iv) "/>
      <sheetName val="5-E(i)"/>
      <sheetName val="6-F-(i)"/>
      <sheetName val="7-G-(i)"/>
      <sheetName val="7-G-(ii)"/>
      <sheetName val="7-G-(iii)"/>
      <sheetName val="7-G(iv)"/>
      <sheetName val="8-H-(ii)"/>
      <sheetName val="8-H-(i)"/>
      <sheetName val="8-H-(iii) "/>
      <sheetName val="8-H-(iV"/>
      <sheetName val="9-I-(i)"/>
      <sheetName val="9-I-(ii)"/>
      <sheetName val="9-I-(iii)"/>
      <sheetName val="9-I-(iv)"/>
      <sheetName val="10-J-(i)"/>
      <sheetName val="10-J-(ii)"/>
      <sheetName val="10-J-(iii)"/>
      <sheetName val="10-J-(iv)"/>
      <sheetName val="11-K-(i)"/>
      <sheetName val="11-K-(ii) "/>
      <sheetName val="11-K-(iii)"/>
      <sheetName val="11-K-(iv)"/>
      <sheetName val="12-L-(i) "/>
      <sheetName val="12-L-(ii) "/>
      <sheetName val="12-L-(iii)"/>
      <sheetName val="12-L-(iv)"/>
      <sheetName val="13-M-(i)"/>
      <sheetName val="13-M-(ii)"/>
      <sheetName val="13-M-(iii)"/>
      <sheetName val="14-N-(i)"/>
      <sheetName val="14-N-(ii)"/>
      <sheetName val="14N (iii)"/>
      <sheetName val="18-R(i)"/>
      <sheetName val="Certificate (MRM)  (2)"/>
      <sheetName val="Summary(4)"/>
      <sheetName val="Price Adjustment (BOQ)"/>
      <sheetName val="Price Adjustment (VO)"/>
      <sheetName val="Material purch-50% steel st (V)"/>
      <sheetName val="Material purch-50% steel stock "/>
      <sheetName val="6B.22"/>
      <sheetName val="2material  Consumpt Statement  "/>
      <sheetName val="Material Reconcilation"/>
      <sheetName val="Royalty Statement"/>
      <sheetName val="Extra-5  M45 PSC"/>
      <sheetName val="1 Material Consumption"/>
      <sheetName val="Material Received"/>
      <sheetName val="Withheld Statement"/>
      <sheetName val="Month Wise Qty &amp; Amount"/>
      <sheetName val="Borelog final &amp; M35 pile  "/>
      <sheetName val="Pile Detail Calculation"/>
      <sheetName val="Pile Cap Level"/>
      <sheetName val="6B.03 (a)"/>
      <sheetName val="6B.04"/>
      <sheetName val="6B 07(a)i"/>
      <sheetName val="6B 07(a)ii"/>
      <sheetName val="6B 08"/>
      <sheetName val="6B.10"/>
      <sheetName val="6B 11"/>
      <sheetName val="6B.12(a)"/>
      <sheetName val="6B.13"/>
      <sheetName val="6B.24 (25%)"/>
      <sheetName val="Extra 4 M45 pedestal"/>
      <sheetName val="6B.18 M40 DIAPH."/>
      <sheetName val="6-B-17  Weep Hole"/>
      <sheetName val="6B-26 (a) "/>
      <sheetName val="Ex  M40 Deck slab"/>
      <sheetName val="6B.21"/>
      <sheetName val="6B.24  supply"/>
      <sheetName val="6B 09a(A) (i)"/>
      <sheetName val="6B 09a(B)i"/>
      <sheetName val="6B.09 b (ii)"/>
      <sheetName val="Extra 3"/>
      <sheetName val="Extra 1 (i)"/>
      <sheetName val="6E.17"/>
      <sheetName val="6-E-18 Ex.Bearing Ch."/>
      <sheetName val="6-B-30(a)"/>
      <sheetName val="6B-30 (b)"/>
      <sheetName val="Maintenance Abstract"/>
      <sheetName val="Repair &amp; Rehab. Measurements "/>
      <sheetName val="Measurment of Repair "/>
      <sheetName val="6D 34(I)"/>
      <sheetName val="Fly over planning"/>
      <sheetName val="MN BR Planning"/>
      <sheetName val="ROB planning"/>
      <sheetName val="Pile Qty"/>
      <sheetName val="Launching"/>
      <sheetName val="critical"/>
      <sheetName val="MN BR Planning (2)"/>
      <sheetName val="Underpasses -progress"/>
      <sheetName val="Mnbr -progress "/>
      <sheetName val="BMIReport"/>
      <sheetName val="Road Work Planning"/>
      <sheetName val="Str. Work Planning"/>
      <sheetName val="Material Planning "/>
      <sheetName val="Str. Work Planning (2)"/>
      <sheetName val="Material Planning  (2)"/>
      <sheetName val="BREAK UP"/>
      <sheetName val="Abstract of Drain"/>
      <sheetName val="Escalation Working"/>
      <sheetName val="Box Pushing Quantity"/>
      <sheetName val="Total Quantity "/>
      <sheetName val="Barrication Board Calculation"/>
      <sheetName val="Cutting Shield Estimation"/>
      <sheetName val="Quantity Back Up"/>
      <sheetName val="MOD-II(APR.04-MAR.05) (2)"/>
      <sheetName val="Lead 1"/>
      <sheetName val="Lead 3"/>
      <sheetName val="RMR HMP 1"/>
      <sheetName val="RMR HMP 2"/>
      <sheetName val="RMR HMP 3"/>
      <sheetName val="RMR DIR 1"/>
      <sheetName val="RMR DIR 2"/>
      <sheetName val="RMR DIR 3"/>
      <sheetName val="Basic_Mat. rates 2"/>
      <sheetName val="Basic_Mat. rates 3"/>
      <sheetName val="Borrow 1"/>
      <sheetName val="Borrow 2"/>
      <sheetName val="Borrow 3"/>
      <sheetName val="Material Haulage 1"/>
      <sheetName val="Material Haulage 2"/>
      <sheetName val="Material Haulage 3"/>
      <sheetName val="m_c rate"/>
      <sheetName val="Basic_Mat. rates 1"/>
      <sheetName val="RA 1"/>
      <sheetName val="Project Info"/>
      <sheetName val="Addnl Amt Rate Rev"/>
      <sheetName val="building areas abstract"/>
      <sheetName val="Building Data_Status"/>
      <sheetName val="GFC-main"/>
      <sheetName val="Workplan Imperatives"/>
      <sheetName val="Workplan Assumptions"/>
      <sheetName val="Completion Dates (2)"/>
      <sheetName val="Completion Dates"/>
      <sheetName val="Workplan Qty &amp; Linear"/>
      <sheetName val="Building wise available"/>
      <sheetName val="Building wise availableR0"/>
      <sheetName val="10.02.17PRW Bakup"/>
      <sheetName val="Sub-con"/>
      <sheetName val="Time cycle"/>
      <sheetName val="Unit Cost Bud"/>
      <sheetName val="Unit Cost Bud (2)"/>
      <sheetName val="CTC Review Fac 1.73"/>
      <sheetName val="CTC Review"/>
      <sheetName val="CTC Review (2)"/>
      <sheetName val="Rebar Consumption"/>
      <sheetName val="Building RCC Rebar Qty"/>
      <sheetName val="Direct cost (2)"/>
      <sheetName val="Material Cost"/>
      <sheetName val="Preliminary"/>
      <sheetName val="Prelimnry Bakup ENCL21"/>
      <sheetName val="Risk &amp; Opportunities"/>
      <sheetName val="Risk &amp; Contingency"/>
      <sheetName val="CTC Savings."/>
      <sheetName val="Monthwise"/>
      <sheetName val="HO Function Review"/>
      <sheetName val="Material Price"/>
      <sheetName val="Sundry realisation"/>
      <sheetName val="Material Norm"/>
      <sheetName val="Material Wastage"/>
      <sheetName val="Subcon Cost"/>
      <sheetName val="Subcon Cost (2)"/>
      <sheetName val="Safety Provisions"/>
      <sheetName val="Equip Hire Subcon"/>
      <sheetName val="Equipment cost"/>
      <sheetName val="Equipment norms"/>
      <sheetName val="Unallocated equipment"/>
      <sheetName val="Equip Refurbishment"/>
      <sheetName val="Equip Hire &amp; Lease"/>
      <sheetName val="Equip Depreciation"/>
      <sheetName val="Claims &amp; Variations"/>
      <sheetName val="Tax Backup"/>
      <sheetName val="Salaries &amp; Overtime"/>
      <sheetName val="Compl Schedule"/>
      <sheetName val="Finance Charges"/>
      <sheetName val="BG Com"/>
      <sheetName val="Workplan ImperativesAssumptions"/>
      <sheetName val="CTC Saving"/>
      <sheetName val="Pictorial"/>
      <sheetName val="Unit Cost &amp; Time cycle"/>
      <sheetName val="CTC Savings"/>
      <sheetName val="Total Debtors Ageing Sheet"/>
      <sheetName val="Angebot18.7."/>
      <sheetName val="HQBuilding"/>
      <sheetName val="FitOutHQBldg"/>
      <sheetName val="AutoMessengerSystem"/>
      <sheetName val="PASystem"/>
      <sheetName val="TelephoneSystem"/>
      <sheetName val="HQSpecialSystems"/>
      <sheetName val="WaterFeatures"/>
      <sheetName val="DealerRoom"/>
      <sheetName val="ACtoStairs"/>
      <sheetName val="GoodsDelivery"/>
      <sheetName val="ToiletPods"/>
      <sheetName val="HQBldgExtCladding"/>
      <sheetName val="GlazedSouthWall"/>
      <sheetName val="HQFFandE"/>
      <sheetName val="ConferenceCentre"/>
      <sheetName val="ConfCentreSpecialSystems"/>
      <sheetName val="ConfCentreExtCladding"/>
      <sheetName val="ConfFFandE"/>
      <sheetName val="CarPark"/>
      <sheetName val="StatutoryCharges"/>
      <sheetName val="Drawingscover"/>
      <sheetName val="Drawings"/>
      <sheetName val="GFA HQ Building"/>
      <sheetName val="GFA Conference"/>
      <sheetName val="GeneralSummary"/>
      <sheetName val="ElementalSummary"/>
      <sheetName val="BQ External"/>
      <sheetName val="SHOPLIST"/>
      <sheetName val="icmal"/>
      <sheetName val="SubmitCal"/>
      <sheetName val="TAS"/>
      <sheetName val="Lab Cum Hist"/>
      <sheetName val="StattCo yCharges"/>
      <sheetName val="GFA_HQ_Building"/>
      <sheetName val="GFA_Conference"/>
      <sheetName val="Su}}ary"/>
      <sheetName val="Penthouse Apartment"/>
      <sheetName val="D-623D"/>
      <sheetName val="Graph Data (DO NOT PRINT)"/>
      <sheetName val="LABOUR HISTOGRAM"/>
      <sheetName val="_______"/>
      <sheetName val="核算项目余额表"/>
      <sheetName val="@risk rents and incentives"/>
      <sheetName val="Car park lease"/>
      <sheetName val="Net rent analysis"/>
      <sheetName val="Poz-1 "/>
      <sheetName val="차액보증"/>
      <sheetName val="Option"/>
      <sheetName val="Chiet tinh dz22"/>
      <sheetName val="Chiet tinh dz35"/>
      <sheetName val="ancillary"/>
      <sheetName val="Bill No. 2"/>
      <sheetName val="CT Thang Mo"/>
      <sheetName val="budget summary (2)"/>
      <sheetName val="Budget Analysis Summary"/>
      <sheetName val="改加胶玻璃、室外栏杆"/>
      <sheetName val="企业表一"/>
      <sheetName val="M-5C"/>
      <sheetName val="M-5A"/>
      <sheetName val="BQ_External"/>
      <sheetName val="Bill_1"/>
      <sheetName val="Bill_2"/>
      <sheetName val="Bill_3"/>
      <sheetName val="Bill_4"/>
      <sheetName val="Bill_5"/>
      <sheetName val="Bill_6"/>
      <sheetName val="Bill_7"/>
      <sheetName val="FOL - Bar"/>
      <sheetName val="LABOUR_HISTOGRAM"/>
      <sheetName val="JAS"/>
      <sheetName val="HIRED LABOUR CODE"/>
      <sheetName val="Customize Your Invoice"/>
      <sheetName val="PriceSummary"/>
      <sheetName val="POWER ASSUMPTIONS"/>
      <sheetName val="CT  PL"/>
      <sheetName val="Projet, methodes &amp; couts"/>
      <sheetName val="TAHRIR"/>
      <sheetName val="Bases"/>
      <sheetName val="Risques majeurs &amp; Frais Ind."/>
      <sheetName val="Bouclage"/>
      <sheetName val="AREG_05"/>
      <sheetName val="Insurance Ext"/>
      <sheetName val="intr stool brkup"/>
      <sheetName val="Body Sheet"/>
      <sheetName val="1.0 Executive Summary"/>
      <sheetName val="GFA_HQ_Building1"/>
      <sheetName val="Geneí¬_x0008_i"/>
      <sheetName val="GFA_Conference1"/>
      <sheetName val="StattCo_yCharges"/>
      <sheetName val="Penthouse_Apartment"/>
      <sheetName val="Chiet_tinh_dz22"/>
      <sheetName val="Chiet_tinh_dz35"/>
      <sheetName val="CT_Thang_Mo"/>
      <sheetName val="Raw_Data"/>
      <sheetName val="@risk_rents_and_incentives"/>
      <sheetName val="Car_park_lease"/>
      <sheetName val="Net_rent_analysis"/>
      <sheetName val="Poz-1_"/>
      <sheetName val="Lab_Cum_Hist"/>
      <sheetName val="Graph_Data_(DO_NOT_PRINT)"/>
      <sheetName val="FOL_-_Bar"/>
      <sheetName val="Bill_No__2"/>
      <sheetName val="budget_summary_(2)"/>
      <sheetName val="Budget_Analysis_Summary"/>
      <sheetName val="BQ_External1"/>
      <sheetName val="LABOUR_HISTOGRAM1"/>
      <sheetName val="COC"/>
      <sheetName val="Projet,_methodes_&amp;_couts"/>
      <sheetName val="Risques_majeurs_&amp;_Frais_Ind_"/>
      <sheetName val="CT__PL"/>
      <sheetName val="Currencies"/>
      <sheetName val="Ap A"/>
      <sheetName val="77S(O)"/>
      <sheetName val="P&amp;L-BDMC"/>
      <sheetName val="MTP"/>
      <sheetName val="GFA_HQ_Building2"/>
      <sheetName val="GFA_Conference2"/>
      <sheetName val="LEVEL_SHEET1"/>
      <sheetName val="BQ_External2"/>
      <sheetName val="Lab_Cum_Hist1"/>
      <sheetName val="StattCo_yCharges1"/>
      <sheetName val="Penthouse_Apartment1"/>
      <sheetName val="Graph_Data_(DO_NOT_PRINT)1"/>
      <sheetName val="LABOUR_HISTOGRAM2"/>
      <sheetName val="@risk_rents_and_incentives1"/>
      <sheetName val="Car_park_lease1"/>
      <sheetName val="Net_rent_analysis1"/>
      <sheetName val="Poz-1_1"/>
      <sheetName val="Chiet_tinh_dz221"/>
      <sheetName val="Chiet_tinh_dz351"/>
      <sheetName val="Raw_Data1"/>
      <sheetName val="Bill_No__21"/>
      <sheetName val="CT_Thang_Mo1"/>
      <sheetName val="budget_summary_(2)1"/>
      <sheetName val="Budget_Analysis_Summary1"/>
      <sheetName val="FOL_-_Bar1"/>
      <sheetName val="HIRED_LABOUR_CODE"/>
      <sheetName val="foot-slab_reinft"/>
      <sheetName val="Quote_Sheet"/>
      <sheetName val="Bill_11"/>
      <sheetName val="Bill_21"/>
      <sheetName val="Bill_31"/>
      <sheetName val="Bill_41"/>
      <sheetName val="Bill_51"/>
      <sheetName val="Bill_61"/>
      <sheetName val="Bill_71"/>
      <sheetName val="Customize_Your_Invoice"/>
      <sheetName val="POWER_ASSUMPTIONS"/>
      <sheetName val="CT__PL1"/>
      <sheetName val="Projet,_methodes_&amp;_couts1"/>
      <sheetName val="Risques_majeurs_&amp;_Frais_Ind_1"/>
      <sheetName val="Insurance_Ext"/>
      <sheetName val="HVAC_BoQ"/>
      <sheetName val="intr_stool_brkup"/>
      <sheetName val="Body_Sheet"/>
      <sheetName val="1_0_Executive_Summary"/>
      <sheetName val="Geneí¬i0_"/>
      <sheetName val="70,/0s«iÆøí¬i"/>
      <sheetName val="Ap_A"/>
      <sheetName val="GFA_HQ_Building3"/>
      <sheetName val="GFA_Conference3"/>
      <sheetName val="LEVEL_SHEET2"/>
      <sheetName val="BQ_External3"/>
      <sheetName val="Lab_Cum_Hist2"/>
      <sheetName val="StattCo_yCharges2"/>
      <sheetName val="Penthouse_Apartment2"/>
      <sheetName val="Graph_Data_(DO_NOT_PRINT)2"/>
      <sheetName val="LABOUR_HISTOGRAM3"/>
      <sheetName val="@risk_rents_and_incentives2"/>
      <sheetName val="Car_park_lease2"/>
      <sheetName val="Net_rent_analysis2"/>
      <sheetName val="Poz-1_2"/>
      <sheetName val="Chiet_tinh_dz222"/>
      <sheetName val="Chiet_tinh_dz352"/>
      <sheetName val="Raw_Data2"/>
      <sheetName val="Bill_No__22"/>
      <sheetName val="CT_Thang_Mo2"/>
      <sheetName val="budget_summary_(2)2"/>
      <sheetName val="Budget_Analysis_Summary2"/>
      <sheetName val="FOL_-_Bar2"/>
      <sheetName val="HIRED_LABOUR_CODE1"/>
      <sheetName val="foot-slab_reinft1"/>
      <sheetName val="IO_LIST1"/>
      <sheetName val="Material_1"/>
      <sheetName val="Quote_Sheet1"/>
      <sheetName val="Bill_12"/>
      <sheetName val="Bill_22"/>
      <sheetName val="Bill_32"/>
      <sheetName val="Bill_42"/>
      <sheetName val="Bill_52"/>
      <sheetName val="Bill_62"/>
      <sheetName val="Bill_72"/>
      <sheetName val="Customize_Your_Invoice1"/>
      <sheetName val="POWER_ASSUMPTIONS1"/>
      <sheetName val="CT__PL2"/>
      <sheetName val="Projet,_methodes_&amp;_couts2"/>
      <sheetName val="Risques_majeurs_&amp;_Frais_Ind_2"/>
      <sheetName val="Tender_Summary1"/>
      <sheetName val="Insurance_Ext1"/>
      <sheetName val="HVAC_BoQ1"/>
      <sheetName val="intr_stool_brkup1"/>
      <sheetName val="Body_Sheet1"/>
      <sheetName val="1_0_Executive_Summary1"/>
      <sheetName val="Ap_A1"/>
      <sheetName val="BOQ_Direct_selling_cost1"/>
      <sheetName val="GFA_HQ_Building4"/>
      <sheetName val="GFA_Conference4"/>
      <sheetName val="LEVEL_SHEET3"/>
      <sheetName val="BQ_External4"/>
      <sheetName val="Lab_Cum_Hist3"/>
      <sheetName val="StattCo_yCharges3"/>
      <sheetName val="Penthouse_Apartment3"/>
      <sheetName val="Graph_Data_(DO_NOT_PRINT)3"/>
      <sheetName val="LABOUR_HISTOGRAM4"/>
      <sheetName val="@risk_rents_and_incentives3"/>
      <sheetName val="Car_park_lease3"/>
      <sheetName val="Net_rent_analysis3"/>
      <sheetName val="Poz-1_3"/>
      <sheetName val="Chiet_tinh_dz223"/>
      <sheetName val="Chiet_tinh_dz353"/>
      <sheetName val="Raw_Data3"/>
      <sheetName val="Bill_No__23"/>
      <sheetName val="CT_Thang_Mo3"/>
      <sheetName val="budget_summary_(2)3"/>
      <sheetName val="Budget_Analysis_Summary3"/>
      <sheetName val="FOL_-_Bar3"/>
      <sheetName val="HIRED_LABOUR_CODE2"/>
      <sheetName val="foot-slab_reinft2"/>
      <sheetName val="IO_LIST2"/>
      <sheetName val="Material_2"/>
      <sheetName val="Quote_Sheet2"/>
      <sheetName val="Bill_13"/>
      <sheetName val="Bill_23"/>
      <sheetName val="Bill_33"/>
      <sheetName val="Bill_43"/>
      <sheetName val="Bill_53"/>
      <sheetName val="Bill_63"/>
      <sheetName val="Bill_73"/>
      <sheetName val="Customize_Your_Invoice2"/>
      <sheetName val="POWER_ASSUMPTIONS2"/>
      <sheetName val="CT__PL3"/>
      <sheetName val="Projet,_methodes_&amp;_couts3"/>
      <sheetName val="Risques_majeurs_&amp;_Frais_Ind_3"/>
      <sheetName val="Tender_Summary2"/>
      <sheetName val="Insurance_Ext2"/>
      <sheetName val="HVAC_BoQ2"/>
      <sheetName val="intr_stool_brkup2"/>
      <sheetName val="Body_Sheet2"/>
      <sheetName val="1_0_Executive_Summary2"/>
      <sheetName val="Ap_A2"/>
      <sheetName val="BOQ_Direct_selling_cost2"/>
      <sheetName val="GFA_HQ_Building5"/>
      <sheetName val="GFA_Conference5"/>
      <sheetName val="LEVEL_SHEET4"/>
      <sheetName val="BQ_External5"/>
      <sheetName val="Lab_Cum_Hist4"/>
      <sheetName val="StattCo_yCharges4"/>
      <sheetName val="Penthouse_Apartment4"/>
      <sheetName val="Graph_Data_(DO_NOT_PRINT)4"/>
      <sheetName val="LABOUR_HISTOGRAM5"/>
      <sheetName val="@risk_rents_and_incentives4"/>
      <sheetName val="Car_park_lease4"/>
      <sheetName val="Net_rent_analysis4"/>
      <sheetName val="Poz-1_4"/>
      <sheetName val="Chiet_tinh_dz224"/>
      <sheetName val="Chiet_tinh_dz354"/>
      <sheetName val="Raw_Data4"/>
      <sheetName val="Bill_No__24"/>
      <sheetName val="CT_Thang_Mo4"/>
      <sheetName val="budget_summary_(2)4"/>
      <sheetName val="Budget_Analysis_Summary4"/>
      <sheetName val="FOL_-_Bar4"/>
      <sheetName val="HIRED_LABOUR_CODE3"/>
      <sheetName val="foot-slab_reinft3"/>
      <sheetName val="IO_LIST3"/>
      <sheetName val="Material_3"/>
      <sheetName val="Quote_Sheet3"/>
      <sheetName val="Bill_14"/>
      <sheetName val="Bill_24"/>
      <sheetName val="Bill_34"/>
      <sheetName val="Bill_44"/>
      <sheetName val="Bill_54"/>
      <sheetName val="Bill_64"/>
      <sheetName val="Bill_74"/>
      <sheetName val="Customize_Your_Invoice3"/>
      <sheetName val="POWER_ASSUMPTIONS3"/>
      <sheetName val="CT__PL4"/>
      <sheetName val="Projet,_methodes_&amp;_couts4"/>
      <sheetName val="Risques_majeurs_&amp;_Frais_Ind_4"/>
      <sheetName val="Tender_Summary3"/>
      <sheetName val="Insurance_Ext3"/>
      <sheetName val="HVAC_BoQ3"/>
      <sheetName val="intr_stool_brkup3"/>
      <sheetName val="Body_Sheet3"/>
      <sheetName val="1_0_Executive_Summary3"/>
      <sheetName val="Top_sheet3"/>
      <sheetName val="Ap_A3"/>
      <sheetName val="BOQ_Direct_selling_cost3"/>
      <sheetName val="GFA_HQ_Building6"/>
      <sheetName val="GFA_Conference6"/>
      <sheetName val="LEVEL_SHEET5"/>
      <sheetName val="BQ_External6"/>
      <sheetName val="Lab_Cum_Hist5"/>
      <sheetName val="StattCo_yCharges5"/>
      <sheetName val="Penthouse_Apartment5"/>
      <sheetName val="Graph_Data_(DO_NOT_PRINT)5"/>
      <sheetName val="LABOUR_HISTOGRAM6"/>
      <sheetName val="@risk_rents_and_incentives5"/>
      <sheetName val="Car_park_lease5"/>
      <sheetName val="Net_rent_analysis5"/>
      <sheetName val="Poz-1_5"/>
      <sheetName val="Chiet_tinh_dz225"/>
      <sheetName val="Chiet_tinh_dz355"/>
      <sheetName val="Raw_Data5"/>
      <sheetName val="Bill_No__25"/>
      <sheetName val="CT_Thang_Mo5"/>
      <sheetName val="budget_summary_(2)5"/>
      <sheetName val="Budget_Analysis_Summary5"/>
      <sheetName val="FOL_-_Bar5"/>
      <sheetName val="HIRED_LABOUR_CODE4"/>
      <sheetName val="foot-slab_reinft4"/>
      <sheetName val="IO_LIST4"/>
      <sheetName val="Material_4"/>
      <sheetName val="Quote_Sheet4"/>
      <sheetName val="Bill_15"/>
      <sheetName val="Bill_25"/>
      <sheetName val="Bill_35"/>
      <sheetName val="Bill_45"/>
      <sheetName val="Bill_55"/>
      <sheetName val="Bill_65"/>
      <sheetName val="Bill_75"/>
      <sheetName val="Customize_Your_Invoice4"/>
      <sheetName val="POWER_ASSUMPTIONS4"/>
      <sheetName val="CT__PL5"/>
      <sheetName val="Projet,_methodes_&amp;_couts5"/>
      <sheetName val="Risques_majeurs_&amp;_Frais_Ind_5"/>
      <sheetName val="Tender_Summary4"/>
      <sheetName val="Insurance_Ext4"/>
      <sheetName val="HVAC_BoQ4"/>
      <sheetName val="intr_stool_brkup4"/>
      <sheetName val="Body_Sheet4"/>
      <sheetName val="1_0_Executive_Summary4"/>
      <sheetName val="Top_sheet4"/>
      <sheetName val="Ap_A4"/>
      <sheetName val="BOQ_Direct_selling_cost4"/>
      <sheetName val="DETAILED__BOQ1"/>
      <sheetName val="M-Book_for_Conc1"/>
      <sheetName val="M-Book_for_FW1"/>
      <sheetName val="2 Div 14 "/>
      <sheetName val="SHOPLIST.xls"/>
      <sheetName val="Master list-Arena Mall"/>
      <sheetName val="First sheet"/>
      <sheetName val="Coeeficient"/>
      <sheetName val="Draft abstract"/>
      <sheetName val="TOWER - STRU"/>
      <sheetName val="TOWER - PHE"/>
      <sheetName val="TOWER - ELE"/>
      <sheetName val="TOWER - FIRE"/>
      <sheetName val="TOWER - HVAC"/>
      <sheetName val="corewall- R1"/>
      <sheetName val="Substructure "/>
      <sheetName val="SUPER STR- COLUMNS"/>
      <sheetName val="raker slab"/>
      <sheetName val="MEZ-SLAB"/>
      <sheetName val="Third floor slab"/>
      <sheetName val="Core wall"/>
      <sheetName val="Ramp"/>
      <sheetName val="Footing reinforcement"/>
      <sheetName val="Beam basement-1"/>
      <sheetName val="Column reinforcement"/>
      <sheetName val="slab einforcement"/>
      <sheetName val="slab top bars-1"/>
      <sheetName val="Slab Top BArs"/>
      <sheetName val="abstract- lift"/>
      <sheetName val="lift pit"/>
      <sheetName val="Lift wall-base-2"/>
      <sheetName val="basement 1"/>
      <sheetName val="UGF "/>
      <sheetName val="FFL"/>
      <sheetName val="Abstract-ramp"/>
      <sheetName val="RAMP-1"/>
      <sheetName val="RAMP-2"/>
      <sheetName val="RAMP-3"/>
      <sheetName val="RAMP-4"/>
      <sheetName val="ramp-5"/>
      <sheetName val="retaining wall steel"/>
      <sheetName val="ST-01"/>
      <sheetName val="ST-03"/>
      <sheetName val="ST-04"/>
      <sheetName val="ST-01  super"/>
      <sheetName val="GRADE SLAB ABS"/>
      <sheetName val="GRADE SLAB"/>
      <sheetName val="Column - ground"/>
      <sheetName val="UGF"/>
      <sheetName val="second"/>
      <sheetName val="third"/>
      <sheetName val="fourth"/>
      <sheetName val="fifth"/>
      <sheetName val="LF wall-steel-2flr"/>
      <sheetName val="LF wall-steel-3flr"/>
      <sheetName val="LF wall-steel-4flr"/>
      <sheetName val="LF wall-steel-5flr"/>
      <sheetName val="Shear wall"/>
      <sheetName val="pending works"/>
      <sheetName val="abstract-shear wall"/>
      <sheetName val="core wall pit "/>
      <sheetName val="lower to upr"/>
      <sheetName val="upr -  ground"/>
      <sheetName val="grd- upr grd"/>
      <sheetName val="upr grd- 1 st flr"/>
      <sheetName val="Basement-2 block work"/>
      <sheetName val="Basement -1 blk wrk"/>
      <sheetName val="PAGE TOTAL"/>
      <sheetName val="NS-40(TN) synopsys"/>
      <sheetName val="Resourc - Material"/>
      <sheetName val="Factors "/>
      <sheetName val="INTSHEET"/>
      <sheetName val="INTSHEET3"/>
      <sheetName val="Final FRL"/>
      <sheetName val="sc-sepVdec99"/>
      <sheetName val="1,4,13-_scope"/>
      <sheetName val="1. Staff Salaries"/>
      <sheetName val="2. Salary Structure"/>
      <sheetName val="3. Staff Facilities"/>
      <sheetName val="4. Travel"/>
      <sheetName val="5. Site office &amp; Facilities"/>
      <sheetName val="6. Admn"/>
      <sheetName val="7. Survey Equipment"/>
      <sheetName val="8.Test"/>
      <sheetName val="9. SHE"/>
      <sheetName val="10. Ambulance &amp; First Aid"/>
      <sheetName val="11. Clients Requirements"/>
      <sheetName val="12. Ins &amp; Bonds"/>
      <sheetName val="12.a Details of Bond &amp; Insu"/>
      <sheetName val="PRICE ESCL._Civil"/>
      <sheetName val="PRICE ESCL._Non Civil"/>
      <sheetName val="LOAD CALCULATIONS"/>
      <sheetName val="well"/>
      <sheetName val="11+601 C"/>
      <sheetName val="11+601 S"/>
      <sheetName val="13+400 - C"/>
      <sheetName val="13+400- S"/>
      <sheetName val="13+980 - C"/>
      <sheetName val="13+980 S"/>
      <sheetName val="14+980 - C"/>
      <sheetName val="14+980 S"/>
      <sheetName val="16+570 - C"/>
      <sheetName val="16+570 - S"/>
      <sheetName val="22+450 - C"/>
      <sheetName val="22+450 - S"/>
      <sheetName val="25+800 - C"/>
      <sheetName val="25+800 - S (2)"/>
      <sheetName val="29+000 - C"/>
      <sheetName val="29+000 - S"/>
      <sheetName val="32+050 C"/>
      <sheetName val="32+050 S"/>
      <sheetName val="32+295 C"/>
      <sheetName val="32+295 S"/>
      <sheetName val="Concrete Quantity"/>
      <sheetName val="Raft &amp; Wall LHS"/>
      <sheetName val="Raft &amp; Wall(RHS)"/>
      <sheetName val="Abutment Cap "/>
      <sheetName val="Dirt Wall A1 LHS&amp; A2"/>
      <sheetName val="Pedestal"/>
      <sheetName val="Pedestal (guided)"/>
      <sheetName val="Pedestal (free)"/>
      <sheetName val="Girder Steel (24 mt.) (2)"/>
      <sheetName val="Girder Steel (24 mt.)- Inner"/>
      <sheetName val="Cross Girder"/>
      <sheetName val="Deck slab LHS Steel"/>
      <sheetName val="Loding Breckup "/>
      <sheetName val="PQC Items"/>
      <sheetName val="PQC Rate"/>
      <sheetName val="RW,Busstand"/>
      <sheetName val="Emulsion"/>
      <sheetName val="1.1.17"/>
      <sheetName val="1.10.16"/>
      <sheetName val="RAJASTHAN-CHITTORGARH"/>
      <sheetName val="1.9.17"/>
      <sheetName val="Structure (2)"/>
      <sheetName val="12+450"/>
      <sheetName val="17+353"/>
      <sheetName val="21+180"/>
      <sheetName val="23+065"/>
      <sheetName val="23+695"/>
      <sheetName val="24+547"/>
      <sheetName val="37+050"/>
      <sheetName val="38+545"/>
      <sheetName val="41+465"/>
      <sheetName val="42+258"/>
      <sheetName val="43+825"/>
      <sheetName val="45+875"/>
      <sheetName val="51+762"/>
      <sheetName val="SUMMARY BOQ"/>
      <sheetName val="Pedestal (fixed) "/>
      <sheetName val="24+610 - C"/>
      <sheetName val="24+610 - S MCW"/>
      <sheetName val="24+610 - S SR"/>
      <sheetName val="29+900 - C (2)"/>
      <sheetName val="29+900 - S MCW (2)"/>
      <sheetName val="29+900 - S SR (2)"/>
      <sheetName val="37+550 C"/>
      <sheetName val="37+550 S "/>
      <sheetName val="39+162 C"/>
      <sheetName val="39+162 S"/>
      <sheetName val="35+205 C"/>
      <sheetName val="35+205 S"/>
      <sheetName val="53+125 C"/>
      <sheetName val="53+125 S"/>
      <sheetName val="53+700 C"/>
      <sheetName val="53+700 S"/>
      <sheetName val="53+900 C"/>
      <sheetName val="53+900 S"/>
      <sheetName val="55+820 C"/>
      <sheetName val="55+820 S"/>
      <sheetName val="MNB 33+000 -C"/>
      <sheetName val="MNB 33+000- S"/>
      <sheetName val="16+060 - C"/>
      <sheetName val="16+060 - S MCW 3 Cell"/>
      <sheetName val="MNB 16+060 - S SR 3cell"/>
      <sheetName val="16+060 - S MCW 2 Cell"/>
      <sheetName val="16+060 - S SR 2 Cell"/>
      <sheetName val="MNB-12+400-C"/>
      <sheetName val="MNB-12+400 Steel MCW"/>
      <sheetName val="MNB 12+400 Steel MCW"/>
      <sheetName val="MNB-29+600-C"/>
      <sheetName val="MNB-29+600 Steel MCW"/>
      <sheetName val="MNB-44+800-C"/>
      <sheetName val="44+800 - S MCW"/>
      <sheetName val="MNB-54+070-C"/>
      <sheetName val="MNB-54+070 Steel MCW "/>
      <sheetName val="MNB-54+100-C"/>
      <sheetName val="54+100 - S MCW"/>
      <sheetName val="MNB 34+360 -C (2)"/>
      <sheetName val="MNB 34+360- S (2)"/>
      <sheetName val="BBS Drain"/>
      <sheetName val="Steel-1.2 height"/>
      <sheetName val="Steel-1.5 height"/>
      <sheetName val="Item Description"/>
      <sheetName val="Payment Sheet "/>
      <sheetName val="Recovery"/>
      <sheetName val="Rec Con"/>
      <sheetName val="Steel Issue"/>
      <sheetName val="Material Issue"/>
      <sheetName val="BBS"/>
      <sheetName val="Steel Recon"/>
      <sheetName val="Material Recon"/>
      <sheetName val="don't"/>
      <sheetName val="Debit"/>
      <sheetName val="IOC Shyam Tubwel"/>
      <sheetName val="IOC-03 Prime"/>
      <sheetName val="IOC-04 H.R."/>
      <sheetName val="IOC-05 Anoop"/>
      <sheetName val="IOC-06 Nasir Mohammad"/>
      <sheetName val="IOC-07 Dalbir"/>
      <sheetName val="IOC-09 Khalil"/>
      <sheetName val="IOC-10 Khalil"/>
      <sheetName val="IOC-11 Friend's "/>
      <sheetName val="IOC-12 Shree Mangal"/>
      <sheetName val="IOC-13 K.S.INFRASTRUCTURE"/>
      <sheetName val="IOC-14"/>
      <sheetName val="IOC-15"/>
      <sheetName val="IOC-18"/>
      <sheetName val="IOC-19"/>
      <sheetName val="IOC-20-Vishnu Prasad"/>
      <sheetName val="IOC-08 Mahavir Construction"/>
      <sheetName val="IOC-21 Mahavir Construction (2)"/>
      <sheetName val="IOC-22 Mahavir Construction "/>
      <sheetName val="IOC-22 Aromecx Impex "/>
      <sheetName val="IOC-23 Contractor Advance"/>
      <sheetName val="IOC-23 Borweel"/>
      <sheetName val="IOC-23 Boss Painter "/>
      <sheetName val="IOC-24 HD INFRA"/>
      <sheetName val="IOC-25 FLy ash Quotation"/>
      <sheetName val="IOC-26 Radheshyam"/>
      <sheetName val="Project Synopsis Kushal"/>
      <sheetName val="Milestone Detail"/>
      <sheetName val="IPC Summary - J"/>
      <sheetName val="IPC Summary"/>
      <sheetName val="Total Bulk Material Req.-kushal"/>
      <sheetName val="Monthly planning-J"/>
      <sheetName val="List of Machinery Deployed-J"/>
      <sheetName val="Bulk Material Req.-J"/>
      <sheetName val="Subcon Deployed Road-Kushal"/>
      <sheetName val="BG Status - Insurances Status"/>
      <sheetName val="List of Machinery Deployed"/>
      <sheetName val="Plant production report"/>
      <sheetName val="Monthly planning"/>
      <sheetName val="Bulk Material Req."/>
      <sheetName val="Subcon Deployed Structure-Kusha"/>
      <sheetName val="Plant production report-J "/>
      <sheetName val="Major Activity Progress Kushal"/>
      <sheetName val="Bulk Material PO vs receive"/>
      <sheetName val="Bulk Material PO vs receive - J"/>
      <sheetName val="Comparative stataement of Qty"/>
      <sheetName val="Critical Activity"/>
      <sheetName val="Priority for project complete"/>
      <sheetName val="Obligation as per Contract"/>
      <sheetName val="Design work Monitoring"/>
      <sheetName val="aheived amount "/>
      <sheetName val="SAP DPR 24.10"/>
      <sheetName val="ScheduleH"/>
      <sheetName val="Physical Progress 31.10"/>
      <sheetName val="Structure 31.10"/>
      <sheetName val="Summary31.10"/>
      <sheetName val="PAVER MOVEMENT Lambra"/>
      <sheetName val="Plant Production"/>
      <sheetName val="Working Loss of Plant"/>
      <sheetName val="As per DPR PP vs DPR Site "/>
      <sheetName val="Lab Report"/>
      <sheetName val="Material Reconc."/>
      <sheetName val="Total Bulk Material Req. (2)"/>
      <sheetName val="Bulk Material PO vs receive (2)"/>
      <sheetName val="Bulk Material Req.-24.09.2017"/>
      <sheetName val="BG Exp 11.03.18 MA2"/>
      <sheetName val="IPC Summary - J (2)"/>
      <sheetName val="Wash Sand"/>
      <sheetName val="10 mm"/>
      <sheetName val="20 mm"/>
      <sheetName val="30 mm"/>
      <sheetName val="40 mm"/>
      <sheetName val="Cement PO-43"/>
      <sheetName val="GSB NAT"/>
      <sheetName val="GSB CRUS"/>
      <sheetName val="Flyash"/>
      <sheetName val="Bit VG 40"/>
      <sheetName val="RS 1"/>
      <sheetName val="SS 1"/>
      <sheetName val="08mm"/>
      <sheetName val="10mm"/>
      <sheetName val="12mm"/>
      <sheetName val="16mm"/>
      <sheetName val="20mm"/>
      <sheetName val="25mm"/>
      <sheetName val="32mm"/>
      <sheetName val="Dowel"/>
      <sheetName val="Tie"/>
      <sheetName val="BOQ Master"/>
      <sheetName val="road calculation"/>
      <sheetName val="Abutment Pile (2)"/>
      <sheetName val="Superstructure Concrete"/>
      <sheetName val="Abutment Pile Cap"/>
      <sheetName val="Abutment footing and shaft"/>
      <sheetName val="Dirt Wall"/>
      <sheetName val="Abutment Cap"/>
      <sheetName val="Pedestal (free Bearing)"/>
      <sheetName val="Pier Raft &amp; Wall LHS"/>
      <sheetName val="Pier Cap and Pedestal"/>
      <sheetName val="Girder Steel (24 mt.)- outer"/>
      <sheetName val="Deck Slab (2)"/>
      <sheetName val="Girder "/>
      <sheetName val="Cross Girder- End Diaphgram"/>
      <sheetName val="Cross Girder- Intermediate Diap"/>
      <sheetName val="Deck Slab"/>
      <sheetName val="Pier Pile Cap (1)"/>
      <sheetName val="Pier Pile Cap (2)"/>
      <sheetName val="Pier Pile (1)&amp;(2)"/>
      <sheetName val="Pier Shaft P1-3, P11, p12(1)"/>
      <sheetName val="Pier Shaft p4-p10 (2)"/>
      <sheetName val="Abutment Pile"/>
      <sheetName val="Measurement Sheet"/>
      <sheetName val=" Pillar Fixing"/>
      <sheetName val="MJB Measurement"/>
      <sheetName val="Measurement Sheet Shakil"/>
      <sheetName val="S&amp;T"/>
      <sheetName val="SUMMURY OF MB"/>
      <sheetName val="TASKRSRC (2)"/>
      <sheetName val="TARGET"/>
      <sheetName val="BASELINE"/>
      <sheetName val="월선수금"/>
      <sheetName val="Vcap1500"/>
      <sheetName val="Geneí¬_x0008_i_x0014_0."/>
      <sheetName val="70,/0s«_x0008_iÆø_x0003_í¬_x0008_i"/>
      <sheetName val="ConferenceCentre옰ʒ䄂ʒ鵠ʐ䄂ʒ閐̐䄂ʒ蕈̐"/>
      <sheetName val="WAL"/>
      <sheetName val="Inventry"/>
      <sheetName val="W&amp;S estimate"/>
      <sheetName val="ELEC (2)"/>
      <sheetName val="elec est"/>
      <sheetName val="elec data"/>
      <sheetName val="Conveyance1"/>
      <sheetName val="Civil SSR1"/>
      <sheetName val="Water Supply SSR"/>
      <sheetName val="input1"/>
      <sheetName val="C Data"/>
      <sheetName val="WS Abs"/>
      <sheetName val="Joinerrys"/>
      <sheetName val="WS data1"/>
      <sheetName val="Spec.Rep"/>
      <sheetName val="seign.p"/>
      <sheetName val="18-19 sheet"/>
      <sheetName val="**_x0000__x0000_"/>
      <sheetName val="_x0000__x0000__x0000__x0000__x0000__x0000__x0000__x0000_"/>
      <sheetName val="Geneí¬_x0008_i_x0000__x0000__x0014__x0000_0."/>
      <sheetName val="70_x0000_,/0_x0000_s«_x0008_i_x0000_Æø_x0003_í¬_x0008_i_x0000_"/>
      <sheetName val="4v 1.2"/>
      <sheetName val="3V 1.0"/>
      <sheetName val="Steel for Cc road"/>
      <sheetName val="2V 1.2"/>
      <sheetName val="2V 1.00"/>
      <sheetName val="1V 1.2"/>
      <sheetName val="2V0.6"/>
      <sheetName val="1V 1.0"/>
      <sheetName val="Sheet-16-17"/>
      <sheetName val="Sl cul(3.0)"/>
      <sheetName val="Sl cul(2.0)2"/>
      <sheetName val="Sl cul(2.0)3"/>
      <sheetName val="BT (2)"/>
      <sheetName val="Gen.abt -A"/>
      <sheetName val="Gen.abt -B"/>
      <sheetName val="BT data"/>
      <sheetName val="I.R.P"/>
      <sheetName val="open well"/>
      <sheetName val="ringwell"/>
      <sheetName val="bwell"/>
      <sheetName val="I_R_P"/>
      <sheetName val="open_well"/>
      <sheetName val="I_R_P1"/>
      <sheetName val="open_well1"/>
      <sheetName val="Road_Abst_"/>
      <sheetName val="CD_works_Abst_"/>
      <sheetName val="CC_drains_Abst_"/>
      <sheetName val="CD_works_detail_Est_"/>
      <sheetName val="CC_drains_detail_Est_"/>
      <sheetName val="Earth_work_Cal"/>
      <sheetName val="Earth_Volume"/>
      <sheetName val="General_Abst_"/>
      <sheetName val="CD_works_data"/>
      <sheetName val="Road_Abst_1"/>
      <sheetName val="CD_works_Abst_1"/>
      <sheetName val="CC_drains_Abst_1"/>
      <sheetName val="CD_works_detail_Est_1"/>
      <sheetName val="CC_drains_detail_Est_1"/>
      <sheetName val="Earth_work_Cal1"/>
      <sheetName val="Earth_Volume1"/>
      <sheetName val="General_Abst_1"/>
      <sheetName val="CD_works_data1"/>
      <sheetName val="Road Detail Est_"/>
      <sheetName val="carting earth"/>
      <sheetName val="DAT-CD "/>
      <sheetName val="Dat-Road "/>
      <sheetName val="600mm2R"/>
      <sheetName val="seiniorage"/>
      <sheetName val="1000mm3R"/>
      <sheetName val="CRR Works List"/>
      <sheetName val="User-Instructions"/>
      <sheetName val="INPUT-SHEET"/>
      <sheetName val="TRAFF-Count-ESAL-Cal"/>
      <sheetName val="SP-72 DESIGN"/>
      <sheetName val="SP-72-CHART"/>
      <sheetName val="Road-furniture"/>
      <sheetName val="MTC-ABS"/>
      <sheetName val="DATA-CD"/>
      <sheetName val="Mtc-data"/>
      <sheetName val="1v_600_PC"/>
      <sheetName val="1v_900_PC"/>
      <sheetName val="1v_1000_PC"/>
      <sheetName val="2v_600_PC"/>
      <sheetName val="2v_900_PC"/>
      <sheetName val="2v_1000_PC"/>
      <sheetName val="sc_1v_2m"/>
      <sheetName val="sc_1v_3m"/>
      <sheetName val="sc_2v_3m"/>
      <sheetName val="sc_2v_5m"/>
      <sheetName val="3v_600_RDVENTS"/>
      <sheetName val="Retaining-wall"/>
      <sheetName val="temp-ws"/>
      <sheetName val="MTC-Table"/>
      <sheetName val="Cd-qty-ws-temp"/>
      <sheetName val="Pro_B"/>
      <sheetName val="Pro_C"/>
      <sheetName val="mtc"/>
      <sheetName val="CCPD"/>
      <sheetName val="GABS"/>
      <sheetName val="ESTT_ROAD"/>
      <sheetName val="CDABS"/>
      <sheetName val="1v_750_PC "/>
      <sheetName val="3v_1000_PC"/>
      <sheetName val="Repairs to CD's"/>
      <sheetName val="ccwc1"/>
      <sheetName val="ccwc2"/>
      <sheetName val="Drain_plan"/>
      <sheetName val="sc_1v_1m"/>
      <sheetName val="sc_2v_2m"/>
      <sheetName val="sc_3v_3m"/>
      <sheetName val="sc_2v_4m"/>
      <sheetName val="sc_3v_4m"/>
      <sheetName val="sc_4v_4m"/>
      <sheetName val="sc_3v_5m"/>
      <sheetName val="sc_4v_5m"/>
      <sheetName val="sc_3v_8m"/>
      <sheetName val="3_RD_App_CC_WC"/>
      <sheetName val="Prote_wall"/>
      <sheetName val="EXS (2)"/>
      <sheetName val="EXS"/>
      <sheetName val="work list"/>
      <sheetName val="userinstructions"/>
      <sheetName val="traffic esal count"/>
      <sheetName val="sp72 design"/>
      <sheetName val="road furniture"/>
      <sheetName val="mtc abs"/>
      <sheetName val="mtc esti"/>
      <sheetName val="road furniture data"/>
      <sheetName val="1v 600 pc"/>
      <sheetName val="1v900 pc"/>
      <sheetName val="1v 1000pc"/>
      <sheetName val="2v 600 pc"/>
      <sheetName val="2v 900 pc"/>
      <sheetName val="2v 1000 pc"/>
      <sheetName val="sc 1v 2m"/>
      <sheetName val="sc 1v 3m"/>
      <sheetName val="sc 2v 3m"/>
      <sheetName val="sc 3v 5m"/>
      <sheetName val="3v 600 rdvents"/>
      <sheetName val="cc wc"/>
      <sheetName val="seignis"/>
      <sheetName val="schdule A"/>
      <sheetName val="temp work"/>
      <sheetName val="mtc table"/>
      <sheetName val="cd-qty-tem-wise"/>
      <sheetName val="ew_OG"/>
      <sheetName val="ms_10_mm"/>
      <sheetName val="ms_8_mm"/>
      <sheetName val="ms_6_mm"/>
      <sheetName val="ms_data"/>
      <sheetName val="DI_Weights"/>
      <sheetName val="Wt_of_HDPE"/>
      <sheetName val="hdpe_weights"/>
      <sheetName val="PVC_weights"/>
      <sheetName val="PSC_-pv"/>
      <sheetName val="ew_OG1"/>
      <sheetName val="ms_10_mm1"/>
      <sheetName val="ms_8_mm1"/>
      <sheetName val="ms_6_mm1"/>
      <sheetName val="ms_data1"/>
      <sheetName val="DI_Weights1"/>
      <sheetName val="Wt_of_HDPE1"/>
      <sheetName val="hdpe_weights1"/>
      <sheetName val="PVC_weights1"/>
      <sheetName val="PSC_-pv1"/>
      <sheetName val="Summary_of_Rates"/>
      <sheetName val="Basic_Approach"/>
      <sheetName val="Plant_&amp;__Machinery1"/>
      <sheetName val="Summary_of_Rates1"/>
      <sheetName val="Basic_Approach1"/>
      <sheetName val="Lookup"/>
      <sheetName val="Abbreviation"/>
      <sheetName val="Arrp data (3)"/>
      <sheetName val="est_"/>
      <sheetName val="_data_sheet_"/>
      <sheetName val="est_1"/>
      <sheetName val="_data_sheet_1"/>
      <sheetName val="cwaydata_(2)"/>
      <sheetName val="CDdata_(3)"/>
      <sheetName val="cwaydata_(2)1"/>
      <sheetName val="CDdata_(3)1"/>
      <sheetName val="lead_st"/>
      <sheetName val="Cover-MEstt_"/>
      <sheetName val="ABST(PART_B)_"/>
      <sheetName val="F6-Gnrl_Abstrt"/>
      <sheetName val="sub-data_-no_full"/>
      <sheetName val="Diff_stmnt_(2)"/>
      <sheetName val="Cover-MEstt_1"/>
      <sheetName val="ABST(PART_B)_1"/>
      <sheetName val="F6-Gnrl_Abstrt1"/>
      <sheetName val="Data_F8_BTR1"/>
      <sheetName val="sub-data_-no_full1"/>
      <sheetName val="Diff_stmnt_(2)1"/>
      <sheetName val="sectorwise"/>
      <sheetName val="revised note"/>
      <sheetName val="gen (2)"/>
      <sheetName val="Stabil WE "/>
      <sheetName val="Comparative (2)"/>
      <sheetName val="Gen.Abstract"/>
      <sheetName val="W E Conventional Method"/>
      <sheetName val="Con Mach Rates"/>
      <sheetName val="900 or 600 PC "/>
      <sheetName val="1000 PC"/>
      <sheetName val="2m SC "/>
      <sheetName val="protection wall "/>
      <sheetName val="RF"/>
      <sheetName val="Data Road corrected for APIIB"/>
      <sheetName val="Data CD "/>
      <sheetName val="Data Road safety"/>
      <sheetName val="Schedule-B"/>
      <sheetName val="72 columns format"/>
      <sheetName val=" Seignorage"/>
      <sheetName val="Note (F)"/>
      <sheetName val="RCC Pipes "/>
      <sheetName val="cold mix data"/>
      <sheetName val="F-6 (estt)"/>
      <sheetName val="Road furni"/>
      <sheetName val="Seigonarage"/>
      <sheetName val="DAE"/>
      <sheetName val="DAE (2)"/>
      <sheetName val="RSD"/>
      <sheetName val="DATA (Present)"/>
      <sheetName val="DATA (Approved OLD)"/>
      <sheetName val="External Estimate"/>
      <sheetName val="TS_memo"/>
      <sheetName val="Spn_report"/>
      <sheetName val="abs_road"/>
      <sheetName val="HP_DET_600"/>
      <sheetName val="HP_det"/>
      <sheetName val="HP_abs"/>
      <sheetName val="cc_drain_det_"/>
      <sheetName val="cc_drain_abstract"/>
      <sheetName val="CC_Pavement__det"/>
      <sheetName val="RT_wall"/>
      <sheetName val="Det__Ret"/>
      <sheetName val="Bed Class"/>
      <sheetName val="GF-1"/>
      <sheetName val="WINDOWS DATA"/>
      <sheetName val="WaterSupply"/>
      <sheetName val="WE SB Civ"/>
      <sheetName val="WE SB (W.S)"/>
      <sheetName val="W.E SB (ELE)"/>
      <sheetName val="W.E Dor"/>
      <sheetName val="W.E Dor (W.S)"/>
      <sheetName val="W.E Dor (ELE)"/>
      <sheetName val="W.E K&amp;D (ELE)"/>
      <sheetName val="W.E K &amp; D"/>
      <sheetName val="W.E K&amp;D(W.S)"/>
      <sheetName val="W.E prl Qtr"/>
      <sheetName val="W.E prl (W.S)"/>
      <sheetName val="W.E prl (ELE)"/>
      <sheetName val="W.E Staff Qtr"/>
      <sheetName val="W.E Staff Qtr (W.S)"/>
      <sheetName val="W.E 200 users"/>
      <sheetName val="W.E OHSR"/>
      <sheetName val="C.Wall Rough"/>
      <sheetName val="W.E G.Abst"/>
      <sheetName val="W.E Hill"/>
      <sheetName val="W.E Jungle "/>
      <sheetName val="W.E C data"/>
      <sheetName val="AB-01"/>
      <sheetName val="MB-01"/>
      <sheetName val="AB-02"/>
      <sheetName val="MB-02"/>
      <sheetName val="AB-03"/>
      <sheetName val="MB-03"/>
      <sheetName val="AB-04"/>
      <sheetName val="MB-04"/>
      <sheetName val="AB-05"/>
      <sheetName val="MB-05"/>
      <sheetName val="AB-06"/>
      <sheetName val="MB-06"/>
      <sheetName val="AB-07"/>
      <sheetName val="MB-07"/>
      <sheetName val="Analysis-Pav"/>
      <sheetName val="Annx A"/>
      <sheetName val="Business plan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row r="4">
          <cell r="G4" t="str">
            <v>Input Rate</v>
          </cell>
        </row>
        <row r="5">
          <cell r="D5">
            <v>137</v>
          </cell>
        </row>
        <row r="19">
          <cell r="D19">
            <v>156</v>
          </cell>
        </row>
      </sheetData>
      <sheetData sheetId="119" refreshError="1"/>
      <sheetData sheetId="120" refreshError="1"/>
      <sheetData sheetId="121" refreshError="1"/>
      <sheetData sheetId="122" refreshError="1">
        <row r="1">
          <cell r="A1" t="str">
            <v>TECNICAS REUNIDAS, S. A.</v>
          </cell>
        </row>
        <row r="4">
          <cell r="G4" t="str">
            <v>Input Rate</v>
          </cell>
        </row>
        <row r="13">
          <cell r="G13" t="str">
            <v>Input Rate</v>
          </cell>
        </row>
      </sheetData>
      <sheetData sheetId="123" refreshError="1">
        <row r="1">
          <cell r="A1" t="str">
            <v>TECNICAS REUNIDAS, S. A.</v>
          </cell>
        </row>
        <row r="47">
          <cell r="D47" t="str">
            <v>Input Rate</v>
          </cell>
        </row>
        <row r="51">
          <cell r="D51">
            <v>2400</v>
          </cell>
        </row>
        <row r="70">
          <cell r="D70" t="str">
            <v>Input Rate</v>
          </cell>
        </row>
        <row r="79">
          <cell r="D79" t="str">
            <v>Input Rate</v>
          </cell>
        </row>
        <row r="129">
          <cell r="D129">
            <v>27000</v>
          </cell>
        </row>
        <row r="130">
          <cell r="D130">
            <v>26000</v>
          </cell>
        </row>
      </sheetData>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refreshError="1"/>
      <sheetData sheetId="4058" refreshError="1"/>
      <sheetData sheetId="4059" refreshError="1"/>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refreshError="1"/>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refreshError="1"/>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refreshError="1"/>
      <sheetData sheetId="4123" refreshError="1"/>
      <sheetData sheetId="4124" refreshError="1"/>
      <sheetData sheetId="4125" refreshError="1"/>
      <sheetData sheetId="4126" refreshError="1"/>
      <sheetData sheetId="4127" refreshError="1"/>
      <sheetData sheetId="4128" refreshError="1"/>
      <sheetData sheetId="4129" refreshError="1"/>
      <sheetData sheetId="4130" refreshError="1"/>
      <sheetData sheetId="4131" refreshError="1"/>
      <sheetData sheetId="4132" refreshError="1"/>
      <sheetData sheetId="4133" refreshError="1"/>
      <sheetData sheetId="4134" refreshError="1"/>
      <sheetData sheetId="4135" refreshError="1"/>
      <sheetData sheetId="4136" refreshError="1"/>
      <sheetData sheetId="4137" refreshError="1"/>
      <sheetData sheetId="4138" refreshError="1"/>
      <sheetData sheetId="4139" refreshError="1"/>
      <sheetData sheetId="4140" refreshError="1"/>
      <sheetData sheetId="4141" refreshError="1"/>
      <sheetData sheetId="4142" refreshError="1"/>
      <sheetData sheetId="4143" refreshError="1"/>
      <sheetData sheetId="4144" refreshError="1"/>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efreshError="1"/>
      <sheetData sheetId="4156" refreshError="1"/>
      <sheetData sheetId="4157" refreshError="1"/>
      <sheetData sheetId="4158" refreshError="1"/>
      <sheetData sheetId="4159" refreshError="1"/>
      <sheetData sheetId="4160" refreshError="1"/>
      <sheetData sheetId="4161" refreshError="1"/>
      <sheetData sheetId="4162" refreshError="1"/>
      <sheetData sheetId="4163" refreshError="1"/>
      <sheetData sheetId="4164" refreshError="1"/>
      <sheetData sheetId="4165" refreshError="1"/>
      <sheetData sheetId="4166" refreshError="1"/>
      <sheetData sheetId="4167" refreshError="1"/>
      <sheetData sheetId="4168" refreshError="1"/>
      <sheetData sheetId="4169" refreshError="1"/>
      <sheetData sheetId="4170" refreshError="1"/>
      <sheetData sheetId="4171" refreshError="1"/>
      <sheetData sheetId="4172" refreshError="1"/>
      <sheetData sheetId="4173" refreshError="1"/>
      <sheetData sheetId="4174" refreshError="1"/>
      <sheetData sheetId="4175" refreshError="1"/>
      <sheetData sheetId="4176" refreshError="1"/>
      <sheetData sheetId="4177" refreshError="1"/>
      <sheetData sheetId="4178" refreshError="1"/>
      <sheetData sheetId="4179" refreshError="1"/>
      <sheetData sheetId="4180" refreshError="1"/>
      <sheetData sheetId="4181" refreshError="1"/>
      <sheetData sheetId="4182" refreshError="1"/>
      <sheetData sheetId="4183" refreshError="1"/>
      <sheetData sheetId="4184" refreshError="1"/>
      <sheetData sheetId="4185" refreshError="1"/>
      <sheetData sheetId="4186" refreshError="1"/>
      <sheetData sheetId="4187" refreshError="1"/>
      <sheetData sheetId="4188" refreshError="1"/>
      <sheetData sheetId="4189" refreshError="1"/>
      <sheetData sheetId="4190" refreshError="1"/>
      <sheetData sheetId="4191" refreshError="1"/>
      <sheetData sheetId="4192" refreshError="1"/>
      <sheetData sheetId="4193" refreshError="1"/>
      <sheetData sheetId="4194" refreshError="1"/>
      <sheetData sheetId="4195" refreshError="1"/>
      <sheetData sheetId="4196" refreshError="1"/>
      <sheetData sheetId="4197" refreshError="1"/>
      <sheetData sheetId="4198" refreshError="1"/>
      <sheetData sheetId="4199" refreshError="1"/>
      <sheetData sheetId="4200" refreshError="1"/>
      <sheetData sheetId="4201" refreshError="1"/>
      <sheetData sheetId="4202" refreshError="1"/>
      <sheetData sheetId="4203" refreshError="1"/>
      <sheetData sheetId="4204" refreshError="1"/>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efreshError="1"/>
      <sheetData sheetId="4318" refreshError="1"/>
      <sheetData sheetId="4319" refreshError="1"/>
      <sheetData sheetId="4320" refreshError="1"/>
      <sheetData sheetId="4321" refreshError="1"/>
      <sheetData sheetId="4322" refreshError="1"/>
      <sheetData sheetId="4323" refreshError="1"/>
      <sheetData sheetId="4324" refreshError="1"/>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refreshError="1"/>
      <sheetData sheetId="4337" refreshError="1"/>
      <sheetData sheetId="4338" refreshError="1"/>
      <sheetData sheetId="4339" refreshError="1"/>
      <sheetData sheetId="4340" refreshError="1"/>
      <sheetData sheetId="4341" refreshError="1"/>
      <sheetData sheetId="4342" refreshError="1"/>
      <sheetData sheetId="4343" refreshError="1"/>
      <sheetData sheetId="4344" refreshError="1"/>
      <sheetData sheetId="4345" refreshError="1"/>
      <sheetData sheetId="4346" refreshError="1"/>
      <sheetData sheetId="4347" refreshError="1"/>
      <sheetData sheetId="4348" refreshError="1"/>
      <sheetData sheetId="4349" refreshError="1"/>
      <sheetData sheetId="4350" refreshError="1"/>
      <sheetData sheetId="4351" refreshError="1"/>
      <sheetData sheetId="4352" refreshError="1"/>
      <sheetData sheetId="4353" refreshError="1"/>
      <sheetData sheetId="4354" refreshError="1"/>
      <sheetData sheetId="4355" refreshError="1"/>
      <sheetData sheetId="4356" refreshError="1"/>
      <sheetData sheetId="4357" refreshError="1"/>
      <sheetData sheetId="4358" refreshError="1"/>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refreshError="1"/>
      <sheetData sheetId="4375" refreshError="1"/>
      <sheetData sheetId="4376" refreshError="1"/>
      <sheetData sheetId="4377" refreshError="1"/>
      <sheetData sheetId="4378" refreshError="1"/>
      <sheetData sheetId="4379" refreshError="1"/>
      <sheetData sheetId="4380" refreshError="1"/>
      <sheetData sheetId="4381" refreshError="1"/>
      <sheetData sheetId="4382" refreshError="1"/>
      <sheetData sheetId="4383" refreshError="1"/>
      <sheetData sheetId="4384" refreshError="1"/>
      <sheetData sheetId="4385" refreshError="1"/>
      <sheetData sheetId="4386" refreshError="1"/>
      <sheetData sheetId="4387" refreshError="1"/>
      <sheetData sheetId="4388" refreshError="1"/>
      <sheetData sheetId="4389" refreshError="1"/>
      <sheetData sheetId="4390" refreshError="1"/>
      <sheetData sheetId="4391" refreshError="1"/>
      <sheetData sheetId="4392" refreshError="1"/>
      <sheetData sheetId="4393" refreshError="1"/>
      <sheetData sheetId="4394" refreshError="1"/>
      <sheetData sheetId="4395" refreshError="1"/>
      <sheetData sheetId="4396" refreshError="1"/>
      <sheetData sheetId="4397" refreshError="1"/>
      <sheetData sheetId="4398" refreshError="1"/>
      <sheetData sheetId="4399" refreshError="1"/>
      <sheetData sheetId="4400" refreshError="1"/>
      <sheetData sheetId="4401" refreshError="1"/>
      <sheetData sheetId="4402" refreshError="1"/>
      <sheetData sheetId="4403" refreshError="1"/>
      <sheetData sheetId="4404" refreshError="1"/>
      <sheetData sheetId="4405" refreshError="1"/>
      <sheetData sheetId="4406" refreshError="1"/>
      <sheetData sheetId="4407" refreshError="1"/>
      <sheetData sheetId="4408" refreshError="1"/>
      <sheetData sheetId="4409" refreshError="1"/>
      <sheetData sheetId="4410" refreshError="1"/>
      <sheetData sheetId="4411" refreshError="1"/>
      <sheetData sheetId="4412" refreshError="1"/>
      <sheetData sheetId="4413" refreshError="1"/>
      <sheetData sheetId="4414" refreshError="1"/>
      <sheetData sheetId="4415" refreshError="1"/>
      <sheetData sheetId="4416" refreshError="1"/>
      <sheetData sheetId="4417" refreshError="1"/>
      <sheetData sheetId="4418" refreshError="1"/>
      <sheetData sheetId="4419" refreshError="1"/>
      <sheetData sheetId="4420" refreshError="1"/>
      <sheetData sheetId="4421" refreshError="1"/>
      <sheetData sheetId="4422" refreshError="1"/>
      <sheetData sheetId="4423" refreshError="1"/>
      <sheetData sheetId="4424" refreshError="1"/>
      <sheetData sheetId="4425" refreshError="1"/>
      <sheetData sheetId="4426" refreshError="1"/>
      <sheetData sheetId="4427" refreshError="1"/>
      <sheetData sheetId="4428" refreshError="1"/>
      <sheetData sheetId="4429" refreshError="1"/>
      <sheetData sheetId="4430" refreshError="1"/>
      <sheetData sheetId="4431" refreshError="1"/>
      <sheetData sheetId="4432" refreshError="1"/>
      <sheetData sheetId="4433" refreshError="1"/>
      <sheetData sheetId="4434" refreshError="1"/>
      <sheetData sheetId="4435" refreshError="1"/>
      <sheetData sheetId="4436" refreshError="1"/>
      <sheetData sheetId="4437" refreshError="1"/>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 sheetId="4446" refreshError="1"/>
      <sheetData sheetId="4447" refreshError="1"/>
      <sheetData sheetId="4448" refreshError="1"/>
      <sheetData sheetId="4449" refreshError="1"/>
      <sheetData sheetId="4450" refreshError="1"/>
      <sheetData sheetId="4451" refreshError="1"/>
      <sheetData sheetId="4452" refreshError="1"/>
      <sheetData sheetId="4453" refreshError="1"/>
      <sheetData sheetId="4454" refreshError="1"/>
      <sheetData sheetId="4455" refreshError="1"/>
      <sheetData sheetId="4456" refreshError="1"/>
      <sheetData sheetId="4457" refreshError="1"/>
      <sheetData sheetId="4458" refreshError="1"/>
      <sheetData sheetId="4459" refreshError="1"/>
      <sheetData sheetId="4460" refreshError="1"/>
      <sheetData sheetId="4461" refreshError="1"/>
      <sheetData sheetId="4462" refreshError="1"/>
      <sheetData sheetId="4463" refreshError="1"/>
      <sheetData sheetId="4464" refreshError="1"/>
      <sheetData sheetId="4465" refreshError="1"/>
      <sheetData sheetId="4466" refreshError="1"/>
      <sheetData sheetId="4467" refreshError="1"/>
      <sheetData sheetId="4468" refreshError="1"/>
      <sheetData sheetId="4469" refreshError="1"/>
      <sheetData sheetId="4470" refreshError="1"/>
      <sheetData sheetId="4471" refreshError="1"/>
      <sheetData sheetId="4472" refreshError="1"/>
      <sheetData sheetId="4473" refreshError="1"/>
      <sheetData sheetId="4474" refreshError="1"/>
      <sheetData sheetId="4475" refreshError="1"/>
      <sheetData sheetId="4476" refreshError="1"/>
      <sheetData sheetId="4477" refreshError="1"/>
      <sheetData sheetId="4478" refreshError="1"/>
      <sheetData sheetId="4479" refreshError="1"/>
      <sheetData sheetId="4480" refreshError="1"/>
      <sheetData sheetId="4481" refreshError="1"/>
      <sheetData sheetId="4482" refreshError="1"/>
      <sheetData sheetId="4483" refreshError="1"/>
      <sheetData sheetId="4484" refreshError="1"/>
      <sheetData sheetId="4485" refreshError="1"/>
      <sheetData sheetId="4486" refreshError="1"/>
      <sheetData sheetId="4487" refreshError="1"/>
      <sheetData sheetId="4488" refreshError="1"/>
      <sheetData sheetId="4489" refreshError="1"/>
      <sheetData sheetId="4490" refreshError="1"/>
      <sheetData sheetId="4491" refreshError="1"/>
      <sheetData sheetId="4492" refreshError="1"/>
      <sheetData sheetId="4493" refreshError="1"/>
      <sheetData sheetId="4494" refreshError="1"/>
      <sheetData sheetId="4495" refreshError="1"/>
      <sheetData sheetId="4496" refreshError="1"/>
      <sheetData sheetId="4497" refreshError="1"/>
      <sheetData sheetId="4498" refreshError="1"/>
      <sheetData sheetId="4499" refreshError="1"/>
      <sheetData sheetId="4500" refreshError="1"/>
      <sheetData sheetId="4501" refreshError="1"/>
      <sheetData sheetId="4502" refreshError="1"/>
      <sheetData sheetId="4503" refreshError="1"/>
      <sheetData sheetId="4504" refreshError="1"/>
      <sheetData sheetId="4505" refreshError="1"/>
      <sheetData sheetId="4506" refreshError="1"/>
      <sheetData sheetId="4507" refreshError="1"/>
      <sheetData sheetId="4508" refreshError="1"/>
      <sheetData sheetId="4509" refreshError="1"/>
      <sheetData sheetId="4510" refreshError="1"/>
      <sheetData sheetId="4511" refreshError="1"/>
      <sheetData sheetId="4512" refreshError="1"/>
      <sheetData sheetId="4513" refreshError="1"/>
      <sheetData sheetId="4514" refreshError="1"/>
      <sheetData sheetId="4515" refreshError="1"/>
      <sheetData sheetId="4516" refreshError="1"/>
      <sheetData sheetId="4517" refreshError="1"/>
      <sheetData sheetId="4518" refreshError="1"/>
      <sheetData sheetId="4519" refreshError="1"/>
      <sheetData sheetId="4520" refreshError="1"/>
      <sheetData sheetId="4521" refreshError="1"/>
      <sheetData sheetId="4522" refreshError="1"/>
      <sheetData sheetId="4523" refreshError="1"/>
      <sheetData sheetId="4524" refreshError="1"/>
      <sheetData sheetId="4525" refreshError="1"/>
      <sheetData sheetId="4526" refreshError="1"/>
      <sheetData sheetId="4527" refreshError="1"/>
      <sheetData sheetId="4528" refreshError="1"/>
      <sheetData sheetId="4529" refreshError="1"/>
      <sheetData sheetId="4530" refreshError="1"/>
      <sheetData sheetId="4531" refreshError="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refreshError="1"/>
      <sheetData sheetId="4544" refreshError="1"/>
      <sheetData sheetId="4545" refreshError="1"/>
      <sheetData sheetId="4546" refreshError="1"/>
      <sheetData sheetId="4547" refreshError="1"/>
      <sheetData sheetId="4548" refreshError="1"/>
      <sheetData sheetId="4549" refreshError="1"/>
      <sheetData sheetId="4550" refreshError="1"/>
      <sheetData sheetId="4551" refreshError="1"/>
      <sheetData sheetId="4552" refreshError="1"/>
      <sheetData sheetId="4553" refreshError="1"/>
      <sheetData sheetId="4554" refreshError="1"/>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efreshError="1"/>
      <sheetData sheetId="4565" refreshError="1"/>
      <sheetData sheetId="4566" refreshError="1"/>
      <sheetData sheetId="4567" refreshError="1"/>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refreshError="1"/>
      <sheetData sheetId="4585" refreshError="1"/>
      <sheetData sheetId="4586" refreshError="1"/>
      <sheetData sheetId="4587" refreshError="1"/>
      <sheetData sheetId="4588" refreshError="1"/>
      <sheetData sheetId="4589" refreshError="1"/>
      <sheetData sheetId="4590" refreshError="1"/>
      <sheetData sheetId="4591" refreshError="1"/>
      <sheetData sheetId="4592" refreshError="1"/>
      <sheetData sheetId="4593" refreshError="1"/>
      <sheetData sheetId="4594" refreshError="1"/>
      <sheetData sheetId="4595" refreshError="1"/>
      <sheetData sheetId="4596" refreshError="1"/>
      <sheetData sheetId="4597" refreshError="1"/>
      <sheetData sheetId="4598" refreshError="1"/>
      <sheetData sheetId="4599" refreshError="1"/>
      <sheetData sheetId="4600" refreshError="1"/>
      <sheetData sheetId="4601" refreshError="1"/>
      <sheetData sheetId="4602" refreshError="1"/>
      <sheetData sheetId="4603" refreshError="1"/>
      <sheetData sheetId="4604" refreshError="1"/>
      <sheetData sheetId="4605" refreshError="1"/>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efreshError="1"/>
      <sheetData sheetId="4648" refreshError="1"/>
      <sheetData sheetId="4649" refreshError="1"/>
      <sheetData sheetId="4650" refreshError="1"/>
      <sheetData sheetId="4651" refreshError="1"/>
      <sheetData sheetId="4652" refreshError="1"/>
      <sheetData sheetId="4653" refreshError="1"/>
      <sheetData sheetId="4654" refreshError="1"/>
      <sheetData sheetId="4655" refreshError="1"/>
      <sheetData sheetId="4656" refreshError="1"/>
      <sheetData sheetId="4657" refreshError="1"/>
      <sheetData sheetId="4658" refreshError="1"/>
      <sheetData sheetId="4659" refreshError="1"/>
      <sheetData sheetId="4660" refreshError="1"/>
      <sheetData sheetId="4661" refreshError="1"/>
      <sheetData sheetId="4662" refreshError="1"/>
      <sheetData sheetId="4663" refreshError="1"/>
      <sheetData sheetId="4664" refreshError="1"/>
      <sheetData sheetId="4665" refreshError="1"/>
      <sheetData sheetId="4666" refreshError="1"/>
      <sheetData sheetId="4667" refreshError="1"/>
      <sheetData sheetId="4668" refreshError="1"/>
      <sheetData sheetId="4669" refreshError="1"/>
      <sheetData sheetId="4670" refreshError="1"/>
      <sheetData sheetId="4671" refreshError="1"/>
      <sheetData sheetId="4672" refreshError="1"/>
      <sheetData sheetId="4673" refreshError="1"/>
      <sheetData sheetId="4674" refreshError="1"/>
      <sheetData sheetId="4675" refreshError="1"/>
      <sheetData sheetId="4676" refreshError="1"/>
      <sheetData sheetId="4677" refreshError="1"/>
      <sheetData sheetId="4678" refreshError="1"/>
      <sheetData sheetId="4679" refreshError="1"/>
      <sheetData sheetId="4680" refreshError="1"/>
      <sheetData sheetId="4681" refreshError="1"/>
      <sheetData sheetId="4682" refreshError="1"/>
      <sheetData sheetId="4683" refreshError="1"/>
      <sheetData sheetId="4684" refreshError="1"/>
      <sheetData sheetId="4685" refreshError="1"/>
      <sheetData sheetId="4686" refreshError="1"/>
      <sheetData sheetId="4687" refreshError="1"/>
      <sheetData sheetId="4688" refreshError="1"/>
      <sheetData sheetId="4689" refreshError="1"/>
      <sheetData sheetId="4690" refreshError="1"/>
      <sheetData sheetId="4691" refreshError="1"/>
      <sheetData sheetId="4692" refreshError="1"/>
      <sheetData sheetId="4693" refreshError="1"/>
      <sheetData sheetId="4694" refreshError="1"/>
      <sheetData sheetId="4695" refreshError="1"/>
      <sheetData sheetId="4696" refreshError="1"/>
      <sheetData sheetId="4697" refreshError="1"/>
      <sheetData sheetId="4698" refreshError="1"/>
      <sheetData sheetId="4699" refreshError="1"/>
      <sheetData sheetId="4700" refreshError="1"/>
      <sheetData sheetId="4701" refreshError="1"/>
      <sheetData sheetId="4702" refreshError="1"/>
      <sheetData sheetId="4703" refreshError="1"/>
      <sheetData sheetId="4704" refreshError="1"/>
      <sheetData sheetId="4705" refreshError="1"/>
      <sheetData sheetId="4706" refreshError="1"/>
      <sheetData sheetId="4707" refreshError="1"/>
      <sheetData sheetId="4708" refreshError="1"/>
      <sheetData sheetId="4709" refreshError="1"/>
      <sheetData sheetId="4710" refreshError="1"/>
      <sheetData sheetId="4711" refreshError="1"/>
      <sheetData sheetId="4712" refreshError="1"/>
      <sheetData sheetId="4713" refreshError="1"/>
      <sheetData sheetId="4714" refreshError="1"/>
      <sheetData sheetId="4715" refreshError="1"/>
      <sheetData sheetId="4716" refreshError="1"/>
      <sheetData sheetId="4717" refreshError="1"/>
      <sheetData sheetId="4718" refreshError="1"/>
      <sheetData sheetId="4719" refreshError="1"/>
      <sheetData sheetId="4720" refreshError="1"/>
      <sheetData sheetId="4721" refreshError="1"/>
      <sheetData sheetId="4722" refreshError="1"/>
      <sheetData sheetId="4723" refreshError="1"/>
      <sheetData sheetId="4724" refreshError="1"/>
      <sheetData sheetId="4725" refreshError="1"/>
      <sheetData sheetId="4726" refreshError="1"/>
      <sheetData sheetId="4727" refreshError="1"/>
      <sheetData sheetId="4728" refreshError="1"/>
      <sheetData sheetId="4729" refreshError="1"/>
      <sheetData sheetId="4730" refreshError="1"/>
      <sheetData sheetId="4731" refreshError="1"/>
      <sheetData sheetId="4732" refreshError="1"/>
      <sheetData sheetId="4733" refreshError="1"/>
      <sheetData sheetId="4734" refreshError="1"/>
      <sheetData sheetId="4735" refreshError="1"/>
      <sheetData sheetId="4736" refreshError="1"/>
      <sheetData sheetId="4737" refreshError="1"/>
      <sheetData sheetId="4738" refreshError="1"/>
      <sheetData sheetId="4739" refreshError="1"/>
      <sheetData sheetId="4740" refreshError="1"/>
      <sheetData sheetId="4741" refreshError="1"/>
      <sheetData sheetId="4742" refreshError="1"/>
      <sheetData sheetId="4743" refreshError="1"/>
      <sheetData sheetId="4744" refreshError="1"/>
      <sheetData sheetId="4745" refreshError="1"/>
      <sheetData sheetId="4746" refreshError="1"/>
      <sheetData sheetId="4747" refreshError="1"/>
      <sheetData sheetId="4748" refreshError="1"/>
      <sheetData sheetId="4749" refreshError="1"/>
      <sheetData sheetId="4750" refreshError="1"/>
      <sheetData sheetId="4751" refreshError="1"/>
      <sheetData sheetId="4752" refreshError="1"/>
      <sheetData sheetId="4753" refreshError="1"/>
      <sheetData sheetId="4754" refreshError="1"/>
      <sheetData sheetId="4755" refreshError="1"/>
      <sheetData sheetId="4756" refreshError="1"/>
      <sheetData sheetId="4757" refreshError="1"/>
      <sheetData sheetId="4758" refreshError="1"/>
      <sheetData sheetId="4759" refreshError="1"/>
      <sheetData sheetId="4760" refreshError="1"/>
      <sheetData sheetId="4761" refreshError="1"/>
      <sheetData sheetId="4762" refreshError="1"/>
      <sheetData sheetId="4763" refreshError="1"/>
      <sheetData sheetId="4764" refreshError="1"/>
      <sheetData sheetId="4765" refreshError="1"/>
      <sheetData sheetId="4766" refreshError="1"/>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refreshError="1"/>
      <sheetData sheetId="4889" refreshError="1"/>
      <sheetData sheetId="4890" refreshError="1"/>
      <sheetData sheetId="4891" refreshError="1"/>
      <sheetData sheetId="4892" refreshError="1"/>
      <sheetData sheetId="4893" refreshError="1"/>
      <sheetData sheetId="4894" refreshError="1"/>
      <sheetData sheetId="4895" refreshError="1"/>
      <sheetData sheetId="4896" refreshError="1"/>
      <sheetData sheetId="4897" refreshError="1"/>
      <sheetData sheetId="4898" refreshError="1"/>
      <sheetData sheetId="4899" refreshError="1"/>
      <sheetData sheetId="4900" refreshError="1"/>
      <sheetData sheetId="4901" refreshError="1"/>
      <sheetData sheetId="4902" refreshError="1"/>
      <sheetData sheetId="4903" refreshError="1"/>
      <sheetData sheetId="4904" refreshError="1"/>
      <sheetData sheetId="4905" refreshError="1"/>
      <sheetData sheetId="4906" refreshError="1"/>
      <sheetData sheetId="4907" refreshError="1"/>
      <sheetData sheetId="4908" refreshError="1"/>
      <sheetData sheetId="4909" refreshError="1"/>
      <sheetData sheetId="4910" refreshError="1"/>
      <sheetData sheetId="4911" refreshError="1"/>
      <sheetData sheetId="4912" refreshError="1"/>
      <sheetData sheetId="4913" refreshError="1"/>
      <sheetData sheetId="4914" refreshError="1"/>
      <sheetData sheetId="4915" refreshError="1"/>
      <sheetData sheetId="4916" refreshError="1"/>
      <sheetData sheetId="4917" refreshError="1"/>
      <sheetData sheetId="4918" refreshError="1"/>
      <sheetData sheetId="4919" refreshError="1"/>
      <sheetData sheetId="4920" refreshError="1"/>
      <sheetData sheetId="4921" refreshError="1"/>
      <sheetData sheetId="4922" refreshError="1"/>
      <sheetData sheetId="4923" refreshError="1"/>
      <sheetData sheetId="4924" refreshError="1"/>
      <sheetData sheetId="4925" refreshError="1"/>
      <sheetData sheetId="4926" refreshError="1"/>
      <sheetData sheetId="4927" refreshError="1"/>
      <sheetData sheetId="4928" refreshError="1"/>
      <sheetData sheetId="4929" refreshError="1"/>
      <sheetData sheetId="4930" refreshError="1"/>
      <sheetData sheetId="4931" refreshError="1"/>
      <sheetData sheetId="4932" refreshError="1"/>
      <sheetData sheetId="4933" refreshError="1"/>
      <sheetData sheetId="4934" refreshError="1"/>
      <sheetData sheetId="4935" refreshError="1"/>
      <sheetData sheetId="4936" refreshError="1"/>
      <sheetData sheetId="4937" refreshError="1"/>
      <sheetData sheetId="4938" refreshError="1"/>
      <sheetData sheetId="4939" refreshError="1"/>
      <sheetData sheetId="4940" refreshError="1"/>
      <sheetData sheetId="4941" refreshError="1"/>
      <sheetData sheetId="4942" refreshError="1"/>
      <sheetData sheetId="4943" refreshError="1"/>
      <sheetData sheetId="4944" refreshError="1"/>
      <sheetData sheetId="4945" refreshError="1"/>
      <sheetData sheetId="4946" refreshError="1"/>
      <sheetData sheetId="4947" refreshError="1"/>
      <sheetData sheetId="4948" refreshError="1"/>
      <sheetData sheetId="4949" refreshError="1"/>
      <sheetData sheetId="4950" refreshError="1"/>
      <sheetData sheetId="4951" refreshError="1"/>
      <sheetData sheetId="4952" refreshError="1"/>
      <sheetData sheetId="4953" refreshError="1"/>
      <sheetData sheetId="4954" refreshError="1"/>
      <sheetData sheetId="4955" refreshError="1"/>
      <sheetData sheetId="4956" refreshError="1"/>
      <sheetData sheetId="4957" refreshError="1"/>
      <sheetData sheetId="4958" refreshError="1"/>
      <sheetData sheetId="4959" refreshError="1"/>
      <sheetData sheetId="4960" refreshError="1"/>
      <sheetData sheetId="4961" refreshError="1"/>
      <sheetData sheetId="4962" refreshError="1"/>
      <sheetData sheetId="4963" refreshError="1"/>
      <sheetData sheetId="4964" refreshError="1"/>
      <sheetData sheetId="4965" refreshError="1"/>
      <sheetData sheetId="4966" refreshError="1"/>
      <sheetData sheetId="4967" refreshError="1"/>
      <sheetData sheetId="4968" refreshError="1"/>
      <sheetData sheetId="4969" refreshError="1"/>
      <sheetData sheetId="4970" refreshError="1"/>
      <sheetData sheetId="4971" refreshError="1"/>
      <sheetData sheetId="4972" refreshError="1"/>
      <sheetData sheetId="4973" refreshError="1"/>
      <sheetData sheetId="4974" refreshError="1"/>
      <sheetData sheetId="4975" refreshError="1"/>
      <sheetData sheetId="4976" refreshError="1"/>
      <sheetData sheetId="4977" refreshError="1"/>
      <sheetData sheetId="4978" refreshError="1"/>
      <sheetData sheetId="4979" refreshError="1"/>
      <sheetData sheetId="4980" refreshError="1"/>
      <sheetData sheetId="4981" refreshError="1"/>
      <sheetData sheetId="4982" refreshError="1"/>
      <sheetData sheetId="4983" refreshError="1"/>
      <sheetData sheetId="4984" refreshError="1"/>
      <sheetData sheetId="4985" refreshError="1"/>
      <sheetData sheetId="4986" refreshError="1"/>
      <sheetData sheetId="4987" refreshError="1"/>
      <sheetData sheetId="4988" refreshError="1"/>
      <sheetData sheetId="4989" refreshError="1"/>
      <sheetData sheetId="4990" refreshError="1"/>
      <sheetData sheetId="4991" refreshError="1"/>
      <sheetData sheetId="4992" refreshError="1"/>
      <sheetData sheetId="4993" refreshError="1"/>
      <sheetData sheetId="4994" refreshError="1"/>
      <sheetData sheetId="4995" refreshError="1"/>
      <sheetData sheetId="4996" refreshError="1"/>
      <sheetData sheetId="4997" refreshError="1"/>
      <sheetData sheetId="4998" refreshError="1"/>
      <sheetData sheetId="4999" refreshError="1"/>
      <sheetData sheetId="5000" refreshError="1"/>
      <sheetData sheetId="5001" refreshError="1"/>
      <sheetData sheetId="5002" refreshError="1"/>
      <sheetData sheetId="5003" refreshError="1"/>
      <sheetData sheetId="5004" refreshError="1"/>
      <sheetData sheetId="5005" refreshError="1"/>
      <sheetData sheetId="5006" refreshError="1"/>
      <sheetData sheetId="5007" refreshError="1"/>
      <sheetData sheetId="5008" refreshError="1"/>
      <sheetData sheetId="5009" refreshError="1"/>
      <sheetData sheetId="5010" refreshError="1"/>
      <sheetData sheetId="5011" refreshError="1"/>
      <sheetData sheetId="5012" refreshError="1"/>
      <sheetData sheetId="5013" refreshError="1"/>
      <sheetData sheetId="5014" refreshError="1"/>
      <sheetData sheetId="5015" refreshError="1"/>
      <sheetData sheetId="5016" refreshError="1"/>
      <sheetData sheetId="5017" refreshError="1"/>
      <sheetData sheetId="5018" refreshError="1"/>
      <sheetData sheetId="5019" refreshError="1"/>
      <sheetData sheetId="5020" refreshError="1"/>
      <sheetData sheetId="5021" refreshError="1"/>
      <sheetData sheetId="5022" refreshError="1"/>
      <sheetData sheetId="5023" refreshError="1"/>
      <sheetData sheetId="5024" refreshError="1"/>
      <sheetData sheetId="5025" refreshError="1"/>
      <sheetData sheetId="5026" refreshError="1"/>
      <sheetData sheetId="5027" refreshError="1"/>
      <sheetData sheetId="5028" refreshError="1"/>
      <sheetData sheetId="5029" refreshError="1"/>
      <sheetData sheetId="5030" refreshError="1"/>
      <sheetData sheetId="5031" refreshError="1"/>
      <sheetData sheetId="5032" refreshError="1"/>
      <sheetData sheetId="5033" refreshError="1"/>
      <sheetData sheetId="5034" refreshError="1"/>
      <sheetData sheetId="5035" refreshError="1"/>
      <sheetData sheetId="5036" refreshError="1"/>
      <sheetData sheetId="5037" refreshError="1"/>
      <sheetData sheetId="5038" refreshError="1"/>
      <sheetData sheetId="5039" refreshError="1"/>
      <sheetData sheetId="5040" refreshError="1"/>
      <sheetData sheetId="5041" refreshError="1"/>
      <sheetData sheetId="5042" refreshError="1"/>
      <sheetData sheetId="5043" refreshError="1"/>
      <sheetData sheetId="5044" refreshError="1"/>
      <sheetData sheetId="5045" refreshError="1"/>
      <sheetData sheetId="5046" refreshError="1"/>
      <sheetData sheetId="5047" refreshError="1"/>
      <sheetData sheetId="5048" refreshError="1"/>
      <sheetData sheetId="5049" refreshError="1"/>
      <sheetData sheetId="5050" refreshError="1"/>
      <sheetData sheetId="5051" refreshError="1"/>
      <sheetData sheetId="5052" refreshError="1"/>
      <sheetData sheetId="5053" refreshError="1"/>
      <sheetData sheetId="5054" refreshError="1"/>
      <sheetData sheetId="5055" refreshError="1"/>
      <sheetData sheetId="5056" refreshError="1"/>
      <sheetData sheetId="5057" refreshError="1"/>
      <sheetData sheetId="5058" refreshError="1"/>
      <sheetData sheetId="5059" refreshError="1"/>
      <sheetData sheetId="5060" refreshError="1"/>
      <sheetData sheetId="5061" refreshError="1"/>
      <sheetData sheetId="5062" refreshError="1"/>
      <sheetData sheetId="5063" refreshError="1"/>
      <sheetData sheetId="5064" refreshError="1"/>
      <sheetData sheetId="5065" refreshError="1"/>
      <sheetData sheetId="5066" refreshError="1"/>
      <sheetData sheetId="5067" refreshError="1"/>
      <sheetData sheetId="5068" refreshError="1"/>
      <sheetData sheetId="5069" refreshError="1"/>
      <sheetData sheetId="5070" refreshError="1"/>
      <sheetData sheetId="5071" refreshError="1"/>
      <sheetData sheetId="5072" refreshError="1"/>
      <sheetData sheetId="5073" refreshError="1"/>
      <sheetData sheetId="5074" refreshError="1"/>
      <sheetData sheetId="5075" refreshError="1"/>
      <sheetData sheetId="5076" refreshError="1"/>
      <sheetData sheetId="5077" refreshError="1"/>
      <sheetData sheetId="5078" refreshError="1"/>
      <sheetData sheetId="5079" refreshError="1"/>
      <sheetData sheetId="5080" refreshError="1"/>
      <sheetData sheetId="5081" refreshError="1"/>
      <sheetData sheetId="5082" refreshError="1"/>
      <sheetData sheetId="5083" refreshError="1"/>
      <sheetData sheetId="5084" refreshError="1"/>
      <sheetData sheetId="5085" refreshError="1"/>
      <sheetData sheetId="5086" refreshError="1"/>
      <sheetData sheetId="5087" refreshError="1"/>
      <sheetData sheetId="5088" refreshError="1"/>
      <sheetData sheetId="5089" refreshError="1"/>
      <sheetData sheetId="5090" refreshError="1"/>
      <sheetData sheetId="5091" refreshError="1"/>
      <sheetData sheetId="5092" refreshError="1"/>
      <sheetData sheetId="5093" refreshError="1"/>
      <sheetData sheetId="5094" refreshError="1"/>
      <sheetData sheetId="5095" refreshError="1"/>
      <sheetData sheetId="5096" refreshError="1"/>
      <sheetData sheetId="5097" refreshError="1"/>
      <sheetData sheetId="5098" refreshError="1"/>
      <sheetData sheetId="5099" refreshError="1"/>
      <sheetData sheetId="5100" refreshError="1"/>
      <sheetData sheetId="5101" refreshError="1"/>
      <sheetData sheetId="5102" refreshError="1"/>
      <sheetData sheetId="5103" refreshError="1"/>
      <sheetData sheetId="5104" refreshError="1"/>
      <sheetData sheetId="5105" refreshError="1"/>
      <sheetData sheetId="5106" refreshError="1"/>
      <sheetData sheetId="5107" refreshError="1"/>
      <sheetData sheetId="5108" refreshError="1"/>
      <sheetData sheetId="5109" refreshError="1"/>
      <sheetData sheetId="5110" refreshError="1"/>
      <sheetData sheetId="5111" refreshError="1"/>
      <sheetData sheetId="5112" refreshError="1"/>
      <sheetData sheetId="5113" refreshError="1"/>
      <sheetData sheetId="5114" refreshError="1"/>
      <sheetData sheetId="5115" refreshError="1"/>
      <sheetData sheetId="5116" refreshError="1"/>
      <sheetData sheetId="5117" refreshError="1"/>
      <sheetData sheetId="5118" refreshError="1"/>
      <sheetData sheetId="5119" refreshError="1"/>
      <sheetData sheetId="5120" refreshError="1"/>
      <sheetData sheetId="5121" refreshError="1"/>
      <sheetData sheetId="5122" refreshError="1"/>
      <sheetData sheetId="5123" refreshError="1"/>
      <sheetData sheetId="5124" refreshError="1"/>
      <sheetData sheetId="5125" refreshError="1"/>
      <sheetData sheetId="5126" refreshError="1"/>
      <sheetData sheetId="5127" refreshError="1"/>
      <sheetData sheetId="5128" refreshError="1"/>
      <sheetData sheetId="5129" refreshError="1"/>
      <sheetData sheetId="5130" refreshError="1"/>
      <sheetData sheetId="5131" refreshError="1"/>
      <sheetData sheetId="5132" refreshError="1"/>
      <sheetData sheetId="5133" refreshError="1"/>
      <sheetData sheetId="5134" refreshError="1"/>
      <sheetData sheetId="5135" refreshError="1"/>
      <sheetData sheetId="5136" refreshError="1"/>
      <sheetData sheetId="5137" refreshError="1"/>
      <sheetData sheetId="5138" refreshError="1"/>
      <sheetData sheetId="5139" refreshError="1"/>
      <sheetData sheetId="5140" refreshError="1"/>
      <sheetData sheetId="5141" refreshError="1"/>
      <sheetData sheetId="5142" refreshError="1"/>
      <sheetData sheetId="5143" refreshError="1"/>
      <sheetData sheetId="5144" refreshError="1"/>
      <sheetData sheetId="5145" refreshError="1"/>
      <sheetData sheetId="5146" refreshError="1"/>
      <sheetData sheetId="5147" refreshError="1"/>
      <sheetData sheetId="5148" refreshError="1"/>
      <sheetData sheetId="5149" refreshError="1"/>
      <sheetData sheetId="5150" refreshError="1"/>
      <sheetData sheetId="5151" refreshError="1"/>
      <sheetData sheetId="5152" refreshError="1"/>
      <sheetData sheetId="5153" refreshError="1"/>
      <sheetData sheetId="5154" refreshError="1"/>
      <sheetData sheetId="5155" refreshError="1"/>
      <sheetData sheetId="5156" refreshError="1"/>
      <sheetData sheetId="5157" refreshError="1"/>
      <sheetData sheetId="5158" refreshError="1"/>
      <sheetData sheetId="5159" refreshError="1"/>
      <sheetData sheetId="5160" refreshError="1"/>
      <sheetData sheetId="5161" refreshError="1"/>
      <sheetData sheetId="5162" refreshError="1"/>
      <sheetData sheetId="5163" refreshError="1"/>
      <sheetData sheetId="5164" refreshError="1"/>
      <sheetData sheetId="5165" refreshError="1"/>
      <sheetData sheetId="5166" refreshError="1"/>
      <sheetData sheetId="5167" refreshError="1"/>
      <sheetData sheetId="5168" refreshError="1"/>
      <sheetData sheetId="5169" refreshError="1"/>
      <sheetData sheetId="5170" refreshError="1"/>
      <sheetData sheetId="5171" refreshError="1"/>
      <sheetData sheetId="5172" refreshError="1"/>
      <sheetData sheetId="5173" refreshError="1"/>
      <sheetData sheetId="5174" refreshError="1"/>
      <sheetData sheetId="5175" refreshError="1"/>
      <sheetData sheetId="5176" refreshError="1"/>
      <sheetData sheetId="5177" refreshError="1"/>
      <sheetData sheetId="5178" refreshError="1"/>
      <sheetData sheetId="5179" refreshError="1"/>
      <sheetData sheetId="5180" refreshError="1"/>
      <sheetData sheetId="5181" refreshError="1"/>
      <sheetData sheetId="5182" refreshError="1"/>
      <sheetData sheetId="5183" refreshError="1"/>
      <sheetData sheetId="5184" refreshError="1"/>
      <sheetData sheetId="5185" refreshError="1"/>
      <sheetData sheetId="5186" refreshError="1"/>
      <sheetData sheetId="5187" refreshError="1"/>
      <sheetData sheetId="5188" refreshError="1"/>
      <sheetData sheetId="5189" refreshError="1"/>
      <sheetData sheetId="5190" refreshError="1"/>
      <sheetData sheetId="5191" refreshError="1"/>
      <sheetData sheetId="5192" refreshError="1"/>
      <sheetData sheetId="5193" refreshError="1"/>
      <sheetData sheetId="5194" refreshError="1"/>
      <sheetData sheetId="5195" refreshError="1"/>
      <sheetData sheetId="5196" refreshError="1"/>
      <sheetData sheetId="5197" refreshError="1"/>
      <sheetData sheetId="5198" refreshError="1"/>
      <sheetData sheetId="5199" refreshError="1"/>
      <sheetData sheetId="5200" refreshError="1"/>
      <sheetData sheetId="5201" refreshError="1"/>
      <sheetData sheetId="5202" refreshError="1"/>
      <sheetData sheetId="5203" refreshError="1"/>
      <sheetData sheetId="5204" refreshError="1"/>
      <sheetData sheetId="5205" refreshError="1"/>
      <sheetData sheetId="5206" refreshError="1"/>
      <sheetData sheetId="5207" refreshError="1"/>
      <sheetData sheetId="5208" refreshError="1"/>
      <sheetData sheetId="5209" refreshError="1"/>
      <sheetData sheetId="5210" refreshError="1"/>
      <sheetData sheetId="5211" refreshError="1"/>
      <sheetData sheetId="5212" refreshError="1"/>
      <sheetData sheetId="5213" refreshError="1"/>
      <sheetData sheetId="5214" refreshError="1"/>
      <sheetData sheetId="5215" refreshError="1"/>
      <sheetData sheetId="5216" refreshError="1"/>
      <sheetData sheetId="5217" refreshError="1"/>
      <sheetData sheetId="5218" refreshError="1"/>
      <sheetData sheetId="5219" refreshError="1"/>
      <sheetData sheetId="5220" refreshError="1"/>
      <sheetData sheetId="5221" refreshError="1"/>
      <sheetData sheetId="5222" refreshError="1"/>
      <sheetData sheetId="5223" refreshError="1"/>
      <sheetData sheetId="5224" refreshError="1"/>
      <sheetData sheetId="5225" refreshError="1"/>
      <sheetData sheetId="5226" refreshError="1"/>
      <sheetData sheetId="5227" refreshError="1"/>
      <sheetData sheetId="5228" refreshError="1"/>
      <sheetData sheetId="5229" refreshError="1"/>
      <sheetData sheetId="5230" refreshError="1"/>
      <sheetData sheetId="5231" refreshError="1"/>
      <sheetData sheetId="5232" refreshError="1"/>
      <sheetData sheetId="5233" refreshError="1"/>
      <sheetData sheetId="5234" refreshError="1"/>
      <sheetData sheetId="5235" refreshError="1"/>
      <sheetData sheetId="5236" refreshError="1"/>
      <sheetData sheetId="5237" refreshError="1"/>
      <sheetData sheetId="5238" refreshError="1"/>
      <sheetData sheetId="5239" refreshError="1"/>
      <sheetData sheetId="5240" refreshError="1"/>
      <sheetData sheetId="5241" refreshError="1"/>
      <sheetData sheetId="5242" refreshError="1"/>
      <sheetData sheetId="5243" refreshError="1"/>
      <sheetData sheetId="5244" refreshError="1"/>
      <sheetData sheetId="5245" refreshError="1"/>
      <sheetData sheetId="5246" refreshError="1"/>
      <sheetData sheetId="5247" refreshError="1"/>
      <sheetData sheetId="5248" refreshError="1"/>
      <sheetData sheetId="5249" refreshError="1"/>
      <sheetData sheetId="5250" refreshError="1"/>
      <sheetData sheetId="5251" refreshError="1"/>
      <sheetData sheetId="5252" refreshError="1"/>
      <sheetData sheetId="5253" refreshError="1"/>
      <sheetData sheetId="5254" refreshError="1"/>
      <sheetData sheetId="5255" refreshError="1"/>
      <sheetData sheetId="5256" refreshError="1"/>
      <sheetData sheetId="5257" refreshError="1"/>
      <sheetData sheetId="5258" refreshError="1"/>
      <sheetData sheetId="5259" refreshError="1"/>
      <sheetData sheetId="5260" refreshError="1"/>
      <sheetData sheetId="5261" refreshError="1"/>
      <sheetData sheetId="5262" refreshError="1"/>
      <sheetData sheetId="5263" refreshError="1"/>
      <sheetData sheetId="5264" refreshError="1"/>
      <sheetData sheetId="5265" refreshError="1"/>
      <sheetData sheetId="5266" refreshError="1"/>
      <sheetData sheetId="5267" refreshError="1"/>
      <sheetData sheetId="5268" refreshError="1"/>
      <sheetData sheetId="5269" refreshError="1"/>
      <sheetData sheetId="5270" refreshError="1"/>
      <sheetData sheetId="5271" refreshError="1"/>
      <sheetData sheetId="5272" refreshError="1"/>
      <sheetData sheetId="5273" refreshError="1"/>
      <sheetData sheetId="5274" refreshError="1"/>
      <sheetData sheetId="5275" refreshError="1"/>
      <sheetData sheetId="5276" refreshError="1"/>
      <sheetData sheetId="5277" refreshError="1"/>
      <sheetData sheetId="5278" refreshError="1"/>
      <sheetData sheetId="5279" refreshError="1"/>
      <sheetData sheetId="5280" refreshError="1"/>
      <sheetData sheetId="5281" refreshError="1"/>
      <sheetData sheetId="5282" refreshError="1"/>
      <sheetData sheetId="5283" refreshError="1"/>
      <sheetData sheetId="5284" refreshError="1"/>
      <sheetData sheetId="5285" refreshError="1"/>
      <sheetData sheetId="5286" refreshError="1"/>
      <sheetData sheetId="5287" refreshError="1"/>
      <sheetData sheetId="5288" refreshError="1"/>
      <sheetData sheetId="5289" refreshError="1"/>
      <sheetData sheetId="5290" refreshError="1"/>
      <sheetData sheetId="5291" refreshError="1"/>
      <sheetData sheetId="5292" refreshError="1"/>
      <sheetData sheetId="5293" refreshError="1"/>
      <sheetData sheetId="5294" refreshError="1"/>
      <sheetData sheetId="5295" refreshError="1"/>
      <sheetData sheetId="5296" refreshError="1"/>
      <sheetData sheetId="5297" refreshError="1"/>
      <sheetData sheetId="5298" refreshError="1"/>
      <sheetData sheetId="5299" refreshError="1"/>
      <sheetData sheetId="5300" refreshError="1"/>
      <sheetData sheetId="5301" refreshError="1"/>
      <sheetData sheetId="5302" refreshError="1"/>
      <sheetData sheetId="5303" refreshError="1"/>
      <sheetData sheetId="5304" refreshError="1"/>
      <sheetData sheetId="5305" refreshError="1"/>
      <sheetData sheetId="5306" refreshError="1"/>
      <sheetData sheetId="5307" refreshError="1"/>
      <sheetData sheetId="5308" refreshError="1"/>
      <sheetData sheetId="5309" refreshError="1"/>
      <sheetData sheetId="5310" refreshError="1"/>
      <sheetData sheetId="5311" refreshError="1"/>
      <sheetData sheetId="5312" refreshError="1"/>
      <sheetData sheetId="5313" refreshError="1"/>
      <sheetData sheetId="5314" refreshError="1"/>
      <sheetData sheetId="5315" refreshError="1"/>
      <sheetData sheetId="5316" refreshError="1"/>
      <sheetData sheetId="5317" refreshError="1"/>
      <sheetData sheetId="5318" refreshError="1"/>
      <sheetData sheetId="5319" refreshError="1"/>
      <sheetData sheetId="5320" refreshError="1"/>
      <sheetData sheetId="5321" refreshError="1"/>
      <sheetData sheetId="5322" refreshError="1"/>
      <sheetData sheetId="5323" refreshError="1"/>
      <sheetData sheetId="5324" refreshError="1"/>
      <sheetData sheetId="5325" refreshError="1"/>
      <sheetData sheetId="5326" refreshError="1"/>
      <sheetData sheetId="5327" refreshError="1"/>
      <sheetData sheetId="5328" refreshError="1"/>
      <sheetData sheetId="5329" refreshError="1"/>
      <sheetData sheetId="5330" refreshError="1"/>
      <sheetData sheetId="5331" refreshError="1"/>
      <sheetData sheetId="5332" refreshError="1"/>
      <sheetData sheetId="5333" refreshError="1"/>
      <sheetData sheetId="5334" refreshError="1"/>
      <sheetData sheetId="5335" refreshError="1"/>
      <sheetData sheetId="5336" refreshError="1"/>
      <sheetData sheetId="5337" refreshError="1"/>
      <sheetData sheetId="5338" refreshError="1"/>
      <sheetData sheetId="5339" refreshError="1"/>
      <sheetData sheetId="5340" refreshError="1"/>
      <sheetData sheetId="5341" refreshError="1"/>
      <sheetData sheetId="5342" refreshError="1"/>
      <sheetData sheetId="5343" refreshError="1"/>
      <sheetData sheetId="5344" refreshError="1"/>
      <sheetData sheetId="5345" refreshError="1"/>
      <sheetData sheetId="5346" refreshError="1"/>
      <sheetData sheetId="5347" refreshError="1"/>
      <sheetData sheetId="5348" refreshError="1"/>
      <sheetData sheetId="5349" refreshError="1"/>
      <sheetData sheetId="5350" refreshError="1"/>
      <sheetData sheetId="5351" refreshError="1"/>
      <sheetData sheetId="5352" refreshError="1"/>
      <sheetData sheetId="5353" refreshError="1"/>
      <sheetData sheetId="5354" refreshError="1"/>
      <sheetData sheetId="5355" refreshError="1"/>
      <sheetData sheetId="5356" refreshError="1"/>
      <sheetData sheetId="5357" refreshError="1"/>
      <sheetData sheetId="5358" refreshError="1"/>
      <sheetData sheetId="5359" refreshError="1"/>
      <sheetData sheetId="5360" refreshError="1"/>
      <sheetData sheetId="5361" refreshError="1"/>
      <sheetData sheetId="5362" refreshError="1"/>
      <sheetData sheetId="5363" refreshError="1"/>
      <sheetData sheetId="5364" refreshError="1"/>
      <sheetData sheetId="5365" refreshError="1"/>
      <sheetData sheetId="5366" refreshError="1"/>
      <sheetData sheetId="5367" refreshError="1"/>
      <sheetData sheetId="5368" refreshError="1"/>
      <sheetData sheetId="5369" refreshError="1"/>
      <sheetData sheetId="5370" refreshError="1"/>
      <sheetData sheetId="5371" refreshError="1"/>
      <sheetData sheetId="5372" refreshError="1"/>
      <sheetData sheetId="5373" refreshError="1"/>
      <sheetData sheetId="5374" refreshError="1"/>
      <sheetData sheetId="5375" refreshError="1"/>
      <sheetData sheetId="5376" refreshError="1"/>
      <sheetData sheetId="5377" refreshError="1"/>
      <sheetData sheetId="5378" refreshError="1"/>
      <sheetData sheetId="5379" refreshError="1"/>
      <sheetData sheetId="5380" refreshError="1"/>
      <sheetData sheetId="5381" refreshError="1"/>
      <sheetData sheetId="5382" refreshError="1"/>
      <sheetData sheetId="5383" refreshError="1"/>
      <sheetData sheetId="5384" refreshError="1"/>
      <sheetData sheetId="5385" refreshError="1"/>
      <sheetData sheetId="5386" refreshError="1"/>
      <sheetData sheetId="5387" refreshError="1"/>
      <sheetData sheetId="5388" refreshError="1"/>
      <sheetData sheetId="5389" refreshError="1"/>
      <sheetData sheetId="5390" refreshError="1"/>
      <sheetData sheetId="5391" refreshError="1"/>
      <sheetData sheetId="5392" refreshError="1"/>
      <sheetData sheetId="5393" refreshError="1"/>
      <sheetData sheetId="5394" refreshError="1"/>
      <sheetData sheetId="5395" refreshError="1"/>
      <sheetData sheetId="5396" refreshError="1"/>
      <sheetData sheetId="5397" refreshError="1"/>
      <sheetData sheetId="5398" refreshError="1"/>
      <sheetData sheetId="5399" refreshError="1"/>
      <sheetData sheetId="5400" refreshError="1"/>
      <sheetData sheetId="5401" refreshError="1"/>
      <sheetData sheetId="5402" refreshError="1"/>
      <sheetData sheetId="5403" refreshError="1"/>
      <sheetData sheetId="5404" refreshError="1"/>
      <sheetData sheetId="5405" refreshError="1"/>
      <sheetData sheetId="5406" refreshError="1"/>
      <sheetData sheetId="5407" refreshError="1"/>
      <sheetData sheetId="5408" refreshError="1"/>
      <sheetData sheetId="5409" refreshError="1"/>
      <sheetData sheetId="5410" refreshError="1"/>
      <sheetData sheetId="5411" refreshError="1"/>
      <sheetData sheetId="5412" refreshError="1"/>
      <sheetData sheetId="5413" refreshError="1"/>
      <sheetData sheetId="5414" refreshError="1"/>
      <sheetData sheetId="5415" refreshError="1"/>
      <sheetData sheetId="5416" refreshError="1"/>
      <sheetData sheetId="5417" refreshError="1"/>
      <sheetData sheetId="5418" refreshError="1"/>
      <sheetData sheetId="5419" refreshError="1"/>
      <sheetData sheetId="5420" refreshError="1"/>
      <sheetData sheetId="5421" refreshError="1"/>
      <sheetData sheetId="5422" refreshError="1"/>
      <sheetData sheetId="5423" refreshError="1"/>
      <sheetData sheetId="5424" refreshError="1"/>
      <sheetData sheetId="5425" refreshError="1"/>
      <sheetData sheetId="5426" refreshError="1"/>
      <sheetData sheetId="5427" refreshError="1"/>
      <sheetData sheetId="5428" refreshError="1"/>
      <sheetData sheetId="5429" refreshError="1"/>
      <sheetData sheetId="5430" refreshError="1"/>
      <sheetData sheetId="5431" refreshError="1"/>
      <sheetData sheetId="5432" refreshError="1"/>
      <sheetData sheetId="5433" refreshError="1"/>
      <sheetData sheetId="5434" refreshError="1"/>
      <sheetData sheetId="5435" refreshError="1"/>
      <sheetData sheetId="5436" refreshError="1"/>
      <sheetData sheetId="5437" refreshError="1"/>
      <sheetData sheetId="5438" refreshError="1"/>
      <sheetData sheetId="5439" refreshError="1"/>
      <sheetData sheetId="5440" refreshError="1"/>
      <sheetData sheetId="5441" refreshError="1"/>
      <sheetData sheetId="5442" refreshError="1"/>
      <sheetData sheetId="5443" refreshError="1"/>
      <sheetData sheetId="5444" refreshError="1"/>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refreshError="1"/>
      <sheetData sheetId="5457" refreshError="1"/>
      <sheetData sheetId="5458" refreshError="1"/>
      <sheetData sheetId="5459" refreshError="1"/>
      <sheetData sheetId="5460" refreshError="1"/>
      <sheetData sheetId="5461" refreshError="1"/>
      <sheetData sheetId="5462" refreshError="1"/>
      <sheetData sheetId="5463" refreshError="1"/>
      <sheetData sheetId="5464" refreshError="1"/>
      <sheetData sheetId="5465" refreshError="1"/>
      <sheetData sheetId="5466" refreshError="1"/>
      <sheetData sheetId="5467" refreshError="1"/>
      <sheetData sheetId="5468" refreshError="1"/>
      <sheetData sheetId="5469" refreshError="1"/>
      <sheetData sheetId="5470" refreshError="1"/>
      <sheetData sheetId="5471" refreshError="1"/>
      <sheetData sheetId="5472" refreshError="1"/>
      <sheetData sheetId="5473" refreshError="1"/>
      <sheetData sheetId="5474" refreshError="1"/>
      <sheetData sheetId="5475" refreshError="1"/>
      <sheetData sheetId="5476" refreshError="1"/>
      <sheetData sheetId="5477" refreshError="1"/>
      <sheetData sheetId="5478" refreshError="1"/>
      <sheetData sheetId="5479" refreshError="1"/>
      <sheetData sheetId="5480" refreshError="1"/>
      <sheetData sheetId="5481" refreshError="1"/>
      <sheetData sheetId="5482" refreshError="1"/>
      <sheetData sheetId="5483" refreshError="1"/>
      <sheetData sheetId="5484" refreshError="1"/>
      <sheetData sheetId="5485" refreshError="1"/>
      <sheetData sheetId="5486" refreshError="1"/>
      <sheetData sheetId="5487" refreshError="1"/>
      <sheetData sheetId="5488" refreshError="1"/>
      <sheetData sheetId="5489" refreshError="1"/>
      <sheetData sheetId="5490" refreshError="1"/>
      <sheetData sheetId="5491" refreshError="1"/>
      <sheetData sheetId="5492" refreshError="1"/>
      <sheetData sheetId="5493" refreshError="1"/>
      <sheetData sheetId="5494" refreshError="1"/>
      <sheetData sheetId="5495" refreshError="1"/>
      <sheetData sheetId="5496" refreshError="1"/>
      <sheetData sheetId="5497" refreshError="1"/>
      <sheetData sheetId="5498" refreshError="1"/>
      <sheetData sheetId="5499" refreshError="1"/>
      <sheetData sheetId="5500" refreshError="1"/>
      <sheetData sheetId="5501" refreshError="1"/>
      <sheetData sheetId="5502" refreshError="1"/>
      <sheetData sheetId="5503" refreshError="1"/>
      <sheetData sheetId="5504" refreshError="1"/>
      <sheetData sheetId="5505" refreshError="1"/>
      <sheetData sheetId="5506" refreshError="1"/>
      <sheetData sheetId="5507" refreshError="1"/>
      <sheetData sheetId="5508" refreshError="1"/>
      <sheetData sheetId="5509" refreshError="1"/>
      <sheetData sheetId="5510" refreshError="1"/>
      <sheetData sheetId="5511" refreshError="1"/>
      <sheetData sheetId="5512" refreshError="1"/>
      <sheetData sheetId="5513" refreshError="1"/>
      <sheetData sheetId="5514" refreshError="1"/>
      <sheetData sheetId="5515" refreshError="1"/>
      <sheetData sheetId="5516" refreshError="1"/>
      <sheetData sheetId="5517" refreshError="1"/>
      <sheetData sheetId="5518" refreshError="1"/>
      <sheetData sheetId="5519" refreshError="1"/>
      <sheetData sheetId="5520" refreshError="1"/>
      <sheetData sheetId="5521" refreshError="1"/>
      <sheetData sheetId="5522" refreshError="1"/>
      <sheetData sheetId="5523" refreshError="1"/>
      <sheetData sheetId="5524" refreshError="1"/>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refreshError="1"/>
      <sheetData sheetId="5535" refreshError="1"/>
      <sheetData sheetId="5536" refreshError="1"/>
      <sheetData sheetId="5537" refreshError="1"/>
      <sheetData sheetId="5538" refreshError="1"/>
      <sheetData sheetId="5539" refreshError="1"/>
      <sheetData sheetId="5540" refreshError="1"/>
      <sheetData sheetId="5541" refreshError="1"/>
      <sheetData sheetId="5542" refreshError="1"/>
      <sheetData sheetId="5543" refreshError="1"/>
      <sheetData sheetId="5544" refreshError="1"/>
      <sheetData sheetId="5545" refreshError="1"/>
      <sheetData sheetId="5546" refreshError="1"/>
      <sheetData sheetId="5547" refreshError="1"/>
      <sheetData sheetId="5548" refreshError="1"/>
      <sheetData sheetId="5549" refreshError="1"/>
      <sheetData sheetId="5550" refreshError="1"/>
      <sheetData sheetId="5551" refreshError="1"/>
      <sheetData sheetId="5552" refreshError="1"/>
      <sheetData sheetId="5553" refreshError="1"/>
      <sheetData sheetId="5554" refreshError="1"/>
      <sheetData sheetId="5555" refreshError="1"/>
      <sheetData sheetId="5556" refreshError="1"/>
      <sheetData sheetId="5557" refreshError="1"/>
      <sheetData sheetId="5558" refreshError="1"/>
      <sheetData sheetId="5559" refreshError="1"/>
      <sheetData sheetId="5560" refreshError="1"/>
      <sheetData sheetId="5561" refreshError="1"/>
      <sheetData sheetId="5562" refreshError="1"/>
      <sheetData sheetId="5563" refreshError="1"/>
      <sheetData sheetId="5564" refreshError="1"/>
      <sheetData sheetId="5565" refreshError="1"/>
      <sheetData sheetId="5566" refreshError="1"/>
      <sheetData sheetId="5567" refreshError="1"/>
      <sheetData sheetId="5568" refreshError="1"/>
      <sheetData sheetId="5569" refreshError="1"/>
      <sheetData sheetId="5570" refreshError="1"/>
      <sheetData sheetId="5571" refreshError="1"/>
      <sheetData sheetId="5572" refreshError="1"/>
      <sheetData sheetId="5573" refreshError="1"/>
      <sheetData sheetId="5574" refreshError="1"/>
      <sheetData sheetId="5575" refreshError="1"/>
      <sheetData sheetId="5576" refreshError="1"/>
      <sheetData sheetId="5577" refreshError="1"/>
      <sheetData sheetId="5578" refreshError="1"/>
      <sheetData sheetId="5579" refreshError="1"/>
      <sheetData sheetId="5580" refreshError="1"/>
      <sheetData sheetId="5581" refreshError="1"/>
      <sheetData sheetId="5582" refreshError="1"/>
      <sheetData sheetId="5583" refreshError="1"/>
      <sheetData sheetId="5584" refreshError="1"/>
      <sheetData sheetId="5585" refreshError="1"/>
      <sheetData sheetId="5586" refreshError="1"/>
      <sheetData sheetId="5587" refreshError="1"/>
      <sheetData sheetId="5588" refreshError="1"/>
      <sheetData sheetId="5589" refreshError="1"/>
      <sheetData sheetId="5590" refreshError="1"/>
      <sheetData sheetId="5591" refreshError="1"/>
      <sheetData sheetId="5592" refreshError="1"/>
      <sheetData sheetId="5593" refreshError="1"/>
      <sheetData sheetId="5594" refreshError="1"/>
      <sheetData sheetId="5595" refreshError="1"/>
      <sheetData sheetId="5596" refreshError="1"/>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refreshError="1"/>
      <sheetData sheetId="5607" refreshError="1"/>
      <sheetData sheetId="5608" refreshError="1"/>
      <sheetData sheetId="5609" refreshError="1"/>
      <sheetData sheetId="5610" refreshError="1"/>
      <sheetData sheetId="5611" refreshError="1"/>
      <sheetData sheetId="5612" refreshError="1"/>
      <sheetData sheetId="5613" refreshError="1"/>
      <sheetData sheetId="5614" refreshError="1"/>
      <sheetData sheetId="5615" refreshError="1"/>
      <sheetData sheetId="5616" refreshError="1"/>
      <sheetData sheetId="5617" refreshError="1"/>
      <sheetData sheetId="5618" refreshError="1"/>
      <sheetData sheetId="5619" refreshError="1"/>
      <sheetData sheetId="5620" refreshError="1"/>
      <sheetData sheetId="5621" refreshError="1"/>
      <sheetData sheetId="5622" refreshError="1"/>
      <sheetData sheetId="5623" refreshError="1"/>
      <sheetData sheetId="5624" refreshError="1"/>
      <sheetData sheetId="5625" refreshError="1"/>
      <sheetData sheetId="5626" refreshError="1"/>
      <sheetData sheetId="5627" refreshError="1"/>
      <sheetData sheetId="5628" refreshError="1"/>
      <sheetData sheetId="5629" refreshError="1"/>
      <sheetData sheetId="5630" refreshError="1"/>
      <sheetData sheetId="5631" refreshError="1"/>
      <sheetData sheetId="5632" refreshError="1"/>
      <sheetData sheetId="5633" refreshError="1"/>
      <sheetData sheetId="5634" refreshError="1"/>
      <sheetData sheetId="5635" refreshError="1"/>
      <sheetData sheetId="5636" refreshError="1"/>
      <sheetData sheetId="5637" refreshError="1"/>
      <sheetData sheetId="5638" refreshError="1"/>
      <sheetData sheetId="5639" refreshError="1"/>
      <sheetData sheetId="5640" refreshError="1"/>
      <sheetData sheetId="5641" refreshError="1"/>
      <sheetData sheetId="5642" refreshError="1"/>
      <sheetData sheetId="5643" refreshError="1"/>
      <sheetData sheetId="5644" refreshError="1"/>
      <sheetData sheetId="5645" refreshError="1"/>
      <sheetData sheetId="5646" refreshError="1"/>
      <sheetData sheetId="5647" refreshError="1"/>
      <sheetData sheetId="5648" refreshError="1"/>
      <sheetData sheetId="5649" refreshError="1"/>
      <sheetData sheetId="5650" refreshError="1"/>
      <sheetData sheetId="5651" refreshError="1"/>
      <sheetData sheetId="5652" refreshError="1"/>
      <sheetData sheetId="5653" refreshError="1"/>
      <sheetData sheetId="5654" refreshError="1"/>
      <sheetData sheetId="5655" refreshError="1"/>
      <sheetData sheetId="5656" refreshError="1"/>
      <sheetData sheetId="5657" refreshError="1"/>
      <sheetData sheetId="5658" refreshError="1"/>
      <sheetData sheetId="5659" refreshError="1"/>
      <sheetData sheetId="5660" refreshError="1"/>
      <sheetData sheetId="5661" refreshError="1"/>
      <sheetData sheetId="5662" refreshError="1"/>
      <sheetData sheetId="5663" refreshError="1"/>
      <sheetData sheetId="5664" refreshError="1"/>
      <sheetData sheetId="5665" refreshError="1"/>
      <sheetData sheetId="5666" refreshError="1"/>
      <sheetData sheetId="5667" refreshError="1"/>
      <sheetData sheetId="5668" refreshError="1"/>
      <sheetData sheetId="5669" refreshError="1"/>
      <sheetData sheetId="5670" refreshError="1"/>
      <sheetData sheetId="5671" refreshError="1"/>
      <sheetData sheetId="5672" refreshError="1"/>
      <sheetData sheetId="5673" refreshError="1"/>
      <sheetData sheetId="5674" refreshError="1"/>
      <sheetData sheetId="5675" refreshError="1"/>
      <sheetData sheetId="5676" refreshError="1"/>
      <sheetData sheetId="5677" refreshError="1"/>
      <sheetData sheetId="5678" refreshError="1"/>
      <sheetData sheetId="5679" refreshError="1"/>
      <sheetData sheetId="5680" refreshError="1"/>
      <sheetData sheetId="5681" refreshError="1"/>
      <sheetData sheetId="5682" refreshError="1"/>
      <sheetData sheetId="5683" refreshError="1"/>
      <sheetData sheetId="5684" refreshError="1"/>
      <sheetData sheetId="5685" refreshError="1"/>
      <sheetData sheetId="5686" refreshError="1"/>
      <sheetData sheetId="5687" refreshError="1"/>
      <sheetData sheetId="5688" refreshError="1"/>
      <sheetData sheetId="5689" refreshError="1"/>
      <sheetData sheetId="5690" refreshError="1"/>
      <sheetData sheetId="5691" refreshError="1"/>
      <sheetData sheetId="5692" refreshError="1"/>
      <sheetData sheetId="5693" refreshError="1"/>
      <sheetData sheetId="5694" refreshError="1"/>
      <sheetData sheetId="5695" refreshError="1"/>
      <sheetData sheetId="5696" refreshError="1"/>
      <sheetData sheetId="5697" refreshError="1"/>
      <sheetData sheetId="5698" refreshError="1"/>
      <sheetData sheetId="5699" refreshError="1"/>
      <sheetData sheetId="5700" refreshError="1"/>
      <sheetData sheetId="5701" refreshError="1"/>
      <sheetData sheetId="5702" refreshError="1"/>
      <sheetData sheetId="5703" refreshError="1"/>
      <sheetData sheetId="5704" refreshError="1"/>
      <sheetData sheetId="5705" refreshError="1"/>
      <sheetData sheetId="5706" refreshError="1"/>
      <sheetData sheetId="5707" refreshError="1"/>
      <sheetData sheetId="5708" refreshError="1"/>
      <sheetData sheetId="5709" refreshError="1"/>
      <sheetData sheetId="5710" refreshError="1"/>
      <sheetData sheetId="5711" refreshError="1"/>
      <sheetData sheetId="5712" refreshError="1"/>
      <sheetData sheetId="5713" refreshError="1"/>
      <sheetData sheetId="5714" refreshError="1"/>
      <sheetData sheetId="5715" refreshError="1"/>
      <sheetData sheetId="5716" refreshError="1"/>
      <sheetData sheetId="5717" refreshError="1"/>
      <sheetData sheetId="5718" refreshError="1"/>
      <sheetData sheetId="5719" refreshError="1"/>
      <sheetData sheetId="5720" refreshError="1"/>
      <sheetData sheetId="5721" refreshError="1"/>
      <sheetData sheetId="5722" refreshError="1"/>
      <sheetData sheetId="5723" refreshError="1"/>
      <sheetData sheetId="5724" refreshError="1"/>
      <sheetData sheetId="5725" refreshError="1"/>
      <sheetData sheetId="5726" refreshError="1"/>
      <sheetData sheetId="5727" refreshError="1"/>
      <sheetData sheetId="5728" refreshError="1"/>
      <sheetData sheetId="5729" refreshError="1"/>
      <sheetData sheetId="5730" refreshError="1"/>
      <sheetData sheetId="5731" refreshError="1"/>
      <sheetData sheetId="5732" refreshError="1"/>
      <sheetData sheetId="5733" refreshError="1"/>
      <sheetData sheetId="5734" refreshError="1"/>
      <sheetData sheetId="5735" refreshError="1"/>
      <sheetData sheetId="5736" refreshError="1"/>
      <sheetData sheetId="5737" refreshError="1"/>
      <sheetData sheetId="5738" refreshError="1"/>
      <sheetData sheetId="5739" refreshError="1"/>
      <sheetData sheetId="5740" refreshError="1"/>
      <sheetData sheetId="5741" refreshError="1"/>
      <sheetData sheetId="5742" refreshError="1"/>
      <sheetData sheetId="5743" refreshError="1"/>
      <sheetData sheetId="5744" refreshError="1"/>
      <sheetData sheetId="5745" refreshError="1"/>
      <sheetData sheetId="5746" refreshError="1"/>
      <sheetData sheetId="5747" refreshError="1"/>
      <sheetData sheetId="5748" refreshError="1"/>
      <sheetData sheetId="5749" refreshError="1"/>
      <sheetData sheetId="5750" refreshError="1"/>
      <sheetData sheetId="5751" refreshError="1"/>
      <sheetData sheetId="5752" refreshError="1"/>
      <sheetData sheetId="5753" refreshError="1"/>
      <sheetData sheetId="5754" refreshError="1"/>
      <sheetData sheetId="5755" refreshError="1"/>
      <sheetData sheetId="5756" refreshError="1"/>
      <sheetData sheetId="5757" refreshError="1"/>
      <sheetData sheetId="5758" refreshError="1"/>
      <sheetData sheetId="5759" refreshError="1"/>
      <sheetData sheetId="5760" refreshError="1"/>
      <sheetData sheetId="5761" refreshError="1"/>
      <sheetData sheetId="5762" refreshError="1"/>
      <sheetData sheetId="5763" refreshError="1"/>
      <sheetData sheetId="5764" refreshError="1"/>
      <sheetData sheetId="5765" refreshError="1"/>
      <sheetData sheetId="5766" refreshError="1"/>
      <sheetData sheetId="5767" refreshError="1"/>
      <sheetData sheetId="5768" refreshError="1"/>
      <sheetData sheetId="5769" refreshError="1"/>
      <sheetData sheetId="5770" refreshError="1"/>
      <sheetData sheetId="5771" refreshError="1"/>
      <sheetData sheetId="5772" refreshError="1"/>
      <sheetData sheetId="5773" refreshError="1"/>
      <sheetData sheetId="5774" refreshError="1"/>
      <sheetData sheetId="5775" refreshError="1"/>
      <sheetData sheetId="5776" refreshError="1"/>
      <sheetData sheetId="5777" refreshError="1"/>
      <sheetData sheetId="5778" refreshError="1"/>
      <sheetData sheetId="5779" refreshError="1"/>
      <sheetData sheetId="5780" refreshError="1"/>
      <sheetData sheetId="5781" refreshError="1"/>
      <sheetData sheetId="5782" refreshError="1"/>
      <sheetData sheetId="5783" refreshError="1"/>
      <sheetData sheetId="5784" refreshError="1"/>
      <sheetData sheetId="5785" refreshError="1"/>
      <sheetData sheetId="5786" refreshError="1"/>
      <sheetData sheetId="5787" refreshError="1"/>
      <sheetData sheetId="5788" refreshError="1"/>
      <sheetData sheetId="5789" refreshError="1"/>
      <sheetData sheetId="5790" refreshError="1"/>
      <sheetData sheetId="5791" refreshError="1"/>
      <sheetData sheetId="5792" refreshError="1"/>
      <sheetData sheetId="5793" refreshError="1"/>
      <sheetData sheetId="5794" refreshError="1"/>
      <sheetData sheetId="5795" refreshError="1"/>
      <sheetData sheetId="5796" refreshError="1"/>
      <sheetData sheetId="5797" refreshError="1"/>
      <sheetData sheetId="5798" refreshError="1"/>
      <sheetData sheetId="5799" refreshError="1"/>
      <sheetData sheetId="5800" refreshError="1"/>
      <sheetData sheetId="5801" refreshError="1"/>
      <sheetData sheetId="5802" refreshError="1"/>
      <sheetData sheetId="5803" refreshError="1"/>
      <sheetData sheetId="5804" refreshError="1"/>
      <sheetData sheetId="5805" refreshError="1"/>
      <sheetData sheetId="5806" refreshError="1"/>
      <sheetData sheetId="5807" refreshError="1"/>
      <sheetData sheetId="5808" refreshError="1"/>
      <sheetData sheetId="5809" refreshError="1"/>
      <sheetData sheetId="5810" refreshError="1"/>
      <sheetData sheetId="5811" refreshError="1"/>
      <sheetData sheetId="5812" refreshError="1"/>
      <sheetData sheetId="5813" refreshError="1"/>
      <sheetData sheetId="5814" refreshError="1"/>
      <sheetData sheetId="5815" refreshError="1"/>
      <sheetData sheetId="5816" refreshError="1"/>
      <sheetData sheetId="5817" refreshError="1"/>
      <sheetData sheetId="5818" refreshError="1"/>
      <sheetData sheetId="5819" refreshError="1"/>
      <sheetData sheetId="5820" refreshError="1"/>
      <sheetData sheetId="5821" refreshError="1"/>
      <sheetData sheetId="5822" refreshError="1"/>
      <sheetData sheetId="5823" refreshError="1"/>
      <sheetData sheetId="5824" refreshError="1"/>
      <sheetData sheetId="5825" refreshError="1"/>
      <sheetData sheetId="5826" refreshError="1"/>
      <sheetData sheetId="5827" refreshError="1"/>
      <sheetData sheetId="5828" refreshError="1"/>
      <sheetData sheetId="5829" refreshError="1"/>
      <sheetData sheetId="5830" refreshError="1"/>
      <sheetData sheetId="5831" refreshError="1"/>
      <sheetData sheetId="5832" refreshError="1"/>
      <sheetData sheetId="5833" refreshError="1"/>
      <sheetData sheetId="5834" refreshError="1"/>
      <sheetData sheetId="5835" refreshError="1"/>
      <sheetData sheetId="5836" refreshError="1"/>
      <sheetData sheetId="5837" refreshError="1"/>
      <sheetData sheetId="5838" refreshError="1"/>
      <sheetData sheetId="5839" refreshError="1"/>
      <sheetData sheetId="5840" refreshError="1"/>
      <sheetData sheetId="5841" refreshError="1"/>
      <sheetData sheetId="5842" refreshError="1"/>
      <sheetData sheetId="5843" refreshError="1"/>
      <sheetData sheetId="5844" refreshError="1"/>
      <sheetData sheetId="5845" refreshError="1"/>
      <sheetData sheetId="5846" refreshError="1"/>
      <sheetData sheetId="5847" refreshError="1"/>
      <sheetData sheetId="5848" refreshError="1"/>
      <sheetData sheetId="5849" refreshError="1"/>
      <sheetData sheetId="5850" refreshError="1"/>
      <sheetData sheetId="5851" refreshError="1"/>
      <sheetData sheetId="5852" refreshError="1"/>
      <sheetData sheetId="5853" refreshError="1"/>
      <sheetData sheetId="5854" refreshError="1"/>
      <sheetData sheetId="5855" refreshError="1"/>
      <sheetData sheetId="5856" refreshError="1"/>
      <sheetData sheetId="5857" refreshError="1"/>
      <sheetData sheetId="5858" refreshError="1"/>
      <sheetData sheetId="5859" refreshError="1"/>
      <sheetData sheetId="5860" refreshError="1"/>
      <sheetData sheetId="5861" refreshError="1"/>
      <sheetData sheetId="5862" refreshError="1"/>
      <sheetData sheetId="5863" refreshError="1"/>
      <sheetData sheetId="5864" refreshError="1"/>
      <sheetData sheetId="5865" refreshError="1"/>
      <sheetData sheetId="5866" refreshError="1"/>
      <sheetData sheetId="5867" refreshError="1"/>
      <sheetData sheetId="5868" refreshError="1"/>
      <sheetData sheetId="5869" refreshError="1"/>
      <sheetData sheetId="5870" refreshError="1"/>
      <sheetData sheetId="5871" refreshError="1"/>
      <sheetData sheetId="5872" refreshError="1"/>
      <sheetData sheetId="5873" refreshError="1"/>
      <sheetData sheetId="5874" refreshError="1"/>
      <sheetData sheetId="5875" refreshError="1"/>
      <sheetData sheetId="5876" refreshError="1"/>
      <sheetData sheetId="5877" refreshError="1"/>
      <sheetData sheetId="5878" refreshError="1"/>
      <sheetData sheetId="5879" refreshError="1"/>
      <sheetData sheetId="5880" refreshError="1"/>
      <sheetData sheetId="5881" refreshError="1"/>
      <sheetData sheetId="5882" refreshError="1"/>
      <sheetData sheetId="5883" refreshError="1"/>
      <sheetData sheetId="5884" refreshError="1"/>
      <sheetData sheetId="5885" refreshError="1"/>
      <sheetData sheetId="5886" refreshError="1"/>
      <sheetData sheetId="5887" refreshError="1"/>
      <sheetData sheetId="5888" refreshError="1"/>
      <sheetData sheetId="5889" refreshError="1"/>
      <sheetData sheetId="5890" refreshError="1"/>
      <sheetData sheetId="5891" refreshError="1"/>
      <sheetData sheetId="5892" refreshError="1"/>
      <sheetData sheetId="5893" refreshError="1"/>
      <sheetData sheetId="5894" refreshError="1"/>
      <sheetData sheetId="5895" refreshError="1"/>
      <sheetData sheetId="5896" refreshError="1"/>
      <sheetData sheetId="5897" refreshError="1"/>
      <sheetData sheetId="5898" refreshError="1"/>
      <sheetData sheetId="5899" refreshError="1"/>
      <sheetData sheetId="5900" refreshError="1"/>
      <sheetData sheetId="5901" refreshError="1"/>
      <sheetData sheetId="5902" refreshError="1"/>
      <sheetData sheetId="5903" refreshError="1"/>
      <sheetData sheetId="5904" refreshError="1"/>
      <sheetData sheetId="5905" refreshError="1"/>
      <sheetData sheetId="5906" refreshError="1"/>
      <sheetData sheetId="5907" refreshError="1"/>
      <sheetData sheetId="5908" refreshError="1"/>
      <sheetData sheetId="5909" refreshError="1"/>
      <sheetData sheetId="5910" refreshError="1"/>
      <sheetData sheetId="5911" refreshError="1"/>
      <sheetData sheetId="5912" refreshError="1"/>
      <sheetData sheetId="5913" refreshError="1"/>
      <sheetData sheetId="5914" refreshError="1"/>
      <sheetData sheetId="5915" refreshError="1"/>
      <sheetData sheetId="5916" refreshError="1"/>
      <sheetData sheetId="5917" refreshError="1"/>
      <sheetData sheetId="5918" refreshError="1"/>
      <sheetData sheetId="5919" refreshError="1"/>
      <sheetData sheetId="5920" refreshError="1"/>
      <sheetData sheetId="5921" refreshError="1"/>
      <sheetData sheetId="5922" refreshError="1"/>
      <sheetData sheetId="5923" refreshError="1"/>
      <sheetData sheetId="5924" refreshError="1"/>
      <sheetData sheetId="5925" refreshError="1"/>
      <sheetData sheetId="5926" refreshError="1"/>
      <sheetData sheetId="5927" refreshError="1"/>
      <sheetData sheetId="5928" refreshError="1"/>
      <sheetData sheetId="5929" refreshError="1"/>
      <sheetData sheetId="5930" refreshError="1"/>
      <sheetData sheetId="5931" refreshError="1"/>
      <sheetData sheetId="5932" refreshError="1"/>
      <sheetData sheetId="5933" refreshError="1"/>
      <sheetData sheetId="5934" refreshError="1"/>
      <sheetData sheetId="5935" refreshError="1"/>
      <sheetData sheetId="5936" refreshError="1"/>
      <sheetData sheetId="5937" refreshError="1"/>
      <sheetData sheetId="5938" refreshError="1"/>
      <sheetData sheetId="5939" refreshError="1"/>
      <sheetData sheetId="5940" refreshError="1"/>
      <sheetData sheetId="5941" refreshError="1"/>
      <sheetData sheetId="5942" refreshError="1"/>
      <sheetData sheetId="5943" refreshError="1"/>
      <sheetData sheetId="5944" refreshError="1"/>
      <sheetData sheetId="5945" refreshError="1"/>
      <sheetData sheetId="5946" refreshError="1"/>
      <sheetData sheetId="5947" refreshError="1"/>
      <sheetData sheetId="5948" refreshError="1"/>
      <sheetData sheetId="5949" refreshError="1"/>
      <sheetData sheetId="5950" refreshError="1"/>
      <sheetData sheetId="5951" refreshError="1"/>
      <sheetData sheetId="5952" refreshError="1"/>
      <sheetData sheetId="5953" refreshError="1"/>
      <sheetData sheetId="5954" refreshError="1"/>
      <sheetData sheetId="5955" refreshError="1"/>
      <sheetData sheetId="5956" refreshError="1"/>
      <sheetData sheetId="5957" refreshError="1"/>
      <sheetData sheetId="5958" refreshError="1"/>
      <sheetData sheetId="5959" refreshError="1"/>
      <sheetData sheetId="5960" refreshError="1"/>
      <sheetData sheetId="5961" refreshError="1"/>
      <sheetData sheetId="5962" refreshError="1"/>
      <sheetData sheetId="5963" refreshError="1"/>
      <sheetData sheetId="5964" refreshError="1"/>
      <sheetData sheetId="5965" refreshError="1"/>
      <sheetData sheetId="5966" refreshError="1"/>
      <sheetData sheetId="5967" refreshError="1"/>
      <sheetData sheetId="5968" refreshError="1"/>
      <sheetData sheetId="5969" refreshError="1"/>
      <sheetData sheetId="5970" refreshError="1"/>
      <sheetData sheetId="5971" refreshError="1"/>
      <sheetData sheetId="5972" refreshError="1"/>
      <sheetData sheetId="5973" refreshError="1"/>
      <sheetData sheetId="5974" refreshError="1"/>
      <sheetData sheetId="5975" refreshError="1"/>
      <sheetData sheetId="5976" refreshError="1"/>
      <sheetData sheetId="5977" refreshError="1"/>
      <sheetData sheetId="5978" refreshError="1"/>
      <sheetData sheetId="5979" refreshError="1"/>
      <sheetData sheetId="5980" refreshError="1"/>
      <sheetData sheetId="5981" refreshError="1"/>
      <sheetData sheetId="5982" refreshError="1"/>
      <sheetData sheetId="5983" refreshError="1"/>
      <sheetData sheetId="5984" refreshError="1"/>
      <sheetData sheetId="5985" refreshError="1"/>
      <sheetData sheetId="5986" refreshError="1"/>
      <sheetData sheetId="5987" refreshError="1"/>
      <sheetData sheetId="5988" refreshError="1"/>
      <sheetData sheetId="5989" refreshError="1"/>
      <sheetData sheetId="5990" refreshError="1"/>
      <sheetData sheetId="5991" refreshError="1"/>
      <sheetData sheetId="5992" refreshError="1"/>
      <sheetData sheetId="5993" refreshError="1"/>
      <sheetData sheetId="5994" refreshError="1"/>
      <sheetData sheetId="5995" refreshError="1"/>
      <sheetData sheetId="5996" refreshError="1"/>
      <sheetData sheetId="5997" refreshError="1"/>
      <sheetData sheetId="5998" refreshError="1"/>
      <sheetData sheetId="5999" refreshError="1"/>
      <sheetData sheetId="6000" refreshError="1"/>
      <sheetData sheetId="6001" refreshError="1"/>
      <sheetData sheetId="6002" refreshError="1"/>
      <sheetData sheetId="6003" refreshError="1"/>
      <sheetData sheetId="6004" refreshError="1"/>
      <sheetData sheetId="6005" refreshError="1"/>
      <sheetData sheetId="6006" refreshError="1"/>
      <sheetData sheetId="6007" refreshError="1"/>
      <sheetData sheetId="6008" refreshError="1"/>
      <sheetData sheetId="6009" refreshError="1"/>
      <sheetData sheetId="6010" refreshError="1"/>
      <sheetData sheetId="6011" refreshError="1"/>
      <sheetData sheetId="6012" refreshError="1"/>
      <sheetData sheetId="6013" refreshError="1"/>
      <sheetData sheetId="6014" refreshError="1"/>
      <sheetData sheetId="6015" refreshError="1"/>
      <sheetData sheetId="6016" refreshError="1"/>
      <sheetData sheetId="6017" refreshError="1"/>
      <sheetData sheetId="6018" refreshError="1"/>
      <sheetData sheetId="6019" refreshError="1"/>
      <sheetData sheetId="6020" refreshError="1"/>
      <sheetData sheetId="6021" refreshError="1"/>
      <sheetData sheetId="6022" refreshError="1"/>
      <sheetData sheetId="6023" refreshError="1"/>
      <sheetData sheetId="6024" refreshError="1"/>
      <sheetData sheetId="6025" refreshError="1"/>
      <sheetData sheetId="6026" refreshError="1"/>
      <sheetData sheetId="6027" refreshError="1"/>
      <sheetData sheetId="6028" refreshError="1"/>
      <sheetData sheetId="6029" refreshError="1"/>
      <sheetData sheetId="6030" refreshError="1"/>
      <sheetData sheetId="6031" refreshError="1"/>
      <sheetData sheetId="6032" refreshError="1"/>
      <sheetData sheetId="6033" refreshError="1"/>
      <sheetData sheetId="6034" refreshError="1"/>
      <sheetData sheetId="6035" refreshError="1"/>
      <sheetData sheetId="6036" refreshError="1"/>
      <sheetData sheetId="6037" refreshError="1"/>
      <sheetData sheetId="6038" refreshError="1"/>
      <sheetData sheetId="6039" refreshError="1"/>
      <sheetData sheetId="6040" refreshError="1"/>
      <sheetData sheetId="6041" refreshError="1"/>
      <sheetData sheetId="6042" refreshError="1"/>
      <sheetData sheetId="6043" refreshError="1"/>
      <sheetData sheetId="6044" refreshError="1"/>
      <sheetData sheetId="6045" refreshError="1"/>
      <sheetData sheetId="6046" refreshError="1"/>
      <sheetData sheetId="6047" refreshError="1"/>
      <sheetData sheetId="6048" refreshError="1"/>
      <sheetData sheetId="6049" refreshError="1"/>
      <sheetData sheetId="6050" refreshError="1"/>
      <sheetData sheetId="6051" refreshError="1"/>
      <sheetData sheetId="6052" refreshError="1"/>
      <sheetData sheetId="6053" refreshError="1"/>
      <sheetData sheetId="6054" refreshError="1"/>
      <sheetData sheetId="6055" refreshError="1"/>
      <sheetData sheetId="6056" refreshError="1"/>
      <sheetData sheetId="6057" refreshError="1"/>
      <sheetData sheetId="6058" refreshError="1"/>
      <sheetData sheetId="6059" refreshError="1"/>
      <sheetData sheetId="6060" refreshError="1"/>
      <sheetData sheetId="6061" refreshError="1"/>
      <sheetData sheetId="6062" refreshError="1"/>
      <sheetData sheetId="6063" refreshError="1"/>
      <sheetData sheetId="6064" refreshError="1"/>
      <sheetData sheetId="6065" refreshError="1"/>
      <sheetData sheetId="6066" refreshError="1"/>
      <sheetData sheetId="6067" refreshError="1"/>
      <sheetData sheetId="6068" refreshError="1"/>
      <sheetData sheetId="6069" refreshError="1"/>
      <sheetData sheetId="6070" refreshError="1"/>
      <sheetData sheetId="6071" refreshError="1"/>
      <sheetData sheetId="6072" refreshError="1"/>
      <sheetData sheetId="6073" refreshError="1"/>
      <sheetData sheetId="6074" refreshError="1"/>
      <sheetData sheetId="6075" refreshError="1"/>
      <sheetData sheetId="6076" refreshError="1"/>
      <sheetData sheetId="6077" refreshError="1"/>
      <sheetData sheetId="6078" refreshError="1"/>
      <sheetData sheetId="6079" refreshError="1"/>
      <sheetData sheetId="6080" refreshError="1"/>
      <sheetData sheetId="6081" refreshError="1"/>
      <sheetData sheetId="6082" refreshError="1"/>
      <sheetData sheetId="6083" refreshError="1"/>
      <sheetData sheetId="6084" refreshError="1"/>
      <sheetData sheetId="6085" refreshError="1"/>
      <sheetData sheetId="6086" refreshError="1"/>
      <sheetData sheetId="6087" refreshError="1"/>
      <sheetData sheetId="6088" refreshError="1"/>
      <sheetData sheetId="6089" refreshError="1"/>
      <sheetData sheetId="6090" refreshError="1"/>
      <sheetData sheetId="6091" refreshError="1"/>
      <sheetData sheetId="6092" refreshError="1"/>
      <sheetData sheetId="6093" refreshError="1"/>
      <sheetData sheetId="6094" refreshError="1"/>
      <sheetData sheetId="6095" refreshError="1"/>
      <sheetData sheetId="6096" refreshError="1"/>
      <sheetData sheetId="6097" refreshError="1"/>
      <sheetData sheetId="6098" refreshError="1"/>
      <sheetData sheetId="6099" refreshError="1"/>
      <sheetData sheetId="6100" refreshError="1"/>
      <sheetData sheetId="6101" refreshError="1"/>
      <sheetData sheetId="6102" refreshError="1"/>
      <sheetData sheetId="6103" refreshError="1"/>
      <sheetData sheetId="6104" refreshError="1"/>
      <sheetData sheetId="6105" refreshError="1"/>
      <sheetData sheetId="6106" refreshError="1"/>
      <sheetData sheetId="6107" refreshError="1"/>
      <sheetData sheetId="6108" refreshError="1"/>
      <sheetData sheetId="6109" refreshError="1"/>
      <sheetData sheetId="6110" refreshError="1"/>
      <sheetData sheetId="6111" refreshError="1"/>
      <sheetData sheetId="6112" refreshError="1"/>
      <sheetData sheetId="6113" refreshError="1"/>
      <sheetData sheetId="6114" refreshError="1"/>
      <sheetData sheetId="6115" refreshError="1"/>
      <sheetData sheetId="6116" refreshError="1"/>
      <sheetData sheetId="6117" refreshError="1"/>
      <sheetData sheetId="6118" refreshError="1"/>
      <sheetData sheetId="6119" refreshError="1"/>
      <sheetData sheetId="6120" refreshError="1"/>
      <sheetData sheetId="6121" refreshError="1"/>
      <sheetData sheetId="6122" refreshError="1"/>
      <sheetData sheetId="6123" refreshError="1"/>
      <sheetData sheetId="6124" refreshError="1"/>
      <sheetData sheetId="6125" refreshError="1"/>
      <sheetData sheetId="6126" refreshError="1"/>
      <sheetData sheetId="6127" refreshError="1"/>
      <sheetData sheetId="6128" refreshError="1"/>
      <sheetData sheetId="6129" refreshError="1"/>
      <sheetData sheetId="6130" refreshError="1"/>
      <sheetData sheetId="6131" refreshError="1"/>
      <sheetData sheetId="6132" refreshError="1"/>
      <sheetData sheetId="6133" refreshError="1"/>
      <sheetData sheetId="6134" refreshError="1"/>
      <sheetData sheetId="6135" refreshError="1"/>
      <sheetData sheetId="6136" refreshError="1"/>
      <sheetData sheetId="6137" refreshError="1"/>
      <sheetData sheetId="6138" refreshError="1"/>
      <sheetData sheetId="6139" refreshError="1"/>
      <sheetData sheetId="6140" refreshError="1"/>
      <sheetData sheetId="6141" refreshError="1"/>
      <sheetData sheetId="6142" refreshError="1"/>
      <sheetData sheetId="6143" refreshError="1"/>
      <sheetData sheetId="6144" refreshError="1"/>
      <sheetData sheetId="6145" refreshError="1"/>
      <sheetData sheetId="6146" refreshError="1"/>
      <sheetData sheetId="6147" refreshError="1"/>
      <sheetData sheetId="6148" refreshError="1"/>
      <sheetData sheetId="6149" refreshError="1"/>
      <sheetData sheetId="6150" refreshError="1"/>
      <sheetData sheetId="6151" refreshError="1"/>
      <sheetData sheetId="6152" refreshError="1"/>
      <sheetData sheetId="6153" refreshError="1"/>
      <sheetData sheetId="6154" refreshError="1"/>
      <sheetData sheetId="6155" refreshError="1"/>
      <sheetData sheetId="6156" refreshError="1"/>
      <sheetData sheetId="6157" refreshError="1"/>
      <sheetData sheetId="6158" refreshError="1"/>
      <sheetData sheetId="6159" refreshError="1"/>
      <sheetData sheetId="6160" refreshError="1"/>
      <sheetData sheetId="6161" refreshError="1"/>
      <sheetData sheetId="6162" refreshError="1"/>
      <sheetData sheetId="6163" refreshError="1"/>
      <sheetData sheetId="6164" refreshError="1"/>
      <sheetData sheetId="6165" refreshError="1"/>
      <sheetData sheetId="6166" refreshError="1"/>
      <sheetData sheetId="6167" refreshError="1"/>
      <sheetData sheetId="6168" refreshError="1"/>
      <sheetData sheetId="6169" refreshError="1"/>
      <sheetData sheetId="6170" refreshError="1"/>
      <sheetData sheetId="6171" refreshError="1"/>
      <sheetData sheetId="6172" refreshError="1"/>
      <sheetData sheetId="6173" refreshError="1"/>
      <sheetData sheetId="6174" refreshError="1"/>
      <sheetData sheetId="6175" refreshError="1"/>
      <sheetData sheetId="6176" refreshError="1"/>
      <sheetData sheetId="6177" refreshError="1"/>
      <sheetData sheetId="6178" refreshError="1"/>
      <sheetData sheetId="6179" refreshError="1"/>
      <sheetData sheetId="6180" refreshError="1"/>
      <sheetData sheetId="6181" refreshError="1"/>
      <sheetData sheetId="6182" refreshError="1"/>
      <sheetData sheetId="6183" refreshError="1"/>
      <sheetData sheetId="6184" refreshError="1"/>
      <sheetData sheetId="6185" refreshError="1"/>
      <sheetData sheetId="6186" refreshError="1"/>
      <sheetData sheetId="6187" refreshError="1"/>
      <sheetData sheetId="6188" refreshError="1"/>
      <sheetData sheetId="6189" refreshError="1"/>
      <sheetData sheetId="6190" refreshError="1"/>
      <sheetData sheetId="6191" refreshError="1"/>
      <sheetData sheetId="6192" refreshError="1"/>
      <sheetData sheetId="6193" refreshError="1"/>
      <sheetData sheetId="6194" refreshError="1"/>
      <sheetData sheetId="6195" refreshError="1"/>
      <sheetData sheetId="6196" refreshError="1"/>
      <sheetData sheetId="6197" refreshError="1"/>
      <sheetData sheetId="6198" refreshError="1"/>
      <sheetData sheetId="6199" refreshError="1"/>
      <sheetData sheetId="6200" refreshError="1"/>
      <sheetData sheetId="6201" refreshError="1"/>
      <sheetData sheetId="6202" refreshError="1"/>
      <sheetData sheetId="6203" refreshError="1"/>
      <sheetData sheetId="6204" refreshError="1"/>
      <sheetData sheetId="6205" refreshError="1"/>
      <sheetData sheetId="6206" refreshError="1"/>
      <sheetData sheetId="6207" refreshError="1"/>
      <sheetData sheetId="6208" refreshError="1"/>
      <sheetData sheetId="6209" refreshError="1"/>
      <sheetData sheetId="6210" refreshError="1"/>
      <sheetData sheetId="6211" refreshError="1"/>
      <sheetData sheetId="6212" refreshError="1"/>
      <sheetData sheetId="6213" refreshError="1"/>
      <sheetData sheetId="6214" refreshError="1"/>
      <sheetData sheetId="6215" refreshError="1"/>
      <sheetData sheetId="6216" refreshError="1"/>
      <sheetData sheetId="6217" refreshError="1"/>
      <sheetData sheetId="6218" refreshError="1"/>
      <sheetData sheetId="6219" refreshError="1"/>
      <sheetData sheetId="6220" refreshError="1"/>
      <sheetData sheetId="6221" refreshError="1"/>
      <sheetData sheetId="6222" refreshError="1"/>
      <sheetData sheetId="6223" refreshError="1"/>
      <sheetData sheetId="6224" refreshError="1"/>
      <sheetData sheetId="6225" refreshError="1"/>
      <sheetData sheetId="6226" refreshError="1"/>
      <sheetData sheetId="6227" refreshError="1"/>
      <sheetData sheetId="6228" refreshError="1"/>
      <sheetData sheetId="6229" refreshError="1"/>
      <sheetData sheetId="6230" refreshError="1"/>
      <sheetData sheetId="6231" refreshError="1"/>
      <sheetData sheetId="6232" refreshError="1"/>
      <sheetData sheetId="6233" refreshError="1"/>
      <sheetData sheetId="6234" refreshError="1"/>
      <sheetData sheetId="6235" refreshError="1"/>
      <sheetData sheetId="6236" refreshError="1"/>
      <sheetData sheetId="6237" refreshError="1"/>
      <sheetData sheetId="6238" refreshError="1"/>
      <sheetData sheetId="6239" refreshError="1"/>
      <sheetData sheetId="6240" refreshError="1"/>
      <sheetData sheetId="6241" refreshError="1"/>
      <sheetData sheetId="6242" refreshError="1"/>
      <sheetData sheetId="6243" refreshError="1"/>
      <sheetData sheetId="6244" refreshError="1"/>
      <sheetData sheetId="6245" refreshError="1"/>
      <sheetData sheetId="6246" refreshError="1"/>
      <sheetData sheetId="6247" refreshError="1"/>
      <sheetData sheetId="6248" refreshError="1"/>
      <sheetData sheetId="6249" refreshError="1"/>
      <sheetData sheetId="6250" refreshError="1"/>
      <sheetData sheetId="6251" refreshError="1"/>
      <sheetData sheetId="6252" refreshError="1"/>
      <sheetData sheetId="6253" refreshError="1"/>
      <sheetData sheetId="6254" refreshError="1"/>
      <sheetData sheetId="6255" refreshError="1"/>
      <sheetData sheetId="6256" refreshError="1"/>
      <sheetData sheetId="6257" refreshError="1"/>
      <sheetData sheetId="6258" refreshError="1"/>
      <sheetData sheetId="6259" refreshError="1"/>
      <sheetData sheetId="6260" refreshError="1"/>
      <sheetData sheetId="6261" refreshError="1"/>
      <sheetData sheetId="6262" refreshError="1"/>
      <sheetData sheetId="6263" refreshError="1"/>
      <sheetData sheetId="6264" refreshError="1"/>
      <sheetData sheetId="6265" refreshError="1"/>
      <sheetData sheetId="6266" refreshError="1"/>
      <sheetData sheetId="6267" refreshError="1"/>
      <sheetData sheetId="6268" refreshError="1"/>
      <sheetData sheetId="6269" refreshError="1"/>
      <sheetData sheetId="6270" refreshError="1"/>
      <sheetData sheetId="6271" refreshError="1"/>
      <sheetData sheetId="6272" refreshError="1"/>
      <sheetData sheetId="6273" refreshError="1"/>
      <sheetData sheetId="6274" refreshError="1"/>
      <sheetData sheetId="6275" refreshError="1"/>
      <sheetData sheetId="6276" refreshError="1"/>
      <sheetData sheetId="6277" refreshError="1"/>
      <sheetData sheetId="6278" refreshError="1"/>
      <sheetData sheetId="6279" refreshError="1"/>
      <sheetData sheetId="6280" refreshError="1"/>
      <sheetData sheetId="6281" refreshError="1"/>
      <sheetData sheetId="6282" refreshError="1"/>
      <sheetData sheetId="6283" refreshError="1"/>
      <sheetData sheetId="6284" refreshError="1"/>
      <sheetData sheetId="6285" refreshError="1"/>
      <sheetData sheetId="6286" refreshError="1"/>
      <sheetData sheetId="6287" refreshError="1"/>
      <sheetData sheetId="6288" refreshError="1"/>
      <sheetData sheetId="6289" refreshError="1"/>
      <sheetData sheetId="6290" refreshError="1"/>
      <sheetData sheetId="6291" refreshError="1"/>
      <sheetData sheetId="6292" refreshError="1"/>
      <sheetData sheetId="6293" refreshError="1"/>
      <sheetData sheetId="6294" refreshError="1"/>
      <sheetData sheetId="6295" refreshError="1"/>
      <sheetData sheetId="6296" refreshError="1"/>
      <sheetData sheetId="6297" refreshError="1"/>
      <sheetData sheetId="6298" refreshError="1"/>
      <sheetData sheetId="6299" refreshError="1"/>
      <sheetData sheetId="6300" refreshError="1"/>
      <sheetData sheetId="6301" refreshError="1"/>
      <sheetData sheetId="6302" refreshError="1"/>
      <sheetData sheetId="6303" refreshError="1"/>
      <sheetData sheetId="6304" refreshError="1"/>
      <sheetData sheetId="6305" refreshError="1"/>
      <sheetData sheetId="6306" refreshError="1"/>
      <sheetData sheetId="6307" refreshError="1"/>
      <sheetData sheetId="6308" refreshError="1"/>
      <sheetData sheetId="6309" refreshError="1"/>
      <sheetData sheetId="6310" refreshError="1"/>
      <sheetData sheetId="6311" refreshError="1"/>
      <sheetData sheetId="6312" refreshError="1"/>
      <sheetData sheetId="6313" refreshError="1"/>
      <sheetData sheetId="6314" refreshError="1"/>
      <sheetData sheetId="6315" refreshError="1"/>
      <sheetData sheetId="6316" refreshError="1"/>
      <sheetData sheetId="6317" refreshError="1"/>
      <sheetData sheetId="6318" refreshError="1"/>
      <sheetData sheetId="6319" refreshError="1"/>
      <sheetData sheetId="6320" refreshError="1"/>
      <sheetData sheetId="6321" refreshError="1"/>
      <sheetData sheetId="6322" refreshError="1"/>
      <sheetData sheetId="6323" refreshError="1"/>
      <sheetData sheetId="6324" refreshError="1"/>
      <sheetData sheetId="6325" refreshError="1"/>
      <sheetData sheetId="6326" refreshError="1"/>
      <sheetData sheetId="6327" refreshError="1"/>
      <sheetData sheetId="6328" refreshError="1"/>
      <sheetData sheetId="6329" refreshError="1"/>
      <sheetData sheetId="6330" refreshError="1"/>
      <sheetData sheetId="6331" refreshError="1"/>
      <sheetData sheetId="6332" refreshError="1"/>
      <sheetData sheetId="6333" refreshError="1"/>
      <sheetData sheetId="6334" refreshError="1"/>
      <sheetData sheetId="6335" refreshError="1"/>
      <sheetData sheetId="6336" refreshError="1"/>
      <sheetData sheetId="6337" refreshError="1"/>
      <sheetData sheetId="6338" refreshError="1"/>
      <sheetData sheetId="6339" refreshError="1"/>
      <sheetData sheetId="6340" refreshError="1"/>
      <sheetData sheetId="6341" refreshError="1"/>
      <sheetData sheetId="6342" refreshError="1"/>
      <sheetData sheetId="6343" refreshError="1"/>
      <sheetData sheetId="6344" refreshError="1"/>
      <sheetData sheetId="6345" refreshError="1"/>
      <sheetData sheetId="6346" refreshError="1"/>
      <sheetData sheetId="6347" refreshError="1"/>
      <sheetData sheetId="6348" refreshError="1"/>
      <sheetData sheetId="6349" refreshError="1"/>
      <sheetData sheetId="6350" refreshError="1"/>
      <sheetData sheetId="6351" refreshError="1"/>
      <sheetData sheetId="6352" refreshError="1"/>
      <sheetData sheetId="6353" refreshError="1"/>
      <sheetData sheetId="6354" refreshError="1"/>
      <sheetData sheetId="6355" refreshError="1"/>
      <sheetData sheetId="6356" refreshError="1"/>
      <sheetData sheetId="6357" refreshError="1"/>
      <sheetData sheetId="6358" refreshError="1"/>
      <sheetData sheetId="6359" refreshError="1"/>
      <sheetData sheetId="6360" refreshError="1"/>
      <sheetData sheetId="6361" refreshError="1"/>
      <sheetData sheetId="6362" refreshError="1"/>
      <sheetData sheetId="6363" refreshError="1"/>
      <sheetData sheetId="6364" refreshError="1"/>
      <sheetData sheetId="6365" refreshError="1"/>
      <sheetData sheetId="6366" refreshError="1"/>
      <sheetData sheetId="6367" refreshError="1"/>
      <sheetData sheetId="6368" refreshError="1"/>
      <sheetData sheetId="6369" refreshError="1"/>
      <sheetData sheetId="6370" refreshError="1"/>
      <sheetData sheetId="6371" refreshError="1"/>
      <sheetData sheetId="6372" refreshError="1"/>
      <sheetData sheetId="6373" refreshError="1"/>
      <sheetData sheetId="6374" refreshError="1"/>
      <sheetData sheetId="6375" refreshError="1"/>
      <sheetData sheetId="6376" refreshError="1"/>
      <sheetData sheetId="6377" refreshError="1"/>
      <sheetData sheetId="6378" refreshError="1"/>
      <sheetData sheetId="6379" refreshError="1"/>
      <sheetData sheetId="6380" refreshError="1"/>
      <sheetData sheetId="6381" refreshError="1"/>
      <sheetData sheetId="6382" refreshError="1"/>
      <sheetData sheetId="6383" refreshError="1"/>
      <sheetData sheetId="6384" refreshError="1"/>
      <sheetData sheetId="6385" refreshError="1"/>
      <sheetData sheetId="6386" refreshError="1"/>
      <sheetData sheetId="6387" refreshError="1"/>
      <sheetData sheetId="6388" refreshError="1"/>
      <sheetData sheetId="6389" refreshError="1"/>
      <sheetData sheetId="6390" refreshError="1"/>
      <sheetData sheetId="6391" refreshError="1"/>
      <sheetData sheetId="6392" refreshError="1"/>
      <sheetData sheetId="6393" refreshError="1"/>
      <sheetData sheetId="6394" refreshError="1"/>
      <sheetData sheetId="6395" refreshError="1"/>
      <sheetData sheetId="6396" refreshError="1"/>
      <sheetData sheetId="6397" refreshError="1"/>
      <sheetData sheetId="6398" refreshError="1"/>
      <sheetData sheetId="6399" refreshError="1"/>
      <sheetData sheetId="6400" refreshError="1"/>
      <sheetData sheetId="6401" refreshError="1"/>
      <sheetData sheetId="6402" refreshError="1"/>
      <sheetData sheetId="6403" refreshError="1"/>
      <sheetData sheetId="6404" refreshError="1"/>
      <sheetData sheetId="6405" refreshError="1"/>
      <sheetData sheetId="6406" refreshError="1"/>
      <sheetData sheetId="6407" refreshError="1"/>
      <sheetData sheetId="6408" refreshError="1"/>
      <sheetData sheetId="6409" refreshError="1"/>
      <sheetData sheetId="6410" refreshError="1"/>
      <sheetData sheetId="6411" refreshError="1"/>
      <sheetData sheetId="6412" refreshError="1"/>
      <sheetData sheetId="6413" refreshError="1"/>
      <sheetData sheetId="6414" refreshError="1"/>
      <sheetData sheetId="6415" refreshError="1"/>
      <sheetData sheetId="6416" refreshError="1"/>
      <sheetData sheetId="6417" refreshError="1"/>
      <sheetData sheetId="6418" refreshError="1"/>
      <sheetData sheetId="6419" refreshError="1"/>
      <sheetData sheetId="6420" refreshError="1"/>
      <sheetData sheetId="6421" refreshError="1"/>
      <sheetData sheetId="6422" refreshError="1"/>
      <sheetData sheetId="6423" refreshError="1"/>
      <sheetData sheetId="6424" refreshError="1"/>
      <sheetData sheetId="6425" refreshError="1"/>
      <sheetData sheetId="6426" refreshError="1"/>
      <sheetData sheetId="6427" refreshError="1"/>
      <sheetData sheetId="6428" refreshError="1"/>
      <sheetData sheetId="6429" refreshError="1"/>
      <sheetData sheetId="6430" refreshError="1"/>
      <sheetData sheetId="6431" refreshError="1"/>
      <sheetData sheetId="6432" refreshError="1"/>
      <sheetData sheetId="6433" refreshError="1"/>
      <sheetData sheetId="6434" refreshError="1"/>
      <sheetData sheetId="6435" refreshError="1"/>
      <sheetData sheetId="6436" refreshError="1"/>
      <sheetData sheetId="6437" refreshError="1"/>
      <sheetData sheetId="6438" refreshError="1"/>
      <sheetData sheetId="6439" refreshError="1"/>
      <sheetData sheetId="6440" refreshError="1"/>
      <sheetData sheetId="6441" refreshError="1"/>
      <sheetData sheetId="6442" refreshError="1"/>
      <sheetData sheetId="6443" refreshError="1"/>
      <sheetData sheetId="6444" refreshError="1"/>
      <sheetData sheetId="6445" refreshError="1"/>
      <sheetData sheetId="6446" refreshError="1"/>
      <sheetData sheetId="6447" refreshError="1"/>
      <sheetData sheetId="6448" refreshError="1"/>
      <sheetData sheetId="6449" refreshError="1"/>
      <sheetData sheetId="6450" refreshError="1"/>
      <sheetData sheetId="6451" refreshError="1"/>
      <sheetData sheetId="6452" refreshError="1"/>
      <sheetData sheetId="6453" refreshError="1"/>
      <sheetData sheetId="6454" refreshError="1"/>
      <sheetData sheetId="6455" refreshError="1"/>
      <sheetData sheetId="6456" refreshError="1"/>
      <sheetData sheetId="6457" refreshError="1"/>
      <sheetData sheetId="6458" refreshError="1"/>
      <sheetData sheetId="6459" refreshError="1"/>
      <sheetData sheetId="6460" refreshError="1"/>
      <sheetData sheetId="6461" refreshError="1"/>
      <sheetData sheetId="6462" refreshError="1"/>
      <sheetData sheetId="6463" refreshError="1"/>
      <sheetData sheetId="6464" refreshError="1"/>
      <sheetData sheetId="6465" refreshError="1"/>
      <sheetData sheetId="6466" refreshError="1"/>
      <sheetData sheetId="6467" refreshError="1"/>
      <sheetData sheetId="6468" refreshError="1"/>
      <sheetData sheetId="6469" refreshError="1"/>
      <sheetData sheetId="6470" refreshError="1"/>
      <sheetData sheetId="6471" refreshError="1"/>
      <sheetData sheetId="6472" refreshError="1"/>
      <sheetData sheetId="6473" refreshError="1"/>
      <sheetData sheetId="6474" refreshError="1"/>
      <sheetData sheetId="6475" refreshError="1"/>
      <sheetData sheetId="6476" refreshError="1"/>
      <sheetData sheetId="6477" refreshError="1"/>
      <sheetData sheetId="6478" refreshError="1"/>
      <sheetData sheetId="6479" refreshError="1"/>
      <sheetData sheetId="6480" refreshError="1"/>
      <sheetData sheetId="6481" refreshError="1"/>
      <sheetData sheetId="6482" refreshError="1"/>
      <sheetData sheetId="6483" refreshError="1"/>
      <sheetData sheetId="6484" refreshError="1"/>
      <sheetData sheetId="6485" refreshError="1"/>
      <sheetData sheetId="6486" refreshError="1"/>
      <sheetData sheetId="6487" refreshError="1"/>
      <sheetData sheetId="6488" refreshError="1"/>
      <sheetData sheetId="6489" refreshError="1"/>
      <sheetData sheetId="6490" refreshError="1"/>
      <sheetData sheetId="6491" refreshError="1"/>
      <sheetData sheetId="6492" refreshError="1"/>
      <sheetData sheetId="6493" refreshError="1"/>
      <sheetData sheetId="6494" refreshError="1"/>
      <sheetData sheetId="6495" refreshError="1"/>
      <sheetData sheetId="6496" refreshError="1"/>
      <sheetData sheetId="6497" refreshError="1"/>
      <sheetData sheetId="6498" refreshError="1"/>
      <sheetData sheetId="6499" refreshError="1"/>
      <sheetData sheetId="6500" refreshError="1"/>
      <sheetData sheetId="6501" refreshError="1"/>
      <sheetData sheetId="6502" refreshError="1"/>
      <sheetData sheetId="6503" refreshError="1"/>
      <sheetData sheetId="6504" refreshError="1"/>
      <sheetData sheetId="6505" refreshError="1"/>
      <sheetData sheetId="6506" refreshError="1"/>
      <sheetData sheetId="6507" refreshError="1"/>
      <sheetData sheetId="6508" refreshError="1"/>
      <sheetData sheetId="6509" refreshError="1"/>
      <sheetData sheetId="6510" refreshError="1"/>
      <sheetData sheetId="6511" refreshError="1"/>
      <sheetData sheetId="6512" refreshError="1"/>
      <sheetData sheetId="6513" refreshError="1"/>
      <sheetData sheetId="6514" refreshError="1"/>
      <sheetData sheetId="6515" refreshError="1"/>
      <sheetData sheetId="6516" refreshError="1"/>
      <sheetData sheetId="6517" refreshError="1"/>
      <sheetData sheetId="6518" refreshError="1"/>
      <sheetData sheetId="6519" refreshError="1"/>
      <sheetData sheetId="6520" refreshError="1"/>
      <sheetData sheetId="6521" refreshError="1"/>
      <sheetData sheetId="6522" refreshError="1"/>
      <sheetData sheetId="6523" refreshError="1"/>
      <sheetData sheetId="6524" refreshError="1"/>
      <sheetData sheetId="6525" refreshError="1"/>
      <sheetData sheetId="6526" refreshError="1"/>
      <sheetData sheetId="6527" refreshError="1"/>
      <sheetData sheetId="6528" refreshError="1"/>
      <sheetData sheetId="6529" refreshError="1"/>
      <sheetData sheetId="6530" refreshError="1"/>
      <sheetData sheetId="6531" refreshError="1"/>
      <sheetData sheetId="6532" refreshError="1"/>
      <sheetData sheetId="6533" refreshError="1"/>
      <sheetData sheetId="6534" refreshError="1"/>
      <sheetData sheetId="6535" refreshError="1"/>
      <sheetData sheetId="6536" refreshError="1"/>
      <sheetData sheetId="6537" refreshError="1"/>
      <sheetData sheetId="6538" refreshError="1"/>
      <sheetData sheetId="6539" refreshError="1"/>
      <sheetData sheetId="6540" refreshError="1"/>
      <sheetData sheetId="6541" refreshError="1"/>
      <sheetData sheetId="6542" refreshError="1"/>
      <sheetData sheetId="6543" refreshError="1"/>
      <sheetData sheetId="6544" refreshError="1"/>
      <sheetData sheetId="6545" refreshError="1"/>
      <sheetData sheetId="6546" refreshError="1"/>
      <sheetData sheetId="6547" refreshError="1"/>
      <sheetData sheetId="6548" refreshError="1"/>
      <sheetData sheetId="6549" refreshError="1"/>
      <sheetData sheetId="6550" refreshError="1"/>
      <sheetData sheetId="6551" refreshError="1"/>
      <sheetData sheetId="6552" refreshError="1"/>
      <sheetData sheetId="6553" refreshError="1"/>
      <sheetData sheetId="6554" refreshError="1"/>
      <sheetData sheetId="6555" refreshError="1"/>
      <sheetData sheetId="6556" refreshError="1"/>
      <sheetData sheetId="6557" refreshError="1"/>
      <sheetData sheetId="6558" refreshError="1"/>
      <sheetData sheetId="6559" refreshError="1"/>
      <sheetData sheetId="6560" refreshError="1"/>
      <sheetData sheetId="6561" refreshError="1"/>
      <sheetData sheetId="6562" refreshError="1"/>
      <sheetData sheetId="6563" refreshError="1"/>
      <sheetData sheetId="6564" refreshError="1"/>
      <sheetData sheetId="6565" refreshError="1"/>
      <sheetData sheetId="6566" refreshError="1"/>
      <sheetData sheetId="6567" refreshError="1"/>
      <sheetData sheetId="6568" refreshError="1"/>
      <sheetData sheetId="6569" refreshError="1"/>
      <sheetData sheetId="6570" refreshError="1"/>
      <sheetData sheetId="6571" refreshError="1"/>
      <sheetData sheetId="6572" refreshError="1"/>
      <sheetData sheetId="6573" refreshError="1"/>
      <sheetData sheetId="6574" refreshError="1"/>
      <sheetData sheetId="6575" refreshError="1"/>
      <sheetData sheetId="6576" refreshError="1"/>
      <sheetData sheetId="6577" refreshError="1"/>
      <sheetData sheetId="6578" refreshError="1"/>
      <sheetData sheetId="6579" refreshError="1"/>
      <sheetData sheetId="6580" refreshError="1"/>
      <sheetData sheetId="6581" refreshError="1"/>
      <sheetData sheetId="6582" refreshError="1"/>
      <sheetData sheetId="6583" refreshError="1"/>
      <sheetData sheetId="6584" refreshError="1"/>
      <sheetData sheetId="6585" refreshError="1"/>
      <sheetData sheetId="6586" refreshError="1"/>
      <sheetData sheetId="6587" refreshError="1"/>
      <sheetData sheetId="6588" refreshError="1"/>
      <sheetData sheetId="6589" refreshError="1"/>
      <sheetData sheetId="6590" refreshError="1"/>
      <sheetData sheetId="6591" refreshError="1"/>
      <sheetData sheetId="6592" refreshError="1"/>
      <sheetData sheetId="6593" refreshError="1"/>
      <sheetData sheetId="6594" refreshError="1"/>
      <sheetData sheetId="6595" refreshError="1"/>
      <sheetData sheetId="6596" refreshError="1"/>
      <sheetData sheetId="6597" refreshError="1"/>
      <sheetData sheetId="6598" refreshError="1"/>
      <sheetData sheetId="6599" refreshError="1"/>
      <sheetData sheetId="6600" refreshError="1"/>
      <sheetData sheetId="6601" refreshError="1"/>
      <sheetData sheetId="6602" refreshError="1"/>
      <sheetData sheetId="6603" refreshError="1"/>
      <sheetData sheetId="6604" refreshError="1"/>
      <sheetData sheetId="6605" refreshError="1"/>
      <sheetData sheetId="6606" refreshError="1"/>
      <sheetData sheetId="6607" refreshError="1"/>
      <sheetData sheetId="6608" refreshError="1"/>
      <sheetData sheetId="6609" refreshError="1"/>
      <sheetData sheetId="6610" refreshError="1"/>
      <sheetData sheetId="6611" refreshError="1"/>
      <sheetData sheetId="6612" refreshError="1"/>
      <sheetData sheetId="6613" refreshError="1"/>
      <sheetData sheetId="6614" refreshError="1"/>
      <sheetData sheetId="6615" refreshError="1"/>
      <sheetData sheetId="6616" refreshError="1"/>
      <sheetData sheetId="6617" refreshError="1"/>
      <sheetData sheetId="6618" refreshError="1"/>
      <sheetData sheetId="6619" refreshError="1"/>
      <sheetData sheetId="6620" refreshError="1"/>
      <sheetData sheetId="6621" refreshError="1"/>
      <sheetData sheetId="6622" refreshError="1"/>
      <sheetData sheetId="6623" refreshError="1"/>
      <sheetData sheetId="6624" refreshError="1"/>
      <sheetData sheetId="6625" refreshError="1"/>
      <sheetData sheetId="6626" refreshError="1"/>
      <sheetData sheetId="6627" refreshError="1"/>
      <sheetData sheetId="6628" refreshError="1"/>
      <sheetData sheetId="6629" refreshError="1"/>
      <sheetData sheetId="6630" refreshError="1"/>
      <sheetData sheetId="6631" refreshError="1"/>
      <sheetData sheetId="6632" refreshError="1"/>
      <sheetData sheetId="6633" refreshError="1"/>
      <sheetData sheetId="6634" refreshError="1"/>
      <sheetData sheetId="6635" refreshError="1"/>
      <sheetData sheetId="6636" refreshError="1"/>
      <sheetData sheetId="6637" refreshError="1"/>
      <sheetData sheetId="6638" refreshError="1"/>
      <sheetData sheetId="6639" refreshError="1"/>
      <sheetData sheetId="6640" refreshError="1"/>
      <sheetData sheetId="6641" refreshError="1"/>
      <sheetData sheetId="6642" refreshError="1"/>
      <sheetData sheetId="6643" refreshError="1"/>
      <sheetData sheetId="6644" refreshError="1"/>
      <sheetData sheetId="6645" refreshError="1"/>
      <sheetData sheetId="6646" refreshError="1"/>
      <sheetData sheetId="6647" refreshError="1"/>
      <sheetData sheetId="6648" refreshError="1"/>
      <sheetData sheetId="6649" refreshError="1"/>
      <sheetData sheetId="6650" refreshError="1"/>
      <sheetData sheetId="6651" refreshError="1"/>
      <sheetData sheetId="6652" refreshError="1"/>
      <sheetData sheetId="6653" refreshError="1"/>
      <sheetData sheetId="6654" refreshError="1"/>
      <sheetData sheetId="6655" refreshError="1"/>
      <sheetData sheetId="6656" refreshError="1"/>
      <sheetData sheetId="6657" refreshError="1"/>
      <sheetData sheetId="6658" refreshError="1"/>
      <sheetData sheetId="6659" refreshError="1"/>
      <sheetData sheetId="6660" refreshError="1"/>
      <sheetData sheetId="6661" refreshError="1"/>
      <sheetData sheetId="6662" refreshError="1"/>
      <sheetData sheetId="6663" refreshError="1"/>
      <sheetData sheetId="6664" refreshError="1"/>
      <sheetData sheetId="6665" refreshError="1"/>
      <sheetData sheetId="6666" refreshError="1"/>
      <sheetData sheetId="6667" refreshError="1"/>
      <sheetData sheetId="6668" refreshError="1"/>
      <sheetData sheetId="6669" refreshError="1"/>
      <sheetData sheetId="6670" refreshError="1"/>
      <sheetData sheetId="6671" refreshError="1"/>
      <sheetData sheetId="6672" refreshError="1"/>
      <sheetData sheetId="6673" refreshError="1"/>
      <sheetData sheetId="6674" refreshError="1"/>
      <sheetData sheetId="6675" refreshError="1"/>
      <sheetData sheetId="6676" refreshError="1"/>
      <sheetData sheetId="6677" refreshError="1"/>
      <sheetData sheetId="6678" refreshError="1"/>
      <sheetData sheetId="6679" refreshError="1"/>
      <sheetData sheetId="6680" refreshError="1"/>
      <sheetData sheetId="6681" refreshError="1"/>
      <sheetData sheetId="6682" refreshError="1"/>
      <sheetData sheetId="6683" refreshError="1"/>
      <sheetData sheetId="6684" refreshError="1"/>
      <sheetData sheetId="6685" refreshError="1"/>
      <sheetData sheetId="6686" refreshError="1"/>
      <sheetData sheetId="6687" refreshError="1"/>
      <sheetData sheetId="6688" refreshError="1"/>
      <sheetData sheetId="6689" refreshError="1"/>
      <sheetData sheetId="6690" refreshError="1"/>
      <sheetData sheetId="6691" refreshError="1"/>
      <sheetData sheetId="6692" refreshError="1"/>
      <sheetData sheetId="6693" refreshError="1"/>
      <sheetData sheetId="6694" refreshError="1"/>
      <sheetData sheetId="6695" refreshError="1"/>
      <sheetData sheetId="6696" refreshError="1"/>
      <sheetData sheetId="6697" refreshError="1"/>
      <sheetData sheetId="6698" refreshError="1"/>
      <sheetData sheetId="6699" refreshError="1"/>
      <sheetData sheetId="6700" refreshError="1"/>
      <sheetData sheetId="6701" refreshError="1"/>
      <sheetData sheetId="6702" refreshError="1"/>
      <sheetData sheetId="6703" refreshError="1"/>
      <sheetData sheetId="6704" refreshError="1"/>
      <sheetData sheetId="6705" refreshError="1"/>
      <sheetData sheetId="6706" refreshError="1"/>
      <sheetData sheetId="6707" refreshError="1"/>
      <sheetData sheetId="6708" refreshError="1"/>
      <sheetData sheetId="6709" refreshError="1"/>
      <sheetData sheetId="6710" refreshError="1"/>
      <sheetData sheetId="6711" refreshError="1"/>
      <sheetData sheetId="6712" refreshError="1"/>
      <sheetData sheetId="6713" refreshError="1"/>
      <sheetData sheetId="6714" refreshError="1"/>
      <sheetData sheetId="6715" refreshError="1"/>
      <sheetData sheetId="6716" refreshError="1"/>
      <sheetData sheetId="6717" refreshError="1"/>
      <sheetData sheetId="6718" refreshError="1"/>
      <sheetData sheetId="6719" refreshError="1"/>
      <sheetData sheetId="6720" refreshError="1"/>
      <sheetData sheetId="6721" refreshError="1"/>
      <sheetData sheetId="6722" refreshError="1"/>
      <sheetData sheetId="6723" refreshError="1"/>
      <sheetData sheetId="6724" refreshError="1"/>
      <sheetData sheetId="6725" refreshError="1"/>
      <sheetData sheetId="6726" refreshError="1"/>
      <sheetData sheetId="6727" refreshError="1"/>
      <sheetData sheetId="6728" refreshError="1"/>
      <sheetData sheetId="6729" refreshError="1"/>
      <sheetData sheetId="6730" refreshError="1"/>
      <sheetData sheetId="6731" refreshError="1"/>
      <sheetData sheetId="6732" refreshError="1"/>
      <sheetData sheetId="6733" refreshError="1"/>
      <sheetData sheetId="6734" refreshError="1"/>
      <sheetData sheetId="6735" refreshError="1"/>
      <sheetData sheetId="6736" refreshError="1"/>
      <sheetData sheetId="6737" refreshError="1"/>
      <sheetData sheetId="6738" refreshError="1"/>
      <sheetData sheetId="6739" refreshError="1"/>
      <sheetData sheetId="6740" refreshError="1"/>
      <sheetData sheetId="6741" refreshError="1"/>
      <sheetData sheetId="6742" refreshError="1"/>
      <sheetData sheetId="6743" refreshError="1"/>
      <sheetData sheetId="6744" refreshError="1"/>
      <sheetData sheetId="6745" refreshError="1"/>
      <sheetData sheetId="6746" refreshError="1"/>
      <sheetData sheetId="6747" refreshError="1"/>
      <sheetData sheetId="6748" refreshError="1"/>
      <sheetData sheetId="6749" refreshError="1"/>
      <sheetData sheetId="6750" refreshError="1"/>
      <sheetData sheetId="6751" refreshError="1"/>
      <sheetData sheetId="6752" refreshError="1"/>
      <sheetData sheetId="6753" refreshError="1"/>
      <sheetData sheetId="6754" refreshError="1"/>
      <sheetData sheetId="6755" refreshError="1"/>
      <sheetData sheetId="6756" refreshError="1"/>
      <sheetData sheetId="6757" refreshError="1"/>
      <sheetData sheetId="6758" refreshError="1"/>
      <sheetData sheetId="6759" refreshError="1"/>
      <sheetData sheetId="6760" refreshError="1"/>
      <sheetData sheetId="6761" refreshError="1"/>
      <sheetData sheetId="6762" refreshError="1"/>
      <sheetData sheetId="6763" refreshError="1"/>
      <sheetData sheetId="6764" refreshError="1"/>
      <sheetData sheetId="6765" refreshError="1"/>
      <sheetData sheetId="6766" refreshError="1"/>
      <sheetData sheetId="6767" refreshError="1"/>
      <sheetData sheetId="6768" refreshError="1"/>
      <sheetData sheetId="6769" refreshError="1"/>
      <sheetData sheetId="6770" refreshError="1"/>
      <sheetData sheetId="6771" refreshError="1"/>
      <sheetData sheetId="6772" refreshError="1"/>
      <sheetData sheetId="6773" refreshError="1"/>
      <sheetData sheetId="6774" refreshError="1"/>
      <sheetData sheetId="6775" refreshError="1"/>
      <sheetData sheetId="6776" refreshError="1"/>
      <sheetData sheetId="6777" refreshError="1"/>
      <sheetData sheetId="6778" refreshError="1"/>
      <sheetData sheetId="6779" refreshError="1"/>
      <sheetData sheetId="6780" refreshError="1"/>
      <sheetData sheetId="6781" refreshError="1"/>
      <sheetData sheetId="6782" refreshError="1"/>
      <sheetData sheetId="6783" refreshError="1"/>
      <sheetData sheetId="6784" refreshError="1"/>
      <sheetData sheetId="6785" refreshError="1"/>
      <sheetData sheetId="6786" refreshError="1"/>
      <sheetData sheetId="6787" refreshError="1"/>
      <sheetData sheetId="6788" refreshError="1"/>
      <sheetData sheetId="6789" refreshError="1"/>
      <sheetData sheetId="6790" refreshError="1"/>
      <sheetData sheetId="6791" refreshError="1"/>
      <sheetData sheetId="6792" refreshError="1"/>
      <sheetData sheetId="6793" refreshError="1"/>
      <sheetData sheetId="6794" refreshError="1"/>
      <sheetData sheetId="6795" refreshError="1"/>
      <sheetData sheetId="6796" refreshError="1"/>
      <sheetData sheetId="6797" refreshError="1"/>
      <sheetData sheetId="6798" refreshError="1"/>
      <sheetData sheetId="6799" refreshError="1"/>
      <sheetData sheetId="6800" refreshError="1"/>
      <sheetData sheetId="6801" refreshError="1"/>
      <sheetData sheetId="6802" refreshError="1"/>
      <sheetData sheetId="6803" refreshError="1"/>
      <sheetData sheetId="6804" refreshError="1"/>
      <sheetData sheetId="6805" refreshError="1"/>
      <sheetData sheetId="6806" refreshError="1"/>
      <sheetData sheetId="6807" refreshError="1"/>
      <sheetData sheetId="6808" refreshError="1"/>
      <sheetData sheetId="6809" refreshError="1"/>
      <sheetData sheetId="6810" refreshError="1"/>
      <sheetData sheetId="6811" refreshError="1"/>
      <sheetData sheetId="6812" refreshError="1"/>
      <sheetData sheetId="6813" refreshError="1"/>
      <sheetData sheetId="6814" refreshError="1"/>
      <sheetData sheetId="6815" refreshError="1"/>
      <sheetData sheetId="6816" refreshError="1"/>
      <sheetData sheetId="6817" refreshError="1"/>
      <sheetData sheetId="6818" refreshError="1"/>
      <sheetData sheetId="6819" refreshError="1"/>
      <sheetData sheetId="6820" refreshError="1"/>
      <sheetData sheetId="6821" refreshError="1"/>
      <sheetData sheetId="6822" refreshError="1"/>
      <sheetData sheetId="6823" refreshError="1"/>
      <sheetData sheetId="6824" refreshError="1"/>
      <sheetData sheetId="6825" refreshError="1"/>
      <sheetData sheetId="6826" refreshError="1"/>
      <sheetData sheetId="6827" refreshError="1"/>
      <sheetData sheetId="6828" refreshError="1"/>
      <sheetData sheetId="6829" refreshError="1"/>
      <sheetData sheetId="6830" refreshError="1"/>
      <sheetData sheetId="6831" refreshError="1"/>
      <sheetData sheetId="6832" refreshError="1"/>
      <sheetData sheetId="6833" refreshError="1"/>
      <sheetData sheetId="6834" refreshError="1"/>
      <sheetData sheetId="6835" refreshError="1"/>
      <sheetData sheetId="6836" refreshError="1"/>
      <sheetData sheetId="6837" refreshError="1"/>
      <sheetData sheetId="6838" refreshError="1"/>
      <sheetData sheetId="6839" refreshError="1"/>
      <sheetData sheetId="6840" refreshError="1"/>
      <sheetData sheetId="6841" refreshError="1"/>
      <sheetData sheetId="6842" refreshError="1"/>
      <sheetData sheetId="6843" refreshError="1"/>
      <sheetData sheetId="6844" refreshError="1"/>
      <sheetData sheetId="6845" refreshError="1"/>
      <sheetData sheetId="6846" refreshError="1"/>
      <sheetData sheetId="6847" refreshError="1"/>
      <sheetData sheetId="6848" refreshError="1"/>
      <sheetData sheetId="6849" refreshError="1"/>
      <sheetData sheetId="6850" refreshError="1"/>
      <sheetData sheetId="6851" refreshError="1"/>
      <sheetData sheetId="6852" refreshError="1"/>
      <sheetData sheetId="6853" refreshError="1"/>
      <sheetData sheetId="6854" refreshError="1"/>
      <sheetData sheetId="6855" refreshError="1"/>
      <sheetData sheetId="6856" refreshError="1"/>
      <sheetData sheetId="6857" refreshError="1"/>
      <sheetData sheetId="6858" refreshError="1"/>
      <sheetData sheetId="6859" refreshError="1"/>
      <sheetData sheetId="6860" refreshError="1"/>
      <sheetData sheetId="6861" refreshError="1"/>
      <sheetData sheetId="6862" refreshError="1"/>
      <sheetData sheetId="6863" refreshError="1"/>
      <sheetData sheetId="6864" refreshError="1"/>
      <sheetData sheetId="6865" refreshError="1"/>
      <sheetData sheetId="6866" refreshError="1"/>
      <sheetData sheetId="6867" refreshError="1"/>
      <sheetData sheetId="6868" refreshError="1"/>
      <sheetData sheetId="6869" refreshError="1"/>
      <sheetData sheetId="6870" refreshError="1"/>
      <sheetData sheetId="6871" refreshError="1"/>
      <sheetData sheetId="6872" refreshError="1"/>
      <sheetData sheetId="6873" refreshError="1"/>
      <sheetData sheetId="6874" refreshError="1"/>
      <sheetData sheetId="6875" refreshError="1"/>
      <sheetData sheetId="6876" refreshError="1"/>
      <sheetData sheetId="6877" refreshError="1"/>
      <sheetData sheetId="6878" refreshError="1"/>
      <sheetData sheetId="6879" refreshError="1"/>
      <sheetData sheetId="6880" refreshError="1"/>
      <sheetData sheetId="6881" refreshError="1"/>
      <sheetData sheetId="6882" refreshError="1"/>
      <sheetData sheetId="6883" refreshError="1"/>
      <sheetData sheetId="6884" refreshError="1"/>
      <sheetData sheetId="6885" refreshError="1"/>
      <sheetData sheetId="6886" refreshError="1"/>
      <sheetData sheetId="6887" refreshError="1"/>
      <sheetData sheetId="6888" refreshError="1"/>
      <sheetData sheetId="6889" refreshError="1"/>
      <sheetData sheetId="6890" refreshError="1"/>
      <sheetData sheetId="6891" refreshError="1"/>
      <sheetData sheetId="6892" refreshError="1"/>
      <sheetData sheetId="6893" refreshError="1"/>
      <sheetData sheetId="6894" refreshError="1"/>
      <sheetData sheetId="6895" refreshError="1"/>
      <sheetData sheetId="6896" refreshError="1"/>
      <sheetData sheetId="6897" refreshError="1"/>
      <sheetData sheetId="6898" refreshError="1"/>
      <sheetData sheetId="6899" refreshError="1"/>
      <sheetData sheetId="6900" refreshError="1"/>
      <sheetData sheetId="6901" refreshError="1"/>
      <sheetData sheetId="6902" refreshError="1"/>
      <sheetData sheetId="6903" refreshError="1"/>
      <sheetData sheetId="6904" refreshError="1"/>
      <sheetData sheetId="6905" refreshError="1"/>
      <sheetData sheetId="6906" refreshError="1"/>
      <sheetData sheetId="6907" refreshError="1"/>
      <sheetData sheetId="6908" refreshError="1"/>
      <sheetData sheetId="6909" refreshError="1"/>
      <sheetData sheetId="6910" refreshError="1"/>
      <sheetData sheetId="6911" refreshError="1"/>
      <sheetData sheetId="6912" refreshError="1"/>
      <sheetData sheetId="6913" refreshError="1"/>
      <sheetData sheetId="6914" refreshError="1"/>
      <sheetData sheetId="6915" refreshError="1"/>
      <sheetData sheetId="6916" refreshError="1"/>
      <sheetData sheetId="6917" refreshError="1"/>
      <sheetData sheetId="6918" refreshError="1"/>
      <sheetData sheetId="6919" refreshError="1"/>
      <sheetData sheetId="6920" refreshError="1"/>
      <sheetData sheetId="6921" refreshError="1"/>
      <sheetData sheetId="6922" refreshError="1"/>
      <sheetData sheetId="6923" refreshError="1"/>
      <sheetData sheetId="6924" refreshError="1"/>
      <sheetData sheetId="6925" refreshError="1"/>
      <sheetData sheetId="6926" refreshError="1"/>
      <sheetData sheetId="6927" refreshError="1"/>
      <sheetData sheetId="6928" refreshError="1"/>
      <sheetData sheetId="6929" refreshError="1"/>
      <sheetData sheetId="6930" refreshError="1"/>
      <sheetData sheetId="6931" refreshError="1"/>
      <sheetData sheetId="6932" refreshError="1"/>
      <sheetData sheetId="6933" refreshError="1"/>
      <sheetData sheetId="6934" refreshError="1"/>
      <sheetData sheetId="6935" refreshError="1"/>
      <sheetData sheetId="6936" refreshError="1"/>
      <sheetData sheetId="6937" refreshError="1"/>
      <sheetData sheetId="6938" refreshError="1"/>
      <sheetData sheetId="6939" refreshError="1"/>
      <sheetData sheetId="6940" refreshError="1"/>
      <sheetData sheetId="6941" refreshError="1"/>
      <sheetData sheetId="6942" refreshError="1"/>
      <sheetData sheetId="6943" refreshError="1"/>
      <sheetData sheetId="6944" refreshError="1"/>
      <sheetData sheetId="6945" refreshError="1"/>
      <sheetData sheetId="6946" refreshError="1"/>
      <sheetData sheetId="6947" refreshError="1"/>
      <sheetData sheetId="6948" refreshError="1"/>
      <sheetData sheetId="6949" refreshError="1"/>
      <sheetData sheetId="6950" refreshError="1"/>
      <sheetData sheetId="6951" refreshError="1"/>
      <sheetData sheetId="6952" refreshError="1"/>
      <sheetData sheetId="6953" refreshError="1"/>
      <sheetData sheetId="6954" refreshError="1"/>
      <sheetData sheetId="6955" refreshError="1"/>
      <sheetData sheetId="6956" refreshError="1"/>
      <sheetData sheetId="6957" refreshError="1"/>
      <sheetData sheetId="6958" refreshError="1"/>
      <sheetData sheetId="6959" refreshError="1"/>
      <sheetData sheetId="6960" refreshError="1"/>
      <sheetData sheetId="6961" refreshError="1"/>
      <sheetData sheetId="6962" refreshError="1"/>
      <sheetData sheetId="6963" refreshError="1"/>
      <sheetData sheetId="6964" refreshError="1"/>
      <sheetData sheetId="6965" refreshError="1"/>
      <sheetData sheetId="6966" refreshError="1"/>
      <sheetData sheetId="6967" refreshError="1"/>
      <sheetData sheetId="6968" refreshError="1"/>
      <sheetData sheetId="6969" refreshError="1"/>
      <sheetData sheetId="6970" refreshError="1"/>
      <sheetData sheetId="6971" refreshError="1"/>
      <sheetData sheetId="6972" refreshError="1"/>
      <sheetData sheetId="6973" refreshError="1"/>
      <sheetData sheetId="6974" refreshError="1"/>
      <sheetData sheetId="6975" refreshError="1"/>
      <sheetData sheetId="6976" refreshError="1"/>
      <sheetData sheetId="6977" refreshError="1"/>
      <sheetData sheetId="6978" refreshError="1"/>
      <sheetData sheetId="6979" refreshError="1"/>
      <sheetData sheetId="6980" refreshError="1"/>
      <sheetData sheetId="6981" refreshError="1"/>
      <sheetData sheetId="6982" refreshError="1"/>
      <sheetData sheetId="6983" refreshError="1"/>
      <sheetData sheetId="6984" refreshError="1"/>
      <sheetData sheetId="6985" refreshError="1"/>
      <sheetData sheetId="6986" refreshError="1"/>
      <sheetData sheetId="6987" refreshError="1"/>
      <sheetData sheetId="6988" refreshError="1"/>
      <sheetData sheetId="6989" refreshError="1"/>
      <sheetData sheetId="6990" refreshError="1"/>
      <sheetData sheetId="6991" refreshError="1"/>
      <sheetData sheetId="6992" refreshError="1"/>
      <sheetData sheetId="6993" refreshError="1"/>
      <sheetData sheetId="6994" refreshError="1"/>
      <sheetData sheetId="6995" refreshError="1"/>
      <sheetData sheetId="6996" refreshError="1"/>
      <sheetData sheetId="6997" refreshError="1"/>
      <sheetData sheetId="6998" refreshError="1"/>
      <sheetData sheetId="6999" refreshError="1"/>
      <sheetData sheetId="7000" refreshError="1"/>
      <sheetData sheetId="7001" refreshError="1"/>
      <sheetData sheetId="7002" refreshError="1"/>
      <sheetData sheetId="7003" refreshError="1"/>
      <sheetData sheetId="7004" refreshError="1"/>
      <sheetData sheetId="7005" refreshError="1"/>
      <sheetData sheetId="7006" refreshError="1"/>
      <sheetData sheetId="7007" refreshError="1"/>
      <sheetData sheetId="7008" refreshError="1"/>
      <sheetData sheetId="7009" refreshError="1"/>
      <sheetData sheetId="7010" refreshError="1"/>
      <sheetData sheetId="7011" refreshError="1"/>
      <sheetData sheetId="7012" refreshError="1"/>
      <sheetData sheetId="7013" refreshError="1"/>
      <sheetData sheetId="7014" refreshError="1"/>
      <sheetData sheetId="7015" refreshError="1"/>
      <sheetData sheetId="7016" refreshError="1"/>
      <sheetData sheetId="7017" refreshError="1"/>
      <sheetData sheetId="7018" refreshError="1"/>
      <sheetData sheetId="7019" refreshError="1"/>
      <sheetData sheetId="7020" refreshError="1"/>
      <sheetData sheetId="7021" refreshError="1"/>
      <sheetData sheetId="7022" refreshError="1"/>
      <sheetData sheetId="7023" refreshError="1"/>
      <sheetData sheetId="7024" refreshError="1"/>
      <sheetData sheetId="7025" refreshError="1"/>
      <sheetData sheetId="7026" refreshError="1"/>
      <sheetData sheetId="7027" refreshError="1"/>
      <sheetData sheetId="7028" refreshError="1"/>
      <sheetData sheetId="7029" refreshError="1"/>
      <sheetData sheetId="7030" refreshError="1"/>
      <sheetData sheetId="7031" refreshError="1"/>
      <sheetData sheetId="7032" refreshError="1"/>
      <sheetData sheetId="7033" refreshError="1"/>
      <sheetData sheetId="7034" refreshError="1"/>
      <sheetData sheetId="7035" refreshError="1"/>
      <sheetData sheetId="7036" refreshError="1"/>
      <sheetData sheetId="7037" refreshError="1"/>
      <sheetData sheetId="7038" refreshError="1"/>
      <sheetData sheetId="7039" refreshError="1"/>
      <sheetData sheetId="7040" refreshError="1"/>
      <sheetData sheetId="7041" refreshError="1"/>
      <sheetData sheetId="7042" refreshError="1"/>
      <sheetData sheetId="7043" refreshError="1"/>
      <sheetData sheetId="7044" refreshError="1"/>
      <sheetData sheetId="7045" refreshError="1"/>
      <sheetData sheetId="7046" refreshError="1"/>
      <sheetData sheetId="7047" refreshError="1"/>
      <sheetData sheetId="7048" refreshError="1"/>
      <sheetData sheetId="7049" refreshError="1"/>
      <sheetData sheetId="7050" refreshError="1"/>
      <sheetData sheetId="7051" refreshError="1"/>
      <sheetData sheetId="7052" refreshError="1"/>
      <sheetData sheetId="7053" refreshError="1"/>
      <sheetData sheetId="7054" refreshError="1"/>
      <sheetData sheetId="7055" refreshError="1"/>
      <sheetData sheetId="7056" refreshError="1"/>
      <sheetData sheetId="7057" refreshError="1"/>
      <sheetData sheetId="7058" refreshError="1"/>
      <sheetData sheetId="7059" refreshError="1"/>
      <sheetData sheetId="7060" refreshError="1"/>
      <sheetData sheetId="7061" refreshError="1"/>
      <sheetData sheetId="7062" refreshError="1"/>
      <sheetData sheetId="7063" refreshError="1"/>
      <sheetData sheetId="7064" refreshError="1"/>
      <sheetData sheetId="7065" refreshError="1"/>
      <sheetData sheetId="7066" refreshError="1"/>
      <sheetData sheetId="7067" refreshError="1"/>
      <sheetData sheetId="7068" refreshError="1"/>
      <sheetData sheetId="7069" refreshError="1"/>
      <sheetData sheetId="7070" refreshError="1"/>
      <sheetData sheetId="7071" refreshError="1"/>
      <sheetData sheetId="7072" refreshError="1"/>
      <sheetData sheetId="7073" refreshError="1"/>
      <sheetData sheetId="7074" refreshError="1"/>
      <sheetData sheetId="7075" refreshError="1"/>
      <sheetData sheetId="7076" refreshError="1"/>
      <sheetData sheetId="7077" refreshError="1"/>
      <sheetData sheetId="7078" refreshError="1"/>
      <sheetData sheetId="7079" refreshError="1"/>
      <sheetData sheetId="7080" refreshError="1"/>
      <sheetData sheetId="7081" refreshError="1"/>
      <sheetData sheetId="7082" refreshError="1"/>
      <sheetData sheetId="7083" refreshError="1"/>
      <sheetData sheetId="7084" refreshError="1"/>
      <sheetData sheetId="7085" refreshError="1"/>
      <sheetData sheetId="7086" refreshError="1"/>
      <sheetData sheetId="7087" refreshError="1"/>
      <sheetData sheetId="7088" refreshError="1"/>
      <sheetData sheetId="7089" refreshError="1"/>
      <sheetData sheetId="7090" refreshError="1"/>
      <sheetData sheetId="7091" refreshError="1"/>
      <sheetData sheetId="7092" refreshError="1"/>
      <sheetData sheetId="7093" refreshError="1"/>
      <sheetData sheetId="7094" refreshError="1"/>
      <sheetData sheetId="7095" refreshError="1"/>
      <sheetData sheetId="7096" refreshError="1"/>
      <sheetData sheetId="7097" refreshError="1"/>
      <sheetData sheetId="7098" refreshError="1"/>
      <sheetData sheetId="7099" refreshError="1"/>
      <sheetData sheetId="7100" refreshError="1"/>
      <sheetData sheetId="7101" refreshError="1"/>
      <sheetData sheetId="7102" refreshError="1"/>
      <sheetData sheetId="7103" refreshError="1"/>
      <sheetData sheetId="7104" refreshError="1"/>
      <sheetData sheetId="7105" refreshError="1"/>
      <sheetData sheetId="7106" refreshError="1"/>
      <sheetData sheetId="7107" refreshError="1"/>
      <sheetData sheetId="7108" refreshError="1"/>
      <sheetData sheetId="7109" refreshError="1"/>
      <sheetData sheetId="7110" refreshError="1"/>
      <sheetData sheetId="7111" refreshError="1"/>
      <sheetData sheetId="7112" refreshError="1"/>
      <sheetData sheetId="7113" refreshError="1"/>
      <sheetData sheetId="7114" refreshError="1"/>
      <sheetData sheetId="7115" refreshError="1"/>
      <sheetData sheetId="7116" refreshError="1"/>
      <sheetData sheetId="7117" refreshError="1"/>
      <sheetData sheetId="7118" refreshError="1"/>
      <sheetData sheetId="7119" refreshError="1"/>
      <sheetData sheetId="7120" refreshError="1"/>
      <sheetData sheetId="7121" refreshError="1"/>
      <sheetData sheetId="7122" refreshError="1"/>
      <sheetData sheetId="7123" refreshError="1"/>
      <sheetData sheetId="7124" refreshError="1"/>
      <sheetData sheetId="7125" refreshError="1"/>
      <sheetData sheetId="7126" refreshError="1"/>
      <sheetData sheetId="7127" refreshError="1"/>
      <sheetData sheetId="7128" refreshError="1"/>
      <sheetData sheetId="7129" refreshError="1"/>
      <sheetData sheetId="7130" refreshError="1"/>
      <sheetData sheetId="7131" refreshError="1"/>
      <sheetData sheetId="7132" refreshError="1"/>
      <sheetData sheetId="7133" refreshError="1"/>
      <sheetData sheetId="7134" refreshError="1"/>
      <sheetData sheetId="7135" refreshError="1"/>
      <sheetData sheetId="7136" refreshError="1"/>
      <sheetData sheetId="7137" refreshError="1"/>
      <sheetData sheetId="7138" refreshError="1"/>
      <sheetData sheetId="7139" refreshError="1"/>
      <sheetData sheetId="7140" refreshError="1"/>
      <sheetData sheetId="7141" refreshError="1"/>
      <sheetData sheetId="7142" refreshError="1"/>
      <sheetData sheetId="7143" refreshError="1"/>
      <sheetData sheetId="7144" refreshError="1"/>
      <sheetData sheetId="7145" refreshError="1"/>
      <sheetData sheetId="7146" refreshError="1"/>
      <sheetData sheetId="7147" refreshError="1"/>
      <sheetData sheetId="7148" refreshError="1"/>
      <sheetData sheetId="7149" refreshError="1"/>
      <sheetData sheetId="7150" refreshError="1"/>
      <sheetData sheetId="7151" refreshError="1"/>
      <sheetData sheetId="7152" refreshError="1"/>
      <sheetData sheetId="7153" refreshError="1"/>
      <sheetData sheetId="7154" refreshError="1"/>
      <sheetData sheetId="7155" refreshError="1"/>
      <sheetData sheetId="7156" refreshError="1"/>
      <sheetData sheetId="7157" refreshError="1"/>
      <sheetData sheetId="7158" refreshError="1"/>
      <sheetData sheetId="7159" refreshError="1"/>
      <sheetData sheetId="7160" refreshError="1"/>
      <sheetData sheetId="7161" refreshError="1"/>
      <sheetData sheetId="7162" refreshError="1"/>
      <sheetData sheetId="7163" refreshError="1"/>
      <sheetData sheetId="7164" refreshError="1"/>
      <sheetData sheetId="7165" refreshError="1"/>
      <sheetData sheetId="7166" refreshError="1"/>
      <sheetData sheetId="7167" refreshError="1"/>
      <sheetData sheetId="7168" refreshError="1"/>
      <sheetData sheetId="7169" refreshError="1"/>
      <sheetData sheetId="7170" refreshError="1"/>
      <sheetData sheetId="7171" refreshError="1"/>
      <sheetData sheetId="7172" refreshError="1"/>
      <sheetData sheetId="7173" refreshError="1"/>
      <sheetData sheetId="7174" refreshError="1"/>
      <sheetData sheetId="7175" refreshError="1"/>
      <sheetData sheetId="7176" refreshError="1"/>
      <sheetData sheetId="7177" refreshError="1"/>
      <sheetData sheetId="7178" refreshError="1"/>
      <sheetData sheetId="7179" refreshError="1"/>
      <sheetData sheetId="7180" refreshError="1"/>
      <sheetData sheetId="7181" refreshError="1"/>
      <sheetData sheetId="7182" refreshError="1"/>
      <sheetData sheetId="7183" refreshError="1"/>
      <sheetData sheetId="7184" refreshError="1"/>
      <sheetData sheetId="7185" refreshError="1"/>
      <sheetData sheetId="7186" refreshError="1"/>
      <sheetData sheetId="7187" refreshError="1"/>
      <sheetData sheetId="7188" refreshError="1"/>
      <sheetData sheetId="7189" refreshError="1"/>
      <sheetData sheetId="7190" refreshError="1"/>
      <sheetData sheetId="7191" refreshError="1"/>
      <sheetData sheetId="7192" refreshError="1"/>
      <sheetData sheetId="7193" refreshError="1"/>
      <sheetData sheetId="7194" refreshError="1"/>
      <sheetData sheetId="7195" refreshError="1"/>
      <sheetData sheetId="7196" refreshError="1"/>
      <sheetData sheetId="7197" refreshError="1"/>
      <sheetData sheetId="7198" refreshError="1"/>
      <sheetData sheetId="7199" refreshError="1"/>
      <sheetData sheetId="7200" refreshError="1"/>
      <sheetData sheetId="7201" refreshError="1"/>
      <sheetData sheetId="7202" refreshError="1"/>
      <sheetData sheetId="7203" refreshError="1"/>
      <sheetData sheetId="7204" refreshError="1"/>
      <sheetData sheetId="7205" refreshError="1"/>
      <sheetData sheetId="7206" refreshError="1"/>
      <sheetData sheetId="7207" refreshError="1"/>
      <sheetData sheetId="7208" refreshError="1"/>
      <sheetData sheetId="7209" refreshError="1"/>
      <sheetData sheetId="7210" refreshError="1"/>
      <sheetData sheetId="7211" refreshError="1"/>
      <sheetData sheetId="7212" refreshError="1"/>
      <sheetData sheetId="7213" refreshError="1"/>
      <sheetData sheetId="7214" refreshError="1"/>
      <sheetData sheetId="7215" refreshError="1"/>
      <sheetData sheetId="7216" refreshError="1"/>
      <sheetData sheetId="7217" refreshError="1"/>
      <sheetData sheetId="7218" refreshError="1"/>
      <sheetData sheetId="7219" refreshError="1"/>
      <sheetData sheetId="7220" refreshError="1"/>
      <sheetData sheetId="7221" refreshError="1"/>
      <sheetData sheetId="7222" refreshError="1"/>
      <sheetData sheetId="7223" refreshError="1"/>
      <sheetData sheetId="7224" refreshError="1"/>
      <sheetData sheetId="7225" refreshError="1"/>
      <sheetData sheetId="7226" refreshError="1"/>
      <sheetData sheetId="7227" refreshError="1"/>
      <sheetData sheetId="7228" refreshError="1"/>
      <sheetData sheetId="7229" refreshError="1"/>
      <sheetData sheetId="7230" refreshError="1"/>
      <sheetData sheetId="7231" refreshError="1"/>
      <sheetData sheetId="7232" refreshError="1"/>
      <sheetData sheetId="7233" refreshError="1"/>
      <sheetData sheetId="7234" refreshError="1"/>
      <sheetData sheetId="7235" refreshError="1"/>
      <sheetData sheetId="7236" refreshError="1"/>
      <sheetData sheetId="7237" refreshError="1"/>
      <sheetData sheetId="7238" refreshError="1"/>
      <sheetData sheetId="7239" refreshError="1"/>
      <sheetData sheetId="7240" refreshError="1"/>
      <sheetData sheetId="7241" refreshError="1"/>
      <sheetData sheetId="7242" refreshError="1"/>
      <sheetData sheetId="7243" refreshError="1"/>
      <sheetData sheetId="7244" refreshError="1"/>
      <sheetData sheetId="7245" refreshError="1"/>
      <sheetData sheetId="7246" refreshError="1"/>
      <sheetData sheetId="7247" refreshError="1"/>
      <sheetData sheetId="7248" refreshError="1"/>
      <sheetData sheetId="7249" refreshError="1"/>
      <sheetData sheetId="7250" refreshError="1"/>
      <sheetData sheetId="7251" refreshError="1"/>
      <sheetData sheetId="7252" refreshError="1"/>
      <sheetData sheetId="7253" refreshError="1"/>
      <sheetData sheetId="7254" refreshError="1"/>
      <sheetData sheetId="7255" refreshError="1"/>
      <sheetData sheetId="7256" refreshError="1"/>
      <sheetData sheetId="7257" refreshError="1"/>
      <sheetData sheetId="7258" refreshError="1"/>
      <sheetData sheetId="7259" refreshError="1"/>
      <sheetData sheetId="7260" refreshError="1"/>
      <sheetData sheetId="7261" refreshError="1"/>
      <sheetData sheetId="7262" refreshError="1"/>
      <sheetData sheetId="7263" refreshError="1"/>
      <sheetData sheetId="7264" refreshError="1"/>
      <sheetData sheetId="7265" refreshError="1"/>
      <sheetData sheetId="7266" refreshError="1"/>
      <sheetData sheetId="7267" refreshError="1"/>
      <sheetData sheetId="7268" refreshError="1"/>
      <sheetData sheetId="7269" refreshError="1"/>
      <sheetData sheetId="7270" refreshError="1"/>
      <sheetData sheetId="7271" refreshError="1"/>
      <sheetData sheetId="7272" refreshError="1"/>
      <sheetData sheetId="7273" refreshError="1"/>
      <sheetData sheetId="7274" refreshError="1"/>
      <sheetData sheetId="7275" refreshError="1"/>
      <sheetData sheetId="7276" refreshError="1"/>
      <sheetData sheetId="7277" refreshError="1"/>
      <sheetData sheetId="7278" refreshError="1"/>
      <sheetData sheetId="7279" refreshError="1"/>
      <sheetData sheetId="7280" refreshError="1"/>
      <sheetData sheetId="7281" refreshError="1"/>
      <sheetData sheetId="7282" refreshError="1"/>
      <sheetData sheetId="7283" refreshError="1"/>
      <sheetData sheetId="7284" refreshError="1"/>
      <sheetData sheetId="7285" refreshError="1"/>
      <sheetData sheetId="7286" refreshError="1"/>
      <sheetData sheetId="7287" refreshError="1"/>
      <sheetData sheetId="7288" refreshError="1"/>
      <sheetData sheetId="7289" refreshError="1"/>
      <sheetData sheetId="7290" refreshError="1"/>
      <sheetData sheetId="7291" refreshError="1"/>
      <sheetData sheetId="7292" refreshError="1"/>
      <sheetData sheetId="7293" refreshError="1"/>
      <sheetData sheetId="7294" refreshError="1"/>
      <sheetData sheetId="7295" refreshError="1"/>
      <sheetData sheetId="7296" refreshError="1"/>
      <sheetData sheetId="7297" refreshError="1"/>
      <sheetData sheetId="7298" refreshError="1"/>
      <sheetData sheetId="7299" refreshError="1"/>
      <sheetData sheetId="7300" refreshError="1"/>
      <sheetData sheetId="7301" refreshError="1"/>
      <sheetData sheetId="7302" refreshError="1"/>
      <sheetData sheetId="7303" refreshError="1"/>
      <sheetData sheetId="7304" refreshError="1"/>
      <sheetData sheetId="7305" refreshError="1"/>
      <sheetData sheetId="7306" refreshError="1"/>
      <sheetData sheetId="7307" refreshError="1"/>
      <sheetData sheetId="7308" refreshError="1"/>
      <sheetData sheetId="7309" refreshError="1"/>
      <sheetData sheetId="7310" refreshError="1"/>
      <sheetData sheetId="7311" refreshError="1"/>
      <sheetData sheetId="7312" refreshError="1"/>
      <sheetData sheetId="7313" refreshError="1"/>
      <sheetData sheetId="7314" refreshError="1"/>
      <sheetData sheetId="7315" refreshError="1"/>
      <sheetData sheetId="7316" refreshError="1"/>
      <sheetData sheetId="7317" refreshError="1"/>
      <sheetData sheetId="7318" refreshError="1"/>
      <sheetData sheetId="7319" refreshError="1"/>
      <sheetData sheetId="7320" refreshError="1"/>
      <sheetData sheetId="7321" refreshError="1"/>
      <sheetData sheetId="7322" refreshError="1"/>
      <sheetData sheetId="7323" refreshError="1"/>
      <sheetData sheetId="7324" refreshError="1"/>
      <sheetData sheetId="7325" refreshError="1"/>
      <sheetData sheetId="7326" refreshError="1"/>
      <sheetData sheetId="7327" refreshError="1"/>
      <sheetData sheetId="7328" refreshError="1"/>
      <sheetData sheetId="7329" refreshError="1"/>
      <sheetData sheetId="7330" refreshError="1"/>
      <sheetData sheetId="7331" refreshError="1"/>
      <sheetData sheetId="7332" refreshError="1"/>
      <sheetData sheetId="7333" refreshError="1"/>
      <sheetData sheetId="7334" refreshError="1"/>
      <sheetData sheetId="7335" refreshError="1"/>
      <sheetData sheetId="7336" refreshError="1"/>
      <sheetData sheetId="7337" refreshError="1"/>
      <sheetData sheetId="7338" refreshError="1"/>
      <sheetData sheetId="7339" refreshError="1"/>
      <sheetData sheetId="7340" refreshError="1"/>
      <sheetData sheetId="7341" refreshError="1"/>
      <sheetData sheetId="7342" refreshError="1"/>
      <sheetData sheetId="7343" refreshError="1"/>
      <sheetData sheetId="7344" refreshError="1"/>
      <sheetData sheetId="7345" refreshError="1"/>
      <sheetData sheetId="7346" refreshError="1"/>
      <sheetData sheetId="7347" refreshError="1"/>
      <sheetData sheetId="7348" refreshError="1"/>
      <sheetData sheetId="7349" refreshError="1"/>
      <sheetData sheetId="7350" refreshError="1"/>
      <sheetData sheetId="7351" refreshError="1"/>
      <sheetData sheetId="7352" refreshError="1"/>
      <sheetData sheetId="7353" refreshError="1"/>
      <sheetData sheetId="7354" refreshError="1"/>
      <sheetData sheetId="7355" refreshError="1"/>
      <sheetData sheetId="7356" refreshError="1"/>
      <sheetData sheetId="7357" refreshError="1"/>
      <sheetData sheetId="7358" refreshError="1"/>
      <sheetData sheetId="7359" refreshError="1"/>
      <sheetData sheetId="7360" refreshError="1"/>
      <sheetData sheetId="7361" refreshError="1"/>
      <sheetData sheetId="7362" refreshError="1"/>
      <sheetData sheetId="7363" refreshError="1"/>
      <sheetData sheetId="7364" refreshError="1"/>
      <sheetData sheetId="7365" refreshError="1"/>
      <sheetData sheetId="7366" refreshError="1"/>
      <sheetData sheetId="7367" refreshError="1"/>
      <sheetData sheetId="7368" refreshError="1"/>
      <sheetData sheetId="7369" refreshError="1"/>
      <sheetData sheetId="7370" refreshError="1"/>
      <sheetData sheetId="7371" refreshError="1"/>
      <sheetData sheetId="7372" refreshError="1"/>
      <sheetData sheetId="7373" refreshError="1"/>
      <sheetData sheetId="7374" refreshError="1"/>
      <sheetData sheetId="7375" refreshError="1"/>
      <sheetData sheetId="7376" refreshError="1"/>
      <sheetData sheetId="7377" refreshError="1"/>
      <sheetData sheetId="7378" refreshError="1"/>
      <sheetData sheetId="7379" refreshError="1"/>
      <sheetData sheetId="7380" refreshError="1"/>
      <sheetData sheetId="7381" refreshError="1"/>
      <sheetData sheetId="7382" refreshError="1"/>
      <sheetData sheetId="7383" refreshError="1"/>
      <sheetData sheetId="7384" refreshError="1"/>
      <sheetData sheetId="7385" refreshError="1"/>
      <sheetData sheetId="7386" refreshError="1"/>
      <sheetData sheetId="7387" refreshError="1"/>
      <sheetData sheetId="7388" refreshError="1"/>
      <sheetData sheetId="7389" refreshError="1"/>
      <sheetData sheetId="7390" refreshError="1"/>
      <sheetData sheetId="7391" refreshError="1"/>
      <sheetData sheetId="7392" refreshError="1"/>
      <sheetData sheetId="7393" refreshError="1"/>
      <sheetData sheetId="7394" refreshError="1"/>
      <sheetData sheetId="7395" refreshError="1"/>
      <sheetData sheetId="7396" refreshError="1"/>
      <sheetData sheetId="7397" refreshError="1"/>
      <sheetData sheetId="7398" refreshError="1"/>
      <sheetData sheetId="7399" refreshError="1"/>
      <sheetData sheetId="7400" refreshError="1"/>
      <sheetData sheetId="7401" refreshError="1"/>
      <sheetData sheetId="7402" refreshError="1"/>
      <sheetData sheetId="7403" refreshError="1"/>
      <sheetData sheetId="7404" refreshError="1"/>
      <sheetData sheetId="7405" refreshError="1"/>
      <sheetData sheetId="7406" refreshError="1"/>
      <sheetData sheetId="7407" refreshError="1"/>
      <sheetData sheetId="7408" refreshError="1"/>
      <sheetData sheetId="7409" refreshError="1"/>
      <sheetData sheetId="7410" refreshError="1"/>
      <sheetData sheetId="7411" refreshError="1"/>
      <sheetData sheetId="7412" refreshError="1"/>
      <sheetData sheetId="7413" refreshError="1"/>
      <sheetData sheetId="7414" refreshError="1"/>
      <sheetData sheetId="7415" refreshError="1"/>
      <sheetData sheetId="7416" refreshError="1"/>
      <sheetData sheetId="7417" refreshError="1"/>
      <sheetData sheetId="7418" refreshError="1"/>
      <sheetData sheetId="7419" refreshError="1"/>
      <sheetData sheetId="7420" refreshError="1"/>
      <sheetData sheetId="7421" refreshError="1"/>
      <sheetData sheetId="7422" refreshError="1"/>
      <sheetData sheetId="7423" refreshError="1"/>
      <sheetData sheetId="7424" refreshError="1"/>
      <sheetData sheetId="7425" refreshError="1"/>
      <sheetData sheetId="7426" refreshError="1"/>
      <sheetData sheetId="7427" refreshError="1"/>
      <sheetData sheetId="7428" refreshError="1"/>
      <sheetData sheetId="7429" refreshError="1"/>
      <sheetData sheetId="7430" refreshError="1"/>
      <sheetData sheetId="7431" refreshError="1"/>
      <sheetData sheetId="7432" refreshError="1"/>
      <sheetData sheetId="7433" refreshError="1"/>
      <sheetData sheetId="7434" refreshError="1"/>
      <sheetData sheetId="7435" refreshError="1"/>
      <sheetData sheetId="7436" refreshError="1"/>
      <sheetData sheetId="7437" refreshError="1"/>
      <sheetData sheetId="7438" refreshError="1"/>
      <sheetData sheetId="7439" refreshError="1"/>
      <sheetData sheetId="7440" refreshError="1"/>
      <sheetData sheetId="7441" refreshError="1"/>
      <sheetData sheetId="7442" refreshError="1"/>
      <sheetData sheetId="7443" refreshError="1"/>
      <sheetData sheetId="7444" refreshError="1"/>
      <sheetData sheetId="7445" refreshError="1"/>
      <sheetData sheetId="7446" refreshError="1"/>
      <sheetData sheetId="7447" refreshError="1"/>
      <sheetData sheetId="7448" refreshError="1"/>
      <sheetData sheetId="7449" refreshError="1"/>
      <sheetData sheetId="7450" refreshError="1"/>
      <sheetData sheetId="7451" refreshError="1"/>
      <sheetData sheetId="7452" refreshError="1"/>
      <sheetData sheetId="7453" refreshError="1"/>
      <sheetData sheetId="7454" refreshError="1"/>
      <sheetData sheetId="7455" refreshError="1"/>
      <sheetData sheetId="7456" refreshError="1"/>
      <sheetData sheetId="7457" refreshError="1"/>
      <sheetData sheetId="7458" refreshError="1"/>
      <sheetData sheetId="7459" refreshError="1"/>
      <sheetData sheetId="7460" refreshError="1"/>
      <sheetData sheetId="7461" refreshError="1"/>
      <sheetData sheetId="7462" refreshError="1"/>
      <sheetData sheetId="7463" refreshError="1"/>
      <sheetData sheetId="7464" refreshError="1"/>
      <sheetData sheetId="7465" refreshError="1"/>
      <sheetData sheetId="7466" refreshError="1"/>
      <sheetData sheetId="7467" refreshError="1"/>
      <sheetData sheetId="7468" refreshError="1"/>
      <sheetData sheetId="7469" refreshError="1"/>
      <sheetData sheetId="7470" refreshError="1"/>
      <sheetData sheetId="7471" refreshError="1"/>
      <sheetData sheetId="7472" refreshError="1"/>
      <sheetData sheetId="7473" refreshError="1"/>
      <sheetData sheetId="7474" refreshError="1"/>
      <sheetData sheetId="7475" refreshError="1"/>
      <sheetData sheetId="7476" refreshError="1"/>
      <sheetData sheetId="7477" refreshError="1"/>
      <sheetData sheetId="7478" refreshError="1"/>
      <sheetData sheetId="7479" refreshError="1"/>
      <sheetData sheetId="7480" refreshError="1"/>
      <sheetData sheetId="7481" refreshError="1"/>
      <sheetData sheetId="7482" refreshError="1"/>
      <sheetData sheetId="7483" refreshError="1"/>
      <sheetData sheetId="7484" refreshError="1"/>
      <sheetData sheetId="7485" refreshError="1"/>
      <sheetData sheetId="7486" refreshError="1"/>
      <sheetData sheetId="7487" refreshError="1"/>
      <sheetData sheetId="7488" refreshError="1"/>
      <sheetData sheetId="7489" refreshError="1"/>
      <sheetData sheetId="7490" refreshError="1"/>
      <sheetData sheetId="7491" refreshError="1"/>
      <sheetData sheetId="7492" refreshError="1"/>
      <sheetData sheetId="7493" refreshError="1"/>
      <sheetData sheetId="7494" refreshError="1"/>
      <sheetData sheetId="7495" refreshError="1"/>
      <sheetData sheetId="7496" refreshError="1"/>
      <sheetData sheetId="7497" refreshError="1"/>
      <sheetData sheetId="7498" refreshError="1"/>
      <sheetData sheetId="7499" refreshError="1"/>
      <sheetData sheetId="7500" refreshError="1"/>
      <sheetData sheetId="7501" refreshError="1"/>
      <sheetData sheetId="7502" refreshError="1"/>
      <sheetData sheetId="7503" refreshError="1"/>
      <sheetData sheetId="7504" refreshError="1"/>
      <sheetData sheetId="7505" refreshError="1"/>
      <sheetData sheetId="7506" refreshError="1"/>
      <sheetData sheetId="7507" refreshError="1"/>
      <sheetData sheetId="7508" refreshError="1"/>
      <sheetData sheetId="7509" refreshError="1"/>
      <sheetData sheetId="7510" refreshError="1"/>
      <sheetData sheetId="7511" refreshError="1"/>
      <sheetData sheetId="7512" refreshError="1"/>
      <sheetData sheetId="7513" refreshError="1"/>
      <sheetData sheetId="7514" refreshError="1"/>
      <sheetData sheetId="7515" refreshError="1"/>
      <sheetData sheetId="7516" refreshError="1"/>
      <sheetData sheetId="7517" refreshError="1"/>
      <sheetData sheetId="7518" refreshError="1"/>
      <sheetData sheetId="7519" refreshError="1"/>
      <sheetData sheetId="7520" refreshError="1"/>
      <sheetData sheetId="7521" refreshError="1"/>
      <sheetData sheetId="7522" refreshError="1"/>
      <sheetData sheetId="7523" refreshError="1"/>
      <sheetData sheetId="7524" refreshError="1"/>
      <sheetData sheetId="7525" refreshError="1"/>
      <sheetData sheetId="7526" refreshError="1"/>
      <sheetData sheetId="7527" refreshError="1"/>
      <sheetData sheetId="7528" refreshError="1"/>
      <sheetData sheetId="7529" refreshError="1"/>
      <sheetData sheetId="7530" refreshError="1"/>
      <sheetData sheetId="7531" refreshError="1"/>
      <sheetData sheetId="7532" refreshError="1"/>
      <sheetData sheetId="7533" refreshError="1"/>
      <sheetData sheetId="7534" refreshError="1"/>
      <sheetData sheetId="7535" refreshError="1"/>
      <sheetData sheetId="7536" refreshError="1"/>
      <sheetData sheetId="7537" refreshError="1"/>
      <sheetData sheetId="7538" refreshError="1"/>
      <sheetData sheetId="7539" refreshError="1"/>
      <sheetData sheetId="7540" refreshError="1"/>
      <sheetData sheetId="7541" refreshError="1"/>
      <sheetData sheetId="7542" refreshError="1"/>
      <sheetData sheetId="7543" refreshError="1"/>
      <sheetData sheetId="7544" refreshError="1"/>
      <sheetData sheetId="7545" refreshError="1"/>
      <sheetData sheetId="7546" refreshError="1"/>
      <sheetData sheetId="7547" refreshError="1"/>
      <sheetData sheetId="7548" refreshError="1"/>
      <sheetData sheetId="7549" refreshError="1"/>
      <sheetData sheetId="7550" refreshError="1"/>
      <sheetData sheetId="7551" refreshError="1"/>
      <sheetData sheetId="7552" refreshError="1"/>
      <sheetData sheetId="7553" refreshError="1"/>
      <sheetData sheetId="7554" refreshError="1"/>
      <sheetData sheetId="7555" refreshError="1"/>
      <sheetData sheetId="7556" refreshError="1"/>
      <sheetData sheetId="7557" refreshError="1"/>
      <sheetData sheetId="7558" refreshError="1"/>
      <sheetData sheetId="7559" refreshError="1"/>
      <sheetData sheetId="7560" refreshError="1"/>
      <sheetData sheetId="7561" refreshError="1"/>
      <sheetData sheetId="7562" refreshError="1"/>
      <sheetData sheetId="7563" refreshError="1"/>
      <sheetData sheetId="7564" refreshError="1"/>
      <sheetData sheetId="7565" refreshError="1"/>
      <sheetData sheetId="7566" refreshError="1"/>
      <sheetData sheetId="7567" refreshError="1"/>
      <sheetData sheetId="7568" refreshError="1"/>
      <sheetData sheetId="7569" refreshError="1"/>
      <sheetData sheetId="7570" refreshError="1"/>
      <sheetData sheetId="7571" refreshError="1"/>
      <sheetData sheetId="7572" refreshError="1"/>
      <sheetData sheetId="7573" refreshError="1"/>
      <sheetData sheetId="7574" refreshError="1"/>
      <sheetData sheetId="7575" refreshError="1"/>
      <sheetData sheetId="7576" refreshError="1"/>
      <sheetData sheetId="7577" refreshError="1"/>
      <sheetData sheetId="7578" refreshError="1"/>
      <sheetData sheetId="7579" refreshError="1"/>
      <sheetData sheetId="7580" refreshError="1"/>
      <sheetData sheetId="7581" refreshError="1"/>
      <sheetData sheetId="7582" refreshError="1"/>
      <sheetData sheetId="7583" refreshError="1"/>
      <sheetData sheetId="7584" refreshError="1"/>
      <sheetData sheetId="7585" refreshError="1"/>
      <sheetData sheetId="7586" refreshError="1"/>
      <sheetData sheetId="7587" refreshError="1"/>
      <sheetData sheetId="7588" refreshError="1"/>
      <sheetData sheetId="7589" refreshError="1"/>
      <sheetData sheetId="7590" refreshError="1"/>
      <sheetData sheetId="7591" refreshError="1"/>
      <sheetData sheetId="7592" refreshError="1"/>
      <sheetData sheetId="7593" refreshError="1"/>
      <sheetData sheetId="7594" refreshError="1"/>
      <sheetData sheetId="7595" refreshError="1"/>
      <sheetData sheetId="7596" refreshError="1"/>
      <sheetData sheetId="7597" refreshError="1"/>
      <sheetData sheetId="7598" refreshError="1"/>
      <sheetData sheetId="7599" refreshError="1"/>
      <sheetData sheetId="7600" refreshError="1"/>
      <sheetData sheetId="7601" refreshError="1"/>
      <sheetData sheetId="7602" refreshError="1"/>
      <sheetData sheetId="7603" refreshError="1"/>
      <sheetData sheetId="7604" refreshError="1"/>
      <sheetData sheetId="7605" refreshError="1"/>
      <sheetData sheetId="7606" refreshError="1"/>
      <sheetData sheetId="7607" refreshError="1"/>
      <sheetData sheetId="7608" refreshError="1"/>
      <sheetData sheetId="7609" refreshError="1"/>
      <sheetData sheetId="7610" refreshError="1"/>
      <sheetData sheetId="7611" refreshError="1"/>
      <sheetData sheetId="7612" refreshError="1"/>
      <sheetData sheetId="7613" refreshError="1"/>
      <sheetData sheetId="7614" refreshError="1"/>
      <sheetData sheetId="7615" refreshError="1"/>
      <sheetData sheetId="7616" refreshError="1"/>
      <sheetData sheetId="7617" refreshError="1"/>
      <sheetData sheetId="7618" refreshError="1"/>
      <sheetData sheetId="7619" refreshError="1"/>
      <sheetData sheetId="7620" refreshError="1"/>
      <sheetData sheetId="7621" refreshError="1"/>
      <sheetData sheetId="7622" refreshError="1"/>
      <sheetData sheetId="7623" refreshError="1"/>
      <sheetData sheetId="7624" refreshError="1"/>
      <sheetData sheetId="7625" refreshError="1"/>
      <sheetData sheetId="7626" refreshError="1"/>
      <sheetData sheetId="7627" refreshError="1"/>
      <sheetData sheetId="7628" refreshError="1"/>
      <sheetData sheetId="7629" refreshError="1"/>
      <sheetData sheetId="7630" refreshError="1"/>
      <sheetData sheetId="7631" refreshError="1"/>
      <sheetData sheetId="7632" refreshError="1"/>
      <sheetData sheetId="7633" refreshError="1"/>
      <sheetData sheetId="7634" refreshError="1"/>
      <sheetData sheetId="7635" refreshError="1"/>
      <sheetData sheetId="7636" refreshError="1"/>
      <sheetData sheetId="7637" refreshError="1"/>
      <sheetData sheetId="7638" refreshError="1"/>
      <sheetData sheetId="7639" refreshError="1"/>
      <sheetData sheetId="7640" refreshError="1"/>
      <sheetData sheetId="7641" refreshError="1"/>
      <sheetData sheetId="7642" refreshError="1"/>
      <sheetData sheetId="7643" refreshError="1"/>
      <sheetData sheetId="7644" refreshError="1"/>
      <sheetData sheetId="7645" refreshError="1"/>
      <sheetData sheetId="7646" refreshError="1"/>
      <sheetData sheetId="7647" refreshError="1"/>
      <sheetData sheetId="7648" refreshError="1"/>
      <sheetData sheetId="7649" refreshError="1"/>
      <sheetData sheetId="7650" refreshError="1"/>
      <sheetData sheetId="7651" refreshError="1"/>
      <sheetData sheetId="7652" refreshError="1"/>
      <sheetData sheetId="7653" refreshError="1"/>
      <sheetData sheetId="7654" refreshError="1"/>
      <sheetData sheetId="7655" refreshError="1"/>
      <sheetData sheetId="7656" refreshError="1"/>
      <sheetData sheetId="7657" refreshError="1"/>
      <sheetData sheetId="7658" refreshError="1"/>
      <sheetData sheetId="7659" refreshError="1"/>
      <sheetData sheetId="7660" refreshError="1"/>
      <sheetData sheetId="7661" refreshError="1"/>
      <sheetData sheetId="7662" refreshError="1"/>
      <sheetData sheetId="7663" refreshError="1"/>
      <sheetData sheetId="7664" refreshError="1"/>
      <sheetData sheetId="7665" refreshError="1"/>
      <sheetData sheetId="7666" refreshError="1"/>
      <sheetData sheetId="7667" refreshError="1"/>
      <sheetData sheetId="7668" refreshError="1"/>
      <sheetData sheetId="7669" refreshError="1"/>
      <sheetData sheetId="7670" refreshError="1"/>
      <sheetData sheetId="7671" refreshError="1"/>
      <sheetData sheetId="7672" refreshError="1"/>
      <sheetData sheetId="7673" refreshError="1"/>
      <sheetData sheetId="7674" refreshError="1"/>
      <sheetData sheetId="7675" refreshError="1"/>
      <sheetData sheetId="7676" refreshError="1"/>
      <sheetData sheetId="7677" refreshError="1"/>
      <sheetData sheetId="7678" refreshError="1"/>
      <sheetData sheetId="7679" refreshError="1"/>
      <sheetData sheetId="7680" refreshError="1"/>
      <sheetData sheetId="7681" refreshError="1"/>
      <sheetData sheetId="7682" refreshError="1"/>
      <sheetData sheetId="7683" refreshError="1"/>
      <sheetData sheetId="7684" refreshError="1"/>
      <sheetData sheetId="7685" refreshError="1"/>
      <sheetData sheetId="7686" refreshError="1"/>
      <sheetData sheetId="7687" refreshError="1"/>
      <sheetData sheetId="7688" refreshError="1"/>
      <sheetData sheetId="7689" refreshError="1"/>
      <sheetData sheetId="7690" refreshError="1"/>
      <sheetData sheetId="7691" refreshError="1"/>
      <sheetData sheetId="7692" refreshError="1"/>
      <sheetData sheetId="7693" refreshError="1"/>
      <sheetData sheetId="7694" refreshError="1"/>
      <sheetData sheetId="7695" refreshError="1"/>
      <sheetData sheetId="7696" refreshError="1"/>
      <sheetData sheetId="7697" refreshError="1"/>
      <sheetData sheetId="7698" refreshError="1"/>
      <sheetData sheetId="7699" refreshError="1"/>
      <sheetData sheetId="7700" refreshError="1"/>
      <sheetData sheetId="7701" refreshError="1"/>
      <sheetData sheetId="7702" refreshError="1"/>
      <sheetData sheetId="7703" refreshError="1"/>
      <sheetData sheetId="7704" refreshError="1"/>
      <sheetData sheetId="7705" refreshError="1"/>
      <sheetData sheetId="7706" refreshError="1"/>
      <sheetData sheetId="7707" refreshError="1"/>
      <sheetData sheetId="7708" refreshError="1"/>
      <sheetData sheetId="7709" refreshError="1"/>
      <sheetData sheetId="7710" refreshError="1"/>
      <sheetData sheetId="7711" refreshError="1"/>
      <sheetData sheetId="7712" refreshError="1"/>
      <sheetData sheetId="7713" refreshError="1"/>
      <sheetData sheetId="7714" refreshError="1"/>
      <sheetData sheetId="7715" refreshError="1"/>
      <sheetData sheetId="7716" refreshError="1"/>
      <sheetData sheetId="7717" refreshError="1"/>
      <sheetData sheetId="7718" refreshError="1"/>
      <sheetData sheetId="7719" refreshError="1"/>
      <sheetData sheetId="7720" refreshError="1"/>
      <sheetData sheetId="7721" refreshError="1"/>
      <sheetData sheetId="7722" refreshError="1"/>
      <sheetData sheetId="7723" refreshError="1"/>
      <sheetData sheetId="7724" refreshError="1"/>
      <sheetData sheetId="7725" refreshError="1"/>
      <sheetData sheetId="7726" refreshError="1"/>
      <sheetData sheetId="7727" refreshError="1"/>
      <sheetData sheetId="7728" refreshError="1"/>
      <sheetData sheetId="7729" refreshError="1"/>
      <sheetData sheetId="7730" refreshError="1"/>
      <sheetData sheetId="7731" refreshError="1"/>
      <sheetData sheetId="7732" refreshError="1"/>
      <sheetData sheetId="7733" refreshError="1"/>
      <sheetData sheetId="7734" refreshError="1"/>
      <sheetData sheetId="7735" refreshError="1"/>
      <sheetData sheetId="7736" refreshError="1"/>
      <sheetData sheetId="7737" refreshError="1"/>
      <sheetData sheetId="7738" refreshError="1"/>
      <sheetData sheetId="7739" refreshError="1"/>
      <sheetData sheetId="7740" refreshError="1"/>
      <sheetData sheetId="7741" refreshError="1"/>
      <sheetData sheetId="7742" refreshError="1"/>
      <sheetData sheetId="7743" refreshError="1"/>
      <sheetData sheetId="7744" refreshError="1"/>
      <sheetData sheetId="7745" refreshError="1"/>
      <sheetData sheetId="7746" refreshError="1"/>
      <sheetData sheetId="7747" refreshError="1"/>
      <sheetData sheetId="7748" refreshError="1"/>
      <sheetData sheetId="7749" refreshError="1"/>
      <sheetData sheetId="7750" refreshError="1"/>
      <sheetData sheetId="7751" refreshError="1"/>
      <sheetData sheetId="7752" refreshError="1"/>
      <sheetData sheetId="7753" refreshError="1"/>
      <sheetData sheetId="7754" refreshError="1"/>
      <sheetData sheetId="7755" refreshError="1"/>
      <sheetData sheetId="7756" refreshError="1"/>
      <sheetData sheetId="7757" refreshError="1"/>
      <sheetData sheetId="7758" refreshError="1"/>
      <sheetData sheetId="7759" refreshError="1"/>
      <sheetData sheetId="7760" refreshError="1"/>
      <sheetData sheetId="7761" refreshError="1"/>
      <sheetData sheetId="7762" refreshError="1"/>
      <sheetData sheetId="7763" refreshError="1"/>
      <sheetData sheetId="7764" refreshError="1"/>
      <sheetData sheetId="7765" refreshError="1"/>
      <sheetData sheetId="7766" refreshError="1"/>
      <sheetData sheetId="7767" refreshError="1"/>
      <sheetData sheetId="7768" refreshError="1"/>
      <sheetData sheetId="7769" refreshError="1"/>
      <sheetData sheetId="7770" refreshError="1"/>
      <sheetData sheetId="7771" refreshError="1"/>
      <sheetData sheetId="7772" refreshError="1"/>
      <sheetData sheetId="7773" refreshError="1"/>
      <sheetData sheetId="7774" refreshError="1"/>
      <sheetData sheetId="7775" refreshError="1"/>
      <sheetData sheetId="7776" refreshError="1"/>
      <sheetData sheetId="7777" refreshError="1"/>
      <sheetData sheetId="7778" refreshError="1"/>
      <sheetData sheetId="7779" refreshError="1"/>
      <sheetData sheetId="7780" refreshError="1"/>
      <sheetData sheetId="7781" refreshError="1"/>
      <sheetData sheetId="7782" refreshError="1"/>
      <sheetData sheetId="7783" refreshError="1"/>
      <sheetData sheetId="7784" refreshError="1"/>
      <sheetData sheetId="7785" refreshError="1"/>
      <sheetData sheetId="7786" refreshError="1"/>
      <sheetData sheetId="7787" refreshError="1"/>
      <sheetData sheetId="7788" refreshError="1"/>
      <sheetData sheetId="7789" refreshError="1"/>
      <sheetData sheetId="7790" refreshError="1"/>
      <sheetData sheetId="7791" refreshError="1"/>
      <sheetData sheetId="7792" refreshError="1"/>
      <sheetData sheetId="7793" refreshError="1"/>
      <sheetData sheetId="7794" refreshError="1"/>
      <sheetData sheetId="7795" refreshError="1"/>
      <sheetData sheetId="7796" refreshError="1"/>
      <sheetData sheetId="7797" refreshError="1"/>
      <sheetData sheetId="7798" refreshError="1"/>
      <sheetData sheetId="7799" refreshError="1"/>
      <sheetData sheetId="7800" refreshError="1"/>
      <sheetData sheetId="7801" refreshError="1"/>
      <sheetData sheetId="7802" refreshError="1"/>
      <sheetData sheetId="7803" refreshError="1"/>
      <sheetData sheetId="7804" refreshError="1"/>
      <sheetData sheetId="7805" refreshError="1"/>
      <sheetData sheetId="7806" refreshError="1"/>
      <sheetData sheetId="7807" refreshError="1"/>
      <sheetData sheetId="7808" refreshError="1"/>
      <sheetData sheetId="7809" refreshError="1"/>
      <sheetData sheetId="7810" refreshError="1"/>
      <sheetData sheetId="7811" refreshError="1"/>
      <sheetData sheetId="7812" refreshError="1"/>
      <sheetData sheetId="7813" refreshError="1"/>
      <sheetData sheetId="7814" refreshError="1"/>
      <sheetData sheetId="7815" refreshError="1"/>
      <sheetData sheetId="7816" refreshError="1"/>
      <sheetData sheetId="7817" refreshError="1"/>
      <sheetData sheetId="7818" refreshError="1"/>
      <sheetData sheetId="7819" refreshError="1"/>
      <sheetData sheetId="7820" refreshError="1"/>
      <sheetData sheetId="7821" refreshError="1"/>
      <sheetData sheetId="7822" refreshError="1"/>
      <sheetData sheetId="7823" refreshError="1"/>
      <sheetData sheetId="7824" refreshError="1"/>
      <sheetData sheetId="7825" refreshError="1"/>
      <sheetData sheetId="7826" refreshError="1"/>
      <sheetData sheetId="7827" refreshError="1"/>
      <sheetData sheetId="7828" refreshError="1"/>
      <sheetData sheetId="7829" refreshError="1"/>
      <sheetData sheetId="7830" refreshError="1"/>
      <sheetData sheetId="7831" refreshError="1"/>
      <sheetData sheetId="7832" refreshError="1"/>
      <sheetData sheetId="7833" refreshError="1"/>
      <sheetData sheetId="7834" refreshError="1"/>
      <sheetData sheetId="7835" refreshError="1"/>
      <sheetData sheetId="7836" refreshError="1"/>
      <sheetData sheetId="7837" refreshError="1"/>
      <sheetData sheetId="7838" refreshError="1"/>
      <sheetData sheetId="7839" refreshError="1"/>
      <sheetData sheetId="7840" refreshError="1"/>
      <sheetData sheetId="7841" refreshError="1"/>
      <sheetData sheetId="7842" refreshError="1"/>
      <sheetData sheetId="7843" refreshError="1"/>
      <sheetData sheetId="7844" refreshError="1"/>
      <sheetData sheetId="7845" refreshError="1"/>
      <sheetData sheetId="7846" refreshError="1"/>
      <sheetData sheetId="7847" refreshError="1"/>
      <sheetData sheetId="7848" refreshError="1"/>
      <sheetData sheetId="7849" refreshError="1"/>
      <sheetData sheetId="7850" refreshError="1"/>
      <sheetData sheetId="7851" refreshError="1"/>
      <sheetData sheetId="7852" refreshError="1"/>
      <sheetData sheetId="7853" refreshError="1"/>
      <sheetData sheetId="7854" refreshError="1"/>
      <sheetData sheetId="7855" refreshError="1"/>
      <sheetData sheetId="7856" refreshError="1"/>
      <sheetData sheetId="7857" refreshError="1"/>
      <sheetData sheetId="7858" refreshError="1"/>
      <sheetData sheetId="7859" refreshError="1"/>
      <sheetData sheetId="7860" refreshError="1"/>
      <sheetData sheetId="7861" refreshError="1"/>
      <sheetData sheetId="7862" refreshError="1"/>
      <sheetData sheetId="7863" refreshError="1"/>
      <sheetData sheetId="7864" refreshError="1"/>
      <sheetData sheetId="7865" refreshError="1"/>
      <sheetData sheetId="7866" refreshError="1"/>
      <sheetData sheetId="7867" refreshError="1"/>
      <sheetData sheetId="7868" refreshError="1"/>
      <sheetData sheetId="7869" refreshError="1"/>
      <sheetData sheetId="7870" refreshError="1"/>
      <sheetData sheetId="7871" refreshError="1"/>
      <sheetData sheetId="7872" refreshError="1"/>
      <sheetData sheetId="7873" refreshError="1"/>
      <sheetData sheetId="7874" refreshError="1"/>
      <sheetData sheetId="7875" refreshError="1"/>
      <sheetData sheetId="7876" refreshError="1"/>
      <sheetData sheetId="7877" refreshError="1"/>
      <sheetData sheetId="7878" refreshError="1"/>
      <sheetData sheetId="7879" refreshError="1"/>
      <sheetData sheetId="7880" refreshError="1"/>
      <sheetData sheetId="7881" refreshError="1"/>
      <sheetData sheetId="7882" refreshError="1"/>
      <sheetData sheetId="7883" refreshError="1"/>
      <sheetData sheetId="7884" refreshError="1"/>
      <sheetData sheetId="7885" refreshError="1"/>
      <sheetData sheetId="7886" refreshError="1"/>
      <sheetData sheetId="7887" refreshError="1"/>
      <sheetData sheetId="7888" refreshError="1"/>
      <sheetData sheetId="7889" refreshError="1"/>
      <sheetData sheetId="7890" refreshError="1"/>
      <sheetData sheetId="7891" refreshError="1"/>
      <sheetData sheetId="7892" refreshError="1"/>
      <sheetData sheetId="7893" refreshError="1"/>
      <sheetData sheetId="7894" refreshError="1"/>
      <sheetData sheetId="7895" refreshError="1"/>
      <sheetData sheetId="7896" refreshError="1"/>
      <sheetData sheetId="7897" refreshError="1"/>
      <sheetData sheetId="7898" refreshError="1"/>
      <sheetData sheetId="7899" refreshError="1"/>
      <sheetData sheetId="7900" refreshError="1"/>
      <sheetData sheetId="7901" refreshError="1"/>
      <sheetData sheetId="7902" refreshError="1"/>
      <sheetData sheetId="7903" refreshError="1"/>
      <sheetData sheetId="7904" refreshError="1"/>
      <sheetData sheetId="7905" refreshError="1"/>
      <sheetData sheetId="7906" refreshError="1"/>
      <sheetData sheetId="7907" refreshError="1"/>
      <sheetData sheetId="7908" refreshError="1"/>
      <sheetData sheetId="7909" refreshError="1"/>
      <sheetData sheetId="7910" refreshError="1"/>
      <sheetData sheetId="7911" refreshError="1"/>
      <sheetData sheetId="7912" refreshError="1"/>
      <sheetData sheetId="7913" refreshError="1"/>
      <sheetData sheetId="7914" refreshError="1"/>
      <sheetData sheetId="7915" refreshError="1"/>
      <sheetData sheetId="7916" refreshError="1"/>
      <sheetData sheetId="7917" refreshError="1"/>
      <sheetData sheetId="7918" refreshError="1"/>
      <sheetData sheetId="7919" refreshError="1"/>
      <sheetData sheetId="7920" refreshError="1"/>
      <sheetData sheetId="7921" refreshError="1"/>
      <sheetData sheetId="7922" refreshError="1"/>
      <sheetData sheetId="7923" refreshError="1"/>
      <sheetData sheetId="7924" refreshError="1"/>
      <sheetData sheetId="7925" refreshError="1"/>
      <sheetData sheetId="7926" refreshError="1"/>
      <sheetData sheetId="7927" refreshError="1"/>
      <sheetData sheetId="7928" refreshError="1"/>
      <sheetData sheetId="7929" refreshError="1"/>
      <sheetData sheetId="7930" refreshError="1"/>
      <sheetData sheetId="7931" refreshError="1"/>
      <sheetData sheetId="7932" refreshError="1"/>
      <sheetData sheetId="7933" refreshError="1"/>
      <sheetData sheetId="7934" refreshError="1"/>
      <sheetData sheetId="7935" refreshError="1"/>
      <sheetData sheetId="7936" refreshError="1"/>
      <sheetData sheetId="7937" refreshError="1"/>
      <sheetData sheetId="7938" refreshError="1"/>
      <sheetData sheetId="7939" refreshError="1"/>
      <sheetData sheetId="7940" refreshError="1"/>
      <sheetData sheetId="7941" refreshError="1"/>
      <sheetData sheetId="7942" refreshError="1"/>
      <sheetData sheetId="7943" refreshError="1"/>
      <sheetData sheetId="7944" refreshError="1"/>
      <sheetData sheetId="7945" refreshError="1"/>
      <sheetData sheetId="7946" refreshError="1"/>
      <sheetData sheetId="7947" refreshError="1"/>
      <sheetData sheetId="7948" refreshError="1"/>
      <sheetData sheetId="7949" refreshError="1"/>
      <sheetData sheetId="7950" refreshError="1"/>
      <sheetData sheetId="7951" refreshError="1"/>
      <sheetData sheetId="7952" refreshError="1"/>
      <sheetData sheetId="7953" refreshError="1"/>
      <sheetData sheetId="7954" refreshError="1"/>
      <sheetData sheetId="7955" refreshError="1"/>
      <sheetData sheetId="7956" refreshError="1"/>
      <sheetData sheetId="7957" refreshError="1"/>
      <sheetData sheetId="7958" refreshError="1"/>
      <sheetData sheetId="7959" refreshError="1"/>
      <sheetData sheetId="7960" refreshError="1"/>
      <sheetData sheetId="7961" refreshError="1"/>
      <sheetData sheetId="7962" refreshError="1"/>
      <sheetData sheetId="7963" refreshError="1"/>
      <sheetData sheetId="7964" refreshError="1"/>
      <sheetData sheetId="7965" refreshError="1"/>
      <sheetData sheetId="7966" refreshError="1"/>
      <sheetData sheetId="7967" refreshError="1"/>
      <sheetData sheetId="7968" refreshError="1"/>
      <sheetData sheetId="7969" refreshError="1"/>
      <sheetData sheetId="7970" refreshError="1"/>
      <sheetData sheetId="7971" refreshError="1"/>
      <sheetData sheetId="7972" refreshError="1"/>
      <sheetData sheetId="7973" refreshError="1"/>
      <sheetData sheetId="7974" refreshError="1"/>
      <sheetData sheetId="7975" refreshError="1"/>
      <sheetData sheetId="7976" refreshError="1"/>
      <sheetData sheetId="7977" refreshError="1"/>
      <sheetData sheetId="7978" refreshError="1"/>
      <sheetData sheetId="7979" refreshError="1"/>
      <sheetData sheetId="7980" refreshError="1"/>
      <sheetData sheetId="7981" refreshError="1"/>
      <sheetData sheetId="7982" refreshError="1"/>
      <sheetData sheetId="7983" refreshError="1"/>
      <sheetData sheetId="7984" refreshError="1"/>
      <sheetData sheetId="7985" refreshError="1"/>
      <sheetData sheetId="7986" refreshError="1"/>
      <sheetData sheetId="7987" refreshError="1"/>
      <sheetData sheetId="7988" refreshError="1"/>
      <sheetData sheetId="7989" refreshError="1"/>
      <sheetData sheetId="7990" refreshError="1"/>
      <sheetData sheetId="7991" refreshError="1"/>
      <sheetData sheetId="7992" refreshError="1"/>
      <sheetData sheetId="7993" refreshError="1"/>
      <sheetData sheetId="7994" refreshError="1"/>
      <sheetData sheetId="7995" refreshError="1"/>
      <sheetData sheetId="7996" refreshError="1"/>
      <sheetData sheetId="7997" refreshError="1"/>
      <sheetData sheetId="7998" refreshError="1"/>
      <sheetData sheetId="7999" refreshError="1"/>
      <sheetData sheetId="8000" refreshError="1"/>
      <sheetData sheetId="8001" refreshError="1"/>
      <sheetData sheetId="8002" refreshError="1"/>
      <sheetData sheetId="8003" refreshError="1"/>
      <sheetData sheetId="8004" refreshError="1"/>
      <sheetData sheetId="8005" refreshError="1"/>
      <sheetData sheetId="8006" refreshError="1"/>
      <sheetData sheetId="8007" refreshError="1"/>
      <sheetData sheetId="8008" refreshError="1"/>
      <sheetData sheetId="8009" refreshError="1"/>
      <sheetData sheetId="8010" refreshError="1"/>
      <sheetData sheetId="8011" refreshError="1"/>
      <sheetData sheetId="8012" refreshError="1"/>
      <sheetData sheetId="8013" refreshError="1"/>
      <sheetData sheetId="8014" refreshError="1"/>
      <sheetData sheetId="8015" refreshError="1"/>
      <sheetData sheetId="8016" refreshError="1"/>
      <sheetData sheetId="8017" refreshError="1"/>
      <sheetData sheetId="8018" refreshError="1"/>
      <sheetData sheetId="8019" refreshError="1"/>
      <sheetData sheetId="8020" refreshError="1"/>
      <sheetData sheetId="8021" refreshError="1"/>
      <sheetData sheetId="8022" refreshError="1"/>
      <sheetData sheetId="8023" refreshError="1"/>
      <sheetData sheetId="8024" refreshError="1"/>
      <sheetData sheetId="8025" refreshError="1"/>
      <sheetData sheetId="8026" refreshError="1"/>
      <sheetData sheetId="8027" refreshError="1"/>
      <sheetData sheetId="8028" refreshError="1"/>
      <sheetData sheetId="8029" refreshError="1"/>
      <sheetData sheetId="8030" refreshError="1"/>
      <sheetData sheetId="8031" refreshError="1"/>
      <sheetData sheetId="8032" refreshError="1"/>
      <sheetData sheetId="8033" refreshError="1"/>
      <sheetData sheetId="8034" refreshError="1"/>
      <sheetData sheetId="8035" refreshError="1"/>
      <sheetData sheetId="8036" refreshError="1"/>
      <sheetData sheetId="8037" refreshError="1"/>
      <sheetData sheetId="8038" refreshError="1"/>
      <sheetData sheetId="8039" refreshError="1"/>
      <sheetData sheetId="8040" refreshError="1"/>
      <sheetData sheetId="8041" refreshError="1"/>
      <sheetData sheetId="8042" refreshError="1"/>
      <sheetData sheetId="8043" refreshError="1"/>
      <sheetData sheetId="8044" refreshError="1"/>
      <sheetData sheetId="8045" refreshError="1"/>
      <sheetData sheetId="8046" refreshError="1"/>
      <sheetData sheetId="8047" refreshError="1"/>
      <sheetData sheetId="8048" refreshError="1"/>
      <sheetData sheetId="8049" refreshError="1"/>
      <sheetData sheetId="8050" refreshError="1"/>
      <sheetData sheetId="8051" refreshError="1"/>
      <sheetData sheetId="8052" refreshError="1"/>
      <sheetData sheetId="8053" refreshError="1"/>
      <sheetData sheetId="8054" refreshError="1"/>
      <sheetData sheetId="8055" refreshError="1"/>
      <sheetData sheetId="8056" refreshError="1"/>
      <sheetData sheetId="8057" refreshError="1"/>
      <sheetData sheetId="8058" refreshError="1"/>
      <sheetData sheetId="8059" refreshError="1"/>
      <sheetData sheetId="8060" refreshError="1"/>
      <sheetData sheetId="8061" refreshError="1"/>
      <sheetData sheetId="8062" refreshError="1"/>
      <sheetData sheetId="8063" refreshError="1"/>
      <sheetData sheetId="8064" refreshError="1"/>
      <sheetData sheetId="8065" refreshError="1"/>
      <sheetData sheetId="8066" refreshError="1"/>
      <sheetData sheetId="8067" refreshError="1"/>
      <sheetData sheetId="8068" refreshError="1"/>
      <sheetData sheetId="8069" refreshError="1"/>
      <sheetData sheetId="8070" refreshError="1"/>
      <sheetData sheetId="8071" refreshError="1"/>
      <sheetData sheetId="8072" refreshError="1"/>
      <sheetData sheetId="8073" refreshError="1"/>
      <sheetData sheetId="8074" refreshError="1"/>
      <sheetData sheetId="8075" refreshError="1"/>
      <sheetData sheetId="8076" refreshError="1"/>
      <sheetData sheetId="8077" refreshError="1"/>
      <sheetData sheetId="8078" refreshError="1"/>
      <sheetData sheetId="8079" refreshError="1"/>
      <sheetData sheetId="8080" refreshError="1"/>
      <sheetData sheetId="8081" refreshError="1"/>
      <sheetData sheetId="8082" refreshError="1"/>
      <sheetData sheetId="8083" refreshError="1"/>
      <sheetData sheetId="8084" refreshError="1"/>
      <sheetData sheetId="8085" refreshError="1"/>
      <sheetData sheetId="8086" refreshError="1"/>
      <sheetData sheetId="8087" refreshError="1"/>
      <sheetData sheetId="8088" refreshError="1"/>
      <sheetData sheetId="8089" refreshError="1"/>
      <sheetData sheetId="8090" refreshError="1"/>
      <sheetData sheetId="8091" refreshError="1"/>
      <sheetData sheetId="8092" refreshError="1"/>
      <sheetData sheetId="8093" refreshError="1"/>
      <sheetData sheetId="8094" refreshError="1"/>
      <sheetData sheetId="8095" refreshError="1"/>
      <sheetData sheetId="8096" refreshError="1"/>
      <sheetData sheetId="8097" refreshError="1"/>
      <sheetData sheetId="8098" refreshError="1"/>
      <sheetData sheetId="8099" refreshError="1"/>
      <sheetData sheetId="8100" refreshError="1"/>
      <sheetData sheetId="8101" refreshError="1"/>
      <sheetData sheetId="8102" refreshError="1"/>
      <sheetData sheetId="8103" refreshError="1"/>
      <sheetData sheetId="8104" refreshError="1"/>
      <sheetData sheetId="8105" refreshError="1"/>
      <sheetData sheetId="8106" refreshError="1"/>
      <sheetData sheetId="8107" refreshError="1"/>
      <sheetData sheetId="8108" refreshError="1"/>
      <sheetData sheetId="8109" refreshError="1"/>
      <sheetData sheetId="8110" refreshError="1"/>
      <sheetData sheetId="8111" refreshError="1"/>
      <sheetData sheetId="8112" refreshError="1"/>
      <sheetData sheetId="8113" refreshError="1"/>
      <sheetData sheetId="8114" refreshError="1"/>
      <sheetData sheetId="8115" refreshError="1"/>
      <sheetData sheetId="8116" refreshError="1"/>
      <sheetData sheetId="8117" refreshError="1"/>
      <sheetData sheetId="8118" refreshError="1"/>
      <sheetData sheetId="8119" refreshError="1"/>
      <sheetData sheetId="8120" refreshError="1"/>
      <sheetData sheetId="8121" refreshError="1"/>
      <sheetData sheetId="8122" refreshError="1"/>
      <sheetData sheetId="8123" refreshError="1"/>
      <sheetData sheetId="8124" refreshError="1"/>
      <sheetData sheetId="8125" refreshError="1"/>
      <sheetData sheetId="8126" refreshError="1"/>
      <sheetData sheetId="8127" refreshError="1"/>
      <sheetData sheetId="8128" refreshError="1"/>
      <sheetData sheetId="8129" refreshError="1"/>
      <sheetData sheetId="8130" refreshError="1"/>
      <sheetData sheetId="8131" refreshError="1"/>
      <sheetData sheetId="8132" refreshError="1"/>
      <sheetData sheetId="8133" refreshError="1"/>
      <sheetData sheetId="8134" refreshError="1"/>
      <sheetData sheetId="8135" refreshError="1"/>
      <sheetData sheetId="8136" refreshError="1"/>
      <sheetData sheetId="8137" refreshError="1"/>
      <sheetData sheetId="8138" refreshError="1"/>
      <sheetData sheetId="8139" refreshError="1"/>
      <sheetData sheetId="8140" refreshError="1"/>
      <sheetData sheetId="8141" refreshError="1"/>
      <sheetData sheetId="8142" refreshError="1"/>
      <sheetData sheetId="8143" refreshError="1"/>
      <sheetData sheetId="8144" refreshError="1"/>
      <sheetData sheetId="8145" refreshError="1"/>
      <sheetData sheetId="8146" refreshError="1"/>
      <sheetData sheetId="8147" refreshError="1"/>
      <sheetData sheetId="8148" refreshError="1"/>
      <sheetData sheetId="8149" refreshError="1"/>
      <sheetData sheetId="8150" refreshError="1"/>
      <sheetData sheetId="8151" refreshError="1"/>
      <sheetData sheetId="8152" refreshError="1"/>
      <sheetData sheetId="8153" refreshError="1"/>
      <sheetData sheetId="8154" refreshError="1"/>
      <sheetData sheetId="8155" refreshError="1"/>
      <sheetData sheetId="8156" refreshError="1"/>
      <sheetData sheetId="8157" refreshError="1"/>
      <sheetData sheetId="8158" refreshError="1"/>
      <sheetData sheetId="8159" refreshError="1"/>
      <sheetData sheetId="8160" refreshError="1"/>
      <sheetData sheetId="8161" refreshError="1"/>
      <sheetData sheetId="8162" refreshError="1"/>
      <sheetData sheetId="8163" refreshError="1"/>
      <sheetData sheetId="8164" refreshError="1"/>
      <sheetData sheetId="8165" refreshError="1"/>
      <sheetData sheetId="8166" refreshError="1"/>
      <sheetData sheetId="8167" refreshError="1"/>
      <sheetData sheetId="8168" refreshError="1"/>
      <sheetData sheetId="8169" refreshError="1"/>
      <sheetData sheetId="8170" refreshError="1"/>
      <sheetData sheetId="8171" refreshError="1"/>
      <sheetData sheetId="8172" refreshError="1"/>
      <sheetData sheetId="8173" refreshError="1"/>
      <sheetData sheetId="8174" refreshError="1"/>
      <sheetData sheetId="8175" refreshError="1"/>
      <sheetData sheetId="8176" refreshError="1"/>
      <sheetData sheetId="8177" refreshError="1"/>
      <sheetData sheetId="8178" refreshError="1"/>
      <sheetData sheetId="8179" refreshError="1"/>
      <sheetData sheetId="8180" refreshError="1"/>
      <sheetData sheetId="8181" refreshError="1"/>
      <sheetData sheetId="8182" refreshError="1"/>
      <sheetData sheetId="8183" refreshError="1"/>
      <sheetData sheetId="8184" refreshError="1"/>
      <sheetData sheetId="8185" refreshError="1"/>
      <sheetData sheetId="8186" refreshError="1"/>
      <sheetData sheetId="8187" refreshError="1"/>
      <sheetData sheetId="8188" refreshError="1"/>
      <sheetData sheetId="8189" refreshError="1"/>
      <sheetData sheetId="8190" refreshError="1"/>
      <sheetData sheetId="8191" refreshError="1"/>
      <sheetData sheetId="8192" refreshError="1"/>
      <sheetData sheetId="8193" refreshError="1"/>
      <sheetData sheetId="8194" refreshError="1"/>
      <sheetData sheetId="8195" refreshError="1"/>
      <sheetData sheetId="8196" refreshError="1"/>
      <sheetData sheetId="8197" refreshError="1"/>
      <sheetData sheetId="8198" refreshError="1"/>
      <sheetData sheetId="8199" refreshError="1"/>
      <sheetData sheetId="8200" refreshError="1"/>
      <sheetData sheetId="8201" refreshError="1"/>
      <sheetData sheetId="8202" refreshError="1"/>
      <sheetData sheetId="8203" refreshError="1"/>
      <sheetData sheetId="8204" refreshError="1"/>
      <sheetData sheetId="8205" refreshError="1"/>
      <sheetData sheetId="8206" refreshError="1"/>
      <sheetData sheetId="8207" refreshError="1"/>
      <sheetData sheetId="8208" refreshError="1"/>
      <sheetData sheetId="8209" refreshError="1"/>
      <sheetData sheetId="8210" refreshError="1"/>
      <sheetData sheetId="8211" refreshError="1"/>
      <sheetData sheetId="8212" refreshError="1"/>
      <sheetData sheetId="8213" refreshError="1"/>
      <sheetData sheetId="8214" refreshError="1"/>
      <sheetData sheetId="8215" refreshError="1"/>
      <sheetData sheetId="8216" refreshError="1"/>
      <sheetData sheetId="8217" refreshError="1"/>
      <sheetData sheetId="8218" refreshError="1"/>
      <sheetData sheetId="8219" refreshError="1"/>
      <sheetData sheetId="8220" refreshError="1"/>
      <sheetData sheetId="8221" refreshError="1"/>
      <sheetData sheetId="8222" refreshError="1"/>
      <sheetData sheetId="8223" refreshError="1"/>
      <sheetData sheetId="8224" refreshError="1"/>
      <sheetData sheetId="8225" refreshError="1"/>
      <sheetData sheetId="8226" refreshError="1"/>
      <sheetData sheetId="8227" refreshError="1"/>
      <sheetData sheetId="8228" refreshError="1"/>
      <sheetData sheetId="8229" refreshError="1"/>
      <sheetData sheetId="8230" refreshError="1"/>
      <sheetData sheetId="8231" refreshError="1"/>
      <sheetData sheetId="8232" refreshError="1"/>
      <sheetData sheetId="8233" refreshError="1"/>
      <sheetData sheetId="8234" refreshError="1"/>
      <sheetData sheetId="8235" refreshError="1"/>
      <sheetData sheetId="8236" refreshError="1"/>
      <sheetData sheetId="8237" refreshError="1"/>
      <sheetData sheetId="8238" refreshError="1"/>
      <sheetData sheetId="8239" refreshError="1"/>
      <sheetData sheetId="8240" refreshError="1"/>
      <sheetData sheetId="8241" refreshError="1"/>
      <sheetData sheetId="8242" refreshError="1"/>
      <sheetData sheetId="8243" refreshError="1"/>
      <sheetData sheetId="8244" refreshError="1"/>
      <sheetData sheetId="8245" refreshError="1"/>
      <sheetData sheetId="8246" refreshError="1"/>
      <sheetData sheetId="8247" refreshError="1"/>
      <sheetData sheetId="8248" refreshError="1"/>
      <sheetData sheetId="8249" refreshError="1"/>
      <sheetData sheetId="8250" refreshError="1"/>
      <sheetData sheetId="8251" refreshError="1"/>
      <sheetData sheetId="8252" refreshError="1"/>
      <sheetData sheetId="8253" refreshError="1"/>
      <sheetData sheetId="8254" refreshError="1"/>
      <sheetData sheetId="8255" refreshError="1"/>
      <sheetData sheetId="8256" refreshError="1"/>
      <sheetData sheetId="8257" refreshError="1"/>
      <sheetData sheetId="8258" refreshError="1"/>
      <sheetData sheetId="8259" refreshError="1"/>
      <sheetData sheetId="8260" refreshError="1"/>
      <sheetData sheetId="8261" refreshError="1"/>
      <sheetData sheetId="8262" refreshError="1"/>
      <sheetData sheetId="8263" refreshError="1"/>
      <sheetData sheetId="8264" refreshError="1"/>
      <sheetData sheetId="8265" refreshError="1"/>
      <sheetData sheetId="8266" refreshError="1"/>
      <sheetData sheetId="8267" refreshError="1"/>
      <sheetData sheetId="8268" refreshError="1"/>
      <sheetData sheetId="8269" refreshError="1"/>
      <sheetData sheetId="8270" refreshError="1"/>
      <sheetData sheetId="8271" refreshError="1"/>
      <sheetData sheetId="8272" refreshError="1"/>
      <sheetData sheetId="8273" refreshError="1"/>
      <sheetData sheetId="8274" refreshError="1"/>
      <sheetData sheetId="8275" refreshError="1"/>
      <sheetData sheetId="8276" refreshError="1"/>
      <sheetData sheetId="8277" refreshError="1"/>
      <sheetData sheetId="8278" refreshError="1"/>
      <sheetData sheetId="8279" refreshError="1"/>
      <sheetData sheetId="8280" refreshError="1"/>
      <sheetData sheetId="8281" refreshError="1"/>
      <sheetData sheetId="8282" refreshError="1"/>
      <sheetData sheetId="8283" refreshError="1"/>
      <sheetData sheetId="8284" refreshError="1"/>
      <sheetData sheetId="8285" refreshError="1"/>
      <sheetData sheetId="8286" refreshError="1"/>
      <sheetData sheetId="8287" refreshError="1"/>
      <sheetData sheetId="8288" refreshError="1"/>
      <sheetData sheetId="8289" refreshError="1"/>
      <sheetData sheetId="8290" refreshError="1"/>
      <sheetData sheetId="8291" refreshError="1"/>
      <sheetData sheetId="8292" refreshError="1"/>
      <sheetData sheetId="8293" refreshError="1"/>
      <sheetData sheetId="8294" refreshError="1"/>
      <sheetData sheetId="8295" refreshError="1"/>
      <sheetData sheetId="8296" refreshError="1"/>
      <sheetData sheetId="8297" refreshError="1"/>
      <sheetData sheetId="8298" refreshError="1"/>
      <sheetData sheetId="8299" refreshError="1"/>
      <sheetData sheetId="8300" refreshError="1"/>
      <sheetData sheetId="8301" refreshError="1"/>
      <sheetData sheetId="8302" refreshError="1"/>
      <sheetData sheetId="8303" refreshError="1"/>
      <sheetData sheetId="8304" refreshError="1"/>
      <sheetData sheetId="8305" refreshError="1"/>
      <sheetData sheetId="8306" refreshError="1"/>
      <sheetData sheetId="8307" refreshError="1"/>
      <sheetData sheetId="8308" refreshError="1"/>
      <sheetData sheetId="8309" refreshError="1"/>
      <sheetData sheetId="8310" refreshError="1"/>
      <sheetData sheetId="8311" refreshError="1"/>
      <sheetData sheetId="8312" refreshError="1"/>
      <sheetData sheetId="8313" refreshError="1"/>
      <sheetData sheetId="8314" refreshError="1"/>
      <sheetData sheetId="8315" refreshError="1"/>
      <sheetData sheetId="8316" refreshError="1"/>
      <sheetData sheetId="8317" refreshError="1"/>
      <sheetData sheetId="8318" refreshError="1"/>
      <sheetData sheetId="8319" refreshError="1"/>
      <sheetData sheetId="8320" refreshError="1"/>
      <sheetData sheetId="8321" refreshError="1"/>
      <sheetData sheetId="8322" refreshError="1"/>
      <sheetData sheetId="8323" refreshError="1"/>
      <sheetData sheetId="8324" refreshError="1"/>
      <sheetData sheetId="8325" refreshError="1"/>
      <sheetData sheetId="8326" refreshError="1"/>
      <sheetData sheetId="8327" refreshError="1"/>
      <sheetData sheetId="8328" refreshError="1"/>
      <sheetData sheetId="8329" refreshError="1"/>
      <sheetData sheetId="8330" refreshError="1"/>
      <sheetData sheetId="8331" refreshError="1"/>
      <sheetData sheetId="8332" refreshError="1"/>
      <sheetData sheetId="8333" refreshError="1"/>
      <sheetData sheetId="8334" refreshError="1"/>
      <sheetData sheetId="8335" refreshError="1"/>
      <sheetData sheetId="8336" refreshError="1"/>
      <sheetData sheetId="8337" refreshError="1"/>
      <sheetData sheetId="8338" refreshError="1"/>
      <sheetData sheetId="8339" refreshError="1"/>
      <sheetData sheetId="8340" refreshError="1"/>
      <sheetData sheetId="8341" refreshError="1"/>
      <sheetData sheetId="8342" refreshError="1"/>
      <sheetData sheetId="8343" refreshError="1"/>
      <sheetData sheetId="8344" refreshError="1"/>
      <sheetData sheetId="8345" refreshError="1"/>
      <sheetData sheetId="8346" refreshError="1"/>
      <sheetData sheetId="8347" refreshError="1"/>
      <sheetData sheetId="8348" refreshError="1"/>
      <sheetData sheetId="8349" refreshError="1"/>
      <sheetData sheetId="8350" refreshError="1"/>
      <sheetData sheetId="8351" refreshError="1"/>
      <sheetData sheetId="8352" refreshError="1"/>
      <sheetData sheetId="8353" refreshError="1"/>
      <sheetData sheetId="8354" refreshError="1"/>
      <sheetData sheetId="8355" refreshError="1"/>
      <sheetData sheetId="8356" refreshError="1"/>
      <sheetData sheetId="8357" refreshError="1"/>
      <sheetData sheetId="8358" refreshError="1"/>
      <sheetData sheetId="8359" refreshError="1"/>
      <sheetData sheetId="8360" refreshError="1"/>
      <sheetData sheetId="8361" refreshError="1"/>
      <sheetData sheetId="8362" refreshError="1"/>
      <sheetData sheetId="8363" refreshError="1"/>
      <sheetData sheetId="8364" refreshError="1"/>
      <sheetData sheetId="8365" refreshError="1"/>
      <sheetData sheetId="8366" refreshError="1"/>
      <sheetData sheetId="8367" refreshError="1"/>
      <sheetData sheetId="8368" refreshError="1"/>
      <sheetData sheetId="8369" refreshError="1"/>
      <sheetData sheetId="8370" refreshError="1"/>
      <sheetData sheetId="8371" refreshError="1"/>
      <sheetData sheetId="8372" refreshError="1"/>
      <sheetData sheetId="8373" refreshError="1"/>
      <sheetData sheetId="8374" refreshError="1"/>
      <sheetData sheetId="8375" refreshError="1"/>
      <sheetData sheetId="8376" refreshError="1"/>
      <sheetData sheetId="8377" refreshError="1"/>
      <sheetData sheetId="8378" refreshError="1"/>
      <sheetData sheetId="8379" refreshError="1"/>
      <sheetData sheetId="8380" refreshError="1"/>
      <sheetData sheetId="8381" refreshError="1"/>
      <sheetData sheetId="8382" refreshError="1"/>
      <sheetData sheetId="8383" refreshError="1"/>
      <sheetData sheetId="8384" refreshError="1"/>
      <sheetData sheetId="8385" refreshError="1"/>
      <sheetData sheetId="8386" refreshError="1"/>
      <sheetData sheetId="8387" refreshError="1"/>
      <sheetData sheetId="8388" refreshError="1"/>
      <sheetData sheetId="8389" refreshError="1"/>
      <sheetData sheetId="8390" refreshError="1"/>
      <sheetData sheetId="8391" refreshError="1"/>
      <sheetData sheetId="8392" refreshError="1"/>
      <sheetData sheetId="8393" refreshError="1"/>
      <sheetData sheetId="8394" refreshError="1"/>
      <sheetData sheetId="8395" refreshError="1"/>
      <sheetData sheetId="8396" refreshError="1"/>
      <sheetData sheetId="8397" refreshError="1"/>
      <sheetData sheetId="8398" refreshError="1"/>
      <sheetData sheetId="8399" refreshError="1"/>
      <sheetData sheetId="8400" refreshError="1"/>
      <sheetData sheetId="8401" refreshError="1"/>
      <sheetData sheetId="8402" refreshError="1"/>
      <sheetData sheetId="8403" refreshError="1"/>
      <sheetData sheetId="8404" refreshError="1"/>
      <sheetData sheetId="8405" refreshError="1"/>
      <sheetData sheetId="8406" refreshError="1"/>
      <sheetData sheetId="8407" refreshError="1"/>
      <sheetData sheetId="8408" refreshError="1"/>
      <sheetData sheetId="8409" refreshError="1"/>
      <sheetData sheetId="8410" refreshError="1"/>
      <sheetData sheetId="8411" refreshError="1"/>
      <sheetData sheetId="8412" refreshError="1"/>
      <sheetData sheetId="8413" refreshError="1"/>
      <sheetData sheetId="8414" refreshError="1"/>
      <sheetData sheetId="8415" refreshError="1"/>
      <sheetData sheetId="8416" refreshError="1"/>
      <sheetData sheetId="8417" refreshError="1"/>
      <sheetData sheetId="8418" refreshError="1"/>
      <sheetData sheetId="8419" refreshError="1"/>
      <sheetData sheetId="8420" refreshError="1"/>
      <sheetData sheetId="8421" refreshError="1"/>
      <sheetData sheetId="8422" refreshError="1"/>
      <sheetData sheetId="8423" refreshError="1"/>
      <sheetData sheetId="8424" refreshError="1"/>
      <sheetData sheetId="8425" refreshError="1"/>
      <sheetData sheetId="8426" refreshError="1"/>
      <sheetData sheetId="8427" refreshError="1"/>
      <sheetData sheetId="8428" refreshError="1"/>
      <sheetData sheetId="8429" refreshError="1"/>
      <sheetData sheetId="8430" refreshError="1"/>
      <sheetData sheetId="8431" refreshError="1"/>
      <sheetData sheetId="8432" refreshError="1"/>
      <sheetData sheetId="8433" refreshError="1"/>
      <sheetData sheetId="8434" refreshError="1"/>
      <sheetData sheetId="8435" refreshError="1"/>
      <sheetData sheetId="8436" refreshError="1"/>
      <sheetData sheetId="8437" refreshError="1"/>
      <sheetData sheetId="8438" refreshError="1"/>
      <sheetData sheetId="8439" refreshError="1"/>
      <sheetData sheetId="8440" refreshError="1"/>
      <sheetData sheetId="8441" refreshError="1"/>
      <sheetData sheetId="8442" refreshError="1"/>
      <sheetData sheetId="8443" refreshError="1"/>
      <sheetData sheetId="8444" refreshError="1"/>
      <sheetData sheetId="8445" refreshError="1"/>
      <sheetData sheetId="8446" refreshError="1"/>
      <sheetData sheetId="8447" refreshError="1"/>
      <sheetData sheetId="8448" refreshError="1"/>
      <sheetData sheetId="8449" refreshError="1"/>
      <sheetData sheetId="8450" refreshError="1"/>
      <sheetData sheetId="8451" refreshError="1"/>
      <sheetData sheetId="8452" refreshError="1"/>
      <sheetData sheetId="8453" refreshError="1"/>
      <sheetData sheetId="8454" refreshError="1"/>
      <sheetData sheetId="8455" refreshError="1"/>
      <sheetData sheetId="8456" refreshError="1"/>
      <sheetData sheetId="8457" refreshError="1"/>
      <sheetData sheetId="8458" refreshError="1"/>
      <sheetData sheetId="8459" refreshError="1"/>
      <sheetData sheetId="8460" refreshError="1"/>
      <sheetData sheetId="8461" refreshError="1"/>
      <sheetData sheetId="8462" refreshError="1"/>
      <sheetData sheetId="8463" refreshError="1"/>
      <sheetData sheetId="8464" refreshError="1"/>
      <sheetData sheetId="8465" refreshError="1"/>
      <sheetData sheetId="8466" refreshError="1"/>
      <sheetData sheetId="8467" refreshError="1"/>
      <sheetData sheetId="8468" refreshError="1"/>
      <sheetData sheetId="8469" refreshError="1"/>
      <sheetData sheetId="8470" refreshError="1"/>
      <sheetData sheetId="8471" refreshError="1"/>
      <sheetData sheetId="8472" refreshError="1"/>
      <sheetData sheetId="8473" refreshError="1"/>
      <sheetData sheetId="8474" refreshError="1"/>
      <sheetData sheetId="8475" refreshError="1"/>
      <sheetData sheetId="8476" refreshError="1"/>
      <sheetData sheetId="8477" refreshError="1"/>
      <sheetData sheetId="8478" refreshError="1"/>
      <sheetData sheetId="8479" refreshError="1"/>
      <sheetData sheetId="8480" refreshError="1"/>
      <sheetData sheetId="8481" refreshError="1"/>
      <sheetData sheetId="8482" refreshError="1"/>
      <sheetData sheetId="8483" refreshError="1"/>
      <sheetData sheetId="8484" refreshError="1"/>
      <sheetData sheetId="8485" refreshError="1"/>
      <sheetData sheetId="8486" refreshError="1"/>
      <sheetData sheetId="8487" refreshError="1"/>
      <sheetData sheetId="8488" refreshError="1"/>
      <sheetData sheetId="8489" refreshError="1"/>
      <sheetData sheetId="8490" refreshError="1"/>
      <sheetData sheetId="8491" refreshError="1"/>
      <sheetData sheetId="8492" refreshError="1"/>
      <sheetData sheetId="8493" refreshError="1"/>
      <sheetData sheetId="8494" refreshError="1"/>
      <sheetData sheetId="8495" refreshError="1"/>
      <sheetData sheetId="8496" refreshError="1"/>
      <sheetData sheetId="8497" refreshError="1"/>
      <sheetData sheetId="8498" refreshError="1"/>
      <sheetData sheetId="8499" refreshError="1"/>
      <sheetData sheetId="8500" refreshError="1"/>
      <sheetData sheetId="8501" refreshError="1"/>
      <sheetData sheetId="8502" refreshError="1"/>
      <sheetData sheetId="8503" refreshError="1"/>
      <sheetData sheetId="8504" refreshError="1"/>
      <sheetData sheetId="8505" refreshError="1"/>
      <sheetData sheetId="8506" refreshError="1"/>
      <sheetData sheetId="8507" refreshError="1"/>
      <sheetData sheetId="8508" refreshError="1"/>
      <sheetData sheetId="8509" refreshError="1"/>
      <sheetData sheetId="8510" refreshError="1"/>
      <sheetData sheetId="8511" refreshError="1"/>
      <sheetData sheetId="8512" refreshError="1"/>
      <sheetData sheetId="8513" refreshError="1"/>
      <sheetData sheetId="8514" refreshError="1"/>
      <sheetData sheetId="8515" refreshError="1"/>
      <sheetData sheetId="8516" refreshError="1"/>
      <sheetData sheetId="8517" refreshError="1"/>
      <sheetData sheetId="8518" refreshError="1"/>
      <sheetData sheetId="8519" refreshError="1"/>
      <sheetData sheetId="8520" refreshError="1"/>
      <sheetData sheetId="8521" refreshError="1"/>
      <sheetData sheetId="8522" refreshError="1"/>
      <sheetData sheetId="8523" refreshError="1"/>
      <sheetData sheetId="8524" refreshError="1"/>
      <sheetData sheetId="8525" refreshError="1"/>
      <sheetData sheetId="8526" refreshError="1"/>
      <sheetData sheetId="8527" refreshError="1"/>
      <sheetData sheetId="8528" refreshError="1"/>
      <sheetData sheetId="8529" refreshError="1"/>
      <sheetData sheetId="8530" refreshError="1"/>
      <sheetData sheetId="8531" refreshError="1"/>
      <sheetData sheetId="8532" refreshError="1"/>
      <sheetData sheetId="8533" refreshError="1"/>
      <sheetData sheetId="8534" refreshError="1"/>
      <sheetData sheetId="8535" refreshError="1"/>
      <sheetData sheetId="8536" refreshError="1"/>
      <sheetData sheetId="8537" refreshError="1"/>
      <sheetData sheetId="8538" refreshError="1"/>
      <sheetData sheetId="8539" refreshError="1"/>
      <sheetData sheetId="8540" refreshError="1"/>
      <sheetData sheetId="8541" refreshError="1"/>
      <sheetData sheetId="8542" refreshError="1"/>
      <sheetData sheetId="8543" refreshError="1"/>
      <sheetData sheetId="8544" refreshError="1"/>
      <sheetData sheetId="8545" refreshError="1"/>
      <sheetData sheetId="8546" refreshError="1"/>
      <sheetData sheetId="8547" refreshError="1"/>
      <sheetData sheetId="8548" refreshError="1"/>
      <sheetData sheetId="8549" refreshError="1"/>
      <sheetData sheetId="8550" refreshError="1"/>
      <sheetData sheetId="8551" refreshError="1"/>
      <sheetData sheetId="8552" refreshError="1"/>
      <sheetData sheetId="8553" refreshError="1"/>
      <sheetData sheetId="8554" refreshError="1"/>
      <sheetData sheetId="8555" refreshError="1"/>
      <sheetData sheetId="8556" refreshError="1"/>
      <sheetData sheetId="8557" refreshError="1"/>
      <sheetData sheetId="8558" refreshError="1"/>
      <sheetData sheetId="8559" refreshError="1"/>
      <sheetData sheetId="8560" refreshError="1"/>
      <sheetData sheetId="8561" refreshError="1"/>
      <sheetData sheetId="8562" refreshError="1"/>
      <sheetData sheetId="8563" refreshError="1"/>
      <sheetData sheetId="8564" refreshError="1"/>
      <sheetData sheetId="8565" refreshError="1"/>
      <sheetData sheetId="8566" refreshError="1"/>
      <sheetData sheetId="8567" refreshError="1"/>
      <sheetData sheetId="8568" refreshError="1"/>
      <sheetData sheetId="8569" refreshError="1"/>
      <sheetData sheetId="8570" refreshError="1"/>
      <sheetData sheetId="8571" refreshError="1"/>
      <sheetData sheetId="8572" refreshError="1"/>
      <sheetData sheetId="8573" refreshError="1"/>
      <sheetData sheetId="8574" refreshError="1"/>
      <sheetData sheetId="8575" refreshError="1"/>
      <sheetData sheetId="8576" refreshError="1"/>
      <sheetData sheetId="8577" refreshError="1"/>
      <sheetData sheetId="8578" refreshError="1"/>
      <sheetData sheetId="8579" refreshError="1"/>
      <sheetData sheetId="8580" refreshError="1"/>
      <sheetData sheetId="8581" refreshError="1"/>
      <sheetData sheetId="8582" refreshError="1"/>
      <sheetData sheetId="8583" refreshError="1"/>
      <sheetData sheetId="8584" refreshError="1"/>
      <sheetData sheetId="8585" refreshError="1"/>
      <sheetData sheetId="8586" refreshError="1"/>
      <sheetData sheetId="8587" refreshError="1"/>
      <sheetData sheetId="8588" refreshError="1"/>
      <sheetData sheetId="8589" refreshError="1"/>
      <sheetData sheetId="8590" refreshError="1"/>
      <sheetData sheetId="8591" refreshError="1"/>
      <sheetData sheetId="8592" refreshError="1"/>
      <sheetData sheetId="8593" refreshError="1"/>
      <sheetData sheetId="8594" refreshError="1"/>
      <sheetData sheetId="8595" refreshError="1"/>
      <sheetData sheetId="8596" refreshError="1"/>
      <sheetData sheetId="8597" refreshError="1"/>
      <sheetData sheetId="8598" refreshError="1"/>
      <sheetData sheetId="8599" refreshError="1"/>
      <sheetData sheetId="8600" refreshError="1"/>
      <sheetData sheetId="8601" refreshError="1"/>
      <sheetData sheetId="8602" refreshError="1"/>
      <sheetData sheetId="8603" refreshError="1"/>
      <sheetData sheetId="8604" refreshError="1"/>
      <sheetData sheetId="8605" refreshError="1"/>
      <sheetData sheetId="8606" refreshError="1"/>
      <sheetData sheetId="8607" refreshError="1"/>
      <sheetData sheetId="8608" refreshError="1"/>
      <sheetData sheetId="8609" refreshError="1"/>
      <sheetData sheetId="8610" refreshError="1"/>
      <sheetData sheetId="8611" refreshError="1"/>
      <sheetData sheetId="8612" refreshError="1"/>
      <sheetData sheetId="8613" refreshError="1"/>
      <sheetData sheetId="8614" refreshError="1"/>
      <sheetData sheetId="8615" refreshError="1"/>
      <sheetData sheetId="8616" refreshError="1"/>
      <sheetData sheetId="8617" refreshError="1"/>
      <sheetData sheetId="8618" refreshError="1"/>
      <sheetData sheetId="8619" refreshError="1"/>
      <sheetData sheetId="8620" refreshError="1"/>
      <sheetData sheetId="8621" refreshError="1"/>
      <sheetData sheetId="8622" refreshError="1"/>
      <sheetData sheetId="8623" refreshError="1"/>
      <sheetData sheetId="8624" refreshError="1"/>
      <sheetData sheetId="8625" refreshError="1"/>
      <sheetData sheetId="8626" refreshError="1"/>
      <sheetData sheetId="8627" refreshError="1"/>
      <sheetData sheetId="8628" refreshError="1"/>
      <sheetData sheetId="8629" refreshError="1"/>
      <sheetData sheetId="8630" refreshError="1"/>
      <sheetData sheetId="8631" refreshError="1"/>
      <sheetData sheetId="8632" refreshError="1"/>
      <sheetData sheetId="8633" refreshError="1"/>
      <sheetData sheetId="8634" refreshError="1"/>
      <sheetData sheetId="8635" refreshError="1"/>
      <sheetData sheetId="8636" refreshError="1"/>
      <sheetData sheetId="8637" refreshError="1"/>
      <sheetData sheetId="8638" refreshError="1"/>
      <sheetData sheetId="8639" refreshError="1"/>
      <sheetData sheetId="8640" refreshError="1"/>
      <sheetData sheetId="8641" refreshError="1"/>
      <sheetData sheetId="8642" refreshError="1"/>
      <sheetData sheetId="8643" refreshError="1"/>
      <sheetData sheetId="8644" refreshError="1"/>
      <sheetData sheetId="8645" refreshError="1"/>
      <sheetData sheetId="8646" refreshError="1"/>
      <sheetData sheetId="8647" refreshError="1"/>
      <sheetData sheetId="8648" refreshError="1"/>
      <sheetData sheetId="8649" refreshError="1"/>
      <sheetData sheetId="8650" refreshError="1"/>
      <sheetData sheetId="8651" refreshError="1"/>
      <sheetData sheetId="8652" refreshError="1"/>
      <sheetData sheetId="8653" refreshError="1"/>
      <sheetData sheetId="8654" refreshError="1"/>
      <sheetData sheetId="8655" refreshError="1"/>
      <sheetData sheetId="8656" refreshError="1"/>
      <sheetData sheetId="8657" refreshError="1"/>
      <sheetData sheetId="8658" refreshError="1"/>
      <sheetData sheetId="8659" refreshError="1"/>
      <sheetData sheetId="8660" refreshError="1"/>
      <sheetData sheetId="8661" refreshError="1"/>
      <sheetData sheetId="8662" refreshError="1"/>
      <sheetData sheetId="8663" refreshError="1"/>
      <sheetData sheetId="8664" refreshError="1"/>
      <sheetData sheetId="8665" refreshError="1"/>
      <sheetData sheetId="8666" refreshError="1"/>
      <sheetData sheetId="8667" refreshError="1"/>
      <sheetData sheetId="8668" refreshError="1"/>
      <sheetData sheetId="8669" refreshError="1"/>
      <sheetData sheetId="8670" refreshError="1"/>
      <sheetData sheetId="8671" refreshError="1"/>
      <sheetData sheetId="8672" refreshError="1"/>
      <sheetData sheetId="8673" refreshError="1"/>
      <sheetData sheetId="8674" refreshError="1"/>
      <sheetData sheetId="8675" refreshError="1"/>
      <sheetData sheetId="8676" refreshError="1"/>
      <sheetData sheetId="8677" refreshError="1"/>
      <sheetData sheetId="8678" refreshError="1"/>
      <sheetData sheetId="8679" refreshError="1"/>
      <sheetData sheetId="8680" refreshError="1"/>
      <sheetData sheetId="8681" refreshError="1"/>
      <sheetData sheetId="8682" refreshError="1"/>
      <sheetData sheetId="8683" refreshError="1"/>
      <sheetData sheetId="8684" refreshError="1"/>
      <sheetData sheetId="8685" refreshError="1"/>
      <sheetData sheetId="8686" refreshError="1"/>
      <sheetData sheetId="8687" refreshError="1"/>
      <sheetData sheetId="8688" refreshError="1"/>
      <sheetData sheetId="8689" refreshError="1"/>
      <sheetData sheetId="8690" refreshError="1"/>
      <sheetData sheetId="8691" refreshError="1"/>
      <sheetData sheetId="8692" refreshError="1"/>
      <sheetData sheetId="8693" refreshError="1"/>
      <sheetData sheetId="8694" refreshError="1"/>
      <sheetData sheetId="8695" refreshError="1"/>
      <sheetData sheetId="8696" refreshError="1"/>
      <sheetData sheetId="8697" refreshError="1"/>
      <sheetData sheetId="8698" refreshError="1"/>
      <sheetData sheetId="8699" refreshError="1"/>
      <sheetData sheetId="8700" refreshError="1"/>
      <sheetData sheetId="8701" refreshError="1"/>
      <sheetData sheetId="8702" refreshError="1"/>
      <sheetData sheetId="8703" refreshError="1"/>
      <sheetData sheetId="8704" refreshError="1"/>
      <sheetData sheetId="8705" refreshError="1"/>
      <sheetData sheetId="8706" refreshError="1"/>
      <sheetData sheetId="8707" refreshError="1"/>
      <sheetData sheetId="8708" refreshError="1"/>
      <sheetData sheetId="8709" refreshError="1"/>
      <sheetData sheetId="8710" refreshError="1"/>
      <sheetData sheetId="8711" refreshError="1"/>
      <sheetData sheetId="8712" refreshError="1"/>
      <sheetData sheetId="8713" refreshError="1"/>
      <sheetData sheetId="8714" refreshError="1"/>
      <sheetData sheetId="8715" refreshError="1"/>
      <sheetData sheetId="8716" refreshError="1"/>
      <sheetData sheetId="8717" refreshError="1"/>
      <sheetData sheetId="8718" refreshError="1"/>
      <sheetData sheetId="8719" refreshError="1"/>
      <sheetData sheetId="8720" refreshError="1"/>
      <sheetData sheetId="8721" refreshError="1"/>
      <sheetData sheetId="8722" refreshError="1"/>
      <sheetData sheetId="8723" refreshError="1"/>
      <sheetData sheetId="8724" refreshError="1"/>
      <sheetData sheetId="8725" refreshError="1"/>
      <sheetData sheetId="8726" refreshError="1"/>
      <sheetData sheetId="8727" refreshError="1"/>
      <sheetData sheetId="8728" refreshError="1"/>
      <sheetData sheetId="8729" refreshError="1"/>
      <sheetData sheetId="8730" refreshError="1"/>
      <sheetData sheetId="8731" refreshError="1"/>
      <sheetData sheetId="8732" refreshError="1"/>
      <sheetData sheetId="8733" refreshError="1"/>
      <sheetData sheetId="8734" refreshError="1"/>
      <sheetData sheetId="8735" refreshError="1"/>
      <sheetData sheetId="8736" refreshError="1"/>
      <sheetData sheetId="8737" refreshError="1"/>
      <sheetData sheetId="8738" refreshError="1"/>
      <sheetData sheetId="8739" refreshError="1"/>
      <sheetData sheetId="8740" refreshError="1"/>
      <sheetData sheetId="8741" refreshError="1"/>
      <sheetData sheetId="8742" refreshError="1"/>
      <sheetData sheetId="8743" refreshError="1"/>
      <sheetData sheetId="8744" refreshError="1"/>
      <sheetData sheetId="8745" refreshError="1"/>
      <sheetData sheetId="8746" refreshError="1"/>
      <sheetData sheetId="8747" refreshError="1"/>
      <sheetData sheetId="8748" refreshError="1"/>
      <sheetData sheetId="8749" refreshError="1"/>
      <sheetData sheetId="8750" refreshError="1"/>
      <sheetData sheetId="8751" refreshError="1"/>
      <sheetData sheetId="8752" refreshError="1"/>
      <sheetData sheetId="8753" refreshError="1"/>
      <sheetData sheetId="8754" refreshError="1"/>
      <sheetData sheetId="8755" refreshError="1"/>
      <sheetData sheetId="8756" refreshError="1"/>
      <sheetData sheetId="8757" refreshError="1"/>
      <sheetData sheetId="8758" refreshError="1"/>
      <sheetData sheetId="8759" refreshError="1"/>
      <sheetData sheetId="8760" refreshError="1"/>
      <sheetData sheetId="8761" refreshError="1"/>
      <sheetData sheetId="8762" refreshError="1"/>
      <sheetData sheetId="8763" refreshError="1"/>
      <sheetData sheetId="8764" refreshError="1"/>
      <sheetData sheetId="8765" refreshError="1"/>
      <sheetData sheetId="8766" refreshError="1"/>
      <sheetData sheetId="8767" refreshError="1"/>
      <sheetData sheetId="8768" refreshError="1"/>
      <sheetData sheetId="8769" refreshError="1"/>
      <sheetData sheetId="8770" refreshError="1"/>
      <sheetData sheetId="8771" refreshError="1"/>
      <sheetData sheetId="8772" refreshError="1"/>
      <sheetData sheetId="8773" refreshError="1"/>
      <sheetData sheetId="8774" refreshError="1"/>
      <sheetData sheetId="8775" refreshError="1"/>
      <sheetData sheetId="8776" refreshError="1"/>
      <sheetData sheetId="8777" refreshError="1"/>
      <sheetData sheetId="8778" refreshError="1"/>
      <sheetData sheetId="8779" refreshError="1"/>
      <sheetData sheetId="8780" refreshError="1"/>
      <sheetData sheetId="8781" refreshError="1"/>
      <sheetData sheetId="8782" refreshError="1"/>
      <sheetData sheetId="8783" refreshError="1"/>
      <sheetData sheetId="8784" refreshError="1"/>
      <sheetData sheetId="8785" refreshError="1"/>
      <sheetData sheetId="8786" refreshError="1"/>
      <sheetData sheetId="8787" refreshError="1"/>
      <sheetData sheetId="8788" refreshError="1"/>
      <sheetData sheetId="8789" refreshError="1"/>
      <sheetData sheetId="8790" refreshError="1"/>
      <sheetData sheetId="8791" refreshError="1"/>
      <sheetData sheetId="8792" refreshError="1"/>
      <sheetData sheetId="8793" refreshError="1"/>
      <sheetData sheetId="8794" refreshError="1"/>
      <sheetData sheetId="8795" refreshError="1"/>
      <sheetData sheetId="8796" refreshError="1"/>
      <sheetData sheetId="8797" refreshError="1"/>
      <sheetData sheetId="8798" refreshError="1"/>
      <sheetData sheetId="8799" refreshError="1"/>
      <sheetData sheetId="8800" refreshError="1"/>
      <sheetData sheetId="8801" refreshError="1"/>
      <sheetData sheetId="8802" refreshError="1"/>
      <sheetData sheetId="8803" refreshError="1"/>
      <sheetData sheetId="8804" refreshError="1"/>
      <sheetData sheetId="8805" refreshError="1"/>
      <sheetData sheetId="8806" refreshError="1"/>
      <sheetData sheetId="8807" refreshError="1"/>
      <sheetData sheetId="8808" refreshError="1"/>
      <sheetData sheetId="8809" refreshError="1"/>
      <sheetData sheetId="8810" refreshError="1"/>
      <sheetData sheetId="8811" refreshError="1"/>
      <sheetData sheetId="8812" refreshError="1"/>
      <sheetData sheetId="8813" refreshError="1"/>
      <sheetData sheetId="8814" refreshError="1"/>
      <sheetData sheetId="8815" refreshError="1"/>
      <sheetData sheetId="8816" refreshError="1"/>
      <sheetData sheetId="8817" refreshError="1"/>
      <sheetData sheetId="8818" refreshError="1"/>
      <sheetData sheetId="8819" refreshError="1"/>
      <sheetData sheetId="8820" refreshError="1"/>
      <sheetData sheetId="8821" refreshError="1"/>
      <sheetData sheetId="8822" refreshError="1"/>
      <sheetData sheetId="8823" refreshError="1"/>
      <sheetData sheetId="8824" refreshError="1"/>
      <sheetData sheetId="8825" refreshError="1"/>
      <sheetData sheetId="8826" refreshError="1"/>
      <sheetData sheetId="8827" refreshError="1"/>
      <sheetData sheetId="8828" refreshError="1"/>
      <sheetData sheetId="8829" refreshError="1"/>
      <sheetData sheetId="8830" refreshError="1"/>
      <sheetData sheetId="8831" refreshError="1"/>
      <sheetData sheetId="8832" refreshError="1"/>
      <sheetData sheetId="8833" refreshError="1"/>
      <sheetData sheetId="8834" refreshError="1"/>
      <sheetData sheetId="8835" refreshError="1"/>
      <sheetData sheetId="8836" refreshError="1"/>
      <sheetData sheetId="8837" refreshError="1"/>
      <sheetData sheetId="8838" refreshError="1"/>
      <sheetData sheetId="8839" refreshError="1"/>
      <sheetData sheetId="8840" refreshError="1"/>
      <sheetData sheetId="8841" refreshError="1"/>
      <sheetData sheetId="8842" refreshError="1"/>
      <sheetData sheetId="8843" refreshError="1"/>
      <sheetData sheetId="8844" refreshError="1"/>
      <sheetData sheetId="8845" refreshError="1"/>
      <sheetData sheetId="8846" refreshError="1"/>
      <sheetData sheetId="8847" refreshError="1"/>
      <sheetData sheetId="8848" refreshError="1"/>
      <sheetData sheetId="8849" refreshError="1"/>
      <sheetData sheetId="8850" refreshError="1"/>
      <sheetData sheetId="8851" refreshError="1"/>
      <sheetData sheetId="8852" refreshError="1"/>
      <sheetData sheetId="8853" refreshError="1"/>
      <sheetData sheetId="8854" refreshError="1"/>
      <sheetData sheetId="8855" refreshError="1"/>
      <sheetData sheetId="8856" refreshError="1"/>
      <sheetData sheetId="8857" refreshError="1"/>
      <sheetData sheetId="8858" refreshError="1"/>
      <sheetData sheetId="8859" refreshError="1"/>
      <sheetData sheetId="8860" refreshError="1"/>
      <sheetData sheetId="8861" refreshError="1"/>
      <sheetData sheetId="8862" refreshError="1"/>
      <sheetData sheetId="8863" refreshError="1"/>
      <sheetData sheetId="8864" refreshError="1"/>
      <sheetData sheetId="8865" refreshError="1"/>
      <sheetData sheetId="8866" refreshError="1"/>
      <sheetData sheetId="8867" refreshError="1"/>
      <sheetData sheetId="8868" refreshError="1"/>
      <sheetData sheetId="8869" refreshError="1"/>
      <sheetData sheetId="8870" refreshError="1"/>
      <sheetData sheetId="8871" refreshError="1"/>
      <sheetData sheetId="8872" refreshError="1"/>
      <sheetData sheetId="8873" refreshError="1"/>
      <sheetData sheetId="8874" refreshError="1"/>
      <sheetData sheetId="8875" refreshError="1"/>
      <sheetData sheetId="8876" refreshError="1"/>
      <sheetData sheetId="8877" refreshError="1"/>
      <sheetData sheetId="8878" refreshError="1"/>
      <sheetData sheetId="8879" refreshError="1"/>
      <sheetData sheetId="8880" refreshError="1"/>
      <sheetData sheetId="8881" refreshError="1"/>
      <sheetData sheetId="8882" refreshError="1"/>
      <sheetData sheetId="8883" refreshError="1"/>
      <sheetData sheetId="8884" refreshError="1"/>
      <sheetData sheetId="8885" refreshError="1"/>
      <sheetData sheetId="8886" refreshError="1"/>
      <sheetData sheetId="8887" refreshError="1"/>
      <sheetData sheetId="8888" refreshError="1"/>
      <sheetData sheetId="8889" refreshError="1"/>
      <sheetData sheetId="8890" refreshError="1"/>
      <sheetData sheetId="8891" refreshError="1"/>
      <sheetData sheetId="8892" refreshError="1"/>
      <sheetData sheetId="8893" refreshError="1"/>
      <sheetData sheetId="8894" refreshError="1"/>
      <sheetData sheetId="8895" refreshError="1"/>
      <sheetData sheetId="8896" refreshError="1"/>
      <sheetData sheetId="8897" refreshError="1"/>
      <sheetData sheetId="8898" refreshError="1"/>
      <sheetData sheetId="8899" refreshError="1"/>
      <sheetData sheetId="8900" refreshError="1"/>
      <sheetData sheetId="8901" refreshError="1"/>
      <sheetData sheetId="8902" refreshError="1"/>
      <sheetData sheetId="8903" refreshError="1"/>
      <sheetData sheetId="8904" refreshError="1"/>
      <sheetData sheetId="8905" refreshError="1"/>
      <sheetData sheetId="8906" refreshError="1"/>
      <sheetData sheetId="8907" refreshError="1"/>
      <sheetData sheetId="8908" refreshError="1"/>
      <sheetData sheetId="8909" refreshError="1"/>
      <sheetData sheetId="8910" refreshError="1"/>
      <sheetData sheetId="8911" refreshError="1"/>
      <sheetData sheetId="8912" refreshError="1"/>
      <sheetData sheetId="8913" refreshError="1"/>
      <sheetData sheetId="8914" refreshError="1"/>
      <sheetData sheetId="8915" refreshError="1"/>
      <sheetData sheetId="8916" refreshError="1"/>
      <sheetData sheetId="8917" refreshError="1"/>
      <sheetData sheetId="8918" refreshError="1"/>
      <sheetData sheetId="8919" refreshError="1"/>
      <sheetData sheetId="8920" refreshError="1"/>
      <sheetData sheetId="8921" refreshError="1"/>
      <sheetData sheetId="8922" refreshError="1"/>
      <sheetData sheetId="8923" refreshError="1"/>
      <sheetData sheetId="8924" refreshError="1"/>
      <sheetData sheetId="8925" refreshError="1"/>
      <sheetData sheetId="8926" refreshError="1"/>
      <sheetData sheetId="8927" refreshError="1"/>
      <sheetData sheetId="8928" refreshError="1"/>
      <sheetData sheetId="8929" refreshError="1"/>
      <sheetData sheetId="8930" refreshError="1"/>
      <sheetData sheetId="8931" refreshError="1"/>
      <sheetData sheetId="8932" refreshError="1"/>
      <sheetData sheetId="8933" refreshError="1"/>
      <sheetData sheetId="8934" refreshError="1"/>
      <sheetData sheetId="8935" refreshError="1"/>
      <sheetData sheetId="8936" refreshError="1"/>
      <sheetData sheetId="8937" refreshError="1"/>
      <sheetData sheetId="8938" refreshError="1"/>
      <sheetData sheetId="8939" refreshError="1"/>
      <sheetData sheetId="8940" refreshError="1"/>
      <sheetData sheetId="8941" refreshError="1"/>
      <sheetData sheetId="8942" refreshError="1"/>
      <sheetData sheetId="8943" refreshError="1"/>
      <sheetData sheetId="8944" refreshError="1"/>
      <sheetData sheetId="8945" refreshError="1"/>
      <sheetData sheetId="8946" refreshError="1"/>
      <sheetData sheetId="8947" refreshError="1"/>
      <sheetData sheetId="8948" refreshError="1"/>
      <sheetData sheetId="8949" refreshError="1"/>
      <sheetData sheetId="8950" refreshError="1"/>
      <sheetData sheetId="8951" refreshError="1"/>
      <sheetData sheetId="8952" refreshError="1"/>
      <sheetData sheetId="8953" refreshError="1"/>
      <sheetData sheetId="8954" refreshError="1"/>
      <sheetData sheetId="8955" refreshError="1"/>
      <sheetData sheetId="8956" refreshError="1"/>
      <sheetData sheetId="8957" refreshError="1"/>
      <sheetData sheetId="8958" refreshError="1"/>
      <sheetData sheetId="8959" refreshError="1"/>
      <sheetData sheetId="8960" refreshError="1"/>
      <sheetData sheetId="8961" refreshError="1"/>
      <sheetData sheetId="8962" refreshError="1"/>
      <sheetData sheetId="8963" refreshError="1"/>
      <sheetData sheetId="8964" refreshError="1"/>
      <sheetData sheetId="8965" refreshError="1"/>
      <sheetData sheetId="8966" refreshError="1"/>
      <sheetData sheetId="8967" refreshError="1"/>
      <sheetData sheetId="8968" refreshError="1"/>
      <sheetData sheetId="8969" refreshError="1"/>
      <sheetData sheetId="8970" refreshError="1"/>
      <sheetData sheetId="8971" refreshError="1"/>
      <sheetData sheetId="8972" refreshError="1"/>
      <sheetData sheetId="8973" refreshError="1"/>
      <sheetData sheetId="8974" refreshError="1"/>
      <sheetData sheetId="8975" refreshError="1"/>
      <sheetData sheetId="8976" refreshError="1"/>
      <sheetData sheetId="8977" refreshError="1"/>
      <sheetData sheetId="8978" refreshError="1"/>
      <sheetData sheetId="8979" refreshError="1"/>
      <sheetData sheetId="8980" refreshError="1"/>
      <sheetData sheetId="8981" refreshError="1"/>
      <sheetData sheetId="8982" refreshError="1"/>
      <sheetData sheetId="8983" refreshError="1"/>
      <sheetData sheetId="8984" refreshError="1"/>
      <sheetData sheetId="8985" refreshError="1"/>
      <sheetData sheetId="8986" refreshError="1"/>
      <sheetData sheetId="8987" refreshError="1"/>
      <sheetData sheetId="8988" refreshError="1"/>
      <sheetData sheetId="8989" refreshError="1"/>
      <sheetData sheetId="8990" refreshError="1"/>
      <sheetData sheetId="8991" refreshError="1"/>
      <sheetData sheetId="8992" refreshError="1"/>
      <sheetData sheetId="8993" refreshError="1"/>
      <sheetData sheetId="8994" refreshError="1"/>
      <sheetData sheetId="8995" refreshError="1"/>
      <sheetData sheetId="8996" refreshError="1"/>
      <sheetData sheetId="8997" refreshError="1"/>
      <sheetData sheetId="8998" refreshError="1"/>
      <sheetData sheetId="8999" refreshError="1"/>
      <sheetData sheetId="9000" refreshError="1"/>
      <sheetData sheetId="9001" refreshError="1"/>
      <sheetData sheetId="9002" refreshError="1"/>
      <sheetData sheetId="9003" refreshError="1"/>
      <sheetData sheetId="9004" refreshError="1"/>
      <sheetData sheetId="9005" refreshError="1"/>
      <sheetData sheetId="9006" refreshError="1"/>
      <sheetData sheetId="9007" refreshError="1"/>
      <sheetData sheetId="9008" refreshError="1"/>
      <sheetData sheetId="9009" refreshError="1"/>
      <sheetData sheetId="9010" refreshError="1"/>
      <sheetData sheetId="9011" refreshError="1"/>
      <sheetData sheetId="9012" refreshError="1"/>
      <sheetData sheetId="9013" refreshError="1"/>
      <sheetData sheetId="9014" refreshError="1"/>
      <sheetData sheetId="9015" refreshError="1"/>
      <sheetData sheetId="9016" refreshError="1"/>
      <sheetData sheetId="9017" refreshError="1"/>
      <sheetData sheetId="9018" refreshError="1"/>
      <sheetData sheetId="9019" refreshError="1"/>
      <sheetData sheetId="9020" refreshError="1"/>
      <sheetData sheetId="9021" refreshError="1"/>
      <sheetData sheetId="9022" refreshError="1"/>
      <sheetData sheetId="9023" refreshError="1"/>
      <sheetData sheetId="9024" refreshError="1"/>
      <sheetData sheetId="9025" refreshError="1"/>
      <sheetData sheetId="9026" refreshError="1"/>
      <sheetData sheetId="9027" refreshError="1"/>
      <sheetData sheetId="9028" refreshError="1"/>
      <sheetData sheetId="9029" refreshError="1"/>
      <sheetData sheetId="9030" refreshError="1"/>
      <sheetData sheetId="9031" refreshError="1"/>
      <sheetData sheetId="9032" refreshError="1"/>
      <sheetData sheetId="9033" refreshError="1"/>
      <sheetData sheetId="9034" refreshError="1"/>
      <sheetData sheetId="9035" refreshError="1"/>
      <sheetData sheetId="9036" refreshError="1"/>
      <sheetData sheetId="9037" refreshError="1"/>
      <sheetData sheetId="9038" refreshError="1"/>
      <sheetData sheetId="9039" refreshError="1"/>
      <sheetData sheetId="9040" refreshError="1"/>
      <sheetData sheetId="9041" refreshError="1"/>
      <sheetData sheetId="9042" refreshError="1"/>
      <sheetData sheetId="9043" refreshError="1"/>
      <sheetData sheetId="9044" refreshError="1"/>
      <sheetData sheetId="9045" refreshError="1"/>
      <sheetData sheetId="9046" refreshError="1"/>
      <sheetData sheetId="9047" refreshError="1"/>
      <sheetData sheetId="9048" refreshError="1"/>
      <sheetData sheetId="9049" refreshError="1"/>
      <sheetData sheetId="9050" refreshError="1"/>
      <sheetData sheetId="9051" refreshError="1"/>
      <sheetData sheetId="9052" refreshError="1"/>
      <sheetData sheetId="9053" refreshError="1"/>
      <sheetData sheetId="9054" refreshError="1"/>
      <sheetData sheetId="9055" refreshError="1"/>
      <sheetData sheetId="9056" refreshError="1"/>
      <sheetData sheetId="9057" refreshError="1"/>
      <sheetData sheetId="9058" refreshError="1"/>
      <sheetData sheetId="9059" refreshError="1"/>
      <sheetData sheetId="9060" refreshError="1"/>
      <sheetData sheetId="9061" refreshError="1"/>
      <sheetData sheetId="9062" refreshError="1"/>
      <sheetData sheetId="9063" refreshError="1"/>
      <sheetData sheetId="9064" refreshError="1"/>
      <sheetData sheetId="9065" refreshError="1"/>
      <sheetData sheetId="9066" refreshError="1"/>
      <sheetData sheetId="9067" refreshError="1"/>
      <sheetData sheetId="9068" refreshError="1"/>
      <sheetData sheetId="9069" refreshError="1"/>
      <sheetData sheetId="9070" refreshError="1"/>
      <sheetData sheetId="9071" refreshError="1"/>
      <sheetData sheetId="9072" refreshError="1"/>
      <sheetData sheetId="9073" refreshError="1"/>
      <sheetData sheetId="9074" refreshError="1"/>
      <sheetData sheetId="9075" refreshError="1"/>
      <sheetData sheetId="9076" refreshError="1"/>
      <sheetData sheetId="9077" refreshError="1"/>
      <sheetData sheetId="9078" refreshError="1"/>
      <sheetData sheetId="9079" refreshError="1"/>
      <sheetData sheetId="9080" refreshError="1"/>
      <sheetData sheetId="9081" refreshError="1"/>
      <sheetData sheetId="9082" refreshError="1"/>
      <sheetData sheetId="9083" refreshError="1"/>
      <sheetData sheetId="9084" refreshError="1"/>
      <sheetData sheetId="9085" refreshError="1"/>
      <sheetData sheetId="9086" refreshError="1"/>
      <sheetData sheetId="9087" refreshError="1"/>
      <sheetData sheetId="9088" refreshError="1"/>
      <sheetData sheetId="9089" refreshError="1"/>
      <sheetData sheetId="9090" refreshError="1"/>
      <sheetData sheetId="9091" refreshError="1"/>
      <sheetData sheetId="9092" refreshError="1"/>
      <sheetData sheetId="9093" refreshError="1"/>
      <sheetData sheetId="9094" refreshError="1"/>
      <sheetData sheetId="9095" refreshError="1"/>
      <sheetData sheetId="9096" refreshError="1"/>
      <sheetData sheetId="9097" refreshError="1"/>
      <sheetData sheetId="9098" refreshError="1"/>
      <sheetData sheetId="9099" refreshError="1"/>
      <sheetData sheetId="9100" refreshError="1"/>
      <sheetData sheetId="9101" refreshError="1"/>
      <sheetData sheetId="9102" refreshError="1"/>
      <sheetData sheetId="9103" refreshError="1"/>
      <sheetData sheetId="9104" refreshError="1"/>
      <sheetData sheetId="9105" refreshError="1"/>
      <sheetData sheetId="9106" refreshError="1"/>
      <sheetData sheetId="9107" refreshError="1"/>
      <sheetData sheetId="9108" refreshError="1"/>
      <sheetData sheetId="9109" refreshError="1"/>
      <sheetData sheetId="9110" refreshError="1"/>
      <sheetData sheetId="9111" refreshError="1"/>
      <sheetData sheetId="9112" refreshError="1"/>
      <sheetData sheetId="9113" refreshError="1"/>
      <sheetData sheetId="9114" refreshError="1"/>
      <sheetData sheetId="9115" refreshError="1"/>
      <sheetData sheetId="9116" refreshError="1"/>
      <sheetData sheetId="9117" refreshError="1"/>
      <sheetData sheetId="9118" refreshError="1"/>
      <sheetData sheetId="9119" refreshError="1"/>
      <sheetData sheetId="9120" refreshError="1"/>
      <sheetData sheetId="9121" refreshError="1"/>
      <sheetData sheetId="9122" refreshError="1"/>
      <sheetData sheetId="9123" refreshError="1"/>
      <sheetData sheetId="9124" refreshError="1"/>
      <sheetData sheetId="9125" refreshError="1"/>
      <sheetData sheetId="9126" refreshError="1"/>
      <sheetData sheetId="9127" refreshError="1"/>
      <sheetData sheetId="9128" refreshError="1"/>
      <sheetData sheetId="9129" refreshError="1"/>
      <sheetData sheetId="9130" refreshError="1"/>
      <sheetData sheetId="9131" refreshError="1"/>
      <sheetData sheetId="9132" refreshError="1"/>
      <sheetData sheetId="9133" refreshError="1"/>
      <sheetData sheetId="9134" refreshError="1"/>
      <sheetData sheetId="9135" refreshError="1"/>
      <sheetData sheetId="9136" refreshError="1"/>
      <sheetData sheetId="9137" refreshError="1"/>
      <sheetData sheetId="9138" refreshError="1"/>
      <sheetData sheetId="9139" refreshError="1"/>
      <sheetData sheetId="9140" refreshError="1"/>
      <sheetData sheetId="9141" refreshError="1"/>
      <sheetData sheetId="9142" refreshError="1"/>
      <sheetData sheetId="9143" refreshError="1"/>
      <sheetData sheetId="9144" refreshError="1"/>
      <sheetData sheetId="9145" refreshError="1"/>
      <sheetData sheetId="9146" refreshError="1"/>
      <sheetData sheetId="9147" refreshError="1"/>
      <sheetData sheetId="9148" refreshError="1"/>
      <sheetData sheetId="9149" refreshError="1"/>
      <sheetData sheetId="9150" refreshError="1"/>
      <sheetData sheetId="9151" refreshError="1"/>
      <sheetData sheetId="9152" refreshError="1"/>
      <sheetData sheetId="9153" refreshError="1"/>
      <sheetData sheetId="9154" refreshError="1"/>
      <sheetData sheetId="9155" refreshError="1"/>
      <sheetData sheetId="9156" refreshError="1"/>
      <sheetData sheetId="9157" refreshError="1"/>
      <sheetData sheetId="9158" refreshError="1"/>
      <sheetData sheetId="9159" refreshError="1"/>
      <sheetData sheetId="9160" refreshError="1"/>
      <sheetData sheetId="9161" refreshError="1"/>
      <sheetData sheetId="9162" refreshError="1"/>
      <sheetData sheetId="9163" refreshError="1"/>
      <sheetData sheetId="9164" refreshError="1"/>
      <sheetData sheetId="9165" refreshError="1"/>
      <sheetData sheetId="9166" refreshError="1"/>
      <sheetData sheetId="9167" refreshError="1"/>
      <sheetData sheetId="9168" refreshError="1"/>
      <sheetData sheetId="9169" refreshError="1"/>
      <sheetData sheetId="9170" refreshError="1"/>
      <sheetData sheetId="9171" refreshError="1"/>
      <sheetData sheetId="9172" refreshError="1"/>
      <sheetData sheetId="9173" refreshError="1"/>
      <sheetData sheetId="9174" refreshError="1"/>
      <sheetData sheetId="9175" refreshError="1"/>
      <sheetData sheetId="9176" refreshError="1"/>
      <sheetData sheetId="9177" refreshError="1"/>
      <sheetData sheetId="9178" refreshError="1"/>
      <sheetData sheetId="9179" refreshError="1"/>
      <sheetData sheetId="9180" refreshError="1"/>
      <sheetData sheetId="9181" refreshError="1"/>
      <sheetData sheetId="9182" refreshError="1"/>
      <sheetData sheetId="9183" refreshError="1"/>
      <sheetData sheetId="9184" refreshError="1"/>
      <sheetData sheetId="9185" refreshError="1"/>
      <sheetData sheetId="9186" refreshError="1"/>
      <sheetData sheetId="9187" refreshError="1"/>
      <sheetData sheetId="9188" refreshError="1"/>
      <sheetData sheetId="9189" refreshError="1"/>
      <sheetData sheetId="9190" refreshError="1"/>
      <sheetData sheetId="9191" refreshError="1"/>
      <sheetData sheetId="9192" refreshError="1"/>
      <sheetData sheetId="9193" refreshError="1"/>
      <sheetData sheetId="9194" refreshError="1"/>
      <sheetData sheetId="9195" refreshError="1"/>
      <sheetData sheetId="9196" refreshError="1"/>
      <sheetData sheetId="9197" refreshError="1"/>
      <sheetData sheetId="9198" refreshError="1"/>
      <sheetData sheetId="9199" refreshError="1"/>
      <sheetData sheetId="9200" refreshError="1"/>
      <sheetData sheetId="9201" refreshError="1"/>
      <sheetData sheetId="9202" refreshError="1"/>
      <sheetData sheetId="9203" refreshError="1"/>
      <sheetData sheetId="9204" refreshError="1"/>
      <sheetData sheetId="9205" refreshError="1"/>
      <sheetData sheetId="9206" refreshError="1"/>
      <sheetData sheetId="9207" refreshError="1"/>
      <sheetData sheetId="9208" refreshError="1"/>
      <sheetData sheetId="9209" refreshError="1"/>
      <sheetData sheetId="9210" refreshError="1"/>
      <sheetData sheetId="9211" refreshError="1"/>
      <sheetData sheetId="9212" refreshError="1"/>
      <sheetData sheetId="9213" refreshError="1"/>
      <sheetData sheetId="9214" refreshError="1"/>
      <sheetData sheetId="9215" refreshError="1"/>
      <sheetData sheetId="9216" refreshError="1"/>
      <sheetData sheetId="9217" refreshError="1"/>
      <sheetData sheetId="9218" refreshError="1"/>
      <sheetData sheetId="9219" refreshError="1"/>
      <sheetData sheetId="9220" refreshError="1"/>
      <sheetData sheetId="9221" refreshError="1"/>
      <sheetData sheetId="9222" refreshError="1"/>
      <sheetData sheetId="9223" refreshError="1"/>
      <sheetData sheetId="9224" refreshError="1"/>
      <sheetData sheetId="9225" refreshError="1"/>
      <sheetData sheetId="9226" refreshError="1"/>
      <sheetData sheetId="9227" refreshError="1"/>
      <sheetData sheetId="9228" refreshError="1"/>
      <sheetData sheetId="9229" refreshError="1"/>
      <sheetData sheetId="9230" refreshError="1"/>
      <sheetData sheetId="9231" refreshError="1"/>
      <sheetData sheetId="9232" refreshError="1"/>
      <sheetData sheetId="9233" refreshError="1"/>
      <sheetData sheetId="9234" refreshError="1"/>
      <sheetData sheetId="9235" refreshError="1"/>
      <sheetData sheetId="9236" refreshError="1"/>
      <sheetData sheetId="9237" refreshError="1"/>
      <sheetData sheetId="9238" refreshError="1"/>
      <sheetData sheetId="9239" refreshError="1"/>
      <sheetData sheetId="9240" refreshError="1"/>
      <sheetData sheetId="9241" refreshError="1"/>
      <sheetData sheetId="9242" refreshError="1"/>
      <sheetData sheetId="9243" refreshError="1"/>
      <sheetData sheetId="9244" refreshError="1"/>
      <sheetData sheetId="9245" refreshError="1"/>
      <sheetData sheetId="9246" refreshError="1"/>
      <sheetData sheetId="9247" refreshError="1"/>
      <sheetData sheetId="9248" refreshError="1"/>
      <sheetData sheetId="9249" refreshError="1"/>
      <sheetData sheetId="9250" refreshError="1"/>
      <sheetData sheetId="9251" refreshError="1"/>
      <sheetData sheetId="9252" refreshError="1"/>
      <sheetData sheetId="9253" refreshError="1"/>
      <sheetData sheetId="9254" refreshError="1"/>
      <sheetData sheetId="9255" refreshError="1"/>
      <sheetData sheetId="9256" refreshError="1"/>
      <sheetData sheetId="9257" refreshError="1"/>
      <sheetData sheetId="9258" refreshError="1"/>
      <sheetData sheetId="9259" refreshError="1"/>
      <sheetData sheetId="9260" refreshError="1"/>
      <sheetData sheetId="9261" refreshError="1"/>
      <sheetData sheetId="9262" refreshError="1"/>
      <sheetData sheetId="9263" refreshError="1"/>
      <sheetData sheetId="9264" refreshError="1"/>
      <sheetData sheetId="9265" refreshError="1"/>
      <sheetData sheetId="9266" refreshError="1"/>
      <sheetData sheetId="9267" refreshError="1"/>
      <sheetData sheetId="9268" refreshError="1"/>
      <sheetData sheetId="9269" refreshError="1"/>
      <sheetData sheetId="9270" refreshError="1"/>
      <sheetData sheetId="9271" refreshError="1"/>
      <sheetData sheetId="9272" refreshError="1"/>
      <sheetData sheetId="9273" refreshError="1"/>
      <sheetData sheetId="9274" refreshError="1"/>
      <sheetData sheetId="9275" refreshError="1"/>
      <sheetData sheetId="9276" refreshError="1"/>
      <sheetData sheetId="9277" refreshError="1"/>
      <sheetData sheetId="9278" refreshError="1"/>
      <sheetData sheetId="9279" refreshError="1"/>
      <sheetData sheetId="9280" refreshError="1"/>
      <sheetData sheetId="9281" refreshError="1"/>
      <sheetData sheetId="9282" refreshError="1"/>
      <sheetData sheetId="9283" refreshError="1"/>
      <sheetData sheetId="9284" refreshError="1"/>
      <sheetData sheetId="9285" refreshError="1"/>
      <sheetData sheetId="9286" refreshError="1"/>
      <sheetData sheetId="9287" refreshError="1"/>
      <sheetData sheetId="9288" refreshError="1"/>
      <sheetData sheetId="9289" refreshError="1"/>
      <sheetData sheetId="9290" refreshError="1"/>
      <sheetData sheetId="9291" refreshError="1"/>
      <sheetData sheetId="9292" refreshError="1"/>
      <sheetData sheetId="9293" refreshError="1"/>
      <sheetData sheetId="9294" refreshError="1"/>
      <sheetData sheetId="9295" refreshError="1"/>
      <sheetData sheetId="9296" refreshError="1"/>
      <sheetData sheetId="9297" refreshError="1"/>
      <sheetData sheetId="9298" refreshError="1"/>
      <sheetData sheetId="9299" refreshError="1"/>
      <sheetData sheetId="9300" refreshError="1"/>
      <sheetData sheetId="9301" refreshError="1"/>
      <sheetData sheetId="9302" refreshError="1"/>
      <sheetData sheetId="9303" refreshError="1"/>
      <sheetData sheetId="9304" refreshError="1"/>
      <sheetData sheetId="9305" refreshError="1"/>
      <sheetData sheetId="9306" refreshError="1"/>
      <sheetData sheetId="9307" refreshError="1"/>
      <sheetData sheetId="9308" refreshError="1"/>
      <sheetData sheetId="9309" refreshError="1"/>
      <sheetData sheetId="9310" refreshError="1"/>
      <sheetData sheetId="9311" refreshError="1"/>
      <sheetData sheetId="9312" refreshError="1"/>
      <sheetData sheetId="9313" refreshError="1"/>
      <sheetData sheetId="9314" refreshError="1"/>
      <sheetData sheetId="9315" refreshError="1"/>
      <sheetData sheetId="9316" refreshError="1"/>
      <sheetData sheetId="9317" refreshError="1"/>
      <sheetData sheetId="9318" refreshError="1"/>
      <sheetData sheetId="9319" refreshError="1"/>
      <sheetData sheetId="9320" refreshError="1"/>
      <sheetData sheetId="9321" refreshError="1"/>
      <sheetData sheetId="9322" refreshError="1"/>
      <sheetData sheetId="9323" refreshError="1"/>
      <sheetData sheetId="9324" refreshError="1"/>
      <sheetData sheetId="9325" refreshError="1"/>
      <sheetData sheetId="9326" refreshError="1"/>
      <sheetData sheetId="9327" refreshError="1"/>
      <sheetData sheetId="9328" refreshError="1"/>
      <sheetData sheetId="9329" refreshError="1"/>
      <sheetData sheetId="9330" refreshError="1"/>
      <sheetData sheetId="9331" refreshError="1"/>
      <sheetData sheetId="9332" refreshError="1"/>
      <sheetData sheetId="9333" refreshError="1"/>
      <sheetData sheetId="9334" refreshError="1"/>
      <sheetData sheetId="9335" refreshError="1"/>
      <sheetData sheetId="9336" refreshError="1"/>
      <sheetData sheetId="9337" refreshError="1"/>
      <sheetData sheetId="9338" refreshError="1"/>
      <sheetData sheetId="9339" refreshError="1"/>
      <sheetData sheetId="9340" refreshError="1"/>
      <sheetData sheetId="9341" refreshError="1"/>
      <sheetData sheetId="9342" refreshError="1"/>
      <sheetData sheetId="9343" refreshError="1"/>
      <sheetData sheetId="9344" refreshError="1"/>
      <sheetData sheetId="9345" refreshError="1"/>
      <sheetData sheetId="9346" refreshError="1"/>
      <sheetData sheetId="9347" refreshError="1"/>
      <sheetData sheetId="9348" refreshError="1"/>
      <sheetData sheetId="9349" refreshError="1"/>
      <sheetData sheetId="9350" refreshError="1"/>
      <sheetData sheetId="9351" refreshError="1"/>
      <sheetData sheetId="9352" refreshError="1"/>
      <sheetData sheetId="9353" refreshError="1"/>
      <sheetData sheetId="9354" refreshError="1"/>
      <sheetData sheetId="9355" refreshError="1"/>
      <sheetData sheetId="9356" refreshError="1"/>
      <sheetData sheetId="9357" refreshError="1"/>
      <sheetData sheetId="9358" refreshError="1"/>
      <sheetData sheetId="9359" refreshError="1"/>
      <sheetData sheetId="9360" refreshError="1"/>
      <sheetData sheetId="9361" refreshError="1"/>
      <sheetData sheetId="9362" refreshError="1"/>
      <sheetData sheetId="9363" refreshError="1"/>
      <sheetData sheetId="9364" refreshError="1"/>
      <sheetData sheetId="9365" refreshError="1"/>
      <sheetData sheetId="9366" refreshError="1"/>
      <sheetData sheetId="9367" refreshError="1"/>
      <sheetData sheetId="9368" refreshError="1"/>
      <sheetData sheetId="9369" refreshError="1"/>
      <sheetData sheetId="9370" refreshError="1"/>
      <sheetData sheetId="9371" refreshError="1"/>
      <sheetData sheetId="9372" refreshError="1"/>
      <sheetData sheetId="9373" refreshError="1"/>
      <sheetData sheetId="9374" refreshError="1"/>
      <sheetData sheetId="9375" refreshError="1"/>
      <sheetData sheetId="9376" refreshError="1"/>
      <sheetData sheetId="9377" refreshError="1"/>
      <sheetData sheetId="9378" refreshError="1"/>
      <sheetData sheetId="9379" refreshError="1"/>
      <sheetData sheetId="9380" refreshError="1"/>
      <sheetData sheetId="9381" refreshError="1"/>
      <sheetData sheetId="9382" refreshError="1"/>
      <sheetData sheetId="9383" refreshError="1"/>
      <sheetData sheetId="9384" refreshError="1"/>
      <sheetData sheetId="9385" refreshError="1"/>
      <sheetData sheetId="9386" refreshError="1"/>
      <sheetData sheetId="9387" refreshError="1"/>
      <sheetData sheetId="9388" refreshError="1"/>
      <sheetData sheetId="9389" refreshError="1"/>
      <sheetData sheetId="9390" refreshError="1"/>
      <sheetData sheetId="9391" refreshError="1"/>
      <sheetData sheetId="9392" refreshError="1"/>
      <sheetData sheetId="9393" refreshError="1"/>
      <sheetData sheetId="9394" refreshError="1"/>
      <sheetData sheetId="9395" refreshError="1"/>
      <sheetData sheetId="9396" refreshError="1"/>
      <sheetData sheetId="9397" refreshError="1"/>
      <sheetData sheetId="9398" refreshError="1"/>
      <sheetData sheetId="9399" refreshError="1"/>
      <sheetData sheetId="9400" refreshError="1"/>
      <sheetData sheetId="9401" refreshError="1"/>
      <sheetData sheetId="9402" refreshError="1"/>
      <sheetData sheetId="9403" refreshError="1"/>
      <sheetData sheetId="9404" refreshError="1"/>
      <sheetData sheetId="9405" refreshError="1"/>
      <sheetData sheetId="9406" refreshError="1"/>
      <sheetData sheetId="9407" refreshError="1"/>
      <sheetData sheetId="9408" refreshError="1"/>
      <sheetData sheetId="9409" refreshError="1"/>
      <sheetData sheetId="9410" refreshError="1"/>
      <sheetData sheetId="9411" refreshError="1"/>
      <sheetData sheetId="9412" refreshError="1"/>
      <sheetData sheetId="9413" refreshError="1"/>
      <sheetData sheetId="9414" refreshError="1"/>
      <sheetData sheetId="9415" refreshError="1"/>
      <sheetData sheetId="9416" refreshError="1"/>
      <sheetData sheetId="9417" refreshError="1"/>
      <sheetData sheetId="9418" refreshError="1"/>
      <sheetData sheetId="9419" refreshError="1"/>
      <sheetData sheetId="9420" refreshError="1"/>
      <sheetData sheetId="9421" refreshError="1"/>
      <sheetData sheetId="9422" refreshError="1"/>
      <sheetData sheetId="9423" refreshError="1"/>
      <sheetData sheetId="9424" refreshError="1"/>
      <sheetData sheetId="9425" refreshError="1"/>
      <sheetData sheetId="9426" refreshError="1"/>
      <sheetData sheetId="9427" refreshError="1"/>
      <sheetData sheetId="9428" refreshError="1"/>
      <sheetData sheetId="9429" refreshError="1"/>
      <sheetData sheetId="9430" refreshError="1"/>
      <sheetData sheetId="9431" refreshError="1"/>
      <sheetData sheetId="9432" refreshError="1"/>
      <sheetData sheetId="9433" refreshError="1"/>
      <sheetData sheetId="9434" refreshError="1"/>
      <sheetData sheetId="9435" refreshError="1"/>
      <sheetData sheetId="9436" refreshError="1"/>
      <sheetData sheetId="9437" refreshError="1"/>
      <sheetData sheetId="9438" refreshError="1"/>
      <sheetData sheetId="9439" refreshError="1"/>
      <sheetData sheetId="9440" refreshError="1"/>
      <sheetData sheetId="9441" refreshError="1"/>
      <sheetData sheetId="9442" refreshError="1"/>
      <sheetData sheetId="9443" refreshError="1"/>
      <sheetData sheetId="9444" refreshError="1"/>
      <sheetData sheetId="9445" refreshError="1"/>
      <sheetData sheetId="9446" refreshError="1"/>
      <sheetData sheetId="9447" refreshError="1"/>
      <sheetData sheetId="9448" refreshError="1"/>
      <sheetData sheetId="9449" refreshError="1"/>
      <sheetData sheetId="9450" refreshError="1"/>
      <sheetData sheetId="9451" refreshError="1"/>
      <sheetData sheetId="9452" refreshError="1"/>
      <sheetData sheetId="9453" refreshError="1"/>
      <sheetData sheetId="9454" refreshError="1"/>
      <sheetData sheetId="9455" refreshError="1"/>
      <sheetData sheetId="9456" refreshError="1"/>
      <sheetData sheetId="9457" refreshError="1"/>
      <sheetData sheetId="9458" refreshError="1"/>
      <sheetData sheetId="9459" refreshError="1"/>
      <sheetData sheetId="9460" refreshError="1"/>
      <sheetData sheetId="9461" refreshError="1"/>
      <sheetData sheetId="9462" refreshError="1"/>
      <sheetData sheetId="9463" refreshError="1"/>
      <sheetData sheetId="9464" refreshError="1"/>
      <sheetData sheetId="9465" refreshError="1"/>
      <sheetData sheetId="9466" refreshError="1"/>
      <sheetData sheetId="9467" refreshError="1"/>
      <sheetData sheetId="9468" refreshError="1"/>
      <sheetData sheetId="9469" refreshError="1"/>
      <sheetData sheetId="9470" refreshError="1"/>
      <sheetData sheetId="9471" refreshError="1"/>
      <sheetData sheetId="9472" refreshError="1"/>
      <sheetData sheetId="9473" refreshError="1"/>
      <sheetData sheetId="9474" refreshError="1"/>
      <sheetData sheetId="9475" refreshError="1"/>
      <sheetData sheetId="9476" refreshError="1"/>
      <sheetData sheetId="9477" refreshError="1"/>
      <sheetData sheetId="9478" refreshError="1"/>
      <sheetData sheetId="9479" refreshError="1"/>
      <sheetData sheetId="9480" refreshError="1"/>
      <sheetData sheetId="9481" refreshError="1"/>
      <sheetData sheetId="9482" refreshError="1"/>
      <sheetData sheetId="9483" refreshError="1"/>
      <sheetData sheetId="9484" refreshError="1"/>
      <sheetData sheetId="9485" refreshError="1"/>
      <sheetData sheetId="9486" refreshError="1"/>
      <sheetData sheetId="9487" refreshError="1"/>
      <sheetData sheetId="9488" refreshError="1"/>
      <sheetData sheetId="9489" refreshError="1"/>
      <sheetData sheetId="9490" refreshError="1"/>
      <sheetData sheetId="9491" refreshError="1"/>
      <sheetData sheetId="9492" refreshError="1"/>
      <sheetData sheetId="9493" refreshError="1"/>
      <sheetData sheetId="9494" refreshError="1"/>
      <sheetData sheetId="9495" refreshError="1"/>
      <sheetData sheetId="9496" refreshError="1"/>
      <sheetData sheetId="9497" refreshError="1"/>
      <sheetData sheetId="9498" refreshError="1"/>
      <sheetData sheetId="9499" refreshError="1"/>
      <sheetData sheetId="9500" refreshError="1"/>
      <sheetData sheetId="9501" refreshError="1"/>
      <sheetData sheetId="9502" refreshError="1"/>
      <sheetData sheetId="9503" refreshError="1"/>
      <sheetData sheetId="9504" refreshError="1"/>
      <sheetData sheetId="9505" refreshError="1"/>
      <sheetData sheetId="9506" refreshError="1"/>
      <sheetData sheetId="9507" refreshError="1"/>
      <sheetData sheetId="9508" refreshError="1"/>
      <sheetData sheetId="9509" refreshError="1"/>
      <sheetData sheetId="9510" refreshError="1"/>
      <sheetData sheetId="9511" refreshError="1"/>
      <sheetData sheetId="9512" refreshError="1"/>
      <sheetData sheetId="9513" refreshError="1"/>
      <sheetData sheetId="9514" refreshError="1"/>
      <sheetData sheetId="9515" refreshError="1"/>
      <sheetData sheetId="9516" refreshError="1"/>
      <sheetData sheetId="9517" refreshError="1"/>
      <sheetData sheetId="9518" refreshError="1"/>
      <sheetData sheetId="9519" refreshError="1"/>
      <sheetData sheetId="9520" refreshError="1"/>
      <sheetData sheetId="9521" refreshError="1"/>
      <sheetData sheetId="9522" refreshError="1"/>
      <sheetData sheetId="9523" refreshError="1"/>
      <sheetData sheetId="9524" refreshError="1"/>
      <sheetData sheetId="9525" refreshError="1"/>
      <sheetData sheetId="9526" refreshError="1"/>
      <sheetData sheetId="9527" refreshError="1"/>
      <sheetData sheetId="9528" refreshError="1"/>
      <sheetData sheetId="9529" refreshError="1"/>
      <sheetData sheetId="9530" refreshError="1"/>
      <sheetData sheetId="9531" refreshError="1"/>
      <sheetData sheetId="9532" refreshError="1"/>
      <sheetData sheetId="9533" refreshError="1"/>
      <sheetData sheetId="9534" refreshError="1"/>
      <sheetData sheetId="9535" refreshError="1"/>
      <sheetData sheetId="9536" refreshError="1"/>
      <sheetData sheetId="9537" refreshError="1"/>
      <sheetData sheetId="9538" refreshError="1"/>
      <sheetData sheetId="9539" refreshError="1"/>
      <sheetData sheetId="9540" refreshError="1"/>
      <sheetData sheetId="9541" refreshError="1"/>
      <sheetData sheetId="9542" refreshError="1"/>
      <sheetData sheetId="9543" refreshError="1"/>
      <sheetData sheetId="9544" refreshError="1"/>
      <sheetData sheetId="9545" refreshError="1"/>
      <sheetData sheetId="9546" refreshError="1"/>
      <sheetData sheetId="9547" refreshError="1"/>
      <sheetData sheetId="9548" refreshError="1"/>
      <sheetData sheetId="9549" refreshError="1"/>
      <sheetData sheetId="9550" refreshError="1"/>
      <sheetData sheetId="9551" refreshError="1"/>
      <sheetData sheetId="9552" refreshError="1"/>
      <sheetData sheetId="9553" refreshError="1"/>
      <sheetData sheetId="9554" refreshError="1"/>
      <sheetData sheetId="9555" refreshError="1"/>
      <sheetData sheetId="9556" refreshError="1"/>
      <sheetData sheetId="9557" refreshError="1"/>
      <sheetData sheetId="9558" refreshError="1"/>
      <sheetData sheetId="9559" refreshError="1"/>
      <sheetData sheetId="9560" refreshError="1"/>
      <sheetData sheetId="9561" refreshError="1"/>
      <sheetData sheetId="9562" refreshError="1"/>
      <sheetData sheetId="9563" refreshError="1"/>
      <sheetData sheetId="9564" refreshError="1"/>
      <sheetData sheetId="9565" refreshError="1"/>
      <sheetData sheetId="9566" refreshError="1"/>
      <sheetData sheetId="9567" refreshError="1"/>
      <sheetData sheetId="9568" refreshError="1"/>
      <sheetData sheetId="9569" refreshError="1"/>
      <sheetData sheetId="9570" refreshError="1"/>
      <sheetData sheetId="9571" refreshError="1"/>
      <sheetData sheetId="9572" refreshError="1"/>
      <sheetData sheetId="9573" refreshError="1"/>
      <sheetData sheetId="9574" refreshError="1"/>
      <sheetData sheetId="9575" refreshError="1"/>
      <sheetData sheetId="9576" refreshError="1"/>
      <sheetData sheetId="9577" refreshError="1"/>
      <sheetData sheetId="9578" refreshError="1"/>
      <sheetData sheetId="9579" refreshError="1"/>
      <sheetData sheetId="9580" refreshError="1"/>
      <sheetData sheetId="9581" refreshError="1"/>
      <sheetData sheetId="9582" refreshError="1"/>
      <sheetData sheetId="9583" refreshError="1"/>
      <sheetData sheetId="9584" refreshError="1"/>
      <sheetData sheetId="9585" refreshError="1"/>
      <sheetData sheetId="9586" refreshError="1"/>
      <sheetData sheetId="9587" refreshError="1"/>
      <sheetData sheetId="9588" refreshError="1"/>
      <sheetData sheetId="9589" refreshError="1"/>
      <sheetData sheetId="9590" refreshError="1"/>
      <sheetData sheetId="9591" refreshError="1"/>
      <sheetData sheetId="9592" refreshError="1"/>
      <sheetData sheetId="9593" refreshError="1"/>
      <sheetData sheetId="9594" refreshError="1"/>
      <sheetData sheetId="9595" refreshError="1"/>
      <sheetData sheetId="9596" refreshError="1"/>
      <sheetData sheetId="9597" refreshError="1"/>
      <sheetData sheetId="9598" refreshError="1"/>
      <sheetData sheetId="9599" refreshError="1"/>
      <sheetData sheetId="9600" refreshError="1"/>
      <sheetData sheetId="9601" refreshError="1"/>
      <sheetData sheetId="9602" refreshError="1"/>
      <sheetData sheetId="9603" refreshError="1"/>
      <sheetData sheetId="9604" refreshError="1"/>
      <sheetData sheetId="9605" refreshError="1"/>
      <sheetData sheetId="9606" refreshError="1"/>
      <sheetData sheetId="9607" refreshError="1"/>
      <sheetData sheetId="9608" refreshError="1"/>
      <sheetData sheetId="9609" refreshError="1"/>
      <sheetData sheetId="9610" refreshError="1"/>
      <sheetData sheetId="9611" refreshError="1"/>
      <sheetData sheetId="9612" refreshError="1"/>
      <sheetData sheetId="9613" refreshError="1"/>
      <sheetData sheetId="9614" refreshError="1"/>
      <sheetData sheetId="9615" refreshError="1"/>
      <sheetData sheetId="9616" refreshError="1"/>
      <sheetData sheetId="9617" refreshError="1"/>
      <sheetData sheetId="9618" refreshError="1"/>
      <sheetData sheetId="9619" refreshError="1"/>
      <sheetData sheetId="9620" refreshError="1"/>
      <sheetData sheetId="9621" refreshError="1"/>
      <sheetData sheetId="9622" refreshError="1"/>
      <sheetData sheetId="9623" refreshError="1"/>
      <sheetData sheetId="9624" refreshError="1"/>
      <sheetData sheetId="9625" refreshError="1"/>
      <sheetData sheetId="9626" refreshError="1"/>
      <sheetData sheetId="9627" refreshError="1"/>
      <sheetData sheetId="9628" refreshError="1"/>
      <sheetData sheetId="9629" refreshError="1"/>
      <sheetData sheetId="9630" refreshError="1"/>
      <sheetData sheetId="9631" refreshError="1"/>
      <sheetData sheetId="9632" refreshError="1"/>
      <sheetData sheetId="9633" refreshError="1"/>
      <sheetData sheetId="9634" refreshError="1"/>
      <sheetData sheetId="9635" refreshError="1"/>
      <sheetData sheetId="9636" refreshError="1"/>
      <sheetData sheetId="9637" refreshError="1"/>
      <sheetData sheetId="9638" refreshError="1"/>
      <sheetData sheetId="9639" refreshError="1"/>
      <sheetData sheetId="9640" refreshError="1"/>
      <sheetData sheetId="9641" refreshError="1"/>
      <sheetData sheetId="9642" refreshError="1"/>
      <sheetData sheetId="9643" refreshError="1"/>
      <sheetData sheetId="9644" refreshError="1"/>
      <sheetData sheetId="9645" refreshError="1"/>
      <sheetData sheetId="9646" refreshError="1"/>
      <sheetData sheetId="9647" refreshError="1"/>
      <sheetData sheetId="9648" refreshError="1"/>
      <sheetData sheetId="9649" refreshError="1"/>
      <sheetData sheetId="9650" refreshError="1"/>
      <sheetData sheetId="9651" refreshError="1"/>
      <sheetData sheetId="9652" refreshError="1"/>
      <sheetData sheetId="9653" refreshError="1"/>
      <sheetData sheetId="9654" refreshError="1"/>
      <sheetData sheetId="9655" refreshError="1"/>
      <sheetData sheetId="9656" refreshError="1"/>
      <sheetData sheetId="9657" refreshError="1"/>
      <sheetData sheetId="9658" refreshError="1"/>
      <sheetData sheetId="9659" refreshError="1"/>
      <sheetData sheetId="9660" refreshError="1"/>
      <sheetData sheetId="9661" refreshError="1"/>
      <sheetData sheetId="9662" refreshError="1"/>
      <sheetData sheetId="9663" refreshError="1"/>
      <sheetData sheetId="9664" refreshError="1"/>
      <sheetData sheetId="9665" refreshError="1"/>
      <sheetData sheetId="9666" refreshError="1"/>
      <sheetData sheetId="9667" refreshError="1"/>
      <sheetData sheetId="9668" refreshError="1"/>
      <sheetData sheetId="9669" refreshError="1"/>
      <sheetData sheetId="9670" refreshError="1"/>
      <sheetData sheetId="9671" refreshError="1"/>
      <sheetData sheetId="9672" refreshError="1"/>
      <sheetData sheetId="9673" refreshError="1"/>
      <sheetData sheetId="9674" refreshError="1"/>
      <sheetData sheetId="9675" refreshError="1"/>
      <sheetData sheetId="9676" refreshError="1"/>
      <sheetData sheetId="9677" refreshError="1"/>
      <sheetData sheetId="9678" refreshError="1"/>
      <sheetData sheetId="9679" refreshError="1"/>
      <sheetData sheetId="9680" refreshError="1"/>
      <sheetData sheetId="9681" refreshError="1"/>
      <sheetData sheetId="9682" refreshError="1"/>
      <sheetData sheetId="9683" refreshError="1"/>
      <sheetData sheetId="9684" refreshError="1"/>
      <sheetData sheetId="9685" refreshError="1"/>
      <sheetData sheetId="9686" refreshError="1"/>
      <sheetData sheetId="9687" refreshError="1"/>
      <sheetData sheetId="9688" refreshError="1"/>
      <sheetData sheetId="9689" refreshError="1"/>
      <sheetData sheetId="9690" refreshError="1"/>
      <sheetData sheetId="9691" refreshError="1"/>
      <sheetData sheetId="9692" refreshError="1"/>
      <sheetData sheetId="9693" refreshError="1"/>
      <sheetData sheetId="9694" refreshError="1"/>
      <sheetData sheetId="9695" refreshError="1"/>
      <sheetData sheetId="9696" refreshError="1"/>
      <sheetData sheetId="9697" refreshError="1"/>
      <sheetData sheetId="9698" refreshError="1"/>
      <sheetData sheetId="9699" refreshError="1"/>
      <sheetData sheetId="9700" refreshError="1"/>
      <sheetData sheetId="9701" refreshError="1"/>
      <sheetData sheetId="9702" refreshError="1"/>
      <sheetData sheetId="9703" refreshError="1"/>
      <sheetData sheetId="9704" refreshError="1"/>
      <sheetData sheetId="9705" refreshError="1"/>
      <sheetData sheetId="9706" refreshError="1"/>
      <sheetData sheetId="9707" refreshError="1"/>
      <sheetData sheetId="9708" refreshError="1"/>
      <sheetData sheetId="9709" refreshError="1"/>
      <sheetData sheetId="9710" refreshError="1"/>
      <sheetData sheetId="9711" refreshError="1"/>
      <sheetData sheetId="9712" refreshError="1"/>
      <sheetData sheetId="9713" refreshError="1"/>
      <sheetData sheetId="9714" refreshError="1"/>
      <sheetData sheetId="9715" refreshError="1"/>
      <sheetData sheetId="9716" refreshError="1"/>
      <sheetData sheetId="9717" refreshError="1"/>
      <sheetData sheetId="9718" refreshError="1"/>
      <sheetData sheetId="9719" refreshError="1"/>
      <sheetData sheetId="9720" refreshError="1"/>
      <sheetData sheetId="9721" refreshError="1"/>
      <sheetData sheetId="9722" refreshError="1"/>
      <sheetData sheetId="9723" refreshError="1"/>
      <sheetData sheetId="9724" refreshError="1"/>
      <sheetData sheetId="9725" refreshError="1"/>
      <sheetData sheetId="9726" refreshError="1"/>
      <sheetData sheetId="9727" refreshError="1"/>
      <sheetData sheetId="9728" refreshError="1"/>
      <sheetData sheetId="9729" refreshError="1"/>
      <sheetData sheetId="9730" refreshError="1"/>
      <sheetData sheetId="9731" refreshError="1"/>
      <sheetData sheetId="9732" refreshError="1"/>
      <sheetData sheetId="9733" refreshError="1"/>
      <sheetData sheetId="9734" refreshError="1"/>
      <sheetData sheetId="9735" refreshError="1"/>
      <sheetData sheetId="9736" refreshError="1"/>
      <sheetData sheetId="9737" refreshError="1"/>
      <sheetData sheetId="9738" refreshError="1"/>
      <sheetData sheetId="9739" refreshError="1"/>
      <sheetData sheetId="9740" refreshError="1"/>
      <sheetData sheetId="9741" refreshError="1"/>
      <sheetData sheetId="9742" refreshError="1"/>
      <sheetData sheetId="9743" refreshError="1"/>
      <sheetData sheetId="9744" refreshError="1"/>
      <sheetData sheetId="9745" refreshError="1"/>
      <sheetData sheetId="9746" refreshError="1"/>
      <sheetData sheetId="9747" refreshError="1"/>
      <sheetData sheetId="9748" refreshError="1"/>
      <sheetData sheetId="9749" refreshError="1"/>
      <sheetData sheetId="9750" refreshError="1"/>
      <sheetData sheetId="9751" refreshError="1"/>
      <sheetData sheetId="9752" refreshError="1"/>
      <sheetData sheetId="9753" refreshError="1"/>
      <sheetData sheetId="9754" refreshError="1"/>
      <sheetData sheetId="9755" refreshError="1"/>
      <sheetData sheetId="9756" refreshError="1"/>
      <sheetData sheetId="9757" refreshError="1"/>
      <sheetData sheetId="9758" refreshError="1"/>
      <sheetData sheetId="9759" refreshError="1"/>
      <sheetData sheetId="9760" refreshError="1"/>
      <sheetData sheetId="9761" refreshError="1"/>
      <sheetData sheetId="9762" refreshError="1"/>
      <sheetData sheetId="9763" refreshError="1"/>
      <sheetData sheetId="9764" refreshError="1"/>
      <sheetData sheetId="9765" refreshError="1"/>
      <sheetData sheetId="9766" refreshError="1"/>
      <sheetData sheetId="9767" refreshError="1"/>
      <sheetData sheetId="9768" refreshError="1"/>
      <sheetData sheetId="9769" refreshError="1"/>
      <sheetData sheetId="9770" refreshError="1"/>
      <sheetData sheetId="9771" refreshError="1"/>
      <sheetData sheetId="9772" refreshError="1"/>
      <sheetData sheetId="9773" refreshError="1"/>
      <sheetData sheetId="9774" refreshError="1"/>
      <sheetData sheetId="9775" refreshError="1"/>
      <sheetData sheetId="9776" refreshError="1"/>
      <sheetData sheetId="9777" refreshError="1"/>
      <sheetData sheetId="9778" refreshError="1"/>
      <sheetData sheetId="9779" refreshError="1"/>
      <sheetData sheetId="9780" refreshError="1"/>
      <sheetData sheetId="9781" refreshError="1"/>
      <sheetData sheetId="9782" refreshError="1"/>
      <sheetData sheetId="9783" refreshError="1"/>
      <sheetData sheetId="9784" refreshError="1"/>
      <sheetData sheetId="9785" refreshError="1"/>
      <sheetData sheetId="9786" refreshError="1"/>
      <sheetData sheetId="9787" refreshError="1"/>
      <sheetData sheetId="9788" refreshError="1"/>
      <sheetData sheetId="9789" refreshError="1"/>
      <sheetData sheetId="9790" refreshError="1"/>
      <sheetData sheetId="9791" refreshError="1"/>
      <sheetData sheetId="9792" refreshError="1"/>
      <sheetData sheetId="9793" refreshError="1"/>
      <sheetData sheetId="9794" refreshError="1"/>
      <sheetData sheetId="9795" refreshError="1"/>
      <sheetData sheetId="9796" refreshError="1"/>
      <sheetData sheetId="9797" refreshError="1"/>
      <sheetData sheetId="9798" refreshError="1"/>
      <sheetData sheetId="9799" refreshError="1"/>
      <sheetData sheetId="9800" refreshError="1"/>
      <sheetData sheetId="9801" refreshError="1"/>
      <sheetData sheetId="9802" refreshError="1"/>
      <sheetData sheetId="9803" refreshError="1"/>
      <sheetData sheetId="9804" refreshError="1"/>
      <sheetData sheetId="9805" refreshError="1"/>
      <sheetData sheetId="9806" refreshError="1"/>
      <sheetData sheetId="9807" refreshError="1"/>
      <sheetData sheetId="9808" refreshError="1"/>
      <sheetData sheetId="9809" refreshError="1"/>
      <sheetData sheetId="9810" refreshError="1"/>
      <sheetData sheetId="9811" refreshError="1"/>
      <sheetData sheetId="9812" refreshError="1"/>
      <sheetData sheetId="9813" refreshError="1"/>
      <sheetData sheetId="9814" refreshError="1"/>
      <sheetData sheetId="9815" refreshError="1"/>
      <sheetData sheetId="9816" refreshError="1"/>
      <sheetData sheetId="9817" refreshError="1"/>
      <sheetData sheetId="9818" refreshError="1"/>
      <sheetData sheetId="9819" refreshError="1"/>
      <sheetData sheetId="9820" refreshError="1"/>
      <sheetData sheetId="9821" refreshError="1"/>
      <sheetData sheetId="9822" refreshError="1"/>
      <sheetData sheetId="9823" refreshError="1"/>
      <sheetData sheetId="9824" refreshError="1"/>
      <sheetData sheetId="9825" refreshError="1"/>
      <sheetData sheetId="9826" refreshError="1"/>
      <sheetData sheetId="9827" refreshError="1"/>
      <sheetData sheetId="9828" refreshError="1"/>
      <sheetData sheetId="9829" refreshError="1"/>
      <sheetData sheetId="9830" refreshError="1"/>
      <sheetData sheetId="9831" refreshError="1"/>
      <sheetData sheetId="9832" refreshError="1"/>
      <sheetData sheetId="9833" refreshError="1"/>
      <sheetData sheetId="9834" refreshError="1"/>
      <sheetData sheetId="9835" refreshError="1"/>
      <sheetData sheetId="9836" refreshError="1"/>
      <sheetData sheetId="9837" refreshError="1"/>
      <sheetData sheetId="9838" refreshError="1"/>
      <sheetData sheetId="9839" refreshError="1"/>
      <sheetData sheetId="9840" refreshError="1"/>
      <sheetData sheetId="9841" refreshError="1"/>
      <sheetData sheetId="9842" refreshError="1"/>
      <sheetData sheetId="9843" refreshError="1"/>
      <sheetData sheetId="9844" refreshError="1"/>
      <sheetData sheetId="9845" refreshError="1"/>
      <sheetData sheetId="9846" refreshError="1"/>
      <sheetData sheetId="9847" refreshError="1"/>
      <sheetData sheetId="9848" refreshError="1"/>
      <sheetData sheetId="9849" refreshError="1"/>
      <sheetData sheetId="9850" refreshError="1"/>
      <sheetData sheetId="9851" refreshError="1"/>
      <sheetData sheetId="9852" refreshError="1"/>
      <sheetData sheetId="9853" refreshError="1"/>
      <sheetData sheetId="9854" refreshError="1"/>
      <sheetData sheetId="9855" refreshError="1"/>
      <sheetData sheetId="9856" refreshError="1"/>
      <sheetData sheetId="9857" refreshError="1"/>
      <sheetData sheetId="9858" refreshError="1"/>
      <sheetData sheetId="9859" refreshError="1"/>
      <sheetData sheetId="9860" refreshError="1"/>
      <sheetData sheetId="9861" refreshError="1"/>
      <sheetData sheetId="9862" refreshError="1"/>
      <sheetData sheetId="9863" refreshError="1"/>
      <sheetData sheetId="9864" refreshError="1"/>
      <sheetData sheetId="9865" refreshError="1"/>
      <sheetData sheetId="9866" refreshError="1"/>
      <sheetData sheetId="9867" refreshError="1"/>
      <sheetData sheetId="9868" refreshError="1"/>
      <sheetData sheetId="9869" refreshError="1"/>
      <sheetData sheetId="9870" refreshError="1"/>
      <sheetData sheetId="9871" refreshError="1"/>
      <sheetData sheetId="9872" refreshError="1"/>
      <sheetData sheetId="9873" refreshError="1"/>
      <sheetData sheetId="9874" refreshError="1"/>
      <sheetData sheetId="9875" refreshError="1"/>
      <sheetData sheetId="9876" refreshError="1"/>
      <sheetData sheetId="9877" refreshError="1"/>
      <sheetData sheetId="9878" refreshError="1"/>
      <sheetData sheetId="9879" refreshError="1"/>
      <sheetData sheetId="9880" refreshError="1"/>
      <sheetData sheetId="9881" refreshError="1"/>
      <sheetData sheetId="9882" refreshError="1"/>
      <sheetData sheetId="9883" refreshError="1"/>
      <sheetData sheetId="9884" refreshError="1"/>
      <sheetData sheetId="9885" refreshError="1"/>
      <sheetData sheetId="9886" refreshError="1"/>
      <sheetData sheetId="9887" refreshError="1"/>
      <sheetData sheetId="9888" refreshError="1"/>
      <sheetData sheetId="9889" refreshError="1"/>
      <sheetData sheetId="9890" refreshError="1"/>
      <sheetData sheetId="9891" refreshError="1"/>
      <sheetData sheetId="9892" refreshError="1"/>
      <sheetData sheetId="9893" refreshError="1"/>
      <sheetData sheetId="9894" refreshError="1"/>
      <sheetData sheetId="9895" refreshError="1"/>
      <sheetData sheetId="9896" refreshError="1"/>
      <sheetData sheetId="9897" refreshError="1"/>
      <sheetData sheetId="9898" refreshError="1"/>
      <sheetData sheetId="9899" refreshError="1"/>
      <sheetData sheetId="9900" refreshError="1"/>
      <sheetData sheetId="9901" refreshError="1"/>
      <sheetData sheetId="9902" refreshError="1"/>
      <sheetData sheetId="9903" refreshError="1"/>
      <sheetData sheetId="9904" refreshError="1"/>
      <sheetData sheetId="9905" refreshError="1"/>
      <sheetData sheetId="9906" refreshError="1"/>
      <sheetData sheetId="9907" refreshError="1"/>
      <sheetData sheetId="9908" refreshError="1"/>
      <sheetData sheetId="9909" refreshError="1"/>
      <sheetData sheetId="9910" refreshError="1"/>
      <sheetData sheetId="9911" refreshError="1"/>
      <sheetData sheetId="9912" refreshError="1"/>
      <sheetData sheetId="9913" refreshError="1"/>
      <sheetData sheetId="9914" refreshError="1"/>
      <sheetData sheetId="9915" refreshError="1"/>
      <sheetData sheetId="9916" refreshError="1"/>
      <sheetData sheetId="9917" refreshError="1"/>
      <sheetData sheetId="9918" refreshError="1"/>
      <sheetData sheetId="9919" refreshError="1"/>
      <sheetData sheetId="9920" refreshError="1"/>
      <sheetData sheetId="9921" refreshError="1"/>
      <sheetData sheetId="9922" refreshError="1"/>
      <sheetData sheetId="9923" refreshError="1"/>
      <sheetData sheetId="9924" refreshError="1"/>
      <sheetData sheetId="9925" refreshError="1"/>
      <sheetData sheetId="9926" refreshError="1"/>
      <sheetData sheetId="9927" refreshError="1"/>
      <sheetData sheetId="9928" refreshError="1"/>
      <sheetData sheetId="9929" refreshError="1"/>
      <sheetData sheetId="9930" refreshError="1"/>
      <sheetData sheetId="9931" refreshError="1"/>
      <sheetData sheetId="9932" refreshError="1"/>
      <sheetData sheetId="9933" refreshError="1"/>
      <sheetData sheetId="9934" refreshError="1"/>
      <sheetData sheetId="9935" refreshError="1"/>
      <sheetData sheetId="9936" refreshError="1"/>
      <sheetData sheetId="9937" refreshError="1"/>
      <sheetData sheetId="9938" refreshError="1"/>
      <sheetData sheetId="9939" refreshError="1"/>
      <sheetData sheetId="9940" refreshError="1"/>
      <sheetData sheetId="9941" refreshError="1"/>
      <sheetData sheetId="9942" refreshError="1"/>
      <sheetData sheetId="9943" refreshError="1"/>
      <sheetData sheetId="9944" refreshError="1"/>
      <sheetData sheetId="9945" refreshError="1"/>
      <sheetData sheetId="9946" refreshError="1"/>
      <sheetData sheetId="9947" refreshError="1"/>
      <sheetData sheetId="9948" refreshError="1"/>
      <sheetData sheetId="9949" refreshError="1"/>
      <sheetData sheetId="9950" refreshError="1"/>
      <sheetData sheetId="9951" refreshError="1"/>
      <sheetData sheetId="9952" refreshError="1"/>
      <sheetData sheetId="9953" refreshError="1"/>
      <sheetData sheetId="9954" refreshError="1"/>
      <sheetData sheetId="9955" refreshError="1"/>
      <sheetData sheetId="9956" refreshError="1"/>
      <sheetData sheetId="9957" refreshError="1"/>
      <sheetData sheetId="9958" refreshError="1"/>
      <sheetData sheetId="9959" refreshError="1"/>
      <sheetData sheetId="9960" refreshError="1"/>
      <sheetData sheetId="9961" refreshError="1"/>
      <sheetData sheetId="9962" refreshError="1"/>
      <sheetData sheetId="9963" refreshError="1"/>
      <sheetData sheetId="9964" refreshError="1"/>
      <sheetData sheetId="9965" refreshError="1"/>
      <sheetData sheetId="9966" refreshError="1"/>
      <sheetData sheetId="9967" refreshError="1"/>
      <sheetData sheetId="9968" refreshError="1"/>
      <sheetData sheetId="9969" refreshError="1"/>
      <sheetData sheetId="9970" refreshError="1"/>
      <sheetData sheetId="9971" refreshError="1"/>
      <sheetData sheetId="9972" refreshError="1"/>
      <sheetData sheetId="9973" refreshError="1"/>
      <sheetData sheetId="9974" refreshError="1"/>
      <sheetData sheetId="9975" refreshError="1"/>
      <sheetData sheetId="9976" refreshError="1"/>
      <sheetData sheetId="9977" refreshError="1"/>
      <sheetData sheetId="9978" refreshError="1"/>
      <sheetData sheetId="9979" refreshError="1"/>
      <sheetData sheetId="9980" refreshError="1"/>
      <sheetData sheetId="9981" refreshError="1"/>
      <sheetData sheetId="9982" refreshError="1"/>
      <sheetData sheetId="9983" refreshError="1"/>
      <sheetData sheetId="9984" refreshError="1"/>
      <sheetData sheetId="9985" refreshError="1"/>
      <sheetData sheetId="9986" refreshError="1"/>
      <sheetData sheetId="9987" refreshError="1"/>
      <sheetData sheetId="9988" refreshError="1"/>
      <sheetData sheetId="9989" refreshError="1"/>
      <sheetData sheetId="9990" refreshError="1"/>
      <sheetData sheetId="9991" refreshError="1"/>
      <sheetData sheetId="9992" refreshError="1"/>
      <sheetData sheetId="9993" refreshError="1"/>
      <sheetData sheetId="9994" refreshError="1"/>
      <sheetData sheetId="9995" refreshError="1"/>
      <sheetData sheetId="9996" refreshError="1"/>
      <sheetData sheetId="9997" refreshError="1"/>
      <sheetData sheetId="9998" refreshError="1"/>
      <sheetData sheetId="9999" refreshError="1"/>
      <sheetData sheetId="10000" refreshError="1"/>
      <sheetData sheetId="10001" refreshError="1"/>
      <sheetData sheetId="10002" refreshError="1"/>
      <sheetData sheetId="10003" refreshError="1"/>
      <sheetData sheetId="10004" refreshError="1"/>
      <sheetData sheetId="10005" refreshError="1"/>
      <sheetData sheetId="10006" refreshError="1"/>
      <sheetData sheetId="10007" refreshError="1"/>
      <sheetData sheetId="10008" refreshError="1"/>
      <sheetData sheetId="10009" refreshError="1"/>
      <sheetData sheetId="10010" refreshError="1"/>
      <sheetData sheetId="10011" refreshError="1"/>
      <sheetData sheetId="10012" refreshError="1"/>
      <sheetData sheetId="10013" refreshError="1"/>
      <sheetData sheetId="10014" refreshError="1"/>
      <sheetData sheetId="10015" refreshError="1"/>
      <sheetData sheetId="10016" refreshError="1"/>
      <sheetData sheetId="10017" refreshError="1"/>
      <sheetData sheetId="10018" refreshError="1"/>
      <sheetData sheetId="10019" refreshError="1"/>
      <sheetData sheetId="10020" refreshError="1"/>
      <sheetData sheetId="10021" refreshError="1"/>
      <sheetData sheetId="10022" refreshError="1"/>
      <sheetData sheetId="10023" refreshError="1"/>
      <sheetData sheetId="10024" refreshError="1"/>
      <sheetData sheetId="10025" refreshError="1"/>
      <sheetData sheetId="10026" refreshError="1"/>
      <sheetData sheetId="10027" refreshError="1"/>
      <sheetData sheetId="10028" refreshError="1"/>
      <sheetData sheetId="10029" refreshError="1"/>
      <sheetData sheetId="10030" refreshError="1"/>
      <sheetData sheetId="10031" refreshError="1"/>
      <sheetData sheetId="10032" refreshError="1"/>
      <sheetData sheetId="10033" refreshError="1"/>
      <sheetData sheetId="10034" refreshError="1"/>
      <sheetData sheetId="10035" refreshError="1"/>
      <sheetData sheetId="10036" refreshError="1"/>
      <sheetData sheetId="10037" refreshError="1"/>
      <sheetData sheetId="10038" refreshError="1"/>
      <sheetData sheetId="10039" refreshError="1"/>
      <sheetData sheetId="10040" refreshError="1"/>
      <sheetData sheetId="10041" refreshError="1"/>
      <sheetData sheetId="10042" refreshError="1"/>
      <sheetData sheetId="10043" refreshError="1"/>
      <sheetData sheetId="10044" refreshError="1"/>
      <sheetData sheetId="10045" refreshError="1"/>
      <sheetData sheetId="10046" refreshError="1"/>
      <sheetData sheetId="10047" refreshError="1"/>
      <sheetData sheetId="10048" refreshError="1"/>
      <sheetData sheetId="10049" refreshError="1"/>
      <sheetData sheetId="10050" refreshError="1"/>
      <sheetData sheetId="10051" refreshError="1"/>
      <sheetData sheetId="10052" refreshError="1"/>
      <sheetData sheetId="10053" refreshError="1"/>
      <sheetData sheetId="10054" refreshError="1"/>
      <sheetData sheetId="10055" refreshError="1"/>
      <sheetData sheetId="10056" refreshError="1"/>
      <sheetData sheetId="10057" refreshError="1"/>
      <sheetData sheetId="10058" refreshError="1"/>
      <sheetData sheetId="10059" refreshError="1"/>
      <sheetData sheetId="10060" refreshError="1"/>
      <sheetData sheetId="10061" refreshError="1"/>
      <sheetData sheetId="10062" refreshError="1"/>
      <sheetData sheetId="10063" refreshError="1"/>
      <sheetData sheetId="10064" refreshError="1"/>
      <sheetData sheetId="10065" refreshError="1"/>
      <sheetData sheetId="10066" refreshError="1"/>
      <sheetData sheetId="10067" refreshError="1"/>
      <sheetData sheetId="10068" refreshError="1"/>
      <sheetData sheetId="10069" refreshError="1"/>
      <sheetData sheetId="10070" refreshError="1"/>
      <sheetData sheetId="10071" refreshError="1"/>
      <sheetData sheetId="10072" refreshError="1"/>
      <sheetData sheetId="10073" refreshError="1"/>
      <sheetData sheetId="10074" refreshError="1"/>
      <sheetData sheetId="10075" refreshError="1"/>
      <sheetData sheetId="10076" refreshError="1"/>
      <sheetData sheetId="10077" refreshError="1"/>
      <sheetData sheetId="10078" refreshError="1"/>
      <sheetData sheetId="10079" refreshError="1"/>
      <sheetData sheetId="10080" refreshError="1"/>
      <sheetData sheetId="10081" refreshError="1"/>
      <sheetData sheetId="10082" refreshError="1"/>
      <sheetData sheetId="10083" refreshError="1"/>
      <sheetData sheetId="10084" refreshError="1"/>
      <sheetData sheetId="10085" refreshError="1"/>
      <sheetData sheetId="10086" refreshError="1"/>
      <sheetData sheetId="10087" refreshError="1"/>
      <sheetData sheetId="10088" refreshError="1"/>
      <sheetData sheetId="10089" refreshError="1"/>
      <sheetData sheetId="10090" refreshError="1"/>
      <sheetData sheetId="10091" refreshError="1"/>
      <sheetData sheetId="10092" refreshError="1"/>
      <sheetData sheetId="10093" refreshError="1"/>
      <sheetData sheetId="10094" refreshError="1"/>
      <sheetData sheetId="10095" refreshError="1"/>
      <sheetData sheetId="10096" refreshError="1"/>
      <sheetData sheetId="10097" refreshError="1"/>
      <sheetData sheetId="10098" refreshError="1"/>
      <sheetData sheetId="10099" refreshError="1"/>
      <sheetData sheetId="10100" refreshError="1"/>
      <sheetData sheetId="10101" refreshError="1"/>
      <sheetData sheetId="10102" refreshError="1"/>
      <sheetData sheetId="10103" refreshError="1"/>
      <sheetData sheetId="10104" refreshError="1"/>
      <sheetData sheetId="10105" refreshError="1"/>
      <sheetData sheetId="10106" refreshError="1"/>
      <sheetData sheetId="10107" refreshError="1"/>
      <sheetData sheetId="10108" refreshError="1"/>
      <sheetData sheetId="10109" refreshError="1"/>
      <sheetData sheetId="10110" refreshError="1"/>
      <sheetData sheetId="10111" refreshError="1"/>
      <sheetData sheetId="10112" refreshError="1"/>
      <sheetData sheetId="10113" refreshError="1"/>
      <sheetData sheetId="10114" refreshError="1"/>
      <sheetData sheetId="10115" refreshError="1"/>
      <sheetData sheetId="10116" refreshError="1"/>
      <sheetData sheetId="10117" refreshError="1"/>
      <sheetData sheetId="10118" refreshError="1"/>
      <sheetData sheetId="10119" refreshError="1"/>
      <sheetData sheetId="10120" refreshError="1"/>
      <sheetData sheetId="10121" refreshError="1"/>
      <sheetData sheetId="10122" refreshError="1"/>
      <sheetData sheetId="10123" refreshError="1"/>
      <sheetData sheetId="10124" refreshError="1"/>
      <sheetData sheetId="10125" refreshError="1"/>
      <sheetData sheetId="10126" refreshError="1"/>
      <sheetData sheetId="10127" refreshError="1"/>
      <sheetData sheetId="10128" refreshError="1"/>
      <sheetData sheetId="10129" refreshError="1"/>
      <sheetData sheetId="10130" refreshError="1"/>
      <sheetData sheetId="10131" refreshError="1"/>
      <sheetData sheetId="10132" refreshError="1"/>
      <sheetData sheetId="10133" refreshError="1"/>
      <sheetData sheetId="10134" refreshError="1"/>
      <sheetData sheetId="10135" refreshError="1"/>
      <sheetData sheetId="10136" refreshError="1"/>
      <sheetData sheetId="10137" refreshError="1"/>
      <sheetData sheetId="10138" refreshError="1"/>
      <sheetData sheetId="10139" refreshError="1"/>
      <sheetData sheetId="10140" refreshError="1"/>
      <sheetData sheetId="10141" refreshError="1"/>
      <sheetData sheetId="10142" refreshError="1"/>
      <sheetData sheetId="10143" refreshError="1"/>
      <sheetData sheetId="10144" refreshError="1"/>
      <sheetData sheetId="10145" refreshError="1"/>
      <sheetData sheetId="10146" refreshError="1"/>
      <sheetData sheetId="10147" refreshError="1"/>
      <sheetData sheetId="10148" refreshError="1"/>
      <sheetData sheetId="10149" refreshError="1"/>
      <sheetData sheetId="10150" refreshError="1"/>
      <sheetData sheetId="10151" refreshError="1"/>
      <sheetData sheetId="10152" refreshError="1"/>
      <sheetData sheetId="10153" refreshError="1"/>
      <sheetData sheetId="10154" refreshError="1"/>
      <sheetData sheetId="10155" refreshError="1"/>
      <sheetData sheetId="10156" refreshError="1"/>
      <sheetData sheetId="10157" refreshError="1"/>
      <sheetData sheetId="10158" refreshError="1"/>
      <sheetData sheetId="10159" refreshError="1"/>
      <sheetData sheetId="10160" refreshError="1"/>
      <sheetData sheetId="10161" refreshError="1"/>
      <sheetData sheetId="10162" refreshError="1"/>
      <sheetData sheetId="10163" refreshError="1"/>
      <sheetData sheetId="10164" refreshError="1"/>
      <sheetData sheetId="10165" refreshError="1"/>
      <sheetData sheetId="10166" refreshError="1"/>
      <sheetData sheetId="10167" refreshError="1"/>
      <sheetData sheetId="10168" refreshError="1"/>
      <sheetData sheetId="10169" refreshError="1"/>
      <sheetData sheetId="10170" refreshError="1"/>
      <sheetData sheetId="10171" refreshError="1"/>
      <sheetData sheetId="10172" refreshError="1"/>
      <sheetData sheetId="10173" refreshError="1"/>
      <sheetData sheetId="10174" refreshError="1"/>
      <sheetData sheetId="10175" refreshError="1"/>
      <sheetData sheetId="10176" refreshError="1"/>
      <sheetData sheetId="10177" refreshError="1"/>
      <sheetData sheetId="10178" refreshError="1"/>
      <sheetData sheetId="10179" refreshError="1"/>
      <sheetData sheetId="10180" refreshError="1"/>
      <sheetData sheetId="10181" refreshError="1"/>
      <sheetData sheetId="10182" refreshError="1"/>
      <sheetData sheetId="10183" refreshError="1"/>
      <sheetData sheetId="10184" refreshError="1"/>
      <sheetData sheetId="10185" refreshError="1"/>
      <sheetData sheetId="10186" refreshError="1"/>
      <sheetData sheetId="10187" refreshError="1"/>
      <sheetData sheetId="10188" refreshError="1"/>
      <sheetData sheetId="10189" refreshError="1"/>
      <sheetData sheetId="10190" refreshError="1"/>
      <sheetData sheetId="10191" refreshError="1"/>
      <sheetData sheetId="10192" refreshError="1"/>
      <sheetData sheetId="10193" refreshError="1"/>
      <sheetData sheetId="10194" refreshError="1"/>
      <sheetData sheetId="10195" refreshError="1"/>
      <sheetData sheetId="10196" refreshError="1"/>
      <sheetData sheetId="10197" refreshError="1"/>
      <sheetData sheetId="10198" refreshError="1"/>
      <sheetData sheetId="10199" refreshError="1"/>
      <sheetData sheetId="10200" refreshError="1"/>
      <sheetData sheetId="10201" refreshError="1"/>
      <sheetData sheetId="10202" refreshError="1"/>
      <sheetData sheetId="10203" refreshError="1"/>
      <sheetData sheetId="10204" refreshError="1"/>
      <sheetData sheetId="10205" refreshError="1"/>
      <sheetData sheetId="10206" refreshError="1"/>
      <sheetData sheetId="10207" refreshError="1"/>
      <sheetData sheetId="10208" refreshError="1"/>
      <sheetData sheetId="10209" refreshError="1"/>
      <sheetData sheetId="10210" refreshError="1"/>
      <sheetData sheetId="10211" refreshError="1"/>
      <sheetData sheetId="10212" refreshError="1"/>
      <sheetData sheetId="10213" refreshError="1"/>
      <sheetData sheetId="10214" refreshError="1"/>
      <sheetData sheetId="10215" refreshError="1"/>
      <sheetData sheetId="10216" refreshError="1"/>
      <sheetData sheetId="10217" refreshError="1"/>
      <sheetData sheetId="10218" refreshError="1"/>
      <sheetData sheetId="10219" refreshError="1"/>
      <sheetData sheetId="10220" refreshError="1"/>
      <sheetData sheetId="10221" refreshError="1"/>
      <sheetData sheetId="10222" refreshError="1"/>
      <sheetData sheetId="10223" refreshError="1"/>
      <sheetData sheetId="10224" refreshError="1"/>
      <sheetData sheetId="10225" refreshError="1"/>
      <sheetData sheetId="10226" refreshError="1"/>
      <sheetData sheetId="10227" refreshError="1"/>
      <sheetData sheetId="10228" refreshError="1"/>
      <sheetData sheetId="10229" refreshError="1"/>
      <sheetData sheetId="10230" refreshError="1"/>
      <sheetData sheetId="10231" refreshError="1"/>
      <sheetData sheetId="10232" refreshError="1"/>
      <sheetData sheetId="10233" refreshError="1"/>
      <sheetData sheetId="10234" refreshError="1"/>
      <sheetData sheetId="10235" refreshError="1"/>
      <sheetData sheetId="10236" refreshError="1"/>
      <sheetData sheetId="10237" refreshError="1"/>
      <sheetData sheetId="10238" refreshError="1"/>
      <sheetData sheetId="10239" refreshError="1"/>
      <sheetData sheetId="10240" refreshError="1"/>
      <sheetData sheetId="10241" refreshError="1"/>
      <sheetData sheetId="10242" refreshError="1"/>
      <sheetData sheetId="10243" refreshError="1"/>
      <sheetData sheetId="10244" refreshError="1"/>
      <sheetData sheetId="10245" refreshError="1"/>
      <sheetData sheetId="10246" refreshError="1"/>
      <sheetData sheetId="10247" refreshError="1"/>
      <sheetData sheetId="10248" refreshError="1"/>
      <sheetData sheetId="10249" refreshError="1"/>
      <sheetData sheetId="10250" refreshError="1"/>
      <sheetData sheetId="10251" refreshError="1"/>
      <sheetData sheetId="10252" refreshError="1"/>
      <sheetData sheetId="10253" refreshError="1"/>
      <sheetData sheetId="10254" refreshError="1"/>
      <sheetData sheetId="10255" refreshError="1"/>
      <sheetData sheetId="10256" refreshError="1"/>
      <sheetData sheetId="10257" refreshError="1"/>
      <sheetData sheetId="10258" refreshError="1"/>
      <sheetData sheetId="10259" refreshError="1"/>
      <sheetData sheetId="10260" refreshError="1"/>
      <sheetData sheetId="10261" refreshError="1"/>
      <sheetData sheetId="10262" refreshError="1"/>
      <sheetData sheetId="10263" refreshError="1"/>
      <sheetData sheetId="10264" refreshError="1"/>
      <sheetData sheetId="10265" refreshError="1"/>
      <sheetData sheetId="10266" refreshError="1"/>
      <sheetData sheetId="10267" refreshError="1"/>
      <sheetData sheetId="10268" refreshError="1"/>
      <sheetData sheetId="10269" refreshError="1"/>
      <sheetData sheetId="10270" refreshError="1"/>
      <sheetData sheetId="10271" refreshError="1"/>
      <sheetData sheetId="10272" refreshError="1"/>
      <sheetData sheetId="10273" refreshError="1"/>
      <sheetData sheetId="10274" refreshError="1"/>
      <sheetData sheetId="10275" refreshError="1"/>
      <sheetData sheetId="10276" refreshError="1"/>
      <sheetData sheetId="10277" refreshError="1"/>
      <sheetData sheetId="10278" refreshError="1"/>
      <sheetData sheetId="10279" refreshError="1"/>
      <sheetData sheetId="10280" refreshError="1"/>
      <sheetData sheetId="10281" refreshError="1"/>
      <sheetData sheetId="10282" refreshError="1"/>
      <sheetData sheetId="10283" refreshError="1"/>
      <sheetData sheetId="10284" refreshError="1"/>
      <sheetData sheetId="10285" refreshError="1"/>
      <sheetData sheetId="10286" refreshError="1"/>
      <sheetData sheetId="10287" refreshError="1"/>
      <sheetData sheetId="10288" refreshError="1"/>
      <sheetData sheetId="10289" refreshError="1"/>
      <sheetData sheetId="10290" refreshError="1"/>
      <sheetData sheetId="10291" refreshError="1"/>
      <sheetData sheetId="10292" refreshError="1"/>
      <sheetData sheetId="10293" refreshError="1"/>
      <sheetData sheetId="10294" refreshError="1"/>
      <sheetData sheetId="10295" refreshError="1"/>
      <sheetData sheetId="10296" refreshError="1"/>
      <sheetData sheetId="10297" refreshError="1"/>
      <sheetData sheetId="10298" refreshError="1"/>
      <sheetData sheetId="10299" refreshError="1"/>
      <sheetData sheetId="10300" refreshError="1"/>
      <sheetData sheetId="10301" refreshError="1"/>
      <sheetData sheetId="10302" refreshError="1"/>
      <sheetData sheetId="10303" refreshError="1"/>
      <sheetData sheetId="10304" refreshError="1"/>
      <sheetData sheetId="10305" refreshError="1"/>
      <sheetData sheetId="10306" refreshError="1"/>
      <sheetData sheetId="10307" refreshError="1"/>
      <sheetData sheetId="10308" refreshError="1"/>
      <sheetData sheetId="10309" refreshError="1"/>
      <sheetData sheetId="10310" refreshError="1"/>
      <sheetData sheetId="10311" refreshError="1"/>
      <sheetData sheetId="10312" refreshError="1"/>
      <sheetData sheetId="10313" refreshError="1"/>
      <sheetData sheetId="10314" refreshError="1"/>
      <sheetData sheetId="10315" refreshError="1"/>
      <sheetData sheetId="10316" refreshError="1"/>
      <sheetData sheetId="10317" refreshError="1"/>
      <sheetData sheetId="10318" refreshError="1"/>
      <sheetData sheetId="10319" refreshError="1"/>
      <sheetData sheetId="10320" refreshError="1"/>
      <sheetData sheetId="10321" refreshError="1"/>
      <sheetData sheetId="10322" refreshError="1"/>
      <sheetData sheetId="10323" refreshError="1"/>
      <sheetData sheetId="10324" refreshError="1"/>
      <sheetData sheetId="10325" refreshError="1"/>
      <sheetData sheetId="10326" refreshError="1"/>
      <sheetData sheetId="10327" refreshError="1"/>
      <sheetData sheetId="10328" refreshError="1"/>
      <sheetData sheetId="10329" refreshError="1"/>
      <sheetData sheetId="10330" refreshError="1"/>
      <sheetData sheetId="10331" refreshError="1"/>
      <sheetData sheetId="10332" refreshError="1"/>
      <sheetData sheetId="10333" refreshError="1"/>
      <sheetData sheetId="10334" refreshError="1"/>
      <sheetData sheetId="10335" refreshError="1"/>
      <sheetData sheetId="10336" refreshError="1"/>
      <sheetData sheetId="10337" refreshError="1"/>
      <sheetData sheetId="10338" refreshError="1"/>
      <sheetData sheetId="10339" refreshError="1"/>
      <sheetData sheetId="10340" refreshError="1"/>
      <sheetData sheetId="10341" refreshError="1"/>
      <sheetData sheetId="10342" refreshError="1"/>
      <sheetData sheetId="10343" refreshError="1"/>
      <sheetData sheetId="10344" refreshError="1"/>
      <sheetData sheetId="10345" refreshError="1"/>
      <sheetData sheetId="10346" refreshError="1"/>
      <sheetData sheetId="10347" refreshError="1"/>
      <sheetData sheetId="10348" refreshError="1"/>
      <sheetData sheetId="10349" refreshError="1"/>
      <sheetData sheetId="10350" refreshError="1"/>
      <sheetData sheetId="10351" refreshError="1"/>
      <sheetData sheetId="10352" refreshError="1"/>
      <sheetData sheetId="10353" refreshError="1"/>
      <sheetData sheetId="10354" refreshError="1"/>
      <sheetData sheetId="10355" refreshError="1"/>
      <sheetData sheetId="10356" refreshError="1"/>
      <sheetData sheetId="10357" refreshError="1"/>
      <sheetData sheetId="10358" refreshError="1"/>
      <sheetData sheetId="10359" refreshError="1"/>
      <sheetData sheetId="10360" refreshError="1"/>
      <sheetData sheetId="10361" refreshError="1"/>
      <sheetData sheetId="10362" refreshError="1"/>
      <sheetData sheetId="10363" refreshError="1"/>
      <sheetData sheetId="10364" refreshError="1"/>
      <sheetData sheetId="10365" refreshError="1"/>
      <sheetData sheetId="10366" refreshError="1"/>
      <sheetData sheetId="10367" refreshError="1"/>
      <sheetData sheetId="10368" refreshError="1"/>
      <sheetData sheetId="10369" refreshError="1"/>
      <sheetData sheetId="10370" refreshError="1"/>
      <sheetData sheetId="10371" refreshError="1"/>
      <sheetData sheetId="10372" refreshError="1"/>
      <sheetData sheetId="10373" refreshError="1"/>
      <sheetData sheetId="10374" refreshError="1"/>
      <sheetData sheetId="10375" refreshError="1"/>
      <sheetData sheetId="10376" refreshError="1"/>
      <sheetData sheetId="10377" refreshError="1"/>
      <sheetData sheetId="10378" refreshError="1"/>
      <sheetData sheetId="10379" refreshError="1"/>
      <sheetData sheetId="10380" refreshError="1"/>
      <sheetData sheetId="10381" refreshError="1"/>
      <sheetData sheetId="10382" refreshError="1"/>
      <sheetData sheetId="10383" refreshError="1"/>
      <sheetData sheetId="10384" refreshError="1"/>
      <sheetData sheetId="10385" refreshError="1"/>
      <sheetData sheetId="10386" refreshError="1"/>
      <sheetData sheetId="10387" refreshError="1"/>
      <sheetData sheetId="10388" refreshError="1"/>
      <sheetData sheetId="10389" refreshError="1"/>
      <sheetData sheetId="10390" refreshError="1"/>
      <sheetData sheetId="10391" refreshError="1"/>
      <sheetData sheetId="10392" refreshError="1"/>
      <sheetData sheetId="10393" refreshError="1"/>
      <sheetData sheetId="10394" refreshError="1"/>
      <sheetData sheetId="10395" refreshError="1"/>
      <sheetData sheetId="10396" refreshError="1"/>
      <sheetData sheetId="10397" refreshError="1"/>
      <sheetData sheetId="10398" refreshError="1"/>
      <sheetData sheetId="10399" refreshError="1"/>
      <sheetData sheetId="10400" refreshError="1"/>
      <sheetData sheetId="10401" refreshError="1"/>
      <sheetData sheetId="10402" refreshError="1"/>
      <sheetData sheetId="10403" refreshError="1"/>
      <sheetData sheetId="10404" refreshError="1"/>
      <sheetData sheetId="10405" refreshError="1"/>
      <sheetData sheetId="10406" refreshError="1"/>
      <sheetData sheetId="10407" refreshError="1"/>
      <sheetData sheetId="10408" refreshError="1"/>
      <sheetData sheetId="10409" refreshError="1"/>
      <sheetData sheetId="10410" refreshError="1"/>
      <sheetData sheetId="10411" refreshError="1"/>
      <sheetData sheetId="10412" refreshError="1"/>
      <sheetData sheetId="10413" refreshError="1"/>
      <sheetData sheetId="10414" refreshError="1"/>
      <sheetData sheetId="10415" refreshError="1"/>
      <sheetData sheetId="10416" refreshError="1"/>
      <sheetData sheetId="10417" refreshError="1"/>
      <sheetData sheetId="10418" refreshError="1"/>
      <sheetData sheetId="10419" refreshError="1"/>
      <sheetData sheetId="10420" refreshError="1"/>
      <sheetData sheetId="10421" refreshError="1"/>
      <sheetData sheetId="10422" refreshError="1"/>
      <sheetData sheetId="10423" refreshError="1"/>
      <sheetData sheetId="10424" refreshError="1"/>
      <sheetData sheetId="10425" refreshError="1"/>
      <sheetData sheetId="10426" refreshError="1"/>
      <sheetData sheetId="10427" refreshError="1"/>
      <sheetData sheetId="10428" refreshError="1"/>
      <sheetData sheetId="10429" refreshError="1"/>
      <sheetData sheetId="10430" refreshError="1"/>
      <sheetData sheetId="10431" refreshError="1"/>
      <sheetData sheetId="10432" refreshError="1"/>
      <sheetData sheetId="10433" refreshError="1"/>
      <sheetData sheetId="10434" refreshError="1"/>
      <sheetData sheetId="10435" refreshError="1"/>
      <sheetData sheetId="10436" refreshError="1"/>
      <sheetData sheetId="10437" refreshError="1"/>
      <sheetData sheetId="10438" refreshError="1"/>
      <sheetData sheetId="10439" refreshError="1"/>
      <sheetData sheetId="10440" refreshError="1"/>
      <sheetData sheetId="10441" refreshError="1"/>
      <sheetData sheetId="10442" refreshError="1"/>
      <sheetData sheetId="10443" refreshError="1"/>
      <sheetData sheetId="10444" refreshError="1"/>
      <sheetData sheetId="10445" refreshError="1"/>
      <sheetData sheetId="10446" refreshError="1"/>
      <sheetData sheetId="10447" refreshError="1"/>
      <sheetData sheetId="10448" refreshError="1"/>
      <sheetData sheetId="10449" refreshError="1"/>
      <sheetData sheetId="10450" refreshError="1"/>
      <sheetData sheetId="10451" refreshError="1"/>
      <sheetData sheetId="10452" refreshError="1"/>
      <sheetData sheetId="10453" refreshError="1"/>
      <sheetData sheetId="10454" refreshError="1"/>
      <sheetData sheetId="10455" refreshError="1"/>
      <sheetData sheetId="10456" refreshError="1"/>
      <sheetData sheetId="10457" refreshError="1"/>
      <sheetData sheetId="10458" refreshError="1"/>
      <sheetData sheetId="10459" refreshError="1"/>
      <sheetData sheetId="10460" refreshError="1"/>
      <sheetData sheetId="10461" refreshError="1"/>
      <sheetData sheetId="10462" refreshError="1"/>
      <sheetData sheetId="10463" refreshError="1"/>
      <sheetData sheetId="10464" refreshError="1"/>
      <sheetData sheetId="10465" refreshError="1"/>
      <sheetData sheetId="10466" refreshError="1"/>
      <sheetData sheetId="10467" refreshError="1"/>
      <sheetData sheetId="10468" refreshError="1"/>
      <sheetData sheetId="10469" refreshError="1"/>
      <sheetData sheetId="10470" refreshError="1"/>
      <sheetData sheetId="10471" refreshError="1"/>
      <sheetData sheetId="10472" refreshError="1"/>
      <sheetData sheetId="10473" refreshError="1"/>
      <sheetData sheetId="10474" refreshError="1"/>
      <sheetData sheetId="10475" refreshError="1"/>
      <sheetData sheetId="10476" refreshError="1"/>
      <sheetData sheetId="10477" refreshError="1"/>
      <sheetData sheetId="10478" refreshError="1"/>
      <sheetData sheetId="10479" refreshError="1"/>
      <sheetData sheetId="10480" refreshError="1"/>
      <sheetData sheetId="10481" refreshError="1"/>
      <sheetData sheetId="10482" refreshError="1"/>
      <sheetData sheetId="10483" refreshError="1"/>
      <sheetData sheetId="10484" refreshError="1"/>
      <sheetData sheetId="10485" refreshError="1"/>
      <sheetData sheetId="10486" refreshError="1"/>
      <sheetData sheetId="10487" refreshError="1"/>
      <sheetData sheetId="10488" refreshError="1"/>
      <sheetData sheetId="10489" refreshError="1"/>
      <sheetData sheetId="10490" refreshError="1"/>
      <sheetData sheetId="10491" refreshError="1"/>
      <sheetData sheetId="10492" refreshError="1"/>
      <sheetData sheetId="10493" refreshError="1"/>
      <sheetData sheetId="10494" refreshError="1"/>
      <sheetData sheetId="10495" refreshError="1"/>
      <sheetData sheetId="10496" refreshError="1"/>
      <sheetData sheetId="10497" refreshError="1"/>
      <sheetData sheetId="10498" refreshError="1"/>
      <sheetData sheetId="10499" refreshError="1"/>
      <sheetData sheetId="10500" refreshError="1"/>
      <sheetData sheetId="10501" refreshError="1"/>
      <sheetData sheetId="10502" refreshError="1"/>
      <sheetData sheetId="10503" refreshError="1"/>
      <sheetData sheetId="10504" refreshError="1"/>
      <sheetData sheetId="10505" refreshError="1"/>
      <sheetData sheetId="10506" refreshError="1"/>
      <sheetData sheetId="10507" refreshError="1"/>
      <sheetData sheetId="10508" refreshError="1"/>
      <sheetData sheetId="10509" refreshError="1"/>
      <sheetData sheetId="10510" refreshError="1"/>
      <sheetData sheetId="10511" refreshError="1"/>
      <sheetData sheetId="10512" refreshError="1"/>
      <sheetData sheetId="10513" refreshError="1"/>
      <sheetData sheetId="10514" refreshError="1"/>
      <sheetData sheetId="10515" refreshError="1"/>
      <sheetData sheetId="10516" refreshError="1"/>
      <sheetData sheetId="10517" refreshError="1"/>
      <sheetData sheetId="10518" refreshError="1"/>
      <sheetData sheetId="10519" refreshError="1"/>
      <sheetData sheetId="10520" refreshError="1"/>
      <sheetData sheetId="10521" refreshError="1"/>
      <sheetData sheetId="10522" refreshError="1"/>
      <sheetData sheetId="10523" refreshError="1"/>
      <sheetData sheetId="10524" refreshError="1"/>
      <sheetData sheetId="10525" refreshError="1"/>
      <sheetData sheetId="10526" refreshError="1"/>
      <sheetData sheetId="10527" refreshError="1"/>
      <sheetData sheetId="10528" refreshError="1"/>
      <sheetData sheetId="10529" refreshError="1"/>
      <sheetData sheetId="10530" refreshError="1"/>
      <sheetData sheetId="10531" refreshError="1"/>
      <sheetData sheetId="10532" refreshError="1"/>
      <sheetData sheetId="10533" refreshError="1"/>
      <sheetData sheetId="10534" refreshError="1"/>
      <sheetData sheetId="10535" refreshError="1"/>
      <sheetData sheetId="10536" refreshError="1"/>
      <sheetData sheetId="10537" refreshError="1"/>
      <sheetData sheetId="10538" refreshError="1"/>
      <sheetData sheetId="10539" refreshError="1"/>
      <sheetData sheetId="10540" refreshError="1"/>
      <sheetData sheetId="10541" refreshError="1"/>
      <sheetData sheetId="10542" refreshError="1"/>
      <sheetData sheetId="10543" refreshError="1"/>
      <sheetData sheetId="10544" refreshError="1"/>
      <sheetData sheetId="10545" refreshError="1"/>
      <sheetData sheetId="10546" refreshError="1"/>
      <sheetData sheetId="10547" refreshError="1"/>
      <sheetData sheetId="10548" refreshError="1"/>
      <sheetData sheetId="10549" refreshError="1"/>
      <sheetData sheetId="10550" refreshError="1"/>
      <sheetData sheetId="10551" refreshError="1"/>
      <sheetData sheetId="10552" refreshError="1"/>
      <sheetData sheetId="10553" refreshError="1"/>
      <sheetData sheetId="10554" refreshError="1"/>
      <sheetData sheetId="10555" refreshError="1"/>
      <sheetData sheetId="10556" refreshError="1"/>
      <sheetData sheetId="10557" refreshError="1"/>
      <sheetData sheetId="10558" refreshError="1"/>
      <sheetData sheetId="10559" refreshError="1"/>
      <sheetData sheetId="10560" refreshError="1"/>
      <sheetData sheetId="10561" refreshError="1"/>
      <sheetData sheetId="10562" refreshError="1"/>
      <sheetData sheetId="10563" refreshError="1"/>
      <sheetData sheetId="10564" refreshError="1"/>
      <sheetData sheetId="10565" refreshError="1"/>
      <sheetData sheetId="10566" refreshError="1"/>
      <sheetData sheetId="10567" refreshError="1"/>
      <sheetData sheetId="10568" refreshError="1"/>
      <sheetData sheetId="10569" refreshError="1"/>
      <sheetData sheetId="10570" refreshError="1"/>
      <sheetData sheetId="10571" refreshError="1"/>
      <sheetData sheetId="10572" refreshError="1"/>
      <sheetData sheetId="10573" refreshError="1"/>
      <sheetData sheetId="10574" refreshError="1"/>
      <sheetData sheetId="10575" refreshError="1"/>
      <sheetData sheetId="10576" refreshError="1"/>
      <sheetData sheetId="10577" refreshError="1"/>
      <sheetData sheetId="10578" refreshError="1"/>
      <sheetData sheetId="10579" refreshError="1"/>
      <sheetData sheetId="10580" refreshError="1"/>
      <sheetData sheetId="10581" refreshError="1"/>
      <sheetData sheetId="10582" refreshError="1"/>
      <sheetData sheetId="10583" refreshError="1"/>
      <sheetData sheetId="10584" refreshError="1"/>
      <sheetData sheetId="10585" refreshError="1"/>
      <sheetData sheetId="10586" refreshError="1"/>
      <sheetData sheetId="10587" refreshError="1"/>
      <sheetData sheetId="10588" refreshError="1"/>
      <sheetData sheetId="10589" refreshError="1"/>
      <sheetData sheetId="10590" refreshError="1"/>
      <sheetData sheetId="10591" refreshError="1"/>
      <sheetData sheetId="10592" refreshError="1"/>
      <sheetData sheetId="10593" refreshError="1"/>
      <sheetData sheetId="10594" refreshError="1"/>
      <sheetData sheetId="10595" refreshError="1"/>
      <sheetData sheetId="10596" refreshError="1"/>
      <sheetData sheetId="10597" refreshError="1"/>
      <sheetData sheetId="10598" refreshError="1"/>
      <sheetData sheetId="10599" refreshError="1"/>
      <sheetData sheetId="10600" refreshError="1"/>
      <sheetData sheetId="10601" refreshError="1"/>
      <sheetData sheetId="10602" refreshError="1"/>
      <sheetData sheetId="10603" refreshError="1"/>
      <sheetData sheetId="10604" refreshError="1"/>
      <sheetData sheetId="10605" refreshError="1"/>
      <sheetData sheetId="10606" refreshError="1"/>
      <sheetData sheetId="10607" refreshError="1"/>
      <sheetData sheetId="10608" refreshError="1"/>
      <sheetData sheetId="10609" refreshError="1"/>
      <sheetData sheetId="10610" refreshError="1"/>
      <sheetData sheetId="10611" refreshError="1"/>
      <sheetData sheetId="10612" refreshError="1"/>
      <sheetData sheetId="10613" refreshError="1"/>
      <sheetData sheetId="10614" refreshError="1"/>
      <sheetData sheetId="10615" refreshError="1"/>
      <sheetData sheetId="10616" refreshError="1"/>
      <sheetData sheetId="10617" refreshError="1"/>
      <sheetData sheetId="10618" refreshError="1"/>
      <sheetData sheetId="10619" refreshError="1"/>
      <sheetData sheetId="10620" refreshError="1"/>
      <sheetData sheetId="10621" refreshError="1"/>
      <sheetData sheetId="10622" refreshError="1"/>
      <sheetData sheetId="10623" refreshError="1"/>
      <sheetData sheetId="10624" refreshError="1"/>
      <sheetData sheetId="10625" refreshError="1"/>
      <sheetData sheetId="10626" refreshError="1"/>
      <sheetData sheetId="10627" refreshError="1"/>
      <sheetData sheetId="10628" refreshError="1"/>
      <sheetData sheetId="10629" refreshError="1"/>
      <sheetData sheetId="10630" refreshError="1"/>
      <sheetData sheetId="10631" refreshError="1"/>
      <sheetData sheetId="10632" refreshError="1"/>
      <sheetData sheetId="10633" refreshError="1"/>
      <sheetData sheetId="10634" refreshError="1"/>
      <sheetData sheetId="10635" refreshError="1"/>
      <sheetData sheetId="10636" refreshError="1"/>
      <sheetData sheetId="10637" refreshError="1"/>
      <sheetData sheetId="10638" refreshError="1"/>
      <sheetData sheetId="10639" refreshError="1"/>
      <sheetData sheetId="10640" refreshError="1"/>
      <sheetData sheetId="10641" refreshError="1"/>
      <sheetData sheetId="10642" refreshError="1"/>
      <sheetData sheetId="10643" refreshError="1"/>
      <sheetData sheetId="10644" refreshError="1"/>
      <sheetData sheetId="10645" refreshError="1"/>
      <sheetData sheetId="10646" refreshError="1"/>
      <sheetData sheetId="10647" refreshError="1"/>
      <sheetData sheetId="10648" refreshError="1"/>
      <sheetData sheetId="10649" refreshError="1"/>
      <sheetData sheetId="10650" refreshError="1"/>
      <sheetData sheetId="10651" refreshError="1"/>
      <sheetData sheetId="10652" refreshError="1"/>
      <sheetData sheetId="10653" refreshError="1"/>
      <sheetData sheetId="10654" refreshError="1"/>
      <sheetData sheetId="10655" refreshError="1"/>
      <sheetData sheetId="10656" refreshError="1"/>
      <sheetData sheetId="10657" refreshError="1"/>
      <sheetData sheetId="10658" refreshError="1"/>
      <sheetData sheetId="10659" refreshError="1"/>
      <sheetData sheetId="10660" refreshError="1"/>
      <sheetData sheetId="10661" refreshError="1"/>
      <sheetData sheetId="10662" refreshError="1"/>
      <sheetData sheetId="10663" refreshError="1"/>
      <sheetData sheetId="10664" refreshError="1"/>
      <sheetData sheetId="10665" refreshError="1"/>
      <sheetData sheetId="10666" refreshError="1"/>
      <sheetData sheetId="10667" refreshError="1"/>
      <sheetData sheetId="10668" refreshError="1"/>
      <sheetData sheetId="10669" refreshError="1"/>
      <sheetData sheetId="10670" refreshError="1"/>
      <sheetData sheetId="10671" refreshError="1"/>
      <sheetData sheetId="10672" refreshError="1"/>
      <sheetData sheetId="10673" refreshError="1"/>
      <sheetData sheetId="10674" refreshError="1"/>
      <sheetData sheetId="10675" refreshError="1"/>
      <sheetData sheetId="10676" refreshError="1"/>
      <sheetData sheetId="10677" refreshError="1"/>
      <sheetData sheetId="10678" refreshError="1"/>
      <sheetData sheetId="10679" refreshError="1"/>
      <sheetData sheetId="10680" refreshError="1"/>
      <sheetData sheetId="10681" refreshError="1"/>
      <sheetData sheetId="10682" refreshError="1"/>
      <sheetData sheetId="10683" refreshError="1"/>
      <sheetData sheetId="10684" refreshError="1"/>
      <sheetData sheetId="10685" refreshError="1"/>
      <sheetData sheetId="10686" refreshError="1"/>
      <sheetData sheetId="10687" refreshError="1"/>
      <sheetData sheetId="10688" refreshError="1"/>
      <sheetData sheetId="10689" refreshError="1"/>
      <sheetData sheetId="10690" refreshError="1"/>
      <sheetData sheetId="10691" refreshError="1"/>
      <sheetData sheetId="10692" refreshError="1"/>
      <sheetData sheetId="10693" refreshError="1"/>
      <sheetData sheetId="10694" refreshError="1"/>
      <sheetData sheetId="10695" refreshError="1"/>
      <sheetData sheetId="10696" refreshError="1"/>
      <sheetData sheetId="10697" refreshError="1"/>
      <sheetData sheetId="10698" refreshError="1"/>
      <sheetData sheetId="10699" refreshError="1"/>
      <sheetData sheetId="10700" refreshError="1"/>
      <sheetData sheetId="10701" refreshError="1"/>
      <sheetData sheetId="10702" refreshError="1"/>
      <sheetData sheetId="10703" refreshError="1"/>
      <sheetData sheetId="10704" refreshError="1"/>
      <sheetData sheetId="10705" refreshError="1"/>
      <sheetData sheetId="10706" refreshError="1"/>
      <sheetData sheetId="10707" refreshError="1"/>
      <sheetData sheetId="10708" refreshError="1"/>
      <sheetData sheetId="10709" refreshError="1"/>
      <sheetData sheetId="10710" refreshError="1"/>
      <sheetData sheetId="10711" refreshError="1"/>
      <sheetData sheetId="10712" refreshError="1"/>
      <sheetData sheetId="10713" refreshError="1"/>
      <sheetData sheetId="10714" refreshError="1"/>
      <sheetData sheetId="10715" refreshError="1"/>
      <sheetData sheetId="10716" refreshError="1"/>
      <sheetData sheetId="10717" refreshError="1"/>
      <sheetData sheetId="10718" refreshError="1"/>
      <sheetData sheetId="10719" refreshError="1"/>
      <sheetData sheetId="10720" refreshError="1"/>
      <sheetData sheetId="10721" refreshError="1"/>
      <sheetData sheetId="10722" refreshError="1"/>
      <sheetData sheetId="10723" refreshError="1"/>
      <sheetData sheetId="10724" refreshError="1"/>
      <sheetData sheetId="10725" refreshError="1"/>
      <sheetData sheetId="10726" refreshError="1"/>
      <sheetData sheetId="10727" refreshError="1"/>
      <sheetData sheetId="10728" refreshError="1"/>
      <sheetData sheetId="10729" refreshError="1"/>
      <sheetData sheetId="10730" refreshError="1"/>
      <sheetData sheetId="10731" refreshError="1"/>
      <sheetData sheetId="10732" refreshError="1"/>
      <sheetData sheetId="10733" refreshError="1"/>
      <sheetData sheetId="10734" refreshError="1"/>
      <sheetData sheetId="10735" refreshError="1"/>
      <sheetData sheetId="10736" refreshError="1"/>
      <sheetData sheetId="10737" refreshError="1"/>
      <sheetData sheetId="10738" refreshError="1"/>
      <sheetData sheetId="10739" refreshError="1"/>
      <sheetData sheetId="10740" refreshError="1"/>
      <sheetData sheetId="10741" refreshError="1"/>
      <sheetData sheetId="10742" refreshError="1"/>
      <sheetData sheetId="10743" refreshError="1"/>
      <sheetData sheetId="10744" refreshError="1"/>
      <sheetData sheetId="10745" refreshError="1"/>
      <sheetData sheetId="10746" refreshError="1"/>
      <sheetData sheetId="10747" refreshError="1"/>
      <sheetData sheetId="10748" refreshError="1"/>
      <sheetData sheetId="10749" refreshError="1"/>
      <sheetData sheetId="10750" refreshError="1"/>
      <sheetData sheetId="10751" refreshError="1"/>
      <sheetData sheetId="10752" refreshError="1"/>
      <sheetData sheetId="10753" refreshError="1"/>
      <sheetData sheetId="10754" refreshError="1"/>
      <sheetData sheetId="10755" refreshError="1"/>
      <sheetData sheetId="10756" refreshError="1"/>
      <sheetData sheetId="10757" refreshError="1"/>
      <sheetData sheetId="10758" refreshError="1"/>
      <sheetData sheetId="10759" refreshError="1"/>
      <sheetData sheetId="10760" refreshError="1"/>
      <sheetData sheetId="10761" refreshError="1"/>
      <sheetData sheetId="10762" refreshError="1"/>
      <sheetData sheetId="10763" refreshError="1"/>
      <sheetData sheetId="10764" refreshError="1"/>
      <sheetData sheetId="10765" refreshError="1"/>
      <sheetData sheetId="10766" refreshError="1"/>
      <sheetData sheetId="10767" refreshError="1"/>
      <sheetData sheetId="10768" refreshError="1"/>
      <sheetData sheetId="10769" refreshError="1"/>
      <sheetData sheetId="10770" refreshError="1"/>
      <sheetData sheetId="10771" refreshError="1"/>
      <sheetData sheetId="10772" refreshError="1"/>
      <sheetData sheetId="10773" refreshError="1"/>
      <sheetData sheetId="10774" refreshError="1"/>
      <sheetData sheetId="10775" refreshError="1"/>
      <sheetData sheetId="10776" refreshError="1"/>
      <sheetData sheetId="10777" refreshError="1"/>
      <sheetData sheetId="10778" refreshError="1"/>
      <sheetData sheetId="10779" refreshError="1"/>
      <sheetData sheetId="10780" refreshError="1"/>
      <sheetData sheetId="10781" refreshError="1"/>
      <sheetData sheetId="10782" refreshError="1"/>
      <sheetData sheetId="10783" refreshError="1"/>
      <sheetData sheetId="10784" refreshError="1"/>
      <sheetData sheetId="10785" refreshError="1"/>
      <sheetData sheetId="10786" refreshError="1"/>
      <sheetData sheetId="10787" refreshError="1"/>
      <sheetData sheetId="10788" refreshError="1"/>
      <sheetData sheetId="10789" refreshError="1"/>
      <sheetData sheetId="10790" refreshError="1"/>
      <sheetData sheetId="10791" refreshError="1"/>
      <sheetData sheetId="10792" refreshError="1"/>
      <sheetData sheetId="10793" refreshError="1"/>
      <sheetData sheetId="10794" refreshError="1"/>
      <sheetData sheetId="10795" refreshError="1"/>
      <sheetData sheetId="10796" refreshError="1"/>
      <sheetData sheetId="10797" refreshError="1"/>
      <sheetData sheetId="10798" refreshError="1"/>
      <sheetData sheetId="10799" refreshError="1"/>
      <sheetData sheetId="10800" refreshError="1"/>
      <sheetData sheetId="10801" refreshError="1"/>
      <sheetData sheetId="10802" refreshError="1"/>
      <sheetData sheetId="10803" refreshError="1"/>
      <sheetData sheetId="10804" refreshError="1"/>
      <sheetData sheetId="10805" refreshError="1"/>
      <sheetData sheetId="10806" refreshError="1"/>
      <sheetData sheetId="10807" refreshError="1"/>
      <sheetData sheetId="10808" refreshError="1"/>
      <sheetData sheetId="10809" refreshError="1"/>
      <sheetData sheetId="10810" refreshError="1"/>
      <sheetData sheetId="10811" refreshError="1"/>
      <sheetData sheetId="10812" refreshError="1"/>
      <sheetData sheetId="10813" refreshError="1"/>
      <sheetData sheetId="10814" refreshError="1"/>
      <sheetData sheetId="10815" refreshError="1"/>
      <sheetData sheetId="10816" refreshError="1"/>
      <sheetData sheetId="10817" refreshError="1"/>
      <sheetData sheetId="10818" refreshError="1"/>
      <sheetData sheetId="10819" refreshError="1"/>
      <sheetData sheetId="10820" refreshError="1"/>
      <sheetData sheetId="10821" refreshError="1"/>
      <sheetData sheetId="10822" refreshError="1"/>
      <sheetData sheetId="10823" refreshError="1"/>
      <sheetData sheetId="10824" refreshError="1"/>
      <sheetData sheetId="10825" refreshError="1"/>
      <sheetData sheetId="10826" refreshError="1"/>
      <sheetData sheetId="10827" refreshError="1"/>
      <sheetData sheetId="10828" refreshError="1"/>
      <sheetData sheetId="10829" refreshError="1"/>
      <sheetData sheetId="10830" refreshError="1"/>
      <sheetData sheetId="10831" refreshError="1"/>
      <sheetData sheetId="10832" refreshError="1"/>
      <sheetData sheetId="10833" refreshError="1"/>
      <sheetData sheetId="10834" refreshError="1"/>
      <sheetData sheetId="10835" refreshError="1"/>
      <sheetData sheetId="10836" refreshError="1"/>
      <sheetData sheetId="10837" refreshError="1"/>
      <sheetData sheetId="10838" refreshError="1"/>
      <sheetData sheetId="10839" refreshError="1"/>
      <sheetData sheetId="10840" refreshError="1"/>
      <sheetData sheetId="10841" refreshError="1"/>
      <sheetData sheetId="10842" refreshError="1"/>
      <sheetData sheetId="10843" refreshError="1"/>
      <sheetData sheetId="10844" refreshError="1"/>
      <sheetData sheetId="10845" refreshError="1"/>
      <sheetData sheetId="10846" refreshError="1"/>
      <sheetData sheetId="10847" refreshError="1"/>
      <sheetData sheetId="10848" refreshError="1"/>
      <sheetData sheetId="10849" refreshError="1"/>
      <sheetData sheetId="10850" refreshError="1"/>
      <sheetData sheetId="10851" refreshError="1"/>
      <sheetData sheetId="10852" refreshError="1"/>
      <sheetData sheetId="10853" refreshError="1"/>
      <sheetData sheetId="10854" refreshError="1"/>
      <sheetData sheetId="10855" refreshError="1"/>
      <sheetData sheetId="10856" refreshError="1"/>
      <sheetData sheetId="10857" refreshError="1"/>
      <sheetData sheetId="10858" refreshError="1"/>
      <sheetData sheetId="10859" refreshError="1"/>
      <sheetData sheetId="10860" refreshError="1"/>
      <sheetData sheetId="10861" refreshError="1"/>
      <sheetData sheetId="10862" refreshError="1"/>
      <sheetData sheetId="10863" refreshError="1"/>
      <sheetData sheetId="10864" refreshError="1"/>
      <sheetData sheetId="10865" refreshError="1"/>
      <sheetData sheetId="10866" refreshError="1"/>
      <sheetData sheetId="10867" refreshError="1"/>
      <sheetData sheetId="10868" refreshError="1"/>
      <sheetData sheetId="10869" refreshError="1"/>
      <sheetData sheetId="10870" refreshError="1"/>
      <sheetData sheetId="10871" refreshError="1"/>
      <sheetData sheetId="10872" refreshError="1"/>
      <sheetData sheetId="10873" refreshError="1"/>
      <sheetData sheetId="10874" refreshError="1"/>
      <sheetData sheetId="10875" refreshError="1"/>
      <sheetData sheetId="10876" refreshError="1"/>
      <sheetData sheetId="10877" refreshError="1"/>
      <sheetData sheetId="10878" refreshError="1"/>
      <sheetData sheetId="10879" refreshError="1"/>
      <sheetData sheetId="10880" refreshError="1"/>
      <sheetData sheetId="10881" refreshError="1"/>
      <sheetData sheetId="10882" refreshError="1"/>
      <sheetData sheetId="10883" refreshError="1"/>
      <sheetData sheetId="10884" refreshError="1"/>
      <sheetData sheetId="10885" refreshError="1"/>
      <sheetData sheetId="10886" refreshError="1"/>
      <sheetData sheetId="10887" refreshError="1"/>
      <sheetData sheetId="10888" refreshError="1"/>
      <sheetData sheetId="10889" refreshError="1"/>
      <sheetData sheetId="10890" refreshError="1"/>
      <sheetData sheetId="10891" refreshError="1"/>
      <sheetData sheetId="10892" refreshError="1"/>
      <sheetData sheetId="10893" refreshError="1"/>
      <sheetData sheetId="10894" refreshError="1"/>
      <sheetData sheetId="10895" refreshError="1"/>
      <sheetData sheetId="10896" refreshError="1"/>
      <sheetData sheetId="10897" refreshError="1"/>
      <sheetData sheetId="10898" refreshError="1"/>
      <sheetData sheetId="10899" refreshError="1"/>
      <sheetData sheetId="10900" refreshError="1"/>
      <sheetData sheetId="10901" refreshError="1"/>
      <sheetData sheetId="10902" refreshError="1"/>
      <sheetData sheetId="10903" refreshError="1"/>
      <sheetData sheetId="10904" refreshError="1"/>
      <sheetData sheetId="10905" refreshError="1"/>
      <sheetData sheetId="10906" refreshError="1"/>
      <sheetData sheetId="10907" refreshError="1"/>
      <sheetData sheetId="10908" refreshError="1"/>
      <sheetData sheetId="10909" refreshError="1"/>
      <sheetData sheetId="10910" refreshError="1"/>
      <sheetData sheetId="10911" refreshError="1"/>
      <sheetData sheetId="10912" refreshError="1"/>
      <sheetData sheetId="10913" refreshError="1"/>
      <sheetData sheetId="10914" refreshError="1"/>
      <sheetData sheetId="10915" refreshError="1"/>
      <sheetData sheetId="10916" refreshError="1"/>
      <sheetData sheetId="10917" refreshError="1"/>
      <sheetData sheetId="10918" refreshError="1"/>
      <sheetData sheetId="10919" refreshError="1"/>
      <sheetData sheetId="10920" refreshError="1"/>
      <sheetData sheetId="10921" refreshError="1"/>
      <sheetData sheetId="10922" refreshError="1"/>
      <sheetData sheetId="10923" refreshError="1"/>
      <sheetData sheetId="10924" refreshError="1"/>
      <sheetData sheetId="10925" refreshError="1"/>
      <sheetData sheetId="10926" refreshError="1"/>
      <sheetData sheetId="10927" refreshError="1"/>
      <sheetData sheetId="10928" refreshError="1"/>
      <sheetData sheetId="10929" refreshError="1"/>
      <sheetData sheetId="10930" refreshError="1"/>
      <sheetData sheetId="10931" refreshError="1"/>
      <sheetData sheetId="10932" refreshError="1"/>
      <sheetData sheetId="10933" refreshError="1"/>
      <sheetData sheetId="10934" refreshError="1"/>
      <sheetData sheetId="10935" refreshError="1"/>
      <sheetData sheetId="10936" refreshError="1"/>
      <sheetData sheetId="10937" refreshError="1"/>
      <sheetData sheetId="10938" refreshError="1"/>
      <sheetData sheetId="10939" refreshError="1"/>
      <sheetData sheetId="10940" refreshError="1"/>
      <sheetData sheetId="10941" refreshError="1"/>
      <sheetData sheetId="10942" refreshError="1"/>
      <sheetData sheetId="10943" refreshError="1"/>
      <sheetData sheetId="10944" refreshError="1"/>
      <sheetData sheetId="10945" refreshError="1"/>
      <sheetData sheetId="10946" refreshError="1"/>
      <sheetData sheetId="10947" refreshError="1"/>
      <sheetData sheetId="10948" refreshError="1"/>
      <sheetData sheetId="10949" refreshError="1"/>
      <sheetData sheetId="10950" refreshError="1"/>
      <sheetData sheetId="10951" refreshError="1"/>
      <sheetData sheetId="10952" refreshError="1"/>
      <sheetData sheetId="10953" refreshError="1"/>
      <sheetData sheetId="10954" refreshError="1"/>
      <sheetData sheetId="10955" refreshError="1"/>
      <sheetData sheetId="10956" refreshError="1"/>
      <sheetData sheetId="10957" refreshError="1"/>
      <sheetData sheetId="10958" refreshError="1"/>
      <sheetData sheetId="10959" refreshError="1"/>
      <sheetData sheetId="10960" refreshError="1"/>
      <sheetData sheetId="10961" refreshError="1"/>
      <sheetData sheetId="10962" refreshError="1"/>
      <sheetData sheetId="10963" refreshError="1"/>
      <sheetData sheetId="10964" refreshError="1"/>
      <sheetData sheetId="10965" refreshError="1"/>
      <sheetData sheetId="10966" refreshError="1"/>
      <sheetData sheetId="10967" refreshError="1"/>
      <sheetData sheetId="10968" refreshError="1"/>
      <sheetData sheetId="10969" refreshError="1"/>
      <sheetData sheetId="10970" refreshError="1"/>
      <sheetData sheetId="10971" refreshError="1"/>
      <sheetData sheetId="10972" refreshError="1"/>
      <sheetData sheetId="10973" refreshError="1"/>
      <sheetData sheetId="10974" refreshError="1"/>
      <sheetData sheetId="10975" refreshError="1"/>
      <sheetData sheetId="10976" refreshError="1"/>
      <sheetData sheetId="10977" refreshError="1"/>
      <sheetData sheetId="10978" refreshError="1"/>
      <sheetData sheetId="10979" refreshError="1"/>
      <sheetData sheetId="10980" refreshError="1"/>
      <sheetData sheetId="10981" refreshError="1"/>
      <sheetData sheetId="10982" refreshError="1"/>
      <sheetData sheetId="10983" refreshError="1"/>
      <sheetData sheetId="10984" refreshError="1"/>
      <sheetData sheetId="10985" refreshError="1"/>
      <sheetData sheetId="10986" refreshError="1"/>
      <sheetData sheetId="10987" refreshError="1"/>
      <sheetData sheetId="10988" refreshError="1"/>
      <sheetData sheetId="10989" refreshError="1"/>
      <sheetData sheetId="10990" refreshError="1"/>
      <sheetData sheetId="10991" refreshError="1"/>
      <sheetData sheetId="10992" refreshError="1"/>
      <sheetData sheetId="10993" refreshError="1"/>
      <sheetData sheetId="10994" refreshError="1"/>
      <sheetData sheetId="10995" refreshError="1"/>
      <sheetData sheetId="10996" refreshError="1"/>
      <sheetData sheetId="10997" refreshError="1"/>
      <sheetData sheetId="10998" refreshError="1"/>
      <sheetData sheetId="10999" refreshError="1"/>
      <sheetData sheetId="11000" refreshError="1"/>
      <sheetData sheetId="11001" refreshError="1"/>
      <sheetData sheetId="11002" refreshError="1"/>
      <sheetData sheetId="11003" refreshError="1"/>
      <sheetData sheetId="11004" refreshError="1"/>
      <sheetData sheetId="11005" refreshError="1"/>
      <sheetData sheetId="11006" refreshError="1"/>
      <sheetData sheetId="11007" refreshError="1"/>
      <sheetData sheetId="11008" refreshError="1"/>
      <sheetData sheetId="11009" refreshError="1"/>
      <sheetData sheetId="11010" refreshError="1"/>
      <sheetData sheetId="11011" refreshError="1"/>
      <sheetData sheetId="11012" refreshError="1"/>
      <sheetData sheetId="11013" refreshError="1"/>
      <sheetData sheetId="11014" refreshError="1"/>
      <sheetData sheetId="11015" refreshError="1"/>
      <sheetData sheetId="11016" refreshError="1"/>
      <sheetData sheetId="11017" refreshError="1"/>
      <sheetData sheetId="11018" refreshError="1"/>
      <sheetData sheetId="11019" refreshError="1"/>
      <sheetData sheetId="11020" refreshError="1"/>
      <sheetData sheetId="11021" refreshError="1"/>
      <sheetData sheetId="11022" refreshError="1"/>
      <sheetData sheetId="11023" refreshError="1"/>
      <sheetData sheetId="11024" refreshError="1"/>
      <sheetData sheetId="11025" refreshError="1"/>
      <sheetData sheetId="11026" refreshError="1"/>
      <sheetData sheetId="11027" refreshError="1"/>
      <sheetData sheetId="11028" refreshError="1"/>
      <sheetData sheetId="11029" refreshError="1"/>
      <sheetData sheetId="11030" refreshError="1"/>
      <sheetData sheetId="11031" refreshError="1"/>
      <sheetData sheetId="11032" refreshError="1"/>
      <sheetData sheetId="11033" refreshError="1"/>
      <sheetData sheetId="11034" refreshError="1"/>
      <sheetData sheetId="11035" refreshError="1"/>
      <sheetData sheetId="11036" refreshError="1"/>
      <sheetData sheetId="11037" refreshError="1"/>
      <sheetData sheetId="11038" refreshError="1"/>
      <sheetData sheetId="11039" refreshError="1"/>
      <sheetData sheetId="11040" refreshError="1"/>
      <sheetData sheetId="11041" refreshError="1"/>
      <sheetData sheetId="11042" refreshError="1"/>
      <sheetData sheetId="11043" refreshError="1"/>
      <sheetData sheetId="11044" refreshError="1"/>
      <sheetData sheetId="11045" refreshError="1"/>
      <sheetData sheetId="11046" refreshError="1"/>
      <sheetData sheetId="11047" refreshError="1"/>
      <sheetData sheetId="11048" refreshError="1"/>
      <sheetData sheetId="11049" refreshError="1"/>
      <sheetData sheetId="11050" refreshError="1"/>
      <sheetData sheetId="11051" refreshError="1"/>
      <sheetData sheetId="11052" refreshError="1"/>
      <sheetData sheetId="11053" refreshError="1"/>
      <sheetData sheetId="11054" refreshError="1"/>
      <sheetData sheetId="11055" refreshError="1"/>
      <sheetData sheetId="11056" refreshError="1"/>
      <sheetData sheetId="11057" refreshError="1"/>
      <sheetData sheetId="11058" refreshError="1"/>
      <sheetData sheetId="11059" refreshError="1"/>
      <sheetData sheetId="11060" refreshError="1"/>
      <sheetData sheetId="11061" refreshError="1"/>
      <sheetData sheetId="11062" refreshError="1"/>
      <sheetData sheetId="11063" refreshError="1"/>
      <sheetData sheetId="11064" refreshError="1"/>
      <sheetData sheetId="11065" refreshError="1"/>
      <sheetData sheetId="11066" refreshError="1"/>
      <sheetData sheetId="11067" refreshError="1"/>
      <sheetData sheetId="11068" refreshError="1"/>
      <sheetData sheetId="11069" refreshError="1"/>
      <sheetData sheetId="11070" refreshError="1"/>
      <sheetData sheetId="11071" refreshError="1"/>
      <sheetData sheetId="11072" refreshError="1"/>
      <sheetData sheetId="11073" refreshError="1"/>
      <sheetData sheetId="11074" refreshError="1"/>
      <sheetData sheetId="11075" refreshError="1"/>
      <sheetData sheetId="11076" refreshError="1"/>
      <sheetData sheetId="11077" refreshError="1"/>
      <sheetData sheetId="11078" refreshError="1"/>
      <sheetData sheetId="11079" refreshError="1"/>
      <sheetData sheetId="11080" refreshError="1"/>
      <sheetData sheetId="11081" refreshError="1"/>
      <sheetData sheetId="11082" refreshError="1"/>
      <sheetData sheetId="11083" refreshError="1"/>
      <sheetData sheetId="11084" refreshError="1"/>
      <sheetData sheetId="11085" refreshError="1"/>
      <sheetData sheetId="11086" refreshError="1"/>
      <sheetData sheetId="11087" refreshError="1"/>
      <sheetData sheetId="11088" refreshError="1"/>
      <sheetData sheetId="11089" refreshError="1"/>
      <sheetData sheetId="11090" refreshError="1"/>
      <sheetData sheetId="11091" refreshError="1"/>
      <sheetData sheetId="11092" refreshError="1"/>
      <sheetData sheetId="11093" refreshError="1"/>
      <sheetData sheetId="11094" refreshError="1"/>
      <sheetData sheetId="11095" refreshError="1"/>
      <sheetData sheetId="11096" refreshError="1"/>
      <sheetData sheetId="11097" refreshError="1"/>
      <sheetData sheetId="11098" refreshError="1"/>
      <sheetData sheetId="11099" refreshError="1"/>
      <sheetData sheetId="11100" refreshError="1"/>
      <sheetData sheetId="11101" refreshError="1"/>
      <sheetData sheetId="11102" refreshError="1"/>
      <sheetData sheetId="11103" refreshError="1"/>
      <sheetData sheetId="11104" refreshError="1"/>
      <sheetData sheetId="11105" refreshError="1"/>
      <sheetData sheetId="11106" refreshError="1"/>
      <sheetData sheetId="11107" refreshError="1"/>
      <sheetData sheetId="11108" refreshError="1"/>
      <sheetData sheetId="11109" refreshError="1"/>
      <sheetData sheetId="11110" refreshError="1"/>
      <sheetData sheetId="11111" refreshError="1"/>
      <sheetData sheetId="11112" refreshError="1"/>
      <sheetData sheetId="11113" refreshError="1"/>
      <sheetData sheetId="11114" refreshError="1"/>
      <sheetData sheetId="11115" refreshError="1"/>
      <sheetData sheetId="11116" refreshError="1"/>
      <sheetData sheetId="11117" refreshError="1"/>
      <sheetData sheetId="11118" refreshError="1"/>
      <sheetData sheetId="11119" refreshError="1"/>
      <sheetData sheetId="11120" refreshError="1"/>
      <sheetData sheetId="11121" refreshError="1"/>
      <sheetData sheetId="11122" refreshError="1"/>
      <sheetData sheetId="11123" refreshError="1"/>
      <sheetData sheetId="11124" refreshError="1"/>
      <sheetData sheetId="11125" refreshError="1"/>
      <sheetData sheetId="11126" refreshError="1"/>
      <sheetData sheetId="11127" refreshError="1"/>
      <sheetData sheetId="11128" refreshError="1"/>
      <sheetData sheetId="11129" refreshError="1"/>
      <sheetData sheetId="11130" refreshError="1"/>
      <sheetData sheetId="11131" refreshError="1"/>
      <sheetData sheetId="11132" refreshError="1"/>
      <sheetData sheetId="11133" refreshError="1"/>
      <sheetData sheetId="11134" refreshError="1"/>
      <sheetData sheetId="11135" refreshError="1"/>
      <sheetData sheetId="11136" refreshError="1"/>
      <sheetData sheetId="11137" refreshError="1"/>
      <sheetData sheetId="11138" refreshError="1"/>
      <sheetData sheetId="11139" refreshError="1"/>
      <sheetData sheetId="11140" refreshError="1"/>
      <sheetData sheetId="11141" refreshError="1"/>
      <sheetData sheetId="11142" refreshError="1"/>
      <sheetData sheetId="11143" refreshError="1"/>
      <sheetData sheetId="11144" refreshError="1"/>
      <sheetData sheetId="11145" refreshError="1"/>
      <sheetData sheetId="11146" refreshError="1"/>
      <sheetData sheetId="11147" refreshError="1"/>
      <sheetData sheetId="11148" refreshError="1"/>
      <sheetData sheetId="11149" refreshError="1"/>
      <sheetData sheetId="11150" refreshError="1"/>
      <sheetData sheetId="11151" refreshError="1"/>
      <sheetData sheetId="11152" refreshError="1"/>
      <sheetData sheetId="11153" refreshError="1"/>
      <sheetData sheetId="11154" refreshError="1"/>
      <sheetData sheetId="11155" refreshError="1"/>
      <sheetData sheetId="11156" refreshError="1"/>
      <sheetData sheetId="11157" refreshError="1"/>
      <sheetData sheetId="11158" refreshError="1"/>
      <sheetData sheetId="11159" refreshError="1"/>
      <sheetData sheetId="11160" refreshError="1"/>
      <sheetData sheetId="11161" refreshError="1"/>
      <sheetData sheetId="11162" refreshError="1"/>
      <sheetData sheetId="11163" refreshError="1"/>
      <sheetData sheetId="11164" refreshError="1"/>
      <sheetData sheetId="11165" refreshError="1"/>
      <sheetData sheetId="11166" refreshError="1"/>
      <sheetData sheetId="11167" refreshError="1"/>
      <sheetData sheetId="11168" refreshError="1"/>
      <sheetData sheetId="11169" refreshError="1"/>
      <sheetData sheetId="11170" refreshError="1"/>
      <sheetData sheetId="11171" refreshError="1"/>
      <sheetData sheetId="11172" refreshError="1"/>
      <sheetData sheetId="11173" refreshError="1"/>
      <sheetData sheetId="11174" refreshError="1"/>
      <sheetData sheetId="11175" refreshError="1"/>
      <sheetData sheetId="11176" refreshError="1"/>
      <sheetData sheetId="11177" refreshError="1"/>
      <sheetData sheetId="11178" refreshError="1"/>
      <sheetData sheetId="11179" refreshError="1"/>
      <sheetData sheetId="11180" refreshError="1"/>
      <sheetData sheetId="11181" refreshError="1"/>
      <sheetData sheetId="11182" refreshError="1"/>
      <sheetData sheetId="11183" refreshError="1"/>
      <sheetData sheetId="11184" refreshError="1"/>
      <sheetData sheetId="11185" refreshError="1"/>
      <sheetData sheetId="11186" refreshError="1"/>
      <sheetData sheetId="11187" refreshError="1"/>
      <sheetData sheetId="11188" refreshError="1"/>
      <sheetData sheetId="11189" refreshError="1"/>
      <sheetData sheetId="11190" refreshError="1"/>
      <sheetData sheetId="11191" refreshError="1"/>
      <sheetData sheetId="11192" refreshError="1"/>
      <sheetData sheetId="11193" refreshError="1"/>
      <sheetData sheetId="11194" refreshError="1"/>
      <sheetData sheetId="11195" refreshError="1"/>
      <sheetData sheetId="11196" refreshError="1"/>
      <sheetData sheetId="11197" refreshError="1"/>
      <sheetData sheetId="11198" refreshError="1"/>
      <sheetData sheetId="11199" refreshError="1"/>
      <sheetData sheetId="11200" refreshError="1"/>
      <sheetData sheetId="11201" refreshError="1"/>
      <sheetData sheetId="11202" refreshError="1"/>
      <sheetData sheetId="11203" refreshError="1"/>
      <sheetData sheetId="11204" refreshError="1"/>
      <sheetData sheetId="11205" refreshError="1"/>
      <sheetData sheetId="11206" refreshError="1"/>
      <sheetData sheetId="11207" refreshError="1"/>
      <sheetData sheetId="11208" refreshError="1"/>
      <sheetData sheetId="11209" refreshError="1"/>
      <sheetData sheetId="11210" refreshError="1"/>
      <sheetData sheetId="11211" refreshError="1"/>
      <sheetData sheetId="11212" refreshError="1"/>
      <sheetData sheetId="11213" refreshError="1"/>
      <sheetData sheetId="11214" refreshError="1"/>
      <sheetData sheetId="11215" refreshError="1"/>
      <sheetData sheetId="11216" refreshError="1"/>
      <sheetData sheetId="11217" refreshError="1"/>
      <sheetData sheetId="11218" refreshError="1"/>
      <sheetData sheetId="11219" refreshError="1"/>
      <sheetData sheetId="11220" refreshError="1"/>
      <sheetData sheetId="11221" refreshError="1"/>
      <sheetData sheetId="11222" refreshError="1"/>
      <sheetData sheetId="11223" refreshError="1"/>
      <sheetData sheetId="11224" refreshError="1"/>
      <sheetData sheetId="11225" refreshError="1"/>
      <sheetData sheetId="11226" refreshError="1"/>
      <sheetData sheetId="11227" refreshError="1"/>
      <sheetData sheetId="11228" refreshError="1"/>
      <sheetData sheetId="11229" refreshError="1"/>
      <sheetData sheetId="11230" refreshError="1"/>
      <sheetData sheetId="11231" refreshError="1"/>
      <sheetData sheetId="11232" refreshError="1"/>
      <sheetData sheetId="11233" refreshError="1"/>
      <sheetData sheetId="11234" refreshError="1"/>
      <sheetData sheetId="11235" refreshError="1"/>
      <sheetData sheetId="11236" refreshError="1"/>
      <sheetData sheetId="11237" refreshError="1"/>
      <sheetData sheetId="11238" refreshError="1"/>
      <sheetData sheetId="11239" refreshError="1"/>
      <sheetData sheetId="11240" refreshError="1"/>
      <sheetData sheetId="11241" refreshError="1"/>
      <sheetData sheetId="11242" refreshError="1"/>
      <sheetData sheetId="11243" refreshError="1"/>
      <sheetData sheetId="11244" refreshError="1"/>
      <sheetData sheetId="11245" refreshError="1"/>
      <sheetData sheetId="11246" refreshError="1"/>
      <sheetData sheetId="11247" refreshError="1"/>
      <sheetData sheetId="11248" refreshError="1"/>
      <sheetData sheetId="11249" refreshError="1"/>
      <sheetData sheetId="11250" refreshError="1"/>
      <sheetData sheetId="11251" refreshError="1"/>
      <sheetData sheetId="11252" refreshError="1"/>
      <sheetData sheetId="11253" refreshError="1"/>
      <sheetData sheetId="11254" refreshError="1"/>
      <sheetData sheetId="11255" refreshError="1"/>
      <sheetData sheetId="11256" refreshError="1"/>
      <sheetData sheetId="11257" refreshError="1"/>
      <sheetData sheetId="11258" refreshError="1"/>
      <sheetData sheetId="11259" refreshError="1"/>
      <sheetData sheetId="11260" refreshError="1"/>
      <sheetData sheetId="11261" refreshError="1"/>
      <sheetData sheetId="11262" refreshError="1"/>
      <sheetData sheetId="11263" refreshError="1"/>
      <sheetData sheetId="11264" refreshError="1"/>
      <sheetData sheetId="11265" refreshError="1"/>
      <sheetData sheetId="11266" refreshError="1"/>
      <sheetData sheetId="11267" refreshError="1"/>
      <sheetData sheetId="11268" refreshError="1"/>
      <sheetData sheetId="11269" refreshError="1"/>
      <sheetData sheetId="11270" refreshError="1"/>
      <sheetData sheetId="11271" refreshError="1"/>
      <sheetData sheetId="11272" refreshError="1"/>
      <sheetData sheetId="11273" refreshError="1"/>
      <sheetData sheetId="11274" refreshError="1"/>
      <sheetData sheetId="11275" refreshError="1"/>
      <sheetData sheetId="11276" refreshError="1"/>
      <sheetData sheetId="11277" refreshError="1"/>
      <sheetData sheetId="11278" refreshError="1"/>
      <sheetData sheetId="11279" refreshError="1"/>
      <sheetData sheetId="11280" refreshError="1"/>
      <sheetData sheetId="11281" refreshError="1"/>
      <sheetData sheetId="11282" refreshError="1"/>
      <sheetData sheetId="11283" refreshError="1"/>
      <sheetData sheetId="11284" refreshError="1"/>
      <sheetData sheetId="11285" refreshError="1"/>
      <sheetData sheetId="11286" refreshError="1"/>
      <sheetData sheetId="11287" refreshError="1"/>
      <sheetData sheetId="11288" refreshError="1"/>
      <sheetData sheetId="11289" refreshError="1"/>
      <sheetData sheetId="11290" refreshError="1"/>
      <sheetData sheetId="11291" refreshError="1"/>
      <sheetData sheetId="11292" refreshError="1"/>
      <sheetData sheetId="11293" refreshError="1"/>
      <sheetData sheetId="11294" refreshError="1"/>
      <sheetData sheetId="11295" refreshError="1"/>
      <sheetData sheetId="11296" refreshError="1"/>
      <sheetData sheetId="11297" refreshError="1"/>
      <sheetData sheetId="11298" refreshError="1"/>
      <sheetData sheetId="11299" refreshError="1"/>
      <sheetData sheetId="11300" refreshError="1"/>
      <sheetData sheetId="11301" refreshError="1"/>
      <sheetData sheetId="11302" refreshError="1"/>
      <sheetData sheetId="11303" refreshError="1"/>
      <sheetData sheetId="11304" refreshError="1"/>
      <sheetData sheetId="11305" refreshError="1"/>
      <sheetData sheetId="11306" refreshError="1"/>
      <sheetData sheetId="11307" refreshError="1"/>
      <sheetData sheetId="11308" refreshError="1"/>
      <sheetData sheetId="11309" refreshError="1"/>
      <sheetData sheetId="11310" refreshError="1"/>
      <sheetData sheetId="11311" refreshError="1"/>
      <sheetData sheetId="11312" refreshError="1"/>
      <sheetData sheetId="11313" refreshError="1"/>
      <sheetData sheetId="11314" refreshError="1"/>
      <sheetData sheetId="11315" refreshError="1"/>
      <sheetData sheetId="11316" refreshError="1"/>
      <sheetData sheetId="11317" refreshError="1"/>
      <sheetData sheetId="11318" refreshError="1"/>
      <sheetData sheetId="11319" refreshError="1"/>
      <sheetData sheetId="11320" refreshError="1"/>
      <sheetData sheetId="11321" refreshError="1"/>
      <sheetData sheetId="11322" refreshError="1"/>
      <sheetData sheetId="11323" refreshError="1"/>
      <sheetData sheetId="11324" refreshError="1"/>
      <sheetData sheetId="11325" refreshError="1"/>
      <sheetData sheetId="11326" refreshError="1"/>
      <sheetData sheetId="11327" refreshError="1"/>
      <sheetData sheetId="11328" refreshError="1"/>
      <sheetData sheetId="11329" refreshError="1"/>
      <sheetData sheetId="11330" refreshError="1"/>
      <sheetData sheetId="11331" refreshError="1"/>
      <sheetData sheetId="11332" refreshError="1"/>
      <sheetData sheetId="11333" refreshError="1"/>
      <sheetData sheetId="11334" refreshError="1"/>
      <sheetData sheetId="11335" refreshError="1"/>
      <sheetData sheetId="11336" refreshError="1"/>
      <sheetData sheetId="11337" refreshError="1"/>
      <sheetData sheetId="11338" refreshError="1"/>
      <sheetData sheetId="11339" refreshError="1"/>
      <sheetData sheetId="11340" refreshError="1"/>
      <sheetData sheetId="11341" refreshError="1"/>
      <sheetData sheetId="11342" refreshError="1"/>
      <sheetData sheetId="11343" refreshError="1"/>
      <sheetData sheetId="11344" refreshError="1"/>
      <sheetData sheetId="11345" refreshError="1"/>
      <sheetData sheetId="11346" refreshError="1"/>
      <sheetData sheetId="11347" refreshError="1"/>
      <sheetData sheetId="11348" refreshError="1"/>
      <sheetData sheetId="11349" refreshError="1"/>
      <sheetData sheetId="11350" refreshError="1"/>
      <sheetData sheetId="11351" refreshError="1"/>
      <sheetData sheetId="11352" refreshError="1"/>
      <sheetData sheetId="11353" refreshError="1"/>
      <sheetData sheetId="11354" refreshError="1"/>
      <sheetData sheetId="11355" refreshError="1"/>
      <sheetData sheetId="11356" refreshError="1"/>
      <sheetData sheetId="11357" refreshError="1"/>
      <sheetData sheetId="11358" refreshError="1"/>
      <sheetData sheetId="11359" refreshError="1"/>
      <sheetData sheetId="11360" refreshError="1"/>
      <sheetData sheetId="11361" refreshError="1"/>
      <sheetData sheetId="11362" refreshError="1"/>
      <sheetData sheetId="11363" refreshError="1"/>
      <sheetData sheetId="11364" refreshError="1"/>
      <sheetData sheetId="11365" refreshError="1"/>
      <sheetData sheetId="11366" refreshError="1"/>
      <sheetData sheetId="11367" refreshError="1"/>
      <sheetData sheetId="11368" refreshError="1"/>
      <sheetData sheetId="11369" refreshError="1"/>
      <sheetData sheetId="11370" refreshError="1"/>
      <sheetData sheetId="11371" refreshError="1"/>
      <sheetData sheetId="11372" refreshError="1"/>
      <sheetData sheetId="11373" refreshError="1"/>
      <sheetData sheetId="11374" refreshError="1"/>
      <sheetData sheetId="11375" refreshError="1"/>
      <sheetData sheetId="11376" refreshError="1"/>
      <sheetData sheetId="11377" refreshError="1"/>
      <sheetData sheetId="11378" refreshError="1"/>
      <sheetData sheetId="11379" refreshError="1"/>
      <sheetData sheetId="11380" refreshError="1"/>
      <sheetData sheetId="11381" refreshError="1"/>
      <sheetData sheetId="11382" refreshError="1"/>
      <sheetData sheetId="11383" refreshError="1"/>
      <sheetData sheetId="11384" refreshError="1"/>
      <sheetData sheetId="11385" refreshError="1"/>
      <sheetData sheetId="11386" refreshError="1"/>
      <sheetData sheetId="11387" refreshError="1"/>
      <sheetData sheetId="11388" refreshError="1"/>
      <sheetData sheetId="11389" refreshError="1"/>
      <sheetData sheetId="11390" refreshError="1"/>
      <sheetData sheetId="11391" refreshError="1"/>
      <sheetData sheetId="11392" refreshError="1"/>
      <sheetData sheetId="11393" refreshError="1"/>
      <sheetData sheetId="11394" refreshError="1"/>
      <sheetData sheetId="11395" refreshError="1"/>
      <sheetData sheetId="11396" refreshError="1"/>
      <sheetData sheetId="11397" refreshError="1"/>
      <sheetData sheetId="11398" refreshError="1"/>
      <sheetData sheetId="11399" refreshError="1"/>
      <sheetData sheetId="11400" refreshError="1"/>
      <sheetData sheetId="11401" refreshError="1"/>
      <sheetData sheetId="11402" refreshError="1"/>
      <sheetData sheetId="11403" refreshError="1"/>
      <sheetData sheetId="11404" refreshError="1"/>
      <sheetData sheetId="11405" refreshError="1"/>
      <sheetData sheetId="11406" refreshError="1"/>
      <sheetData sheetId="11407" refreshError="1"/>
      <sheetData sheetId="11408" refreshError="1"/>
      <sheetData sheetId="11409" refreshError="1"/>
      <sheetData sheetId="11410" refreshError="1"/>
      <sheetData sheetId="11411" refreshError="1"/>
      <sheetData sheetId="11412" refreshError="1"/>
      <sheetData sheetId="11413" refreshError="1"/>
      <sheetData sheetId="11414" refreshError="1"/>
      <sheetData sheetId="11415" refreshError="1"/>
      <sheetData sheetId="11416" refreshError="1"/>
      <sheetData sheetId="11417" refreshError="1"/>
      <sheetData sheetId="11418" refreshError="1"/>
      <sheetData sheetId="11419" refreshError="1"/>
      <sheetData sheetId="11420" refreshError="1"/>
      <sheetData sheetId="11421" refreshError="1"/>
      <sheetData sheetId="11422" refreshError="1"/>
      <sheetData sheetId="11423" refreshError="1"/>
      <sheetData sheetId="11424" refreshError="1"/>
      <sheetData sheetId="11425" refreshError="1"/>
      <sheetData sheetId="11426" refreshError="1"/>
      <sheetData sheetId="11427" refreshError="1"/>
      <sheetData sheetId="11428" refreshError="1"/>
      <sheetData sheetId="11429" refreshError="1"/>
      <sheetData sheetId="11430" refreshError="1"/>
      <sheetData sheetId="11431" refreshError="1"/>
      <sheetData sheetId="11432" refreshError="1"/>
      <sheetData sheetId="11433" refreshError="1"/>
      <sheetData sheetId="11434" refreshError="1"/>
      <sheetData sheetId="11435" refreshError="1"/>
      <sheetData sheetId="11436" refreshError="1"/>
      <sheetData sheetId="11437" refreshError="1"/>
      <sheetData sheetId="11438" refreshError="1"/>
      <sheetData sheetId="11439" refreshError="1"/>
      <sheetData sheetId="11440" refreshError="1"/>
      <sheetData sheetId="11441" refreshError="1"/>
      <sheetData sheetId="11442" refreshError="1"/>
      <sheetData sheetId="11443" refreshError="1"/>
      <sheetData sheetId="11444" refreshError="1"/>
      <sheetData sheetId="11445" refreshError="1"/>
      <sheetData sheetId="11446" refreshError="1"/>
      <sheetData sheetId="11447" refreshError="1"/>
      <sheetData sheetId="11448" refreshError="1"/>
      <sheetData sheetId="11449" refreshError="1"/>
      <sheetData sheetId="11450" refreshError="1"/>
      <sheetData sheetId="11451" refreshError="1"/>
      <sheetData sheetId="11452" refreshError="1"/>
      <sheetData sheetId="11453" refreshError="1"/>
      <sheetData sheetId="11454" refreshError="1"/>
      <sheetData sheetId="11455" refreshError="1"/>
      <sheetData sheetId="11456" refreshError="1"/>
      <sheetData sheetId="11457" refreshError="1"/>
      <sheetData sheetId="11458" refreshError="1"/>
      <sheetData sheetId="11459" refreshError="1"/>
      <sheetData sheetId="11460" refreshError="1"/>
      <sheetData sheetId="11461" refreshError="1"/>
      <sheetData sheetId="11462" refreshError="1"/>
      <sheetData sheetId="11463" refreshError="1"/>
      <sheetData sheetId="11464" refreshError="1"/>
      <sheetData sheetId="11465" refreshError="1"/>
      <sheetData sheetId="11466" refreshError="1"/>
      <sheetData sheetId="11467" refreshError="1"/>
      <sheetData sheetId="11468" refreshError="1"/>
      <sheetData sheetId="11469" refreshError="1"/>
      <sheetData sheetId="11470" refreshError="1"/>
      <sheetData sheetId="11471" refreshError="1"/>
      <sheetData sheetId="11472" refreshError="1"/>
      <sheetData sheetId="11473" refreshError="1"/>
      <sheetData sheetId="11474" refreshError="1"/>
      <sheetData sheetId="11475" refreshError="1"/>
      <sheetData sheetId="11476" refreshError="1"/>
      <sheetData sheetId="11477" refreshError="1"/>
      <sheetData sheetId="11478" refreshError="1"/>
      <sheetData sheetId="11479" refreshError="1"/>
      <sheetData sheetId="11480" refreshError="1"/>
      <sheetData sheetId="11481" refreshError="1"/>
      <sheetData sheetId="11482" refreshError="1"/>
      <sheetData sheetId="11483" refreshError="1"/>
      <sheetData sheetId="11484" refreshError="1"/>
      <sheetData sheetId="11485" refreshError="1"/>
      <sheetData sheetId="11486" refreshError="1"/>
      <sheetData sheetId="11487" refreshError="1"/>
      <sheetData sheetId="11488" refreshError="1"/>
      <sheetData sheetId="11489" refreshError="1"/>
      <sheetData sheetId="11490" refreshError="1"/>
      <sheetData sheetId="11491" refreshError="1"/>
      <sheetData sheetId="11492" refreshError="1"/>
      <sheetData sheetId="11493" refreshError="1"/>
      <sheetData sheetId="11494" refreshError="1"/>
      <sheetData sheetId="11495" refreshError="1"/>
      <sheetData sheetId="11496" refreshError="1"/>
      <sheetData sheetId="11497" refreshError="1"/>
      <sheetData sheetId="11498" refreshError="1"/>
      <sheetData sheetId="11499" refreshError="1"/>
      <sheetData sheetId="11500" refreshError="1"/>
      <sheetData sheetId="11501" refreshError="1"/>
      <sheetData sheetId="11502" refreshError="1"/>
      <sheetData sheetId="11503" refreshError="1"/>
      <sheetData sheetId="11504" refreshError="1"/>
      <sheetData sheetId="11505" refreshError="1"/>
      <sheetData sheetId="11506" refreshError="1"/>
      <sheetData sheetId="11507" refreshError="1"/>
      <sheetData sheetId="11508" refreshError="1"/>
      <sheetData sheetId="11509" refreshError="1"/>
      <sheetData sheetId="11510" refreshError="1"/>
      <sheetData sheetId="11511" refreshError="1"/>
      <sheetData sheetId="11512" refreshError="1"/>
      <sheetData sheetId="11513" refreshError="1"/>
      <sheetData sheetId="11514" refreshError="1"/>
      <sheetData sheetId="11515" refreshError="1"/>
      <sheetData sheetId="11516" refreshError="1"/>
      <sheetData sheetId="11517" refreshError="1"/>
      <sheetData sheetId="11518" refreshError="1"/>
      <sheetData sheetId="11519" refreshError="1"/>
      <sheetData sheetId="11520" refreshError="1"/>
      <sheetData sheetId="11521" refreshError="1"/>
      <sheetData sheetId="11522" refreshError="1"/>
      <sheetData sheetId="11523" refreshError="1"/>
      <sheetData sheetId="11524" refreshError="1"/>
      <sheetData sheetId="11525" refreshError="1"/>
      <sheetData sheetId="11526" refreshError="1"/>
      <sheetData sheetId="11527" refreshError="1"/>
      <sheetData sheetId="11528" refreshError="1"/>
      <sheetData sheetId="11529" refreshError="1"/>
      <sheetData sheetId="11530" refreshError="1"/>
      <sheetData sheetId="11531" refreshError="1"/>
      <sheetData sheetId="11532" refreshError="1"/>
      <sheetData sheetId="11533" refreshError="1"/>
      <sheetData sheetId="11534" refreshError="1"/>
      <sheetData sheetId="11535" refreshError="1"/>
      <sheetData sheetId="11536" refreshError="1"/>
      <sheetData sheetId="11537" refreshError="1"/>
      <sheetData sheetId="11538" refreshError="1"/>
      <sheetData sheetId="11539" refreshError="1"/>
      <sheetData sheetId="11540" refreshError="1"/>
      <sheetData sheetId="11541" refreshError="1"/>
      <sheetData sheetId="11542" refreshError="1"/>
      <sheetData sheetId="11543" refreshError="1"/>
      <sheetData sheetId="11544" refreshError="1"/>
      <sheetData sheetId="11545" refreshError="1"/>
      <sheetData sheetId="11546" refreshError="1"/>
      <sheetData sheetId="11547" refreshError="1"/>
      <sheetData sheetId="11548" refreshError="1"/>
      <sheetData sheetId="11549" refreshError="1"/>
      <sheetData sheetId="11550" refreshError="1"/>
      <sheetData sheetId="11551" refreshError="1"/>
      <sheetData sheetId="11552" refreshError="1"/>
      <sheetData sheetId="11553" refreshError="1"/>
      <sheetData sheetId="11554" refreshError="1"/>
      <sheetData sheetId="11555" refreshError="1"/>
      <sheetData sheetId="11556" refreshError="1"/>
      <sheetData sheetId="11557" refreshError="1"/>
      <sheetData sheetId="11558" refreshError="1"/>
      <sheetData sheetId="11559" refreshError="1"/>
      <sheetData sheetId="11560" refreshError="1"/>
      <sheetData sheetId="11561" refreshError="1"/>
      <sheetData sheetId="11562" refreshError="1"/>
      <sheetData sheetId="11563" refreshError="1"/>
      <sheetData sheetId="11564" refreshError="1"/>
      <sheetData sheetId="11565" refreshError="1"/>
      <sheetData sheetId="11566" refreshError="1"/>
      <sheetData sheetId="11567" refreshError="1"/>
      <sheetData sheetId="11568" refreshError="1"/>
      <sheetData sheetId="11569" refreshError="1"/>
      <sheetData sheetId="11570" refreshError="1"/>
      <sheetData sheetId="11571" refreshError="1"/>
      <sheetData sheetId="11572" refreshError="1"/>
      <sheetData sheetId="11573" refreshError="1"/>
      <sheetData sheetId="11574" refreshError="1"/>
      <sheetData sheetId="11575" refreshError="1"/>
      <sheetData sheetId="11576" refreshError="1"/>
      <sheetData sheetId="11577" refreshError="1"/>
      <sheetData sheetId="11578" refreshError="1"/>
      <sheetData sheetId="11579" refreshError="1"/>
      <sheetData sheetId="11580" refreshError="1"/>
      <sheetData sheetId="11581" refreshError="1"/>
      <sheetData sheetId="11582" refreshError="1"/>
      <sheetData sheetId="11583" refreshError="1"/>
      <sheetData sheetId="11584" refreshError="1"/>
      <sheetData sheetId="11585" refreshError="1"/>
      <sheetData sheetId="11586" refreshError="1"/>
      <sheetData sheetId="11587" refreshError="1"/>
      <sheetData sheetId="11588" refreshError="1"/>
      <sheetData sheetId="11589" refreshError="1"/>
      <sheetData sheetId="11590" refreshError="1"/>
      <sheetData sheetId="11591" refreshError="1"/>
      <sheetData sheetId="11592" refreshError="1"/>
      <sheetData sheetId="11593" refreshError="1"/>
      <sheetData sheetId="11594" refreshError="1"/>
      <sheetData sheetId="11595" refreshError="1"/>
      <sheetData sheetId="11596" refreshError="1"/>
      <sheetData sheetId="11597" refreshError="1"/>
      <sheetData sheetId="11598" refreshError="1"/>
      <sheetData sheetId="11599" refreshError="1"/>
      <sheetData sheetId="11600" refreshError="1"/>
      <sheetData sheetId="11601" refreshError="1"/>
      <sheetData sheetId="11602" refreshError="1"/>
      <sheetData sheetId="11603" refreshError="1"/>
      <sheetData sheetId="11604" refreshError="1"/>
      <sheetData sheetId="11605" refreshError="1"/>
      <sheetData sheetId="11606" refreshError="1"/>
      <sheetData sheetId="11607" refreshError="1"/>
      <sheetData sheetId="11608" refreshError="1"/>
      <sheetData sheetId="11609" refreshError="1"/>
      <sheetData sheetId="11610" refreshError="1"/>
      <sheetData sheetId="11611" refreshError="1"/>
      <sheetData sheetId="11612" refreshError="1"/>
      <sheetData sheetId="11613" refreshError="1"/>
      <sheetData sheetId="11614" refreshError="1"/>
      <sheetData sheetId="11615" refreshError="1"/>
      <sheetData sheetId="11616" refreshError="1"/>
      <sheetData sheetId="11617" refreshError="1"/>
      <sheetData sheetId="11618" refreshError="1"/>
      <sheetData sheetId="11619" refreshError="1"/>
      <sheetData sheetId="11620" refreshError="1"/>
      <sheetData sheetId="11621" refreshError="1"/>
      <sheetData sheetId="11622" refreshError="1"/>
      <sheetData sheetId="11623" refreshError="1"/>
      <sheetData sheetId="11624" refreshError="1"/>
      <sheetData sheetId="11625" refreshError="1"/>
      <sheetData sheetId="11626" refreshError="1"/>
      <sheetData sheetId="11627" refreshError="1"/>
      <sheetData sheetId="11628" refreshError="1"/>
      <sheetData sheetId="11629" refreshError="1"/>
      <sheetData sheetId="11630" refreshError="1"/>
      <sheetData sheetId="11631" refreshError="1"/>
      <sheetData sheetId="11632" refreshError="1"/>
      <sheetData sheetId="11633" refreshError="1"/>
      <sheetData sheetId="11634" refreshError="1"/>
      <sheetData sheetId="11635" refreshError="1"/>
      <sheetData sheetId="11636" refreshError="1"/>
      <sheetData sheetId="11637" refreshError="1"/>
      <sheetData sheetId="11638" refreshError="1"/>
      <sheetData sheetId="11639" refreshError="1"/>
      <sheetData sheetId="11640" refreshError="1"/>
      <sheetData sheetId="11641" refreshError="1"/>
      <sheetData sheetId="11642" refreshError="1"/>
      <sheetData sheetId="11643" refreshError="1"/>
      <sheetData sheetId="11644" refreshError="1"/>
      <sheetData sheetId="11645" refreshError="1"/>
      <sheetData sheetId="11646" refreshError="1"/>
      <sheetData sheetId="11647" refreshError="1"/>
      <sheetData sheetId="11648" refreshError="1"/>
      <sheetData sheetId="11649" refreshError="1"/>
      <sheetData sheetId="11650" refreshError="1"/>
      <sheetData sheetId="11651" refreshError="1"/>
      <sheetData sheetId="11652" refreshError="1"/>
      <sheetData sheetId="11653" refreshError="1"/>
      <sheetData sheetId="11654" refreshError="1"/>
      <sheetData sheetId="11655" refreshError="1"/>
      <sheetData sheetId="11656" refreshError="1"/>
      <sheetData sheetId="11657" refreshError="1"/>
      <sheetData sheetId="11658" refreshError="1"/>
      <sheetData sheetId="11659" refreshError="1"/>
      <sheetData sheetId="11660" refreshError="1"/>
      <sheetData sheetId="11661" refreshError="1"/>
      <sheetData sheetId="11662" refreshError="1"/>
      <sheetData sheetId="11663" refreshError="1"/>
      <sheetData sheetId="11664" refreshError="1"/>
      <sheetData sheetId="11665" refreshError="1"/>
      <sheetData sheetId="11666" refreshError="1"/>
      <sheetData sheetId="11667" refreshError="1"/>
      <sheetData sheetId="11668" refreshError="1"/>
      <sheetData sheetId="11669" refreshError="1"/>
      <sheetData sheetId="11670" refreshError="1"/>
      <sheetData sheetId="11671" refreshError="1"/>
      <sheetData sheetId="11672" refreshError="1"/>
      <sheetData sheetId="11673" refreshError="1"/>
      <sheetData sheetId="11674" refreshError="1"/>
      <sheetData sheetId="11675" refreshError="1"/>
      <sheetData sheetId="11676" refreshError="1"/>
      <sheetData sheetId="11677" refreshError="1"/>
      <sheetData sheetId="11678" refreshError="1"/>
      <sheetData sheetId="11679" refreshError="1"/>
      <sheetData sheetId="11680" refreshError="1"/>
      <sheetData sheetId="11681" refreshError="1"/>
      <sheetData sheetId="11682" refreshError="1"/>
      <sheetData sheetId="11683" refreshError="1"/>
      <sheetData sheetId="11684" refreshError="1"/>
      <sheetData sheetId="11685" refreshError="1"/>
      <sheetData sheetId="11686" refreshError="1"/>
      <sheetData sheetId="11687" refreshError="1"/>
      <sheetData sheetId="11688" refreshError="1"/>
      <sheetData sheetId="11689" refreshError="1"/>
      <sheetData sheetId="11690" refreshError="1"/>
      <sheetData sheetId="11691" refreshError="1"/>
      <sheetData sheetId="11692" refreshError="1"/>
      <sheetData sheetId="11693" refreshError="1"/>
      <sheetData sheetId="11694" refreshError="1"/>
      <sheetData sheetId="11695" refreshError="1"/>
      <sheetData sheetId="11696" refreshError="1"/>
      <sheetData sheetId="11697" refreshError="1"/>
      <sheetData sheetId="11698" refreshError="1"/>
      <sheetData sheetId="11699" refreshError="1"/>
      <sheetData sheetId="11700" refreshError="1"/>
      <sheetData sheetId="11701" refreshError="1"/>
      <sheetData sheetId="11702" refreshError="1"/>
      <sheetData sheetId="11703" refreshError="1"/>
      <sheetData sheetId="11704" refreshError="1"/>
      <sheetData sheetId="11705" refreshError="1"/>
      <sheetData sheetId="11706" refreshError="1"/>
      <sheetData sheetId="11707" refreshError="1"/>
      <sheetData sheetId="11708" refreshError="1"/>
      <sheetData sheetId="11709" refreshError="1"/>
      <sheetData sheetId="11710" refreshError="1"/>
      <sheetData sheetId="11711" refreshError="1"/>
      <sheetData sheetId="11712" refreshError="1"/>
      <sheetData sheetId="11713" refreshError="1"/>
      <sheetData sheetId="11714" refreshError="1"/>
      <sheetData sheetId="11715" refreshError="1"/>
      <sheetData sheetId="11716" refreshError="1"/>
      <sheetData sheetId="11717" refreshError="1"/>
      <sheetData sheetId="11718" refreshError="1"/>
      <sheetData sheetId="11719" refreshError="1"/>
      <sheetData sheetId="11720" refreshError="1"/>
      <sheetData sheetId="11721" refreshError="1"/>
      <sheetData sheetId="11722" refreshError="1"/>
      <sheetData sheetId="11723" refreshError="1"/>
      <sheetData sheetId="11724" refreshError="1"/>
      <sheetData sheetId="11725" refreshError="1"/>
      <sheetData sheetId="11726" refreshError="1"/>
      <sheetData sheetId="11727" refreshError="1"/>
      <sheetData sheetId="11728" refreshError="1"/>
      <sheetData sheetId="11729" refreshError="1"/>
      <sheetData sheetId="11730" refreshError="1"/>
      <sheetData sheetId="11731" refreshError="1"/>
      <sheetData sheetId="11732" refreshError="1"/>
      <sheetData sheetId="11733" refreshError="1"/>
      <sheetData sheetId="11734" refreshError="1"/>
      <sheetData sheetId="11735" refreshError="1"/>
      <sheetData sheetId="11736" refreshError="1"/>
      <sheetData sheetId="11737" refreshError="1"/>
      <sheetData sheetId="11738" refreshError="1"/>
      <sheetData sheetId="11739" refreshError="1"/>
      <sheetData sheetId="11740" refreshError="1"/>
      <sheetData sheetId="11741" refreshError="1"/>
      <sheetData sheetId="11742" refreshError="1"/>
      <sheetData sheetId="11743" refreshError="1"/>
      <sheetData sheetId="11744" refreshError="1"/>
      <sheetData sheetId="11745" refreshError="1"/>
      <sheetData sheetId="11746" refreshError="1"/>
      <sheetData sheetId="11747" refreshError="1"/>
      <sheetData sheetId="11748" refreshError="1"/>
      <sheetData sheetId="11749" refreshError="1"/>
      <sheetData sheetId="11750" refreshError="1"/>
      <sheetData sheetId="11751" refreshError="1"/>
      <sheetData sheetId="11752" refreshError="1"/>
      <sheetData sheetId="11753" refreshError="1"/>
      <sheetData sheetId="11754" refreshError="1"/>
      <sheetData sheetId="11755" refreshError="1"/>
      <sheetData sheetId="11756" refreshError="1"/>
      <sheetData sheetId="11757" refreshError="1"/>
      <sheetData sheetId="11758" refreshError="1"/>
      <sheetData sheetId="11759" refreshError="1"/>
      <sheetData sheetId="11760" refreshError="1"/>
      <sheetData sheetId="11761" refreshError="1"/>
      <sheetData sheetId="11762" refreshError="1"/>
      <sheetData sheetId="11763" refreshError="1"/>
      <sheetData sheetId="11764" refreshError="1"/>
      <sheetData sheetId="11765" refreshError="1"/>
      <sheetData sheetId="11766" refreshError="1"/>
      <sheetData sheetId="11767" refreshError="1"/>
      <sheetData sheetId="11768" refreshError="1"/>
      <sheetData sheetId="11769" refreshError="1"/>
      <sheetData sheetId="11770" refreshError="1"/>
      <sheetData sheetId="11771" refreshError="1"/>
      <sheetData sheetId="11772" refreshError="1"/>
      <sheetData sheetId="11773" refreshError="1"/>
      <sheetData sheetId="11774" refreshError="1"/>
      <sheetData sheetId="11775" refreshError="1"/>
      <sheetData sheetId="11776" refreshError="1"/>
      <sheetData sheetId="11777" refreshError="1"/>
      <sheetData sheetId="11778" refreshError="1"/>
      <sheetData sheetId="11779" refreshError="1"/>
      <sheetData sheetId="11780" refreshError="1"/>
      <sheetData sheetId="11781" refreshError="1"/>
      <sheetData sheetId="11782" refreshError="1"/>
      <sheetData sheetId="11783" refreshError="1"/>
      <sheetData sheetId="11784" refreshError="1"/>
      <sheetData sheetId="11785" refreshError="1"/>
      <sheetData sheetId="11786" refreshError="1"/>
      <sheetData sheetId="11787" refreshError="1"/>
      <sheetData sheetId="11788" refreshError="1"/>
      <sheetData sheetId="11789" refreshError="1"/>
      <sheetData sheetId="11790" refreshError="1"/>
      <sheetData sheetId="11791" refreshError="1"/>
      <sheetData sheetId="11792" refreshError="1"/>
      <sheetData sheetId="11793" refreshError="1"/>
      <sheetData sheetId="11794" refreshError="1"/>
      <sheetData sheetId="11795" refreshError="1"/>
      <sheetData sheetId="11796" refreshError="1"/>
      <sheetData sheetId="11797" refreshError="1"/>
      <sheetData sheetId="11798" refreshError="1"/>
      <sheetData sheetId="11799" refreshError="1"/>
      <sheetData sheetId="11800" refreshError="1"/>
      <sheetData sheetId="11801" refreshError="1"/>
      <sheetData sheetId="11802" refreshError="1"/>
      <sheetData sheetId="11803" refreshError="1"/>
      <sheetData sheetId="11804" refreshError="1"/>
      <sheetData sheetId="11805" refreshError="1"/>
      <sheetData sheetId="11806" refreshError="1"/>
      <sheetData sheetId="11807" refreshError="1"/>
      <sheetData sheetId="11808" refreshError="1"/>
      <sheetData sheetId="11809" refreshError="1"/>
      <sheetData sheetId="11810" refreshError="1"/>
      <sheetData sheetId="11811" refreshError="1"/>
      <sheetData sheetId="11812" refreshError="1"/>
      <sheetData sheetId="11813" refreshError="1"/>
      <sheetData sheetId="11814" refreshError="1"/>
      <sheetData sheetId="11815" refreshError="1"/>
      <sheetData sheetId="11816" refreshError="1"/>
      <sheetData sheetId="11817" refreshError="1"/>
      <sheetData sheetId="11818" refreshError="1"/>
      <sheetData sheetId="11819" refreshError="1"/>
      <sheetData sheetId="11820" refreshError="1"/>
      <sheetData sheetId="11821" refreshError="1"/>
      <sheetData sheetId="11822" refreshError="1"/>
      <sheetData sheetId="11823" refreshError="1"/>
      <sheetData sheetId="11824" refreshError="1"/>
      <sheetData sheetId="11825" refreshError="1"/>
      <sheetData sheetId="11826" refreshError="1"/>
      <sheetData sheetId="11827" refreshError="1"/>
      <sheetData sheetId="11828" refreshError="1"/>
      <sheetData sheetId="11829" refreshError="1"/>
      <sheetData sheetId="11830" refreshError="1"/>
      <sheetData sheetId="11831" refreshError="1"/>
      <sheetData sheetId="11832" refreshError="1"/>
      <sheetData sheetId="11833" refreshError="1"/>
      <sheetData sheetId="11834" refreshError="1"/>
      <sheetData sheetId="11835" refreshError="1"/>
      <sheetData sheetId="11836" refreshError="1"/>
      <sheetData sheetId="11837" refreshError="1"/>
      <sheetData sheetId="11838" refreshError="1"/>
      <sheetData sheetId="11839" refreshError="1"/>
      <sheetData sheetId="11840" refreshError="1"/>
      <sheetData sheetId="11841" refreshError="1"/>
      <sheetData sheetId="11842" refreshError="1"/>
      <sheetData sheetId="11843" refreshError="1"/>
      <sheetData sheetId="11844" refreshError="1"/>
      <sheetData sheetId="11845" refreshError="1"/>
      <sheetData sheetId="11846" refreshError="1"/>
      <sheetData sheetId="11847" refreshError="1"/>
      <sheetData sheetId="11848" refreshError="1"/>
      <sheetData sheetId="11849" refreshError="1"/>
      <sheetData sheetId="11850" refreshError="1"/>
      <sheetData sheetId="11851" refreshError="1"/>
      <sheetData sheetId="11852" refreshError="1"/>
      <sheetData sheetId="11853" refreshError="1"/>
      <sheetData sheetId="11854" refreshError="1"/>
      <sheetData sheetId="11855" refreshError="1"/>
      <sheetData sheetId="11856" refreshError="1"/>
      <sheetData sheetId="11857" refreshError="1"/>
      <sheetData sheetId="11858" refreshError="1"/>
      <sheetData sheetId="11859" refreshError="1"/>
      <sheetData sheetId="11860" refreshError="1"/>
      <sheetData sheetId="11861" refreshError="1"/>
      <sheetData sheetId="11862" refreshError="1"/>
      <sheetData sheetId="11863" refreshError="1"/>
      <sheetData sheetId="11864" refreshError="1"/>
      <sheetData sheetId="11865" refreshError="1"/>
      <sheetData sheetId="11866" refreshError="1"/>
      <sheetData sheetId="11867" refreshError="1"/>
      <sheetData sheetId="11868" refreshError="1"/>
      <sheetData sheetId="11869" refreshError="1"/>
      <sheetData sheetId="11870" refreshError="1"/>
      <sheetData sheetId="11871" refreshError="1"/>
      <sheetData sheetId="11872" refreshError="1"/>
      <sheetData sheetId="11873" refreshError="1"/>
      <sheetData sheetId="11874" refreshError="1"/>
      <sheetData sheetId="11875" refreshError="1"/>
      <sheetData sheetId="11876" refreshError="1"/>
      <sheetData sheetId="11877" refreshError="1"/>
      <sheetData sheetId="11878" refreshError="1"/>
      <sheetData sheetId="11879" refreshError="1"/>
      <sheetData sheetId="11880" refreshError="1"/>
      <sheetData sheetId="11881" refreshError="1"/>
      <sheetData sheetId="11882" refreshError="1"/>
      <sheetData sheetId="11883" refreshError="1"/>
      <sheetData sheetId="11884" refreshError="1"/>
      <sheetData sheetId="11885" refreshError="1"/>
      <sheetData sheetId="11886" refreshError="1"/>
      <sheetData sheetId="11887" refreshError="1"/>
      <sheetData sheetId="11888" refreshError="1"/>
      <sheetData sheetId="11889" refreshError="1"/>
      <sheetData sheetId="11890" refreshError="1"/>
      <sheetData sheetId="11891" refreshError="1"/>
      <sheetData sheetId="11892" refreshError="1"/>
      <sheetData sheetId="11893" refreshError="1"/>
      <sheetData sheetId="11894" refreshError="1"/>
      <sheetData sheetId="11895" refreshError="1"/>
      <sheetData sheetId="11896" refreshError="1"/>
      <sheetData sheetId="11897" refreshError="1"/>
      <sheetData sheetId="11898" refreshError="1"/>
      <sheetData sheetId="11899" refreshError="1"/>
      <sheetData sheetId="11900" refreshError="1"/>
      <sheetData sheetId="11901" refreshError="1"/>
      <sheetData sheetId="11902" refreshError="1"/>
      <sheetData sheetId="11903" refreshError="1"/>
      <sheetData sheetId="11904" refreshError="1"/>
      <sheetData sheetId="11905" refreshError="1"/>
      <sheetData sheetId="11906" refreshError="1"/>
      <sheetData sheetId="11907" refreshError="1"/>
      <sheetData sheetId="11908" refreshError="1"/>
      <sheetData sheetId="11909" refreshError="1"/>
      <sheetData sheetId="11910" refreshError="1"/>
      <sheetData sheetId="11911" refreshError="1"/>
      <sheetData sheetId="11912" refreshError="1"/>
      <sheetData sheetId="11913" refreshError="1"/>
      <sheetData sheetId="11914" refreshError="1"/>
      <sheetData sheetId="11915" refreshError="1"/>
      <sheetData sheetId="11916" refreshError="1"/>
      <sheetData sheetId="11917" refreshError="1"/>
      <sheetData sheetId="11918" refreshError="1"/>
      <sheetData sheetId="11919" refreshError="1"/>
      <sheetData sheetId="11920" refreshError="1"/>
      <sheetData sheetId="11921" refreshError="1"/>
      <sheetData sheetId="11922" refreshError="1"/>
      <sheetData sheetId="11923" refreshError="1"/>
      <sheetData sheetId="11924" refreshError="1"/>
      <sheetData sheetId="11925" refreshError="1"/>
      <sheetData sheetId="11926" refreshError="1"/>
      <sheetData sheetId="11927" refreshError="1"/>
      <sheetData sheetId="11928" refreshError="1"/>
      <sheetData sheetId="11929" refreshError="1"/>
      <sheetData sheetId="11930" refreshError="1"/>
      <sheetData sheetId="11931" refreshError="1"/>
      <sheetData sheetId="11932" refreshError="1"/>
      <sheetData sheetId="11933" refreshError="1"/>
      <sheetData sheetId="11934" refreshError="1"/>
      <sheetData sheetId="11935" refreshError="1"/>
      <sheetData sheetId="11936" refreshError="1"/>
      <sheetData sheetId="11937" refreshError="1"/>
      <sheetData sheetId="11938" refreshError="1"/>
      <sheetData sheetId="11939" refreshError="1"/>
      <sheetData sheetId="11940" refreshError="1"/>
      <sheetData sheetId="11941" refreshError="1"/>
      <sheetData sheetId="11942" refreshError="1"/>
      <sheetData sheetId="11943" refreshError="1"/>
      <sheetData sheetId="11944" refreshError="1"/>
      <sheetData sheetId="11945" refreshError="1"/>
      <sheetData sheetId="11946" refreshError="1"/>
      <sheetData sheetId="11947" refreshError="1"/>
      <sheetData sheetId="11948" refreshError="1"/>
      <sheetData sheetId="11949" refreshError="1"/>
      <sheetData sheetId="11950" refreshError="1"/>
      <sheetData sheetId="11951" refreshError="1"/>
      <sheetData sheetId="11952" refreshError="1"/>
      <sheetData sheetId="11953" refreshError="1"/>
      <sheetData sheetId="11954" refreshError="1"/>
      <sheetData sheetId="11955" refreshError="1"/>
      <sheetData sheetId="11956" refreshError="1"/>
      <sheetData sheetId="11957" refreshError="1"/>
      <sheetData sheetId="11958" refreshError="1"/>
      <sheetData sheetId="11959" refreshError="1"/>
      <sheetData sheetId="11960" refreshError="1"/>
      <sheetData sheetId="11961" refreshError="1"/>
      <sheetData sheetId="11962" refreshError="1"/>
      <sheetData sheetId="11963" refreshError="1"/>
      <sheetData sheetId="11964" refreshError="1"/>
      <sheetData sheetId="11965" refreshError="1"/>
      <sheetData sheetId="11966" refreshError="1"/>
      <sheetData sheetId="11967" refreshError="1"/>
      <sheetData sheetId="11968" refreshError="1"/>
      <sheetData sheetId="11969" refreshError="1"/>
      <sheetData sheetId="11970" refreshError="1"/>
      <sheetData sheetId="11971" refreshError="1"/>
      <sheetData sheetId="11972" refreshError="1"/>
      <sheetData sheetId="11973" refreshError="1"/>
      <sheetData sheetId="11974" refreshError="1"/>
      <sheetData sheetId="11975" refreshError="1"/>
      <sheetData sheetId="11976" refreshError="1"/>
      <sheetData sheetId="11977" refreshError="1"/>
      <sheetData sheetId="11978" refreshError="1"/>
      <sheetData sheetId="11979" refreshError="1"/>
      <sheetData sheetId="11980" refreshError="1"/>
      <sheetData sheetId="11981" refreshError="1"/>
      <sheetData sheetId="11982" refreshError="1"/>
      <sheetData sheetId="11983" refreshError="1"/>
      <sheetData sheetId="11984" refreshError="1"/>
      <sheetData sheetId="11985" refreshError="1"/>
      <sheetData sheetId="11986" refreshError="1"/>
      <sheetData sheetId="11987" refreshError="1"/>
      <sheetData sheetId="11988" refreshError="1"/>
      <sheetData sheetId="11989" refreshError="1"/>
      <sheetData sheetId="11990" refreshError="1"/>
      <sheetData sheetId="11991" refreshError="1"/>
      <sheetData sheetId="11992" refreshError="1"/>
      <sheetData sheetId="11993" refreshError="1"/>
      <sheetData sheetId="11994" refreshError="1"/>
      <sheetData sheetId="11995" refreshError="1"/>
      <sheetData sheetId="11996" refreshError="1"/>
      <sheetData sheetId="11997" refreshError="1"/>
      <sheetData sheetId="11998" refreshError="1"/>
      <sheetData sheetId="11999" refreshError="1"/>
      <sheetData sheetId="12000" refreshError="1"/>
      <sheetData sheetId="12001" refreshError="1"/>
      <sheetData sheetId="12002" refreshError="1"/>
      <sheetData sheetId="12003" refreshError="1"/>
      <sheetData sheetId="12004" refreshError="1"/>
      <sheetData sheetId="12005" refreshError="1"/>
      <sheetData sheetId="12006" refreshError="1"/>
      <sheetData sheetId="12007" refreshError="1"/>
      <sheetData sheetId="12008" refreshError="1"/>
      <sheetData sheetId="12009" refreshError="1"/>
      <sheetData sheetId="12010" refreshError="1"/>
      <sheetData sheetId="12011" refreshError="1"/>
      <sheetData sheetId="12012" refreshError="1"/>
      <sheetData sheetId="12013" refreshError="1"/>
      <sheetData sheetId="12014" refreshError="1"/>
      <sheetData sheetId="12015" refreshError="1"/>
      <sheetData sheetId="12016" refreshError="1"/>
      <sheetData sheetId="12017" refreshError="1"/>
      <sheetData sheetId="12018" refreshError="1"/>
      <sheetData sheetId="12019" refreshError="1"/>
      <sheetData sheetId="12020" refreshError="1"/>
      <sheetData sheetId="12021" refreshError="1"/>
      <sheetData sheetId="12022" refreshError="1"/>
      <sheetData sheetId="12023" refreshError="1"/>
      <sheetData sheetId="12024" refreshError="1"/>
      <sheetData sheetId="12025" refreshError="1"/>
      <sheetData sheetId="12026" refreshError="1"/>
      <sheetData sheetId="12027" refreshError="1"/>
      <sheetData sheetId="12028" refreshError="1"/>
      <sheetData sheetId="12029" refreshError="1"/>
      <sheetData sheetId="12030" refreshError="1"/>
      <sheetData sheetId="12031" refreshError="1"/>
      <sheetData sheetId="12032" refreshError="1"/>
      <sheetData sheetId="12033" refreshError="1"/>
      <sheetData sheetId="12034" refreshError="1"/>
      <sheetData sheetId="12035" refreshError="1"/>
      <sheetData sheetId="12036" refreshError="1"/>
      <sheetData sheetId="12037" refreshError="1"/>
      <sheetData sheetId="12038" refreshError="1"/>
      <sheetData sheetId="12039" refreshError="1"/>
      <sheetData sheetId="12040" refreshError="1"/>
      <sheetData sheetId="12041" refreshError="1"/>
      <sheetData sheetId="12042" refreshError="1"/>
      <sheetData sheetId="12043" refreshError="1"/>
      <sheetData sheetId="12044" refreshError="1"/>
      <sheetData sheetId="12045" refreshError="1"/>
      <sheetData sheetId="12046" refreshError="1"/>
      <sheetData sheetId="12047" refreshError="1"/>
      <sheetData sheetId="12048" refreshError="1"/>
      <sheetData sheetId="12049" refreshError="1"/>
      <sheetData sheetId="12050" refreshError="1"/>
      <sheetData sheetId="12051" refreshError="1"/>
      <sheetData sheetId="12052" refreshError="1"/>
      <sheetData sheetId="12053" refreshError="1"/>
      <sheetData sheetId="12054" refreshError="1"/>
      <sheetData sheetId="12055" refreshError="1"/>
      <sheetData sheetId="12056" refreshError="1"/>
      <sheetData sheetId="12057" refreshError="1"/>
      <sheetData sheetId="12058" refreshError="1"/>
      <sheetData sheetId="12059" refreshError="1"/>
      <sheetData sheetId="12060" refreshError="1"/>
      <sheetData sheetId="12061" refreshError="1"/>
      <sheetData sheetId="12062" refreshError="1"/>
      <sheetData sheetId="12063" refreshError="1"/>
      <sheetData sheetId="12064" refreshError="1"/>
      <sheetData sheetId="12065" refreshError="1"/>
      <sheetData sheetId="12066" refreshError="1"/>
      <sheetData sheetId="12067" refreshError="1"/>
      <sheetData sheetId="12068" refreshError="1"/>
      <sheetData sheetId="12069" refreshError="1"/>
      <sheetData sheetId="12070" refreshError="1"/>
      <sheetData sheetId="12071" refreshError="1"/>
      <sheetData sheetId="12072" refreshError="1"/>
      <sheetData sheetId="12073" refreshError="1"/>
      <sheetData sheetId="12074" refreshError="1"/>
      <sheetData sheetId="12075" refreshError="1"/>
      <sheetData sheetId="12076" refreshError="1"/>
      <sheetData sheetId="12077" refreshError="1"/>
      <sheetData sheetId="12078" refreshError="1"/>
      <sheetData sheetId="12079" refreshError="1"/>
      <sheetData sheetId="12080" refreshError="1"/>
      <sheetData sheetId="12081" refreshError="1"/>
      <sheetData sheetId="12082" refreshError="1"/>
      <sheetData sheetId="12083" refreshError="1"/>
      <sheetData sheetId="12084" refreshError="1"/>
      <sheetData sheetId="12085" refreshError="1"/>
      <sheetData sheetId="12086" refreshError="1"/>
      <sheetData sheetId="12087" refreshError="1"/>
      <sheetData sheetId="12088" refreshError="1"/>
      <sheetData sheetId="12089" refreshError="1"/>
      <sheetData sheetId="12090" refreshError="1"/>
      <sheetData sheetId="12091" refreshError="1"/>
      <sheetData sheetId="12092" refreshError="1"/>
      <sheetData sheetId="12093" refreshError="1"/>
      <sheetData sheetId="12094" refreshError="1"/>
      <sheetData sheetId="12095" refreshError="1"/>
      <sheetData sheetId="12096" refreshError="1"/>
      <sheetData sheetId="12097" refreshError="1"/>
      <sheetData sheetId="12098" refreshError="1"/>
      <sheetData sheetId="12099" refreshError="1"/>
      <sheetData sheetId="12100" refreshError="1"/>
      <sheetData sheetId="12101" refreshError="1"/>
      <sheetData sheetId="12102" refreshError="1"/>
      <sheetData sheetId="12103" refreshError="1"/>
      <sheetData sheetId="12104" refreshError="1"/>
      <sheetData sheetId="12105" refreshError="1"/>
      <sheetData sheetId="12106" refreshError="1"/>
      <sheetData sheetId="12107" refreshError="1"/>
      <sheetData sheetId="12108" refreshError="1"/>
      <sheetData sheetId="12109" refreshError="1"/>
      <sheetData sheetId="12110" refreshError="1"/>
      <sheetData sheetId="12111" refreshError="1"/>
      <sheetData sheetId="12112" refreshError="1"/>
      <sheetData sheetId="12113" refreshError="1"/>
      <sheetData sheetId="12114" refreshError="1"/>
      <sheetData sheetId="12115" refreshError="1"/>
      <sheetData sheetId="12116" refreshError="1"/>
      <sheetData sheetId="12117" refreshError="1"/>
      <sheetData sheetId="12118" refreshError="1"/>
      <sheetData sheetId="12119" refreshError="1"/>
      <sheetData sheetId="12120" refreshError="1"/>
      <sheetData sheetId="12121" refreshError="1"/>
      <sheetData sheetId="12122" refreshError="1"/>
      <sheetData sheetId="12123" refreshError="1"/>
      <sheetData sheetId="12124" refreshError="1"/>
      <sheetData sheetId="12125" refreshError="1"/>
      <sheetData sheetId="12126" refreshError="1"/>
      <sheetData sheetId="12127" refreshError="1"/>
      <sheetData sheetId="12128" refreshError="1"/>
      <sheetData sheetId="12129" refreshError="1"/>
      <sheetData sheetId="12130" refreshError="1"/>
      <sheetData sheetId="12131" refreshError="1"/>
      <sheetData sheetId="12132" refreshError="1"/>
      <sheetData sheetId="12133" refreshError="1"/>
      <sheetData sheetId="12134" refreshError="1"/>
      <sheetData sheetId="12135" refreshError="1"/>
      <sheetData sheetId="12136" refreshError="1"/>
      <sheetData sheetId="12137" refreshError="1"/>
      <sheetData sheetId="12138" refreshError="1"/>
      <sheetData sheetId="12139" refreshError="1"/>
      <sheetData sheetId="12140" refreshError="1"/>
      <sheetData sheetId="12141" refreshError="1"/>
      <sheetData sheetId="12142" refreshError="1"/>
      <sheetData sheetId="12143" refreshError="1"/>
      <sheetData sheetId="12144" refreshError="1"/>
      <sheetData sheetId="12145" refreshError="1"/>
      <sheetData sheetId="12146" refreshError="1"/>
      <sheetData sheetId="12147" refreshError="1"/>
      <sheetData sheetId="12148" refreshError="1"/>
      <sheetData sheetId="12149" refreshError="1"/>
      <sheetData sheetId="12150" refreshError="1"/>
      <sheetData sheetId="12151" refreshError="1"/>
      <sheetData sheetId="12152" refreshError="1"/>
      <sheetData sheetId="12153" refreshError="1"/>
      <sheetData sheetId="12154" refreshError="1"/>
      <sheetData sheetId="12155" refreshError="1"/>
      <sheetData sheetId="12156" refreshError="1"/>
      <sheetData sheetId="12157" refreshError="1"/>
      <sheetData sheetId="12158" refreshError="1"/>
      <sheetData sheetId="12159" refreshError="1"/>
      <sheetData sheetId="12160" refreshError="1"/>
      <sheetData sheetId="12161" refreshError="1"/>
      <sheetData sheetId="12162" refreshError="1"/>
      <sheetData sheetId="12163" refreshError="1"/>
      <sheetData sheetId="12164" refreshError="1"/>
      <sheetData sheetId="12165" refreshError="1"/>
      <sheetData sheetId="12166" refreshError="1"/>
      <sheetData sheetId="12167" refreshError="1"/>
      <sheetData sheetId="12168" refreshError="1"/>
      <sheetData sheetId="12169" refreshError="1"/>
      <sheetData sheetId="12170" refreshError="1"/>
      <sheetData sheetId="12171" refreshError="1"/>
      <sheetData sheetId="12172" refreshError="1"/>
      <sheetData sheetId="12173" refreshError="1"/>
      <sheetData sheetId="12174" refreshError="1"/>
      <sheetData sheetId="12175" refreshError="1"/>
      <sheetData sheetId="12176" refreshError="1"/>
      <sheetData sheetId="12177" refreshError="1"/>
      <sheetData sheetId="12178" refreshError="1"/>
      <sheetData sheetId="12179" refreshError="1"/>
      <sheetData sheetId="12180" refreshError="1"/>
      <sheetData sheetId="12181" refreshError="1"/>
      <sheetData sheetId="12182" refreshError="1"/>
      <sheetData sheetId="12183" refreshError="1"/>
      <sheetData sheetId="12184" refreshError="1"/>
      <sheetData sheetId="12185" refreshError="1"/>
      <sheetData sheetId="12186" refreshError="1"/>
      <sheetData sheetId="12187" refreshError="1"/>
      <sheetData sheetId="12188" refreshError="1"/>
      <sheetData sheetId="12189" refreshError="1"/>
      <sheetData sheetId="12190" refreshError="1"/>
      <sheetData sheetId="12191" refreshError="1"/>
      <sheetData sheetId="12192" refreshError="1"/>
      <sheetData sheetId="12193" refreshError="1"/>
      <sheetData sheetId="12194" refreshError="1"/>
      <sheetData sheetId="12195" refreshError="1"/>
      <sheetData sheetId="12196" refreshError="1"/>
      <sheetData sheetId="12197" refreshError="1"/>
      <sheetData sheetId="12198" refreshError="1"/>
      <sheetData sheetId="12199" refreshError="1"/>
      <sheetData sheetId="12200" refreshError="1"/>
      <sheetData sheetId="12201" refreshError="1"/>
      <sheetData sheetId="12202" refreshError="1"/>
      <sheetData sheetId="12203" refreshError="1"/>
      <sheetData sheetId="12204" refreshError="1"/>
      <sheetData sheetId="12205" refreshError="1"/>
      <sheetData sheetId="12206" refreshError="1"/>
      <sheetData sheetId="12207" refreshError="1"/>
      <sheetData sheetId="12208" refreshError="1"/>
      <sheetData sheetId="12209" refreshError="1"/>
      <sheetData sheetId="12210" refreshError="1"/>
      <sheetData sheetId="12211" refreshError="1"/>
      <sheetData sheetId="12212" refreshError="1"/>
      <sheetData sheetId="12213" refreshError="1"/>
      <sheetData sheetId="12214" refreshError="1"/>
      <sheetData sheetId="12215" refreshError="1"/>
      <sheetData sheetId="12216" refreshError="1"/>
      <sheetData sheetId="12217" refreshError="1"/>
      <sheetData sheetId="12218" refreshError="1"/>
      <sheetData sheetId="12219" refreshError="1"/>
      <sheetData sheetId="12220" refreshError="1"/>
      <sheetData sheetId="12221" refreshError="1"/>
      <sheetData sheetId="12222" refreshError="1"/>
      <sheetData sheetId="12223" refreshError="1"/>
      <sheetData sheetId="12224" refreshError="1"/>
      <sheetData sheetId="12225" refreshError="1"/>
      <sheetData sheetId="12226" refreshError="1"/>
      <sheetData sheetId="12227" refreshError="1"/>
      <sheetData sheetId="12228" refreshError="1"/>
      <sheetData sheetId="12229" refreshError="1"/>
      <sheetData sheetId="12230" refreshError="1"/>
      <sheetData sheetId="12231" refreshError="1"/>
      <sheetData sheetId="12232" refreshError="1"/>
      <sheetData sheetId="12233" refreshError="1"/>
      <sheetData sheetId="12234" refreshError="1"/>
      <sheetData sheetId="12235" refreshError="1"/>
      <sheetData sheetId="12236" refreshError="1"/>
      <sheetData sheetId="12237" refreshError="1"/>
      <sheetData sheetId="12238" refreshError="1"/>
      <sheetData sheetId="12239" refreshError="1"/>
      <sheetData sheetId="12240" refreshError="1"/>
      <sheetData sheetId="12241" refreshError="1"/>
      <sheetData sheetId="12242" refreshError="1"/>
      <sheetData sheetId="12243" refreshError="1"/>
      <sheetData sheetId="12244" refreshError="1"/>
      <sheetData sheetId="12245" refreshError="1"/>
      <sheetData sheetId="12246" refreshError="1"/>
      <sheetData sheetId="12247" refreshError="1"/>
      <sheetData sheetId="12248" refreshError="1"/>
      <sheetData sheetId="12249" refreshError="1"/>
      <sheetData sheetId="12250" refreshError="1"/>
      <sheetData sheetId="12251" refreshError="1"/>
      <sheetData sheetId="12252" refreshError="1"/>
      <sheetData sheetId="12253" refreshError="1"/>
      <sheetData sheetId="12254" refreshError="1"/>
      <sheetData sheetId="12255" refreshError="1"/>
      <sheetData sheetId="12256" refreshError="1"/>
      <sheetData sheetId="12257" refreshError="1"/>
      <sheetData sheetId="12258" refreshError="1"/>
      <sheetData sheetId="12259" refreshError="1"/>
      <sheetData sheetId="12260" refreshError="1"/>
      <sheetData sheetId="12261" refreshError="1"/>
      <sheetData sheetId="12262" refreshError="1"/>
      <sheetData sheetId="12263" refreshError="1"/>
      <sheetData sheetId="12264" refreshError="1"/>
      <sheetData sheetId="12265" refreshError="1"/>
      <sheetData sheetId="12266" refreshError="1"/>
      <sheetData sheetId="12267" refreshError="1"/>
      <sheetData sheetId="12268" refreshError="1"/>
      <sheetData sheetId="12269" refreshError="1"/>
      <sheetData sheetId="12270" refreshError="1"/>
      <sheetData sheetId="12271" refreshError="1"/>
      <sheetData sheetId="12272" refreshError="1"/>
      <sheetData sheetId="12273" refreshError="1"/>
      <sheetData sheetId="12274" refreshError="1"/>
      <sheetData sheetId="12275" refreshError="1"/>
      <sheetData sheetId="12276" refreshError="1"/>
      <sheetData sheetId="12277" refreshError="1"/>
      <sheetData sheetId="12278" refreshError="1"/>
      <sheetData sheetId="12279" refreshError="1"/>
      <sheetData sheetId="12280" refreshError="1"/>
      <sheetData sheetId="12281" refreshError="1"/>
      <sheetData sheetId="12282" refreshError="1"/>
      <sheetData sheetId="12283" refreshError="1"/>
      <sheetData sheetId="12284" refreshError="1"/>
      <sheetData sheetId="12285" refreshError="1"/>
      <sheetData sheetId="12286" refreshError="1"/>
      <sheetData sheetId="12287" refreshError="1"/>
      <sheetData sheetId="12288" refreshError="1"/>
      <sheetData sheetId="12289" refreshError="1"/>
      <sheetData sheetId="12290" refreshError="1"/>
      <sheetData sheetId="12291" refreshError="1"/>
      <sheetData sheetId="12292" refreshError="1"/>
      <sheetData sheetId="12293" refreshError="1"/>
      <sheetData sheetId="12294" refreshError="1"/>
      <sheetData sheetId="12295" refreshError="1"/>
      <sheetData sheetId="12296" refreshError="1"/>
      <sheetData sheetId="12297" refreshError="1"/>
      <sheetData sheetId="12298" refreshError="1"/>
      <sheetData sheetId="12299" refreshError="1"/>
      <sheetData sheetId="12300" refreshError="1"/>
      <sheetData sheetId="12301" refreshError="1"/>
      <sheetData sheetId="12302" refreshError="1"/>
      <sheetData sheetId="12303" refreshError="1"/>
      <sheetData sheetId="12304" refreshError="1"/>
      <sheetData sheetId="12305" refreshError="1"/>
      <sheetData sheetId="12306" refreshError="1"/>
      <sheetData sheetId="12307" refreshError="1"/>
      <sheetData sheetId="12308" refreshError="1"/>
      <sheetData sheetId="12309" refreshError="1"/>
      <sheetData sheetId="12310" refreshError="1"/>
      <sheetData sheetId="12311" refreshError="1"/>
      <sheetData sheetId="12312" refreshError="1"/>
      <sheetData sheetId="12313" refreshError="1"/>
      <sheetData sheetId="12314" refreshError="1"/>
      <sheetData sheetId="12315" refreshError="1"/>
      <sheetData sheetId="12316" refreshError="1"/>
      <sheetData sheetId="12317" refreshError="1"/>
      <sheetData sheetId="12318" refreshError="1"/>
      <sheetData sheetId="12319" refreshError="1"/>
      <sheetData sheetId="12320" refreshError="1"/>
      <sheetData sheetId="12321" refreshError="1"/>
      <sheetData sheetId="12322" refreshError="1"/>
      <sheetData sheetId="12323" refreshError="1"/>
      <sheetData sheetId="12324" refreshError="1"/>
      <sheetData sheetId="12325" refreshError="1"/>
      <sheetData sheetId="12326" refreshError="1"/>
      <sheetData sheetId="12327" refreshError="1"/>
      <sheetData sheetId="12328" refreshError="1"/>
      <sheetData sheetId="12329" refreshError="1"/>
      <sheetData sheetId="12330" refreshError="1"/>
      <sheetData sheetId="12331" refreshError="1"/>
      <sheetData sheetId="12332" refreshError="1"/>
      <sheetData sheetId="12333" refreshError="1"/>
      <sheetData sheetId="12334" refreshError="1"/>
      <sheetData sheetId="12335" refreshError="1"/>
      <sheetData sheetId="12336" refreshError="1"/>
      <sheetData sheetId="12337" refreshError="1"/>
      <sheetData sheetId="12338" refreshError="1"/>
      <sheetData sheetId="12339" refreshError="1"/>
      <sheetData sheetId="12340" refreshError="1"/>
      <sheetData sheetId="12341" refreshError="1"/>
      <sheetData sheetId="12342" refreshError="1"/>
      <sheetData sheetId="12343" refreshError="1"/>
      <sheetData sheetId="12344" refreshError="1"/>
      <sheetData sheetId="12345" refreshError="1"/>
      <sheetData sheetId="12346" refreshError="1"/>
      <sheetData sheetId="12347" refreshError="1"/>
      <sheetData sheetId="12348" refreshError="1"/>
      <sheetData sheetId="12349" refreshError="1"/>
      <sheetData sheetId="12350" refreshError="1"/>
      <sheetData sheetId="12351" refreshError="1"/>
      <sheetData sheetId="12352" refreshError="1"/>
      <sheetData sheetId="12353" refreshError="1"/>
      <sheetData sheetId="12354" refreshError="1"/>
      <sheetData sheetId="12355" refreshError="1"/>
      <sheetData sheetId="12356" refreshError="1"/>
      <sheetData sheetId="12357" refreshError="1"/>
      <sheetData sheetId="12358" refreshError="1"/>
      <sheetData sheetId="12359" refreshError="1"/>
      <sheetData sheetId="12360" refreshError="1"/>
      <sheetData sheetId="12361" refreshError="1"/>
      <sheetData sheetId="12362" refreshError="1"/>
      <sheetData sheetId="12363" refreshError="1"/>
      <sheetData sheetId="12364" refreshError="1"/>
      <sheetData sheetId="12365" refreshError="1"/>
      <sheetData sheetId="12366" refreshError="1"/>
      <sheetData sheetId="12367" refreshError="1"/>
      <sheetData sheetId="12368" refreshError="1"/>
      <sheetData sheetId="12369" refreshError="1"/>
      <sheetData sheetId="12370" refreshError="1"/>
      <sheetData sheetId="12371" refreshError="1"/>
      <sheetData sheetId="12372" refreshError="1"/>
      <sheetData sheetId="12373" refreshError="1"/>
      <sheetData sheetId="12374" refreshError="1"/>
      <sheetData sheetId="12375" refreshError="1"/>
      <sheetData sheetId="12376" refreshError="1"/>
      <sheetData sheetId="12377" refreshError="1"/>
      <sheetData sheetId="12378" refreshError="1"/>
      <sheetData sheetId="12379" refreshError="1"/>
      <sheetData sheetId="12380" refreshError="1"/>
      <sheetData sheetId="12381" refreshError="1"/>
      <sheetData sheetId="12382" refreshError="1"/>
      <sheetData sheetId="12383" refreshError="1"/>
      <sheetData sheetId="12384" refreshError="1"/>
      <sheetData sheetId="12385" refreshError="1"/>
      <sheetData sheetId="12386" refreshError="1"/>
      <sheetData sheetId="12387" refreshError="1"/>
      <sheetData sheetId="12388" refreshError="1"/>
      <sheetData sheetId="12389" refreshError="1"/>
      <sheetData sheetId="12390" refreshError="1"/>
      <sheetData sheetId="12391" refreshError="1"/>
      <sheetData sheetId="12392" refreshError="1"/>
      <sheetData sheetId="12393" refreshError="1"/>
      <sheetData sheetId="12394" refreshError="1"/>
      <sheetData sheetId="12395" refreshError="1"/>
      <sheetData sheetId="12396" refreshError="1"/>
      <sheetData sheetId="12397" refreshError="1"/>
      <sheetData sheetId="12398" refreshError="1"/>
      <sheetData sheetId="12399" refreshError="1"/>
      <sheetData sheetId="12400" refreshError="1"/>
      <sheetData sheetId="12401" refreshError="1"/>
      <sheetData sheetId="12402" refreshError="1"/>
      <sheetData sheetId="12403" refreshError="1"/>
      <sheetData sheetId="12404" refreshError="1"/>
      <sheetData sheetId="12405" refreshError="1"/>
      <sheetData sheetId="12406" refreshError="1"/>
      <sheetData sheetId="12407" refreshError="1"/>
      <sheetData sheetId="12408" refreshError="1"/>
      <sheetData sheetId="12409" refreshError="1"/>
      <sheetData sheetId="12410" refreshError="1"/>
      <sheetData sheetId="12411" refreshError="1"/>
      <sheetData sheetId="12412" refreshError="1"/>
      <sheetData sheetId="12413" refreshError="1"/>
      <sheetData sheetId="12414" refreshError="1"/>
      <sheetData sheetId="12415" refreshError="1"/>
      <sheetData sheetId="12416" refreshError="1"/>
      <sheetData sheetId="12417" refreshError="1"/>
      <sheetData sheetId="12418" refreshError="1"/>
      <sheetData sheetId="12419" refreshError="1"/>
      <sheetData sheetId="12420" refreshError="1"/>
      <sheetData sheetId="12421" refreshError="1"/>
      <sheetData sheetId="12422" refreshError="1"/>
      <sheetData sheetId="12423" refreshError="1"/>
      <sheetData sheetId="12424" refreshError="1"/>
      <sheetData sheetId="12425" refreshError="1"/>
      <sheetData sheetId="12426" refreshError="1"/>
      <sheetData sheetId="12427" refreshError="1"/>
      <sheetData sheetId="12428" refreshError="1"/>
      <sheetData sheetId="12429" refreshError="1"/>
      <sheetData sheetId="12430" refreshError="1"/>
      <sheetData sheetId="12431" refreshError="1"/>
      <sheetData sheetId="12432" refreshError="1"/>
      <sheetData sheetId="12433" refreshError="1"/>
      <sheetData sheetId="12434" refreshError="1"/>
      <sheetData sheetId="12435" refreshError="1"/>
      <sheetData sheetId="12436" refreshError="1"/>
      <sheetData sheetId="12437" refreshError="1"/>
      <sheetData sheetId="12438" refreshError="1"/>
      <sheetData sheetId="12439" refreshError="1"/>
      <sheetData sheetId="12440" refreshError="1"/>
      <sheetData sheetId="12441" refreshError="1"/>
      <sheetData sheetId="12442" refreshError="1"/>
      <sheetData sheetId="12443" refreshError="1"/>
      <sheetData sheetId="12444" refreshError="1"/>
      <sheetData sheetId="12445" refreshError="1"/>
      <sheetData sheetId="12446" refreshError="1"/>
      <sheetData sheetId="12447" refreshError="1"/>
      <sheetData sheetId="12448" refreshError="1"/>
      <sheetData sheetId="12449" refreshError="1"/>
      <sheetData sheetId="12450" refreshError="1"/>
      <sheetData sheetId="12451" refreshError="1"/>
      <sheetData sheetId="12452" refreshError="1"/>
      <sheetData sheetId="12453" refreshError="1"/>
      <sheetData sheetId="12454" refreshError="1"/>
      <sheetData sheetId="12455" refreshError="1"/>
      <sheetData sheetId="12456" refreshError="1"/>
      <sheetData sheetId="12457" refreshError="1"/>
      <sheetData sheetId="12458" refreshError="1"/>
      <sheetData sheetId="12459" refreshError="1"/>
      <sheetData sheetId="12460" refreshError="1"/>
      <sheetData sheetId="12461" refreshError="1"/>
      <sheetData sheetId="12462" refreshError="1"/>
      <sheetData sheetId="12463" refreshError="1"/>
      <sheetData sheetId="12464" refreshError="1"/>
      <sheetData sheetId="12465" refreshError="1"/>
      <sheetData sheetId="12466" refreshError="1"/>
      <sheetData sheetId="12467" refreshError="1"/>
      <sheetData sheetId="12468" refreshError="1"/>
      <sheetData sheetId="12469" refreshError="1"/>
      <sheetData sheetId="12470" refreshError="1"/>
      <sheetData sheetId="12471" refreshError="1"/>
      <sheetData sheetId="12472" refreshError="1"/>
      <sheetData sheetId="12473" refreshError="1"/>
      <sheetData sheetId="12474" refreshError="1"/>
      <sheetData sheetId="12475" refreshError="1"/>
      <sheetData sheetId="12476" refreshError="1"/>
      <sheetData sheetId="12477" refreshError="1"/>
      <sheetData sheetId="12478" refreshError="1"/>
      <sheetData sheetId="12479" refreshError="1"/>
      <sheetData sheetId="12480" refreshError="1"/>
      <sheetData sheetId="12481" refreshError="1"/>
      <sheetData sheetId="12482" refreshError="1"/>
      <sheetData sheetId="12483" refreshError="1"/>
      <sheetData sheetId="12484" refreshError="1"/>
      <sheetData sheetId="12485" refreshError="1"/>
      <sheetData sheetId="12486" refreshError="1"/>
      <sheetData sheetId="12487" refreshError="1"/>
      <sheetData sheetId="12488" refreshError="1"/>
      <sheetData sheetId="12489" refreshError="1"/>
      <sheetData sheetId="12490" refreshError="1"/>
      <sheetData sheetId="12491" refreshError="1"/>
      <sheetData sheetId="12492" refreshError="1"/>
      <sheetData sheetId="12493" refreshError="1"/>
      <sheetData sheetId="12494" refreshError="1"/>
      <sheetData sheetId="12495" refreshError="1"/>
      <sheetData sheetId="12496" refreshError="1"/>
      <sheetData sheetId="12497" refreshError="1"/>
      <sheetData sheetId="12498" refreshError="1"/>
      <sheetData sheetId="12499" refreshError="1"/>
      <sheetData sheetId="12500" refreshError="1"/>
      <sheetData sheetId="12501" refreshError="1"/>
      <sheetData sheetId="12502" refreshError="1"/>
      <sheetData sheetId="12503" refreshError="1"/>
      <sheetData sheetId="12504" refreshError="1"/>
      <sheetData sheetId="12505" refreshError="1"/>
      <sheetData sheetId="12506" refreshError="1"/>
      <sheetData sheetId="12507" refreshError="1"/>
      <sheetData sheetId="12508" refreshError="1"/>
      <sheetData sheetId="12509" refreshError="1"/>
      <sheetData sheetId="12510" refreshError="1"/>
      <sheetData sheetId="12511" refreshError="1"/>
      <sheetData sheetId="12512" refreshError="1"/>
      <sheetData sheetId="12513" refreshError="1"/>
      <sheetData sheetId="12514" refreshError="1"/>
      <sheetData sheetId="12515" refreshError="1"/>
      <sheetData sheetId="12516" refreshError="1"/>
      <sheetData sheetId="12517" refreshError="1"/>
      <sheetData sheetId="12518" refreshError="1"/>
      <sheetData sheetId="12519" refreshError="1"/>
      <sheetData sheetId="12520" refreshError="1"/>
      <sheetData sheetId="12521" refreshError="1"/>
      <sheetData sheetId="12522" refreshError="1"/>
      <sheetData sheetId="12523" refreshError="1"/>
      <sheetData sheetId="12524" refreshError="1"/>
      <sheetData sheetId="12525" refreshError="1"/>
      <sheetData sheetId="12526" refreshError="1"/>
      <sheetData sheetId="12527" refreshError="1"/>
      <sheetData sheetId="12528" refreshError="1"/>
      <sheetData sheetId="12529" refreshError="1"/>
      <sheetData sheetId="12530" refreshError="1"/>
      <sheetData sheetId="12531" refreshError="1"/>
      <sheetData sheetId="12532" refreshError="1"/>
      <sheetData sheetId="12533" refreshError="1"/>
      <sheetData sheetId="12534" refreshError="1"/>
      <sheetData sheetId="12535" refreshError="1"/>
      <sheetData sheetId="12536" refreshError="1"/>
      <sheetData sheetId="12537" refreshError="1"/>
      <sheetData sheetId="12538" refreshError="1"/>
      <sheetData sheetId="12539" refreshError="1"/>
      <sheetData sheetId="12540" refreshError="1"/>
      <sheetData sheetId="12541" refreshError="1"/>
      <sheetData sheetId="12542" refreshError="1"/>
      <sheetData sheetId="12543" refreshError="1"/>
      <sheetData sheetId="12544" refreshError="1"/>
      <sheetData sheetId="12545" refreshError="1"/>
      <sheetData sheetId="12546" refreshError="1"/>
      <sheetData sheetId="12547" refreshError="1"/>
      <sheetData sheetId="12548" refreshError="1"/>
      <sheetData sheetId="12549" refreshError="1"/>
      <sheetData sheetId="12550" refreshError="1"/>
      <sheetData sheetId="12551" refreshError="1"/>
      <sheetData sheetId="12552" refreshError="1"/>
      <sheetData sheetId="12553" refreshError="1"/>
      <sheetData sheetId="12554" refreshError="1"/>
      <sheetData sheetId="12555" refreshError="1"/>
      <sheetData sheetId="12556" refreshError="1"/>
      <sheetData sheetId="12557" refreshError="1"/>
      <sheetData sheetId="12558" refreshError="1"/>
      <sheetData sheetId="12559" refreshError="1"/>
      <sheetData sheetId="12560" refreshError="1"/>
      <sheetData sheetId="12561" refreshError="1"/>
      <sheetData sheetId="12562" refreshError="1"/>
      <sheetData sheetId="12563" refreshError="1"/>
      <sheetData sheetId="12564" refreshError="1"/>
      <sheetData sheetId="12565" refreshError="1"/>
      <sheetData sheetId="12566" refreshError="1"/>
      <sheetData sheetId="12567" refreshError="1"/>
      <sheetData sheetId="12568" refreshError="1"/>
      <sheetData sheetId="12569" refreshError="1"/>
      <sheetData sheetId="12570" refreshError="1"/>
      <sheetData sheetId="12571" refreshError="1"/>
      <sheetData sheetId="12572" refreshError="1"/>
      <sheetData sheetId="12573" refreshError="1"/>
      <sheetData sheetId="12574" refreshError="1"/>
      <sheetData sheetId="12575" refreshError="1"/>
      <sheetData sheetId="12576" refreshError="1"/>
      <sheetData sheetId="12577" refreshError="1"/>
      <sheetData sheetId="12578" refreshError="1"/>
      <sheetData sheetId="12579" refreshError="1"/>
      <sheetData sheetId="12580" refreshError="1"/>
      <sheetData sheetId="12581" refreshError="1"/>
      <sheetData sheetId="12582" refreshError="1"/>
      <sheetData sheetId="12583" refreshError="1"/>
      <sheetData sheetId="12584" refreshError="1"/>
      <sheetData sheetId="12585" refreshError="1"/>
      <sheetData sheetId="12586" refreshError="1"/>
      <sheetData sheetId="12587" refreshError="1"/>
      <sheetData sheetId="12588" refreshError="1"/>
      <sheetData sheetId="12589" refreshError="1"/>
      <sheetData sheetId="12590" refreshError="1"/>
      <sheetData sheetId="12591" refreshError="1"/>
      <sheetData sheetId="12592" refreshError="1"/>
      <sheetData sheetId="12593" refreshError="1"/>
      <sheetData sheetId="12594" refreshError="1"/>
      <sheetData sheetId="12595" refreshError="1"/>
      <sheetData sheetId="12596" refreshError="1"/>
      <sheetData sheetId="12597" refreshError="1"/>
      <sheetData sheetId="12598" refreshError="1"/>
      <sheetData sheetId="12599" refreshError="1"/>
      <sheetData sheetId="12600" refreshError="1"/>
      <sheetData sheetId="12601" refreshError="1"/>
      <sheetData sheetId="12602" refreshError="1"/>
      <sheetData sheetId="12603" refreshError="1"/>
      <sheetData sheetId="12604" refreshError="1"/>
      <sheetData sheetId="12605" refreshError="1"/>
      <sheetData sheetId="12606" refreshError="1"/>
      <sheetData sheetId="12607" refreshError="1"/>
      <sheetData sheetId="12608" refreshError="1"/>
      <sheetData sheetId="12609" refreshError="1"/>
      <sheetData sheetId="12610" refreshError="1"/>
      <sheetData sheetId="12611" refreshError="1"/>
      <sheetData sheetId="12612" refreshError="1"/>
      <sheetData sheetId="12613" refreshError="1"/>
      <sheetData sheetId="12614" refreshError="1"/>
      <sheetData sheetId="12615" refreshError="1"/>
      <sheetData sheetId="12616" refreshError="1"/>
      <sheetData sheetId="12617" refreshError="1"/>
      <sheetData sheetId="12618" refreshError="1"/>
      <sheetData sheetId="12619" refreshError="1"/>
      <sheetData sheetId="12620" refreshError="1"/>
      <sheetData sheetId="12621" refreshError="1"/>
      <sheetData sheetId="12622" refreshError="1"/>
      <sheetData sheetId="12623" refreshError="1"/>
      <sheetData sheetId="12624" refreshError="1"/>
      <sheetData sheetId="12625" refreshError="1"/>
      <sheetData sheetId="12626" refreshError="1"/>
      <sheetData sheetId="12627" refreshError="1"/>
      <sheetData sheetId="12628" refreshError="1"/>
      <sheetData sheetId="12629" refreshError="1"/>
      <sheetData sheetId="12630" refreshError="1"/>
      <sheetData sheetId="12631" refreshError="1"/>
      <sheetData sheetId="12632" refreshError="1"/>
      <sheetData sheetId="12633" refreshError="1"/>
      <sheetData sheetId="12634" refreshError="1"/>
      <sheetData sheetId="12635" refreshError="1"/>
      <sheetData sheetId="12636" refreshError="1"/>
      <sheetData sheetId="12637" refreshError="1"/>
      <sheetData sheetId="12638" refreshError="1"/>
      <sheetData sheetId="12639" refreshError="1"/>
      <sheetData sheetId="12640" refreshError="1"/>
      <sheetData sheetId="12641" refreshError="1"/>
      <sheetData sheetId="12642" refreshError="1"/>
      <sheetData sheetId="12643" refreshError="1"/>
      <sheetData sheetId="12644" refreshError="1"/>
      <sheetData sheetId="12645" refreshError="1"/>
      <sheetData sheetId="12646" refreshError="1"/>
      <sheetData sheetId="12647" refreshError="1"/>
      <sheetData sheetId="12648" refreshError="1"/>
      <sheetData sheetId="12649" refreshError="1"/>
      <sheetData sheetId="12650" refreshError="1"/>
      <sheetData sheetId="12651" refreshError="1"/>
      <sheetData sheetId="12652" refreshError="1"/>
      <sheetData sheetId="12653" refreshError="1"/>
      <sheetData sheetId="12654" refreshError="1"/>
      <sheetData sheetId="12655" refreshError="1"/>
      <sheetData sheetId="12656" refreshError="1"/>
      <sheetData sheetId="12657" refreshError="1"/>
      <sheetData sheetId="12658" refreshError="1"/>
      <sheetData sheetId="12659" refreshError="1"/>
      <sheetData sheetId="12660" refreshError="1"/>
      <sheetData sheetId="12661" refreshError="1"/>
      <sheetData sheetId="12662" refreshError="1"/>
      <sheetData sheetId="12663" refreshError="1"/>
      <sheetData sheetId="12664" refreshError="1"/>
      <sheetData sheetId="12665" refreshError="1"/>
      <sheetData sheetId="12666" refreshError="1"/>
      <sheetData sheetId="12667" refreshError="1"/>
      <sheetData sheetId="12668" refreshError="1"/>
      <sheetData sheetId="12669" refreshError="1"/>
      <sheetData sheetId="12670" refreshError="1"/>
      <sheetData sheetId="12671" refreshError="1"/>
      <sheetData sheetId="12672" refreshError="1"/>
      <sheetData sheetId="12673" refreshError="1"/>
      <sheetData sheetId="12674" refreshError="1"/>
      <sheetData sheetId="12675" refreshError="1"/>
      <sheetData sheetId="12676" refreshError="1"/>
      <sheetData sheetId="12677" refreshError="1"/>
      <sheetData sheetId="12678" refreshError="1"/>
      <sheetData sheetId="12679" refreshError="1"/>
      <sheetData sheetId="12680" refreshError="1"/>
      <sheetData sheetId="12681" refreshError="1"/>
      <sheetData sheetId="12682" refreshError="1"/>
      <sheetData sheetId="12683" refreshError="1"/>
      <sheetData sheetId="12684" refreshError="1"/>
      <sheetData sheetId="12685" refreshError="1"/>
      <sheetData sheetId="12686" refreshError="1"/>
      <sheetData sheetId="12687" refreshError="1"/>
      <sheetData sheetId="12688" refreshError="1"/>
      <sheetData sheetId="12689" refreshError="1"/>
      <sheetData sheetId="12690" refreshError="1"/>
      <sheetData sheetId="12691" refreshError="1"/>
      <sheetData sheetId="12692" refreshError="1"/>
      <sheetData sheetId="12693" refreshError="1"/>
      <sheetData sheetId="12694" refreshError="1"/>
      <sheetData sheetId="12695" refreshError="1"/>
      <sheetData sheetId="12696" refreshError="1"/>
      <sheetData sheetId="12697" refreshError="1"/>
      <sheetData sheetId="12698" refreshError="1"/>
      <sheetData sheetId="12699" refreshError="1"/>
      <sheetData sheetId="12700" refreshError="1"/>
      <sheetData sheetId="12701" refreshError="1"/>
      <sheetData sheetId="12702" refreshError="1"/>
      <sheetData sheetId="12703" refreshError="1"/>
      <sheetData sheetId="12704" refreshError="1"/>
      <sheetData sheetId="12705" refreshError="1"/>
      <sheetData sheetId="12706" refreshError="1"/>
      <sheetData sheetId="12707" refreshError="1"/>
      <sheetData sheetId="12708" refreshError="1"/>
      <sheetData sheetId="12709" refreshError="1"/>
      <sheetData sheetId="12710" refreshError="1"/>
      <sheetData sheetId="12711" refreshError="1"/>
      <sheetData sheetId="12712" refreshError="1"/>
      <sheetData sheetId="12713" refreshError="1"/>
      <sheetData sheetId="12714" refreshError="1"/>
      <sheetData sheetId="12715" refreshError="1"/>
      <sheetData sheetId="12716" refreshError="1"/>
      <sheetData sheetId="12717" refreshError="1"/>
      <sheetData sheetId="12718" refreshError="1"/>
      <sheetData sheetId="12719" refreshError="1"/>
      <sheetData sheetId="12720" refreshError="1"/>
      <sheetData sheetId="12721" refreshError="1"/>
      <sheetData sheetId="12722" refreshError="1"/>
      <sheetData sheetId="12723" refreshError="1"/>
      <sheetData sheetId="12724" refreshError="1"/>
      <sheetData sheetId="12725" refreshError="1"/>
      <sheetData sheetId="12726" refreshError="1"/>
      <sheetData sheetId="12727" refreshError="1"/>
      <sheetData sheetId="12728" refreshError="1"/>
      <sheetData sheetId="12729" refreshError="1"/>
      <sheetData sheetId="12730" refreshError="1"/>
      <sheetData sheetId="12731" refreshError="1"/>
      <sheetData sheetId="12732" refreshError="1"/>
      <sheetData sheetId="12733" refreshError="1"/>
      <sheetData sheetId="12734" refreshError="1"/>
      <sheetData sheetId="12735" refreshError="1"/>
      <sheetData sheetId="12736" refreshError="1"/>
      <sheetData sheetId="12737" refreshError="1"/>
      <sheetData sheetId="12738" refreshError="1"/>
      <sheetData sheetId="12739" refreshError="1"/>
      <sheetData sheetId="12740" refreshError="1"/>
      <sheetData sheetId="12741" refreshError="1"/>
      <sheetData sheetId="12742" refreshError="1"/>
      <sheetData sheetId="12743" refreshError="1"/>
      <sheetData sheetId="12744" refreshError="1"/>
      <sheetData sheetId="12745" refreshError="1"/>
      <sheetData sheetId="12746" refreshError="1"/>
      <sheetData sheetId="12747" refreshError="1"/>
      <sheetData sheetId="12748" refreshError="1"/>
      <sheetData sheetId="12749" refreshError="1"/>
      <sheetData sheetId="12750" refreshError="1"/>
      <sheetData sheetId="12751" refreshError="1"/>
      <sheetData sheetId="12752" refreshError="1"/>
      <sheetData sheetId="12753" refreshError="1"/>
      <sheetData sheetId="12754" refreshError="1"/>
      <sheetData sheetId="12755" refreshError="1"/>
      <sheetData sheetId="12756" refreshError="1"/>
      <sheetData sheetId="12757" refreshError="1"/>
      <sheetData sheetId="12758" refreshError="1"/>
      <sheetData sheetId="12759" refreshError="1"/>
      <sheetData sheetId="12760" refreshError="1"/>
      <sheetData sheetId="12761" refreshError="1"/>
      <sheetData sheetId="12762" refreshError="1"/>
      <sheetData sheetId="12763" refreshError="1"/>
      <sheetData sheetId="12764" refreshError="1"/>
      <sheetData sheetId="12765" refreshError="1"/>
      <sheetData sheetId="12766" refreshError="1"/>
      <sheetData sheetId="12767" refreshError="1"/>
      <sheetData sheetId="12768" refreshError="1"/>
      <sheetData sheetId="12769" refreshError="1"/>
      <sheetData sheetId="12770" refreshError="1"/>
      <sheetData sheetId="12771" refreshError="1"/>
      <sheetData sheetId="12772" refreshError="1"/>
      <sheetData sheetId="12773" refreshError="1"/>
      <sheetData sheetId="12774" refreshError="1"/>
      <sheetData sheetId="12775" refreshError="1"/>
      <sheetData sheetId="12776" refreshError="1"/>
      <sheetData sheetId="12777" refreshError="1"/>
      <sheetData sheetId="12778" refreshError="1"/>
      <sheetData sheetId="12779" refreshError="1"/>
      <sheetData sheetId="12780" refreshError="1"/>
      <sheetData sheetId="12781" refreshError="1"/>
      <sheetData sheetId="12782" refreshError="1"/>
      <sheetData sheetId="12783" refreshError="1"/>
      <sheetData sheetId="12784" refreshError="1"/>
      <sheetData sheetId="12785" refreshError="1"/>
      <sheetData sheetId="12786" refreshError="1"/>
      <sheetData sheetId="12787" refreshError="1"/>
      <sheetData sheetId="12788" refreshError="1"/>
      <sheetData sheetId="12789" refreshError="1"/>
      <sheetData sheetId="12790" refreshError="1"/>
      <sheetData sheetId="12791" refreshError="1"/>
      <sheetData sheetId="12792" refreshError="1"/>
      <sheetData sheetId="12793" refreshError="1"/>
      <sheetData sheetId="12794" refreshError="1"/>
      <sheetData sheetId="12795" refreshError="1"/>
      <sheetData sheetId="12796" refreshError="1"/>
      <sheetData sheetId="12797" refreshError="1"/>
      <sheetData sheetId="12798" refreshError="1"/>
      <sheetData sheetId="12799" refreshError="1"/>
      <sheetData sheetId="12800" refreshError="1"/>
      <sheetData sheetId="12801" refreshError="1"/>
      <sheetData sheetId="12802" refreshError="1"/>
      <sheetData sheetId="12803" refreshError="1"/>
      <sheetData sheetId="12804" refreshError="1"/>
      <sheetData sheetId="12805" refreshError="1"/>
      <sheetData sheetId="12806" refreshError="1"/>
      <sheetData sheetId="12807" refreshError="1"/>
      <sheetData sheetId="12808" refreshError="1"/>
      <sheetData sheetId="12809" refreshError="1"/>
      <sheetData sheetId="12810" refreshError="1"/>
      <sheetData sheetId="12811" refreshError="1"/>
      <sheetData sheetId="12812" refreshError="1"/>
      <sheetData sheetId="12813" refreshError="1"/>
      <sheetData sheetId="12814" refreshError="1"/>
      <sheetData sheetId="12815" refreshError="1"/>
      <sheetData sheetId="12816" refreshError="1"/>
      <sheetData sheetId="12817" refreshError="1"/>
      <sheetData sheetId="12818" refreshError="1"/>
      <sheetData sheetId="12819" refreshError="1"/>
      <sheetData sheetId="12820" refreshError="1"/>
      <sheetData sheetId="12821" refreshError="1"/>
      <sheetData sheetId="12822" refreshError="1"/>
      <sheetData sheetId="12823" refreshError="1"/>
      <sheetData sheetId="12824" refreshError="1"/>
      <sheetData sheetId="12825" refreshError="1"/>
      <sheetData sheetId="12826" refreshError="1"/>
      <sheetData sheetId="12827" refreshError="1"/>
      <sheetData sheetId="12828" refreshError="1"/>
      <sheetData sheetId="12829" refreshError="1"/>
      <sheetData sheetId="12830" refreshError="1"/>
      <sheetData sheetId="12831" refreshError="1"/>
      <sheetData sheetId="12832" refreshError="1"/>
      <sheetData sheetId="12833" refreshError="1"/>
      <sheetData sheetId="12834" refreshError="1"/>
      <sheetData sheetId="12835" refreshError="1"/>
      <sheetData sheetId="12836" refreshError="1"/>
      <sheetData sheetId="12837" refreshError="1"/>
      <sheetData sheetId="12838" refreshError="1"/>
      <sheetData sheetId="12839" refreshError="1"/>
      <sheetData sheetId="12840" refreshError="1"/>
      <sheetData sheetId="12841" refreshError="1"/>
      <sheetData sheetId="12842" refreshError="1"/>
      <sheetData sheetId="12843" refreshError="1"/>
      <sheetData sheetId="12844" refreshError="1"/>
      <sheetData sheetId="12845" refreshError="1"/>
      <sheetData sheetId="12846" refreshError="1"/>
      <sheetData sheetId="12847" refreshError="1"/>
      <sheetData sheetId="12848" refreshError="1"/>
      <sheetData sheetId="12849" refreshError="1"/>
      <sheetData sheetId="12850" refreshError="1"/>
      <sheetData sheetId="12851" refreshError="1"/>
      <sheetData sheetId="12852" refreshError="1"/>
      <sheetData sheetId="12853" refreshError="1"/>
      <sheetData sheetId="12854" refreshError="1"/>
      <sheetData sheetId="12855" refreshError="1"/>
      <sheetData sheetId="12856" refreshError="1"/>
      <sheetData sheetId="12857" refreshError="1"/>
      <sheetData sheetId="12858" refreshError="1"/>
      <sheetData sheetId="12859" refreshError="1"/>
      <sheetData sheetId="12860" refreshError="1"/>
      <sheetData sheetId="12861" refreshError="1"/>
      <sheetData sheetId="12862" refreshError="1"/>
      <sheetData sheetId="12863" refreshError="1"/>
      <sheetData sheetId="12864" refreshError="1"/>
      <sheetData sheetId="12865" refreshError="1"/>
      <sheetData sheetId="12866" refreshError="1"/>
      <sheetData sheetId="12867" refreshError="1"/>
      <sheetData sheetId="12868" refreshError="1"/>
      <sheetData sheetId="12869" refreshError="1"/>
      <sheetData sheetId="12870" refreshError="1"/>
      <sheetData sheetId="12871" refreshError="1"/>
      <sheetData sheetId="12872" refreshError="1"/>
      <sheetData sheetId="12873" refreshError="1"/>
      <sheetData sheetId="12874" refreshError="1"/>
      <sheetData sheetId="12875" refreshError="1"/>
      <sheetData sheetId="12876" refreshError="1"/>
      <sheetData sheetId="12877" refreshError="1"/>
      <sheetData sheetId="12878" refreshError="1"/>
      <sheetData sheetId="12879" refreshError="1"/>
      <sheetData sheetId="12880" refreshError="1"/>
      <sheetData sheetId="12881" refreshError="1"/>
      <sheetData sheetId="12882" refreshError="1"/>
      <sheetData sheetId="12883" refreshError="1"/>
      <sheetData sheetId="12884" refreshError="1"/>
      <sheetData sheetId="12885" refreshError="1"/>
      <sheetData sheetId="12886" refreshError="1"/>
      <sheetData sheetId="12887" refreshError="1"/>
      <sheetData sheetId="12888" refreshError="1"/>
      <sheetData sheetId="12889" refreshError="1"/>
      <sheetData sheetId="12890" refreshError="1"/>
      <sheetData sheetId="12891" refreshError="1"/>
      <sheetData sheetId="12892" refreshError="1"/>
      <sheetData sheetId="12893" refreshError="1"/>
      <sheetData sheetId="12894" refreshError="1"/>
      <sheetData sheetId="12895" refreshError="1"/>
      <sheetData sheetId="12896" refreshError="1"/>
      <sheetData sheetId="12897" refreshError="1"/>
      <sheetData sheetId="12898" refreshError="1"/>
      <sheetData sheetId="12899" refreshError="1"/>
      <sheetData sheetId="12900" refreshError="1"/>
      <sheetData sheetId="12901" refreshError="1"/>
      <sheetData sheetId="12902" refreshError="1"/>
      <sheetData sheetId="12903" refreshError="1"/>
      <sheetData sheetId="12904" refreshError="1"/>
      <sheetData sheetId="12905" refreshError="1"/>
      <sheetData sheetId="12906" refreshError="1"/>
      <sheetData sheetId="12907" refreshError="1"/>
      <sheetData sheetId="12908" refreshError="1"/>
      <sheetData sheetId="12909" refreshError="1"/>
      <sheetData sheetId="12910" refreshError="1"/>
      <sheetData sheetId="12911" refreshError="1"/>
      <sheetData sheetId="12912" refreshError="1"/>
      <sheetData sheetId="12913" refreshError="1"/>
      <sheetData sheetId="12914" refreshError="1"/>
      <sheetData sheetId="12915" refreshError="1"/>
      <sheetData sheetId="12916" refreshError="1"/>
      <sheetData sheetId="12917" refreshError="1"/>
      <sheetData sheetId="12918" refreshError="1"/>
      <sheetData sheetId="12919" refreshError="1"/>
      <sheetData sheetId="12920" refreshError="1"/>
      <sheetData sheetId="12921" refreshError="1"/>
      <sheetData sheetId="12922" refreshError="1"/>
      <sheetData sheetId="12923" refreshError="1"/>
      <sheetData sheetId="12924" refreshError="1"/>
      <sheetData sheetId="12925" refreshError="1"/>
      <sheetData sheetId="12926" refreshError="1"/>
      <sheetData sheetId="12927" refreshError="1"/>
      <sheetData sheetId="12928" refreshError="1"/>
      <sheetData sheetId="12929" refreshError="1"/>
      <sheetData sheetId="12930" refreshError="1"/>
      <sheetData sheetId="12931" refreshError="1"/>
      <sheetData sheetId="12932" refreshError="1"/>
      <sheetData sheetId="12933" refreshError="1"/>
      <sheetData sheetId="12934" refreshError="1"/>
      <sheetData sheetId="12935" refreshError="1"/>
      <sheetData sheetId="12936" refreshError="1"/>
      <sheetData sheetId="12937" refreshError="1"/>
      <sheetData sheetId="12938" refreshError="1"/>
      <sheetData sheetId="12939" refreshError="1"/>
      <sheetData sheetId="12940" refreshError="1"/>
      <sheetData sheetId="12941" refreshError="1"/>
      <sheetData sheetId="12942" refreshError="1"/>
      <sheetData sheetId="12943" refreshError="1"/>
      <sheetData sheetId="12944" refreshError="1"/>
      <sheetData sheetId="12945" refreshError="1"/>
      <sheetData sheetId="12946" refreshError="1"/>
      <sheetData sheetId="12947" refreshError="1"/>
      <sheetData sheetId="12948" refreshError="1"/>
      <sheetData sheetId="12949" refreshError="1"/>
      <sheetData sheetId="12950" refreshError="1"/>
      <sheetData sheetId="12951" refreshError="1"/>
      <sheetData sheetId="12952" refreshError="1"/>
      <sheetData sheetId="12953" refreshError="1"/>
      <sheetData sheetId="12954" refreshError="1"/>
      <sheetData sheetId="12955" refreshError="1"/>
      <sheetData sheetId="12956" refreshError="1"/>
      <sheetData sheetId="12957" refreshError="1"/>
      <sheetData sheetId="12958" refreshError="1"/>
      <sheetData sheetId="12959" refreshError="1"/>
      <sheetData sheetId="12960" refreshError="1"/>
      <sheetData sheetId="12961" refreshError="1"/>
      <sheetData sheetId="12962" refreshError="1"/>
      <sheetData sheetId="12963" refreshError="1"/>
      <sheetData sheetId="12964" refreshError="1"/>
      <sheetData sheetId="12965" refreshError="1"/>
      <sheetData sheetId="12966" refreshError="1"/>
      <sheetData sheetId="12967" refreshError="1"/>
      <sheetData sheetId="12968" refreshError="1"/>
      <sheetData sheetId="12969" refreshError="1"/>
      <sheetData sheetId="12970" refreshError="1"/>
      <sheetData sheetId="12971" refreshError="1"/>
      <sheetData sheetId="12972" refreshError="1"/>
      <sheetData sheetId="12973" refreshError="1"/>
      <sheetData sheetId="12974" refreshError="1"/>
      <sheetData sheetId="12975" refreshError="1"/>
      <sheetData sheetId="12976" refreshError="1"/>
      <sheetData sheetId="12977" refreshError="1"/>
      <sheetData sheetId="12978" refreshError="1"/>
      <sheetData sheetId="12979" refreshError="1"/>
      <sheetData sheetId="12980" refreshError="1"/>
      <sheetData sheetId="12981" refreshError="1"/>
      <sheetData sheetId="12982" refreshError="1"/>
      <sheetData sheetId="12983" refreshError="1"/>
      <sheetData sheetId="12984" refreshError="1"/>
      <sheetData sheetId="12985" refreshError="1"/>
      <sheetData sheetId="12986" refreshError="1"/>
      <sheetData sheetId="12987" refreshError="1"/>
      <sheetData sheetId="12988" refreshError="1"/>
      <sheetData sheetId="12989" refreshError="1"/>
      <sheetData sheetId="12990" refreshError="1"/>
      <sheetData sheetId="12991" refreshError="1"/>
      <sheetData sheetId="12992" refreshError="1"/>
      <sheetData sheetId="12993" refreshError="1"/>
      <sheetData sheetId="12994" refreshError="1"/>
      <sheetData sheetId="12995" refreshError="1"/>
      <sheetData sheetId="12996" refreshError="1"/>
      <sheetData sheetId="12997" refreshError="1"/>
      <sheetData sheetId="12998" refreshError="1"/>
      <sheetData sheetId="12999" refreshError="1"/>
      <sheetData sheetId="13000" refreshError="1"/>
      <sheetData sheetId="13001" refreshError="1"/>
      <sheetData sheetId="13002" refreshError="1"/>
      <sheetData sheetId="13003" refreshError="1"/>
      <sheetData sheetId="13004" refreshError="1"/>
      <sheetData sheetId="13005" refreshError="1"/>
      <sheetData sheetId="13006" refreshError="1"/>
      <sheetData sheetId="13007" refreshError="1"/>
      <sheetData sheetId="13008" refreshError="1"/>
      <sheetData sheetId="13009" refreshError="1"/>
      <sheetData sheetId="13010" refreshError="1"/>
      <sheetData sheetId="13011" refreshError="1"/>
      <sheetData sheetId="13012" refreshError="1"/>
      <sheetData sheetId="13013" refreshError="1"/>
      <sheetData sheetId="13014" refreshError="1"/>
      <sheetData sheetId="13015" refreshError="1"/>
      <sheetData sheetId="13016" refreshError="1"/>
      <sheetData sheetId="13017" refreshError="1"/>
      <sheetData sheetId="13018" refreshError="1"/>
      <sheetData sheetId="13019" refreshError="1"/>
      <sheetData sheetId="13020" refreshError="1"/>
      <sheetData sheetId="13021" refreshError="1"/>
      <sheetData sheetId="13022" refreshError="1"/>
      <sheetData sheetId="13023" refreshError="1"/>
      <sheetData sheetId="13024" refreshError="1"/>
      <sheetData sheetId="13025" refreshError="1"/>
      <sheetData sheetId="13026" refreshError="1"/>
      <sheetData sheetId="13027" refreshError="1"/>
      <sheetData sheetId="13028" refreshError="1"/>
      <sheetData sheetId="13029" refreshError="1"/>
      <sheetData sheetId="13030" refreshError="1"/>
      <sheetData sheetId="13031" refreshError="1"/>
      <sheetData sheetId="13032" refreshError="1"/>
      <sheetData sheetId="13033" refreshError="1"/>
      <sheetData sheetId="13034" refreshError="1"/>
      <sheetData sheetId="13035" refreshError="1"/>
      <sheetData sheetId="13036" refreshError="1"/>
      <sheetData sheetId="13037" refreshError="1"/>
      <sheetData sheetId="13038" refreshError="1"/>
      <sheetData sheetId="13039" refreshError="1"/>
      <sheetData sheetId="13040" refreshError="1"/>
      <sheetData sheetId="13041" refreshError="1"/>
      <sheetData sheetId="13042" refreshError="1"/>
      <sheetData sheetId="13043" refreshError="1"/>
      <sheetData sheetId="13044" refreshError="1"/>
      <sheetData sheetId="13045" refreshError="1"/>
      <sheetData sheetId="13046" refreshError="1"/>
      <sheetData sheetId="13047" refreshError="1"/>
      <sheetData sheetId="13048" refreshError="1"/>
      <sheetData sheetId="13049" refreshError="1"/>
      <sheetData sheetId="13050" refreshError="1"/>
      <sheetData sheetId="13051" refreshError="1"/>
      <sheetData sheetId="13052" refreshError="1"/>
      <sheetData sheetId="13053" refreshError="1"/>
      <sheetData sheetId="13054" refreshError="1"/>
      <sheetData sheetId="13055" refreshError="1"/>
      <sheetData sheetId="13056" refreshError="1"/>
      <sheetData sheetId="13057" refreshError="1"/>
      <sheetData sheetId="13058" refreshError="1"/>
      <sheetData sheetId="13059" refreshError="1"/>
      <sheetData sheetId="13060" refreshError="1"/>
      <sheetData sheetId="13061" refreshError="1"/>
      <sheetData sheetId="13062" refreshError="1"/>
      <sheetData sheetId="13063" refreshError="1"/>
      <sheetData sheetId="13064" refreshError="1"/>
      <sheetData sheetId="13065" refreshError="1"/>
      <sheetData sheetId="13066" refreshError="1"/>
      <sheetData sheetId="13067" refreshError="1"/>
      <sheetData sheetId="13068" refreshError="1"/>
      <sheetData sheetId="13069" refreshError="1"/>
      <sheetData sheetId="13070" refreshError="1"/>
      <sheetData sheetId="13071" refreshError="1"/>
      <sheetData sheetId="13072" refreshError="1"/>
      <sheetData sheetId="13073" refreshError="1"/>
      <sheetData sheetId="13074" refreshError="1"/>
      <sheetData sheetId="13075" refreshError="1"/>
      <sheetData sheetId="13076" refreshError="1"/>
      <sheetData sheetId="13077" refreshError="1"/>
      <sheetData sheetId="13078" refreshError="1"/>
      <sheetData sheetId="13079" refreshError="1"/>
      <sheetData sheetId="13080" refreshError="1"/>
      <sheetData sheetId="13081" refreshError="1"/>
      <sheetData sheetId="13082" refreshError="1"/>
      <sheetData sheetId="13083" refreshError="1"/>
      <sheetData sheetId="13084" refreshError="1"/>
      <sheetData sheetId="13085" refreshError="1"/>
      <sheetData sheetId="13086" refreshError="1"/>
      <sheetData sheetId="13087" refreshError="1"/>
      <sheetData sheetId="13088" refreshError="1"/>
      <sheetData sheetId="13089" refreshError="1"/>
      <sheetData sheetId="13090" refreshError="1"/>
      <sheetData sheetId="13091" refreshError="1"/>
      <sheetData sheetId="13092" refreshError="1"/>
      <sheetData sheetId="13093" refreshError="1"/>
      <sheetData sheetId="13094" refreshError="1"/>
      <sheetData sheetId="13095" refreshError="1"/>
      <sheetData sheetId="13096" refreshError="1"/>
      <sheetData sheetId="13097" refreshError="1"/>
      <sheetData sheetId="13098" refreshError="1"/>
      <sheetData sheetId="13099" refreshError="1"/>
      <sheetData sheetId="13100" refreshError="1"/>
      <sheetData sheetId="13101" refreshError="1"/>
      <sheetData sheetId="13102" refreshError="1"/>
      <sheetData sheetId="13103" refreshError="1"/>
      <sheetData sheetId="13104" refreshError="1"/>
      <sheetData sheetId="13105" refreshError="1"/>
      <sheetData sheetId="13106" refreshError="1"/>
      <sheetData sheetId="13107" refreshError="1"/>
      <sheetData sheetId="13108" refreshError="1"/>
      <sheetData sheetId="13109" refreshError="1"/>
      <sheetData sheetId="13110" refreshError="1"/>
      <sheetData sheetId="13111" refreshError="1"/>
      <sheetData sheetId="13112" refreshError="1"/>
      <sheetData sheetId="13113" refreshError="1"/>
      <sheetData sheetId="13114" refreshError="1"/>
      <sheetData sheetId="13115" refreshError="1"/>
      <sheetData sheetId="13116" refreshError="1"/>
      <sheetData sheetId="13117" refreshError="1"/>
      <sheetData sheetId="13118" refreshError="1"/>
      <sheetData sheetId="13119" refreshError="1"/>
      <sheetData sheetId="13120" refreshError="1"/>
      <sheetData sheetId="13121" refreshError="1"/>
      <sheetData sheetId="13122" refreshError="1"/>
      <sheetData sheetId="13123" refreshError="1"/>
      <sheetData sheetId="13124" refreshError="1"/>
      <sheetData sheetId="13125" refreshError="1"/>
      <sheetData sheetId="13126" refreshError="1"/>
      <sheetData sheetId="13127" refreshError="1"/>
      <sheetData sheetId="13128" refreshError="1"/>
      <sheetData sheetId="13129" refreshError="1"/>
      <sheetData sheetId="13130" refreshError="1"/>
      <sheetData sheetId="13131" refreshError="1"/>
      <sheetData sheetId="13132" refreshError="1"/>
      <sheetData sheetId="13133" refreshError="1"/>
      <sheetData sheetId="13134" refreshError="1"/>
      <sheetData sheetId="13135" refreshError="1"/>
      <sheetData sheetId="13136" refreshError="1"/>
      <sheetData sheetId="13137" refreshError="1"/>
      <sheetData sheetId="13138" refreshError="1"/>
      <sheetData sheetId="13139" refreshError="1"/>
      <sheetData sheetId="13140" refreshError="1"/>
      <sheetData sheetId="13141" refreshError="1"/>
      <sheetData sheetId="13142" refreshError="1"/>
      <sheetData sheetId="13143" refreshError="1"/>
      <sheetData sheetId="13144" refreshError="1"/>
      <sheetData sheetId="13145" refreshError="1"/>
      <sheetData sheetId="13146" refreshError="1"/>
      <sheetData sheetId="13147" refreshError="1"/>
      <sheetData sheetId="13148" refreshError="1"/>
      <sheetData sheetId="13149" refreshError="1"/>
      <sheetData sheetId="13150" refreshError="1"/>
      <sheetData sheetId="13151" refreshError="1"/>
      <sheetData sheetId="13152" refreshError="1"/>
      <sheetData sheetId="13153" refreshError="1"/>
      <sheetData sheetId="13154" refreshError="1"/>
      <sheetData sheetId="13155" refreshError="1"/>
      <sheetData sheetId="13156" refreshError="1"/>
      <sheetData sheetId="13157" refreshError="1"/>
      <sheetData sheetId="13158" refreshError="1"/>
      <sheetData sheetId="13159" refreshError="1"/>
      <sheetData sheetId="13160" refreshError="1"/>
      <sheetData sheetId="13161" refreshError="1"/>
      <sheetData sheetId="13162" refreshError="1"/>
      <sheetData sheetId="13163" refreshError="1"/>
      <sheetData sheetId="13164" refreshError="1"/>
      <sheetData sheetId="13165" refreshError="1"/>
      <sheetData sheetId="13166" refreshError="1"/>
      <sheetData sheetId="13167" refreshError="1"/>
      <sheetData sheetId="13168" refreshError="1"/>
      <sheetData sheetId="13169" refreshError="1"/>
      <sheetData sheetId="13170" refreshError="1"/>
      <sheetData sheetId="13171" refreshError="1"/>
      <sheetData sheetId="13172" refreshError="1"/>
      <sheetData sheetId="13173" refreshError="1"/>
      <sheetData sheetId="13174" refreshError="1"/>
      <sheetData sheetId="13175" refreshError="1"/>
      <sheetData sheetId="13176" refreshError="1"/>
      <sheetData sheetId="13177" refreshError="1"/>
      <sheetData sheetId="13178" refreshError="1"/>
      <sheetData sheetId="13179" refreshError="1"/>
      <sheetData sheetId="13180" refreshError="1"/>
      <sheetData sheetId="13181" refreshError="1"/>
      <sheetData sheetId="13182" refreshError="1"/>
      <sheetData sheetId="13183" refreshError="1"/>
      <sheetData sheetId="13184" refreshError="1"/>
      <sheetData sheetId="13185" refreshError="1"/>
      <sheetData sheetId="13186" refreshError="1"/>
      <sheetData sheetId="13187" refreshError="1"/>
      <sheetData sheetId="13188" refreshError="1"/>
      <sheetData sheetId="13189" refreshError="1"/>
      <sheetData sheetId="13190" refreshError="1"/>
      <sheetData sheetId="13191" refreshError="1"/>
      <sheetData sheetId="13192" refreshError="1"/>
      <sheetData sheetId="13193" refreshError="1"/>
      <sheetData sheetId="13194" refreshError="1"/>
      <sheetData sheetId="13195" refreshError="1"/>
      <sheetData sheetId="13196" refreshError="1"/>
      <sheetData sheetId="13197" refreshError="1"/>
      <sheetData sheetId="13198" refreshError="1"/>
      <sheetData sheetId="13199" refreshError="1"/>
      <sheetData sheetId="13200" refreshError="1"/>
      <sheetData sheetId="13201" refreshError="1"/>
      <sheetData sheetId="13202" refreshError="1"/>
      <sheetData sheetId="13203" refreshError="1"/>
      <sheetData sheetId="13204" refreshError="1"/>
      <sheetData sheetId="13205" refreshError="1"/>
      <sheetData sheetId="13206" refreshError="1"/>
      <sheetData sheetId="13207" refreshError="1"/>
      <sheetData sheetId="13208" refreshError="1"/>
      <sheetData sheetId="13209" refreshError="1"/>
      <sheetData sheetId="13210" refreshError="1"/>
      <sheetData sheetId="13211" refreshError="1"/>
      <sheetData sheetId="13212" refreshError="1"/>
      <sheetData sheetId="13213" refreshError="1"/>
      <sheetData sheetId="13214" refreshError="1"/>
      <sheetData sheetId="13215" refreshError="1"/>
      <sheetData sheetId="13216" refreshError="1"/>
      <sheetData sheetId="13217" refreshError="1"/>
      <sheetData sheetId="13218" refreshError="1"/>
      <sheetData sheetId="13219" refreshError="1"/>
      <sheetData sheetId="13220" refreshError="1"/>
      <sheetData sheetId="13221" refreshError="1"/>
      <sheetData sheetId="13222" refreshError="1"/>
      <sheetData sheetId="13223" refreshError="1"/>
      <sheetData sheetId="13224" refreshError="1"/>
      <sheetData sheetId="13225" refreshError="1"/>
      <sheetData sheetId="13226" refreshError="1"/>
      <sheetData sheetId="13227" refreshError="1"/>
      <sheetData sheetId="13228" refreshError="1"/>
      <sheetData sheetId="13229" refreshError="1"/>
      <sheetData sheetId="13230" refreshError="1"/>
      <sheetData sheetId="13231" refreshError="1"/>
      <sheetData sheetId="13232" refreshError="1"/>
      <sheetData sheetId="13233" refreshError="1"/>
      <sheetData sheetId="13234" refreshError="1"/>
      <sheetData sheetId="13235" refreshError="1"/>
      <sheetData sheetId="13236" refreshError="1"/>
      <sheetData sheetId="13237" refreshError="1"/>
      <sheetData sheetId="13238" refreshError="1"/>
      <sheetData sheetId="13239" refreshError="1"/>
      <sheetData sheetId="13240" refreshError="1"/>
      <sheetData sheetId="13241" refreshError="1"/>
      <sheetData sheetId="13242" refreshError="1"/>
      <sheetData sheetId="13243" refreshError="1"/>
      <sheetData sheetId="13244" refreshError="1"/>
      <sheetData sheetId="13245" refreshError="1"/>
      <sheetData sheetId="13246" refreshError="1"/>
      <sheetData sheetId="13247" refreshError="1"/>
      <sheetData sheetId="13248" refreshError="1"/>
      <sheetData sheetId="13249" refreshError="1"/>
      <sheetData sheetId="13250" refreshError="1"/>
      <sheetData sheetId="13251" refreshError="1"/>
      <sheetData sheetId="13252" refreshError="1"/>
      <sheetData sheetId="13253" refreshError="1"/>
      <sheetData sheetId="13254" refreshError="1"/>
      <sheetData sheetId="13255" refreshError="1"/>
      <sheetData sheetId="13256" refreshError="1"/>
      <sheetData sheetId="13257" refreshError="1"/>
      <sheetData sheetId="13258" refreshError="1"/>
      <sheetData sheetId="13259" refreshError="1"/>
      <sheetData sheetId="13260" refreshError="1"/>
      <sheetData sheetId="13261" refreshError="1"/>
      <sheetData sheetId="13262" refreshError="1"/>
      <sheetData sheetId="13263" refreshError="1"/>
      <sheetData sheetId="13264" refreshError="1"/>
      <sheetData sheetId="13265" refreshError="1"/>
      <sheetData sheetId="13266" refreshError="1"/>
      <sheetData sheetId="13267" refreshError="1"/>
      <sheetData sheetId="13268" refreshError="1"/>
      <sheetData sheetId="13269" refreshError="1"/>
      <sheetData sheetId="13270" refreshError="1"/>
      <sheetData sheetId="13271" refreshError="1"/>
      <sheetData sheetId="13272" refreshError="1"/>
      <sheetData sheetId="13273" refreshError="1"/>
      <sheetData sheetId="13274" refreshError="1"/>
      <sheetData sheetId="13275" refreshError="1"/>
      <sheetData sheetId="13276" refreshError="1"/>
      <sheetData sheetId="13277" refreshError="1"/>
      <sheetData sheetId="13278" refreshError="1"/>
      <sheetData sheetId="13279" refreshError="1"/>
      <sheetData sheetId="13280" refreshError="1"/>
      <sheetData sheetId="13281" refreshError="1"/>
      <sheetData sheetId="13282" refreshError="1"/>
      <sheetData sheetId="13283" refreshError="1"/>
      <sheetData sheetId="13284" refreshError="1"/>
      <sheetData sheetId="13285" refreshError="1"/>
      <sheetData sheetId="13286" refreshError="1"/>
      <sheetData sheetId="13287" refreshError="1"/>
      <sheetData sheetId="13288" refreshError="1"/>
      <sheetData sheetId="13289" refreshError="1"/>
      <sheetData sheetId="13290" refreshError="1"/>
      <sheetData sheetId="13291" refreshError="1"/>
      <sheetData sheetId="13292" refreshError="1"/>
      <sheetData sheetId="13293" refreshError="1"/>
      <sheetData sheetId="13294" refreshError="1"/>
      <sheetData sheetId="13295" refreshError="1"/>
      <sheetData sheetId="13296" refreshError="1"/>
      <sheetData sheetId="13297" refreshError="1"/>
      <sheetData sheetId="13298" refreshError="1"/>
      <sheetData sheetId="13299" refreshError="1"/>
      <sheetData sheetId="13300" refreshError="1"/>
      <sheetData sheetId="13301" refreshError="1"/>
      <sheetData sheetId="13302" refreshError="1"/>
      <sheetData sheetId="13303" refreshError="1"/>
      <sheetData sheetId="13304" refreshError="1"/>
      <sheetData sheetId="13305" refreshError="1"/>
      <sheetData sheetId="13306" refreshError="1"/>
      <sheetData sheetId="13307" refreshError="1"/>
      <sheetData sheetId="13308" refreshError="1"/>
      <sheetData sheetId="13309" refreshError="1"/>
      <sheetData sheetId="13310" refreshError="1"/>
      <sheetData sheetId="13311" refreshError="1"/>
      <sheetData sheetId="13312" refreshError="1"/>
      <sheetData sheetId="13313" refreshError="1"/>
      <sheetData sheetId="13314" refreshError="1"/>
      <sheetData sheetId="13315" refreshError="1"/>
      <sheetData sheetId="13316" refreshError="1"/>
      <sheetData sheetId="13317" refreshError="1"/>
      <sheetData sheetId="13318" refreshError="1"/>
      <sheetData sheetId="13319" refreshError="1"/>
      <sheetData sheetId="13320" refreshError="1"/>
      <sheetData sheetId="13321" refreshError="1"/>
      <sheetData sheetId="13322" refreshError="1"/>
      <sheetData sheetId="13323" refreshError="1"/>
      <sheetData sheetId="13324" refreshError="1"/>
      <sheetData sheetId="13325" refreshError="1"/>
      <sheetData sheetId="13326" refreshError="1"/>
      <sheetData sheetId="13327" refreshError="1"/>
      <sheetData sheetId="13328" refreshError="1"/>
      <sheetData sheetId="13329" refreshError="1"/>
      <sheetData sheetId="13330" refreshError="1"/>
      <sheetData sheetId="13331" refreshError="1"/>
      <sheetData sheetId="13332" refreshError="1"/>
      <sheetData sheetId="13333" refreshError="1"/>
      <sheetData sheetId="13334" refreshError="1"/>
      <sheetData sheetId="13335" refreshError="1"/>
      <sheetData sheetId="13336" refreshError="1"/>
      <sheetData sheetId="13337" refreshError="1"/>
      <sheetData sheetId="13338" refreshError="1"/>
      <sheetData sheetId="13339" refreshError="1"/>
      <sheetData sheetId="13340" refreshError="1"/>
      <sheetData sheetId="13341" refreshError="1"/>
      <sheetData sheetId="13342" refreshError="1"/>
      <sheetData sheetId="13343" refreshError="1"/>
      <sheetData sheetId="13344" refreshError="1"/>
      <sheetData sheetId="13345" refreshError="1"/>
      <sheetData sheetId="13346" refreshError="1"/>
      <sheetData sheetId="13347" refreshError="1"/>
      <sheetData sheetId="13348" refreshError="1"/>
      <sheetData sheetId="13349" refreshError="1"/>
      <sheetData sheetId="13350" refreshError="1"/>
      <sheetData sheetId="13351" refreshError="1"/>
      <sheetData sheetId="13352" refreshError="1"/>
      <sheetData sheetId="13353" refreshError="1"/>
      <sheetData sheetId="13354" refreshError="1"/>
      <sheetData sheetId="13355" refreshError="1"/>
      <sheetData sheetId="13356" refreshError="1"/>
      <sheetData sheetId="13357" refreshError="1"/>
      <sheetData sheetId="13358" refreshError="1"/>
      <sheetData sheetId="13359" refreshError="1"/>
      <sheetData sheetId="13360" refreshError="1"/>
      <sheetData sheetId="13361" refreshError="1"/>
      <sheetData sheetId="13362" refreshError="1"/>
      <sheetData sheetId="13363" refreshError="1"/>
      <sheetData sheetId="13364" refreshError="1"/>
      <sheetData sheetId="13365" refreshError="1"/>
      <sheetData sheetId="13366" refreshError="1"/>
      <sheetData sheetId="13367" refreshError="1"/>
      <sheetData sheetId="13368" refreshError="1"/>
      <sheetData sheetId="13369" refreshError="1"/>
      <sheetData sheetId="13370" refreshError="1"/>
      <sheetData sheetId="13371" refreshError="1"/>
      <sheetData sheetId="13372" refreshError="1"/>
      <sheetData sheetId="13373" refreshError="1"/>
      <sheetData sheetId="13374" refreshError="1"/>
      <sheetData sheetId="13375" refreshError="1"/>
      <sheetData sheetId="13376" refreshError="1"/>
      <sheetData sheetId="13377" refreshError="1"/>
      <sheetData sheetId="13378" refreshError="1"/>
      <sheetData sheetId="13379" refreshError="1"/>
      <sheetData sheetId="13380" refreshError="1"/>
      <sheetData sheetId="13381" refreshError="1"/>
      <sheetData sheetId="13382" refreshError="1"/>
      <sheetData sheetId="13383" refreshError="1"/>
      <sheetData sheetId="13384" refreshError="1"/>
      <sheetData sheetId="13385" refreshError="1"/>
      <sheetData sheetId="13386" refreshError="1"/>
      <sheetData sheetId="13387" refreshError="1"/>
      <sheetData sheetId="13388" refreshError="1"/>
      <sheetData sheetId="13389" refreshError="1"/>
      <sheetData sheetId="13390" refreshError="1"/>
      <sheetData sheetId="13391" refreshError="1"/>
      <sheetData sheetId="13392" refreshError="1"/>
      <sheetData sheetId="13393" refreshError="1"/>
      <sheetData sheetId="13394" refreshError="1"/>
      <sheetData sheetId="13395" refreshError="1"/>
      <sheetData sheetId="13396" refreshError="1"/>
      <sheetData sheetId="13397" refreshError="1"/>
      <sheetData sheetId="13398" refreshError="1"/>
      <sheetData sheetId="13399" refreshError="1"/>
      <sheetData sheetId="13400" refreshError="1"/>
      <sheetData sheetId="13401" refreshError="1"/>
      <sheetData sheetId="13402" refreshError="1"/>
      <sheetData sheetId="13403" refreshError="1"/>
      <sheetData sheetId="13404" refreshError="1"/>
      <sheetData sheetId="13405" refreshError="1"/>
      <sheetData sheetId="13406" refreshError="1"/>
      <sheetData sheetId="13407" refreshError="1"/>
      <sheetData sheetId="13408" refreshError="1"/>
      <sheetData sheetId="13409" refreshError="1"/>
      <sheetData sheetId="13410" refreshError="1"/>
      <sheetData sheetId="13411" refreshError="1"/>
      <sheetData sheetId="13412" refreshError="1"/>
      <sheetData sheetId="13413" refreshError="1"/>
      <sheetData sheetId="13414" refreshError="1"/>
      <sheetData sheetId="13415" refreshError="1"/>
      <sheetData sheetId="13416" refreshError="1"/>
      <sheetData sheetId="13417" refreshError="1"/>
      <sheetData sheetId="13418" refreshError="1"/>
      <sheetData sheetId="13419" refreshError="1"/>
      <sheetData sheetId="13420" refreshError="1"/>
      <sheetData sheetId="13421" refreshError="1"/>
      <sheetData sheetId="13422" refreshError="1"/>
      <sheetData sheetId="13423" refreshError="1"/>
      <sheetData sheetId="13424" refreshError="1"/>
      <sheetData sheetId="13425" refreshError="1"/>
      <sheetData sheetId="13426" refreshError="1"/>
      <sheetData sheetId="13427" refreshError="1"/>
      <sheetData sheetId="13428" refreshError="1"/>
      <sheetData sheetId="13429" refreshError="1"/>
      <sheetData sheetId="13430" refreshError="1"/>
      <sheetData sheetId="13431" refreshError="1"/>
      <sheetData sheetId="13432" refreshError="1"/>
      <sheetData sheetId="13433" refreshError="1"/>
      <sheetData sheetId="13434" refreshError="1"/>
      <sheetData sheetId="13435" refreshError="1"/>
      <sheetData sheetId="13436" refreshError="1"/>
      <sheetData sheetId="13437" refreshError="1"/>
      <sheetData sheetId="13438" refreshError="1"/>
      <sheetData sheetId="13439" refreshError="1"/>
      <sheetData sheetId="13440" refreshError="1"/>
      <sheetData sheetId="13441" refreshError="1"/>
      <sheetData sheetId="13442" refreshError="1"/>
      <sheetData sheetId="13443" refreshError="1"/>
      <sheetData sheetId="13444" refreshError="1"/>
      <sheetData sheetId="13445" refreshError="1"/>
      <sheetData sheetId="13446" refreshError="1"/>
      <sheetData sheetId="13447" refreshError="1"/>
      <sheetData sheetId="13448" refreshError="1"/>
      <sheetData sheetId="13449" refreshError="1"/>
      <sheetData sheetId="13450" refreshError="1"/>
      <sheetData sheetId="13451" refreshError="1"/>
      <sheetData sheetId="13452" refreshError="1"/>
      <sheetData sheetId="13453" refreshError="1"/>
      <sheetData sheetId="13454" refreshError="1"/>
      <sheetData sheetId="13455" refreshError="1"/>
      <sheetData sheetId="13456" refreshError="1"/>
      <sheetData sheetId="13457" refreshError="1"/>
      <sheetData sheetId="13458" refreshError="1"/>
      <sheetData sheetId="13459" refreshError="1"/>
      <sheetData sheetId="13460" refreshError="1"/>
      <sheetData sheetId="13461" refreshError="1"/>
      <sheetData sheetId="13462" refreshError="1"/>
      <sheetData sheetId="13463" refreshError="1"/>
      <sheetData sheetId="13464" refreshError="1"/>
      <sheetData sheetId="13465" refreshError="1"/>
      <sheetData sheetId="13466" refreshError="1"/>
      <sheetData sheetId="13467" refreshError="1"/>
      <sheetData sheetId="13468" refreshError="1"/>
      <sheetData sheetId="13469" refreshError="1"/>
      <sheetData sheetId="13470" refreshError="1"/>
      <sheetData sheetId="13471" refreshError="1"/>
      <sheetData sheetId="13472" refreshError="1"/>
      <sheetData sheetId="13473" refreshError="1"/>
      <sheetData sheetId="13474" refreshError="1"/>
      <sheetData sheetId="13475" refreshError="1"/>
      <sheetData sheetId="13476" refreshError="1"/>
      <sheetData sheetId="13477" refreshError="1"/>
      <sheetData sheetId="13478" refreshError="1"/>
      <sheetData sheetId="13479" refreshError="1"/>
      <sheetData sheetId="13480" refreshError="1"/>
      <sheetData sheetId="13481" refreshError="1"/>
      <sheetData sheetId="13482" refreshError="1"/>
      <sheetData sheetId="13483" refreshError="1"/>
      <sheetData sheetId="13484" refreshError="1"/>
      <sheetData sheetId="13485" refreshError="1"/>
      <sheetData sheetId="13486" refreshError="1"/>
      <sheetData sheetId="13487" refreshError="1"/>
      <sheetData sheetId="13488" refreshError="1"/>
      <sheetData sheetId="13489" refreshError="1"/>
      <sheetData sheetId="13490" refreshError="1"/>
      <sheetData sheetId="13491" refreshError="1"/>
      <sheetData sheetId="13492" refreshError="1"/>
      <sheetData sheetId="13493" refreshError="1"/>
      <sheetData sheetId="13494" refreshError="1"/>
      <sheetData sheetId="13495" refreshError="1"/>
      <sheetData sheetId="13496" refreshError="1"/>
      <sheetData sheetId="13497" refreshError="1"/>
      <sheetData sheetId="13498" refreshError="1"/>
      <sheetData sheetId="13499" refreshError="1"/>
      <sheetData sheetId="13500" refreshError="1"/>
      <sheetData sheetId="13501" refreshError="1"/>
      <sheetData sheetId="13502" refreshError="1"/>
      <sheetData sheetId="13503" refreshError="1"/>
      <sheetData sheetId="13504" refreshError="1"/>
      <sheetData sheetId="13505" refreshError="1"/>
      <sheetData sheetId="13506" refreshError="1"/>
      <sheetData sheetId="13507" refreshError="1"/>
      <sheetData sheetId="13508" refreshError="1"/>
      <sheetData sheetId="13509" refreshError="1"/>
      <sheetData sheetId="13510" refreshError="1"/>
      <sheetData sheetId="13511" refreshError="1"/>
      <sheetData sheetId="13512" refreshError="1"/>
      <sheetData sheetId="13513" refreshError="1"/>
      <sheetData sheetId="13514" refreshError="1"/>
      <sheetData sheetId="13515" refreshError="1"/>
      <sheetData sheetId="13516" refreshError="1"/>
      <sheetData sheetId="13517" refreshError="1"/>
      <sheetData sheetId="13518" refreshError="1"/>
      <sheetData sheetId="13519" refreshError="1"/>
      <sheetData sheetId="13520" refreshError="1"/>
      <sheetData sheetId="13521" refreshError="1"/>
      <sheetData sheetId="13522" refreshError="1"/>
      <sheetData sheetId="13523" refreshError="1"/>
      <sheetData sheetId="13524" refreshError="1"/>
      <sheetData sheetId="13525" refreshError="1"/>
      <sheetData sheetId="13526" refreshError="1"/>
      <sheetData sheetId="13527" refreshError="1"/>
      <sheetData sheetId="13528" refreshError="1"/>
      <sheetData sheetId="13529" refreshError="1"/>
      <sheetData sheetId="13530" refreshError="1"/>
      <sheetData sheetId="13531" refreshError="1"/>
      <sheetData sheetId="13532" refreshError="1"/>
      <sheetData sheetId="13533" refreshError="1"/>
      <sheetData sheetId="13534" refreshError="1"/>
      <sheetData sheetId="13535" refreshError="1"/>
      <sheetData sheetId="13536" refreshError="1"/>
      <sheetData sheetId="13537" refreshError="1"/>
      <sheetData sheetId="13538" refreshError="1"/>
      <sheetData sheetId="13539" refreshError="1"/>
      <sheetData sheetId="13540" refreshError="1"/>
      <sheetData sheetId="13541" refreshError="1"/>
      <sheetData sheetId="13542" refreshError="1"/>
      <sheetData sheetId="13543" refreshError="1"/>
      <sheetData sheetId="13544" refreshError="1"/>
      <sheetData sheetId="13545" refreshError="1"/>
      <sheetData sheetId="13546" refreshError="1"/>
      <sheetData sheetId="13547" refreshError="1"/>
      <sheetData sheetId="13548" refreshError="1"/>
      <sheetData sheetId="13549" refreshError="1"/>
      <sheetData sheetId="13550" refreshError="1"/>
      <sheetData sheetId="13551" refreshError="1"/>
      <sheetData sheetId="13552" refreshError="1"/>
      <sheetData sheetId="13553" refreshError="1"/>
      <sheetData sheetId="13554" refreshError="1"/>
      <sheetData sheetId="13555" refreshError="1"/>
      <sheetData sheetId="13556" refreshError="1"/>
      <sheetData sheetId="13557" refreshError="1"/>
      <sheetData sheetId="13558" refreshError="1"/>
      <sheetData sheetId="13559" refreshError="1"/>
      <sheetData sheetId="13560" refreshError="1"/>
      <sheetData sheetId="13561" refreshError="1"/>
      <sheetData sheetId="13562" refreshError="1"/>
      <sheetData sheetId="13563" refreshError="1"/>
      <sheetData sheetId="13564" refreshError="1"/>
      <sheetData sheetId="13565" refreshError="1"/>
      <sheetData sheetId="13566" refreshError="1"/>
      <sheetData sheetId="13567" refreshError="1"/>
      <sheetData sheetId="13568" refreshError="1"/>
      <sheetData sheetId="13569" refreshError="1"/>
      <sheetData sheetId="13570" refreshError="1"/>
      <sheetData sheetId="13571" refreshError="1"/>
      <sheetData sheetId="13572" refreshError="1"/>
      <sheetData sheetId="13573" refreshError="1"/>
      <sheetData sheetId="13574" refreshError="1"/>
      <sheetData sheetId="13575" refreshError="1"/>
      <sheetData sheetId="13576" refreshError="1"/>
      <sheetData sheetId="13577" refreshError="1"/>
      <sheetData sheetId="13578" refreshError="1"/>
      <sheetData sheetId="13579" refreshError="1"/>
      <sheetData sheetId="13580" refreshError="1"/>
      <sheetData sheetId="13581" refreshError="1"/>
      <sheetData sheetId="13582" refreshError="1"/>
      <sheetData sheetId="13583" refreshError="1"/>
      <sheetData sheetId="13584" refreshError="1"/>
      <sheetData sheetId="13585" refreshError="1"/>
      <sheetData sheetId="13586" refreshError="1"/>
      <sheetData sheetId="13587" refreshError="1"/>
      <sheetData sheetId="13588" refreshError="1"/>
      <sheetData sheetId="13589" refreshError="1"/>
      <sheetData sheetId="13590" refreshError="1"/>
      <sheetData sheetId="13591" refreshError="1"/>
      <sheetData sheetId="13592" refreshError="1"/>
      <sheetData sheetId="13593" refreshError="1"/>
      <sheetData sheetId="13594" refreshError="1"/>
      <sheetData sheetId="13595" refreshError="1"/>
      <sheetData sheetId="13596" refreshError="1"/>
      <sheetData sheetId="13597" refreshError="1"/>
      <sheetData sheetId="13598" refreshError="1"/>
      <sheetData sheetId="13599" refreshError="1"/>
      <sheetData sheetId="13600" refreshError="1"/>
      <sheetData sheetId="13601" refreshError="1"/>
      <sheetData sheetId="13602" refreshError="1"/>
      <sheetData sheetId="13603" refreshError="1"/>
      <sheetData sheetId="13604" refreshError="1"/>
      <sheetData sheetId="13605" refreshError="1"/>
      <sheetData sheetId="13606" refreshError="1"/>
      <sheetData sheetId="13607" refreshError="1"/>
      <sheetData sheetId="13608" refreshError="1"/>
      <sheetData sheetId="13609" refreshError="1"/>
      <sheetData sheetId="13610" refreshError="1"/>
      <sheetData sheetId="13611" refreshError="1"/>
      <sheetData sheetId="13612" refreshError="1"/>
      <sheetData sheetId="13613" refreshError="1"/>
      <sheetData sheetId="13614" refreshError="1"/>
      <sheetData sheetId="13615" refreshError="1"/>
      <sheetData sheetId="13616" refreshError="1"/>
      <sheetData sheetId="13617" refreshError="1"/>
      <sheetData sheetId="13618" refreshError="1"/>
      <sheetData sheetId="13619" refreshError="1"/>
      <sheetData sheetId="13620" refreshError="1"/>
      <sheetData sheetId="13621" refreshError="1"/>
      <sheetData sheetId="13622" refreshError="1"/>
      <sheetData sheetId="13623" refreshError="1"/>
      <sheetData sheetId="13624" refreshError="1"/>
      <sheetData sheetId="13625" refreshError="1"/>
      <sheetData sheetId="13626" refreshError="1"/>
      <sheetData sheetId="13627" refreshError="1"/>
      <sheetData sheetId="13628" refreshError="1"/>
      <sheetData sheetId="13629" refreshError="1"/>
      <sheetData sheetId="13630" refreshError="1"/>
      <sheetData sheetId="13631" refreshError="1"/>
      <sheetData sheetId="13632" refreshError="1"/>
      <sheetData sheetId="13633" refreshError="1"/>
      <sheetData sheetId="13634" refreshError="1"/>
      <sheetData sheetId="13635" refreshError="1"/>
      <sheetData sheetId="13636" refreshError="1"/>
      <sheetData sheetId="13637" refreshError="1"/>
      <sheetData sheetId="13638" refreshError="1"/>
      <sheetData sheetId="13639" refreshError="1"/>
      <sheetData sheetId="13640" refreshError="1"/>
      <sheetData sheetId="13641" refreshError="1"/>
      <sheetData sheetId="13642" refreshError="1"/>
      <sheetData sheetId="13643" refreshError="1"/>
      <sheetData sheetId="13644" refreshError="1"/>
      <sheetData sheetId="13645" refreshError="1"/>
      <sheetData sheetId="13646" refreshError="1"/>
      <sheetData sheetId="13647" refreshError="1"/>
      <sheetData sheetId="13648" refreshError="1"/>
      <sheetData sheetId="13649" refreshError="1"/>
      <sheetData sheetId="13650" refreshError="1"/>
      <sheetData sheetId="13651" refreshError="1"/>
      <sheetData sheetId="13652" refreshError="1"/>
      <sheetData sheetId="13653" refreshError="1"/>
      <sheetData sheetId="13654" refreshError="1"/>
      <sheetData sheetId="13655" refreshError="1"/>
      <sheetData sheetId="13656" refreshError="1"/>
      <sheetData sheetId="13657" refreshError="1"/>
      <sheetData sheetId="13658" refreshError="1"/>
      <sheetData sheetId="13659" refreshError="1"/>
      <sheetData sheetId="13660" refreshError="1"/>
      <sheetData sheetId="13661" refreshError="1"/>
      <sheetData sheetId="13662" refreshError="1"/>
      <sheetData sheetId="13663" refreshError="1"/>
      <sheetData sheetId="13664" refreshError="1"/>
      <sheetData sheetId="13665" refreshError="1"/>
      <sheetData sheetId="13666" refreshError="1"/>
      <sheetData sheetId="13667" refreshError="1"/>
      <sheetData sheetId="13668" refreshError="1"/>
      <sheetData sheetId="13669" refreshError="1"/>
      <sheetData sheetId="13670" refreshError="1"/>
      <sheetData sheetId="13671" refreshError="1"/>
      <sheetData sheetId="13672" refreshError="1"/>
      <sheetData sheetId="13673" refreshError="1"/>
      <sheetData sheetId="13674" refreshError="1"/>
      <sheetData sheetId="13675" refreshError="1"/>
      <sheetData sheetId="13676" refreshError="1"/>
      <sheetData sheetId="13677" refreshError="1"/>
      <sheetData sheetId="13678" refreshError="1"/>
      <sheetData sheetId="13679" refreshError="1"/>
      <sheetData sheetId="13680" refreshError="1"/>
      <sheetData sheetId="13681" refreshError="1"/>
      <sheetData sheetId="13682" refreshError="1"/>
      <sheetData sheetId="13683" refreshError="1"/>
      <sheetData sheetId="13684" refreshError="1"/>
      <sheetData sheetId="13685" refreshError="1"/>
      <sheetData sheetId="13686" refreshError="1"/>
      <sheetData sheetId="13687" refreshError="1"/>
      <sheetData sheetId="13688" refreshError="1"/>
      <sheetData sheetId="13689" refreshError="1"/>
      <sheetData sheetId="13690" refreshError="1"/>
      <sheetData sheetId="13691" refreshError="1"/>
      <sheetData sheetId="13692" refreshError="1"/>
      <sheetData sheetId="13693" refreshError="1"/>
      <sheetData sheetId="13694" refreshError="1"/>
      <sheetData sheetId="13695" refreshError="1"/>
      <sheetData sheetId="13696" refreshError="1"/>
      <sheetData sheetId="13697" refreshError="1"/>
      <sheetData sheetId="13698" refreshError="1"/>
      <sheetData sheetId="13699" refreshError="1"/>
      <sheetData sheetId="13700" refreshError="1"/>
      <sheetData sheetId="13701" refreshError="1"/>
      <sheetData sheetId="13702" refreshError="1"/>
      <sheetData sheetId="13703" refreshError="1"/>
      <sheetData sheetId="13704" refreshError="1"/>
      <sheetData sheetId="13705" refreshError="1"/>
      <sheetData sheetId="13706" refreshError="1"/>
      <sheetData sheetId="13707" refreshError="1"/>
      <sheetData sheetId="13708" refreshError="1"/>
      <sheetData sheetId="13709" refreshError="1"/>
      <sheetData sheetId="13710" refreshError="1"/>
      <sheetData sheetId="13711" refreshError="1"/>
      <sheetData sheetId="13712" refreshError="1"/>
      <sheetData sheetId="13713" refreshError="1"/>
      <sheetData sheetId="13714" refreshError="1"/>
      <sheetData sheetId="13715" refreshError="1"/>
      <sheetData sheetId="13716" refreshError="1"/>
      <sheetData sheetId="13717" refreshError="1"/>
      <sheetData sheetId="13718" refreshError="1"/>
      <sheetData sheetId="13719" refreshError="1"/>
      <sheetData sheetId="13720" refreshError="1"/>
      <sheetData sheetId="13721" refreshError="1"/>
      <sheetData sheetId="13722" refreshError="1"/>
      <sheetData sheetId="13723" refreshError="1"/>
      <sheetData sheetId="13724" refreshError="1"/>
      <sheetData sheetId="13725" refreshError="1"/>
      <sheetData sheetId="13726" refreshError="1"/>
      <sheetData sheetId="13727" refreshError="1"/>
      <sheetData sheetId="13728" refreshError="1"/>
      <sheetData sheetId="13729" refreshError="1"/>
      <sheetData sheetId="13730" refreshError="1"/>
      <sheetData sheetId="13731" refreshError="1"/>
      <sheetData sheetId="13732" refreshError="1"/>
      <sheetData sheetId="13733" refreshError="1"/>
      <sheetData sheetId="13734" refreshError="1"/>
      <sheetData sheetId="13735" refreshError="1"/>
      <sheetData sheetId="13736" refreshError="1"/>
      <sheetData sheetId="13737" refreshError="1"/>
      <sheetData sheetId="13738" refreshError="1"/>
      <sheetData sheetId="13739" refreshError="1"/>
      <sheetData sheetId="13740" refreshError="1"/>
      <sheetData sheetId="13741" refreshError="1"/>
      <sheetData sheetId="13742" refreshError="1"/>
      <sheetData sheetId="13743" refreshError="1"/>
      <sheetData sheetId="13744" refreshError="1"/>
      <sheetData sheetId="13745" refreshError="1"/>
      <sheetData sheetId="13746" refreshError="1"/>
      <sheetData sheetId="13747" refreshError="1"/>
      <sheetData sheetId="13748" refreshError="1"/>
      <sheetData sheetId="13749" refreshError="1"/>
      <sheetData sheetId="13750" refreshError="1"/>
      <sheetData sheetId="13751" refreshError="1"/>
      <sheetData sheetId="13752" refreshError="1"/>
      <sheetData sheetId="13753" refreshError="1"/>
      <sheetData sheetId="13754" refreshError="1"/>
      <sheetData sheetId="13755" refreshError="1"/>
      <sheetData sheetId="13756" refreshError="1"/>
      <sheetData sheetId="13757" refreshError="1"/>
      <sheetData sheetId="13758" refreshError="1"/>
      <sheetData sheetId="13759" refreshError="1"/>
      <sheetData sheetId="13760" refreshError="1"/>
      <sheetData sheetId="13761" refreshError="1"/>
      <sheetData sheetId="13762" refreshError="1"/>
      <sheetData sheetId="13763" refreshError="1"/>
      <sheetData sheetId="13764" refreshError="1"/>
      <sheetData sheetId="13765" refreshError="1"/>
      <sheetData sheetId="13766" refreshError="1"/>
      <sheetData sheetId="13767" refreshError="1"/>
      <sheetData sheetId="13768" refreshError="1"/>
      <sheetData sheetId="13769" refreshError="1"/>
      <sheetData sheetId="13770" refreshError="1"/>
      <sheetData sheetId="13771" refreshError="1"/>
      <sheetData sheetId="13772" refreshError="1"/>
      <sheetData sheetId="13773" refreshError="1"/>
      <sheetData sheetId="13774" refreshError="1"/>
      <sheetData sheetId="13775" refreshError="1"/>
      <sheetData sheetId="13776" refreshError="1"/>
      <sheetData sheetId="13777" refreshError="1"/>
      <sheetData sheetId="13778" refreshError="1"/>
      <sheetData sheetId="13779" refreshError="1"/>
      <sheetData sheetId="13780" refreshError="1"/>
      <sheetData sheetId="13781" refreshError="1"/>
      <sheetData sheetId="13782" refreshError="1"/>
      <sheetData sheetId="13783" refreshError="1"/>
      <sheetData sheetId="13784" refreshError="1"/>
      <sheetData sheetId="13785" refreshError="1"/>
      <sheetData sheetId="13786" refreshError="1"/>
      <sheetData sheetId="13787" refreshError="1"/>
      <sheetData sheetId="13788" refreshError="1"/>
      <sheetData sheetId="13789" refreshError="1"/>
      <sheetData sheetId="13790" refreshError="1"/>
      <sheetData sheetId="13791" refreshError="1"/>
      <sheetData sheetId="13792" refreshError="1"/>
      <sheetData sheetId="13793" refreshError="1"/>
      <sheetData sheetId="13794" refreshError="1"/>
      <sheetData sheetId="13795" refreshError="1"/>
      <sheetData sheetId="13796" refreshError="1"/>
      <sheetData sheetId="13797" refreshError="1"/>
      <sheetData sheetId="13798" refreshError="1"/>
      <sheetData sheetId="13799" refreshError="1"/>
      <sheetData sheetId="13800" refreshError="1"/>
      <sheetData sheetId="13801" refreshError="1"/>
      <sheetData sheetId="13802" refreshError="1"/>
      <sheetData sheetId="13803" refreshError="1"/>
      <sheetData sheetId="13804" refreshError="1"/>
      <sheetData sheetId="13805" refreshError="1"/>
      <sheetData sheetId="13806" refreshError="1"/>
      <sheetData sheetId="13807" refreshError="1"/>
      <sheetData sheetId="13808" refreshError="1"/>
      <sheetData sheetId="13809" refreshError="1"/>
      <sheetData sheetId="13810" refreshError="1"/>
      <sheetData sheetId="13811" refreshError="1"/>
      <sheetData sheetId="13812" refreshError="1"/>
      <sheetData sheetId="13813" refreshError="1"/>
      <sheetData sheetId="13814" refreshError="1"/>
      <sheetData sheetId="13815" refreshError="1"/>
      <sheetData sheetId="13816" refreshError="1"/>
      <sheetData sheetId="13817" refreshError="1"/>
      <sheetData sheetId="13818" refreshError="1"/>
      <sheetData sheetId="13819" refreshError="1"/>
      <sheetData sheetId="13820" refreshError="1"/>
      <sheetData sheetId="13821" refreshError="1"/>
      <sheetData sheetId="13822" refreshError="1"/>
      <sheetData sheetId="13823" refreshError="1"/>
      <sheetData sheetId="13824" refreshError="1"/>
      <sheetData sheetId="13825" refreshError="1"/>
      <sheetData sheetId="13826" refreshError="1"/>
      <sheetData sheetId="13827" refreshError="1"/>
      <sheetData sheetId="13828" refreshError="1"/>
      <sheetData sheetId="13829" refreshError="1"/>
      <sheetData sheetId="13830" refreshError="1"/>
      <sheetData sheetId="13831" refreshError="1"/>
      <sheetData sheetId="13832" refreshError="1"/>
      <sheetData sheetId="13833" refreshError="1"/>
      <sheetData sheetId="13834" refreshError="1"/>
      <sheetData sheetId="13835" refreshError="1"/>
      <sheetData sheetId="13836" refreshError="1"/>
      <sheetData sheetId="13837" refreshError="1"/>
      <sheetData sheetId="13838" refreshError="1"/>
      <sheetData sheetId="13839" refreshError="1"/>
      <sheetData sheetId="13840" refreshError="1"/>
      <sheetData sheetId="13841" refreshError="1"/>
      <sheetData sheetId="13842" refreshError="1"/>
      <sheetData sheetId="13843" refreshError="1"/>
      <sheetData sheetId="13844" refreshError="1"/>
      <sheetData sheetId="13845" refreshError="1"/>
      <sheetData sheetId="13846" refreshError="1"/>
      <sheetData sheetId="13847" refreshError="1"/>
      <sheetData sheetId="13848" refreshError="1"/>
      <sheetData sheetId="13849" refreshError="1"/>
      <sheetData sheetId="13850" refreshError="1"/>
      <sheetData sheetId="13851" refreshError="1"/>
      <sheetData sheetId="13852" refreshError="1"/>
      <sheetData sheetId="13853" refreshError="1"/>
      <sheetData sheetId="13854" refreshError="1"/>
      <sheetData sheetId="13855" refreshError="1"/>
      <sheetData sheetId="13856" refreshError="1"/>
      <sheetData sheetId="13857" refreshError="1"/>
      <sheetData sheetId="13858" refreshError="1"/>
      <sheetData sheetId="13859" refreshError="1"/>
      <sheetData sheetId="13860" refreshError="1"/>
      <sheetData sheetId="13861" refreshError="1"/>
      <sheetData sheetId="13862" refreshError="1"/>
      <sheetData sheetId="13863" refreshError="1"/>
      <sheetData sheetId="13864" refreshError="1"/>
      <sheetData sheetId="13865" refreshError="1"/>
      <sheetData sheetId="13866" refreshError="1"/>
      <sheetData sheetId="13867" refreshError="1"/>
      <sheetData sheetId="13868" refreshError="1"/>
      <sheetData sheetId="13869" refreshError="1"/>
      <sheetData sheetId="13870" refreshError="1"/>
      <sheetData sheetId="13871" refreshError="1"/>
      <sheetData sheetId="13872" refreshError="1"/>
      <sheetData sheetId="13873" refreshError="1"/>
      <sheetData sheetId="13874" refreshError="1"/>
      <sheetData sheetId="13875" refreshError="1"/>
      <sheetData sheetId="13876" refreshError="1"/>
      <sheetData sheetId="13877" refreshError="1"/>
      <sheetData sheetId="13878" refreshError="1"/>
      <sheetData sheetId="13879" refreshError="1"/>
      <sheetData sheetId="13880" refreshError="1"/>
      <sheetData sheetId="13881" refreshError="1"/>
      <sheetData sheetId="13882" refreshError="1"/>
      <sheetData sheetId="13883" refreshError="1"/>
      <sheetData sheetId="13884" refreshError="1"/>
      <sheetData sheetId="13885" refreshError="1"/>
      <sheetData sheetId="13886" refreshError="1"/>
      <sheetData sheetId="13887" refreshError="1"/>
      <sheetData sheetId="13888" refreshError="1"/>
      <sheetData sheetId="13889" refreshError="1"/>
      <sheetData sheetId="13890" refreshError="1"/>
      <sheetData sheetId="13891" refreshError="1"/>
      <sheetData sheetId="13892" refreshError="1"/>
      <sheetData sheetId="13893" refreshError="1"/>
      <sheetData sheetId="13894" refreshError="1"/>
      <sheetData sheetId="13895" refreshError="1"/>
      <sheetData sheetId="13896" refreshError="1"/>
      <sheetData sheetId="13897" refreshError="1"/>
      <sheetData sheetId="13898" refreshError="1"/>
      <sheetData sheetId="13899" refreshError="1"/>
      <sheetData sheetId="13900" refreshError="1"/>
      <sheetData sheetId="13901" refreshError="1"/>
      <sheetData sheetId="13902" refreshError="1"/>
      <sheetData sheetId="13903" refreshError="1"/>
      <sheetData sheetId="13904" refreshError="1"/>
      <sheetData sheetId="13905" refreshError="1"/>
      <sheetData sheetId="13906" refreshError="1"/>
      <sheetData sheetId="13907" refreshError="1"/>
      <sheetData sheetId="13908" refreshError="1"/>
      <sheetData sheetId="13909" refreshError="1"/>
      <sheetData sheetId="13910" refreshError="1"/>
      <sheetData sheetId="13911" refreshError="1"/>
      <sheetData sheetId="13912" refreshError="1"/>
      <sheetData sheetId="13913" refreshError="1"/>
      <sheetData sheetId="13914" refreshError="1"/>
      <sheetData sheetId="13915" refreshError="1"/>
      <sheetData sheetId="13916" refreshError="1"/>
      <sheetData sheetId="13917" refreshError="1"/>
      <sheetData sheetId="13918" refreshError="1"/>
      <sheetData sheetId="13919" refreshError="1"/>
      <sheetData sheetId="13920" refreshError="1"/>
      <sheetData sheetId="13921" refreshError="1"/>
      <sheetData sheetId="13922" refreshError="1"/>
      <sheetData sheetId="13923" refreshError="1"/>
      <sheetData sheetId="13924" refreshError="1"/>
      <sheetData sheetId="13925" refreshError="1"/>
      <sheetData sheetId="13926" refreshError="1"/>
      <sheetData sheetId="13927" refreshError="1"/>
      <sheetData sheetId="13928" refreshError="1"/>
      <sheetData sheetId="13929" refreshError="1"/>
      <sheetData sheetId="13930" refreshError="1"/>
      <sheetData sheetId="13931" refreshError="1"/>
      <sheetData sheetId="13932" refreshError="1"/>
      <sheetData sheetId="13933" refreshError="1"/>
      <sheetData sheetId="13934" refreshError="1"/>
      <sheetData sheetId="13935" refreshError="1"/>
      <sheetData sheetId="13936" refreshError="1"/>
      <sheetData sheetId="13937" refreshError="1"/>
      <sheetData sheetId="13938" refreshError="1"/>
      <sheetData sheetId="13939" refreshError="1"/>
      <sheetData sheetId="13940" refreshError="1"/>
      <sheetData sheetId="13941" refreshError="1"/>
      <sheetData sheetId="13942" refreshError="1"/>
      <sheetData sheetId="13943" refreshError="1"/>
      <sheetData sheetId="13944" refreshError="1"/>
      <sheetData sheetId="13945" refreshError="1"/>
      <sheetData sheetId="13946" refreshError="1"/>
      <sheetData sheetId="13947" refreshError="1"/>
      <sheetData sheetId="13948" refreshError="1"/>
      <sheetData sheetId="13949" refreshError="1"/>
      <sheetData sheetId="13950" refreshError="1"/>
      <sheetData sheetId="13951" refreshError="1"/>
      <sheetData sheetId="13952" refreshError="1"/>
      <sheetData sheetId="13953" refreshError="1"/>
      <sheetData sheetId="13954" refreshError="1"/>
      <sheetData sheetId="13955" refreshError="1"/>
      <sheetData sheetId="13956" refreshError="1"/>
      <sheetData sheetId="13957" refreshError="1"/>
      <sheetData sheetId="13958" refreshError="1"/>
      <sheetData sheetId="13959" refreshError="1"/>
      <sheetData sheetId="13960" refreshError="1"/>
      <sheetData sheetId="13961" refreshError="1"/>
      <sheetData sheetId="13962" refreshError="1"/>
      <sheetData sheetId="13963" refreshError="1"/>
      <sheetData sheetId="13964" refreshError="1"/>
      <sheetData sheetId="13965" refreshError="1"/>
      <sheetData sheetId="13966" refreshError="1"/>
      <sheetData sheetId="13967" refreshError="1"/>
      <sheetData sheetId="13968" refreshError="1"/>
      <sheetData sheetId="13969" refreshError="1"/>
      <sheetData sheetId="13970" refreshError="1"/>
      <sheetData sheetId="13971" refreshError="1"/>
      <sheetData sheetId="13972" refreshError="1"/>
      <sheetData sheetId="13973" refreshError="1"/>
      <sheetData sheetId="13974" refreshError="1"/>
      <sheetData sheetId="13975" refreshError="1"/>
      <sheetData sheetId="13976" refreshError="1"/>
      <sheetData sheetId="13977" refreshError="1"/>
      <sheetData sheetId="13978" refreshError="1"/>
      <sheetData sheetId="13979" refreshError="1"/>
      <sheetData sheetId="13980" refreshError="1"/>
      <sheetData sheetId="13981" refreshError="1"/>
      <sheetData sheetId="13982" refreshError="1"/>
      <sheetData sheetId="13983" refreshError="1"/>
      <sheetData sheetId="13984" refreshError="1"/>
      <sheetData sheetId="13985" refreshError="1"/>
      <sheetData sheetId="13986" refreshError="1"/>
      <sheetData sheetId="13987" refreshError="1"/>
      <sheetData sheetId="13988" refreshError="1"/>
      <sheetData sheetId="13989" refreshError="1"/>
      <sheetData sheetId="13990" refreshError="1"/>
      <sheetData sheetId="13991" refreshError="1"/>
      <sheetData sheetId="13992" refreshError="1"/>
      <sheetData sheetId="13993" refreshError="1"/>
      <sheetData sheetId="13994" refreshError="1"/>
      <sheetData sheetId="13995" refreshError="1"/>
      <sheetData sheetId="13996" refreshError="1"/>
      <sheetData sheetId="13997" refreshError="1"/>
      <sheetData sheetId="13998" refreshError="1"/>
      <sheetData sheetId="13999" refreshError="1"/>
      <sheetData sheetId="14000" refreshError="1"/>
      <sheetData sheetId="14001" refreshError="1"/>
      <sheetData sheetId="14002" refreshError="1"/>
      <sheetData sheetId="14003" refreshError="1"/>
      <sheetData sheetId="14004" refreshError="1"/>
      <sheetData sheetId="14005" refreshError="1"/>
      <sheetData sheetId="14006" refreshError="1"/>
      <sheetData sheetId="14007" refreshError="1"/>
      <sheetData sheetId="14008" refreshError="1"/>
      <sheetData sheetId="14009" refreshError="1"/>
      <sheetData sheetId="14010" refreshError="1"/>
      <sheetData sheetId="14011" refreshError="1"/>
      <sheetData sheetId="14012" refreshError="1"/>
      <sheetData sheetId="14013" refreshError="1"/>
      <sheetData sheetId="14014" refreshError="1"/>
      <sheetData sheetId="14015" refreshError="1"/>
      <sheetData sheetId="14016" refreshError="1"/>
      <sheetData sheetId="14017" refreshError="1"/>
      <sheetData sheetId="14018" refreshError="1"/>
      <sheetData sheetId="14019" refreshError="1"/>
      <sheetData sheetId="14020" refreshError="1"/>
      <sheetData sheetId="14021" refreshError="1"/>
      <sheetData sheetId="14022" refreshError="1"/>
      <sheetData sheetId="14023" refreshError="1"/>
      <sheetData sheetId="14024" refreshError="1"/>
      <sheetData sheetId="14025" refreshError="1"/>
      <sheetData sheetId="14026" refreshError="1"/>
      <sheetData sheetId="14027" refreshError="1"/>
      <sheetData sheetId="14028" refreshError="1"/>
      <sheetData sheetId="14029" refreshError="1"/>
      <sheetData sheetId="14030" refreshError="1"/>
      <sheetData sheetId="14031" refreshError="1"/>
      <sheetData sheetId="14032" refreshError="1"/>
      <sheetData sheetId="14033" refreshError="1"/>
      <sheetData sheetId="14034" refreshError="1"/>
      <sheetData sheetId="14035" refreshError="1"/>
      <sheetData sheetId="14036" refreshError="1"/>
      <sheetData sheetId="14037" refreshError="1"/>
      <sheetData sheetId="14038" refreshError="1"/>
      <sheetData sheetId="14039" refreshError="1"/>
      <sheetData sheetId="14040" refreshError="1"/>
      <sheetData sheetId="14041" refreshError="1"/>
      <sheetData sheetId="14042" refreshError="1"/>
      <sheetData sheetId="14043" refreshError="1"/>
      <sheetData sheetId="14044" refreshError="1"/>
      <sheetData sheetId="14045" refreshError="1"/>
      <sheetData sheetId="14046" refreshError="1"/>
      <sheetData sheetId="14047" refreshError="1"/>
      <sheetData sheetId="14048" refreshError="1"/>
      <sheetData sheetId="14049" refreshError="1"/>
      <sheetData sheetId="14050" refreshError="1"/>
      <sheetData sheetId="14051" refreshError="1"/>
      <sheetData sheetId="14052" refreshError="1"/>
      <sheetData sheetId="14053" refreshError="1"/>
      <sheetData sheetId="14054" refreshError="1"/>
      <sheetData sheetId="14055" refreshError="1"/>
      <sheetData sheetId="14056" refreshError="1"/>
      <sheetData sheetId="14057" refreshError="1"/>
      <sheetData sheetId="14058" refreshError="1"/>
      <sheetData sheetId="14059" refreshError="1"/>
      <sheetData sheetId="14060" refreshError="1"/>
      <sheetData sheetId="14061" refreshError="1"/>
      <sheetData sheetId="14062" refreshError="1"/>
      <sheetData sheetId="14063" refreshError="1"/>
      <sheetData sheetId="14064" refreshError="1"/>
      <sheetData sheetId="14065" refreshError="1"/>
      <sheetData sheetId="14066" refreshError="1"/>
      <sheetData sheetId="14067" refreshError="1"/>
      <sheetData sheetId="14068" refreshError="1"/>
      <sheetData sheetId="14069" refreshError="1"/>
      <sheetData sheetId="14070" refreshError="1"/>
      <sheetData sheetId="14071" refreshError="1"/>
      <sheetData sheetId="14072" refreshError="1"/>
      <sheetData sheetId="14073" refreshError="1"/>
      <sheetData sheetId="14074" refreshError="1"/>
      <sheetData sheetId="14075" refreshError="1"/>
      <sheetData sheetId="14076" refreshError="1"/>
      <sheetData sheetId="14077" refreshError="1"/>
      <sheetData sheetId="14078" refreshError="1"/>
      <sheetData sheetId="14079" refreshError="1"/>
      <sheetData sheetId="14080" refreshError="1"/>
      <sheetData sheetId="14081" refreshError="1"/>
      <sheetData sheetId="14082" refreshError="1"/>
      <sheetData sheetId="14083" refreshError="1"/>
      <sheetData sheetId="14084" refreshError="1"/>
      <sheetData sheetId="14085" refreshError="1"/>
      <sheetData sheetId="14086" refreshError="1"/>
      <sheetData sheetId="14087" refreshError="1"/>
      <sheetData sheetId="14088" refreshError="1"/>
      <sheetData sheetId="14089" refreshError="1"/>
      <sheetData sheetId="14090" refreshError="1"/>
      <sheetData sheetId="14091" refreshError="1"/>
      <sheetData sheetId="14092" refreshError="1"/>
      <sheetData sheetId="14093" refreshError="1"/>
      <sheetData sheetId="14094" refreshError="1"/>
      <sheetData sheetId="14095" refreshError="1"/>
      <sheetData sheetId="14096" refreshError="1"/>
      <sheetData sheetId="14097" refreshError="1"/>
      <sheetData sheetId="14098" refreshError="1"/>
      <sheetData sheetId="14099" refreshError="1"/>
      <sheetData sheetId="14100" refreshError="1"/>
      <sheetData sheetId="14101" refreshError="1"/>
      <sheetData sheetId="14102" refreshError="1"/>
      <sheetData sheetId="14103" refreshError="1"/>
      <sheetData sheetId="14104" refreshError="1"/>
      <sheetData sheetId="14105" refreshError="1"/>
      <sheetData sheetId="14106" refreshError="1"/>
      <sheetData sheetId="14107" refreshError="1"/>
      <sheetData sheetId="14108" refreshError="1"/>
      <sheetData sheetId="14109" refreshError="1"/>
      <sheetData sheetId="14110" refreshError="1"/>
      <sheetData sheetId="14111" refreshError="1"/>
      <sheetData sheetId="14112" refreshError="1"/>
      <sheetData sheetId="14113" refreshError="1"/>
      <sheetData sheetId="14114" refreshError="1"/>
      <sheetData sheetId="14115" refreshError="1"/>
      <sheetData sheetId="14116" refreshError="1"/>
      <sheetData sheetId="14117" refreshError="1"/>
      <sheetData sheetId="14118" refreshError="1"/>
      <sheetData sheetId="14119" refreshError="1"/>
      <sheetData sheetId="14120" refreshError="1"/>
      <sheetData sheetId="14121" refreshError="1"/>
      <sheetData sheetId="14122" refreshError="1"/>
      <sheetData sheetId="14123" refreshError="1"/>
      <sheetData sheetId="14124" refreshError="1"/>
      <sheetData sheetId="14125" refreshError="1"/>
      <sheetData sheetId="14126" refreshError="1"/>
      <sheetData sheetId="14127" refreshError="1"/>
      <sheetData sheetId="14128" refreshError="1"/>
      <sheetData sheetId="14129" refreshError="1"/>
      <sheetData sheetId="14130" refreshError="1"/>
      <sheetData sheetId="14131" refreshError="1"/>
      <sheetData sheetId="14132" refreshError="1"/>
      <sheetData sheetId="14133" refreshError="1"/>
      <sheetData sheetId="14134" refreshError="1"/>
      <sheetData sheetId="14135" refreshError="1"/>
      <sheetData sheetId="14136" refreshError="1"/>
      <sheetData sheetId="14137" refreshError="1"/>
      <sheetData sheetId="14138" refreshError="1"/>
      <sheetData sheetId="14139" refreshError="1"/>
      <sheetData sheetId="14140" refreshError="1"/>
      <sheetData sheetId="14141" refreshError="1"/>
      <sheetData sheetId="14142" refreshError="1"/>
      <sheetData sheetId="14143" refreshError="1"/>
      <sheetData sheetId="14144" refreshError="1"/>
      <sheetData sheetId="14145" refreshError="1"/>
      <sheetData sheetId="14146" refreshError="1"/>
      <sheetData sheetId="14147" refreshError="1"/>
      <sheetData sheetId="14148" refreshError="1"/>
      <sheetData sheetId="14149" refreshError="1"/>
      <sheetData sheetId="14150" refreshError="1"/>
      <sheetData sheetId="14151" refreshError="1"/>
      <sheetData sheetId="14152" refreshError="1"/>
      <sheetData sheetId="14153" refreshError="1"/>
      <sheetData sheetId="14154" refreshError="1"/>
      <sheetData sheetId="14155" refreshError="1"/>
      <sheetData sheetId="14156" refreshError="1"/>
      <sheetData sheetId="14157" refreshError="1"/>
      <sheetData sheetId="14158" refreshError="1"/>
      <sheetData sheetId="14159" refreshError="1"/>
      <sheetData sheetId="14160" refreshError="1"/>
      <sheetData sheetId="14161" refreshError="1"/>
      <sheetData sheetId="14162" refreshError="1"/>
      <sheetData sheetId="14163" refreshError="1"/>
      <sheetData sheetId="14164" refreshError="1"/>
      <sheetData sheetId="14165" refreshError="1"/>
      <sheetData sheetId="14166" refreshError="1"/>
      <sheetData sheetId="14167" refreshError="1"/>
      <sheetData sheetId="14168" refreshError="1"/>
      <sheetData sheetId="14169" refreshError="1"/>
      <sheetData sheetId="14170" refreshError="1"/>
      <sheetData sheetId="14171" refreshError="1"/>
      <sheetData sheetId="14172" refreshError="1"/>
      <sheetData sheetId="14173" refreshError="1"/>
      <sheetData sheetId="14174" refreshError="1"/>
      <sheetData sheetId="14175" refreshError="1"/>
      <sheetData sheetId="14176" refreshError="1"/>
      <sheetData sheetId="14177" refreshError="1"/>
      <sheetData sheetId="14178" refreshError="1"/>
      <sheetData sheetId="14179" refreshError="1"/>
      <sheetData sheetId="14180" refreshError="1"/>
      <sheetData sheetId="14181" refreshError="1"/>
      <sheetData sheetId="14182" refreshError="1"/>
      <sheetData sheetId="14183" refreshError="1"/>
      <sheetData sheetId="14184" refreshError="1"/>
      <sheetData sheetId="14185" refreshError="1"/>
      <sheetData sheetId="14186" refreshError="1"/>
      <sheetData sheetId="14187" refreshError="1"/>
      <sheetData sheetId="14188" refreshError="1"/>
      <sheetData sheetId="14189" refreshError="1"/>
      <sheetData sheetId="14190" refreshError="1"/>
      <sheetData sheetId="14191" refreshError="1"/>
      <sheetData sheetId="14192" refreshError="1"/>
      <sheetData sheetId="14193" refreshError="1"/>
      <sheetData sheetId="14194" refreshError="1"/>
      <sheetData sheetId="14195" refreshError="1"/>
      <sheetData sheetId="14196" refreshError="1"/>
      <sheetData sheetId="14197" refreshError="1"/>
      <sheetData sheetId="14198" refreshError="1"/>
      <sheetData sheetId="14199" refreshError="1"/>
      <sheetData sheetId="14200" refreshError="1"/>
      <sheetData sheetId="14201" refreshError="1"/>
      <sheetData sheetId="14202" refreshError="1"/>
      <sheetData sheetId="14203" refreshError="1"/>
      <sheetData sheetId="14204" refreshError="1"/>
      <sheetData sheetId="14205" refreshError="1"/>
      <sheetData sheetId="14206" refreshError="1"/>
      <sheetData sheetId="14207" refreshError="1"/>
      <sheetData sheetId="14208" refreshError="1"/>
      <sheetData sheetId="14209" refreshError="1"/>
      <sheetData sheetId="14210" refreshError="1"/>
      <sheetData sheetId="14211" refreshError="1"/>
      <sheetData sheetId="14212" refreshError="1"/>
      <sheetData sheetId="14213" refreshError="1"/>
      <sheetData sheetId="14214" refreshError="1"/>
      <sheetData sheetId="14215" refreshError="1"/>
      <sheetData sheetId="14216" refreshError="1"/>
      <sheetData sheetId="14217" refreshError="1"/>
      <sheetData sheetId="14218" refreshError="1"/>
      <sheetData sheetId="14219" refreshError="1"/>
      <sheetData sheetId="14220" refreshError="1"/>
      <sheetData sheetId="14221" refreshError="1"/>
      <sheetData sheetId="14222" refreshError="1"/>
      <sheetData sheetId="14223" refreshError="1"/>
      <sheetData sheetId="14224" refreshError="1"/>
      <sheetData sheetId="14225" refreshError="1"/>
      <sheetData sheetId="14226" refreshError="1"/>
      <sheetData sheetId="14227" refreshError="1"/>
      <sheetData sheetId="14228" refreshError="1"/>
      <sheetData sheetId="14229" refreshError="1"/>
      <sheetData sheetId="14230" refreshError="1"/>
      <sheetData sheetId="14231" refreshError="1"/>
      <sheetData sheetId="14232" refreshError="1"/>
      <sheetData sheetId="14233" refreshError="1"/>
      <sheetData sheetId="14234" refreshError="1"/>
      <sheetData sheetId="14235" refreshError="1"/>
      <sheetData sheetId="14236" refreshError="1"/>
      <sheetData sheetId="14237" refreshError="1"/>
      <sheetData sheetId="14238" refreshError="1"/>
      <sheetData sheetId="14239" refreshError="1"/>
      <sheetData sheetId="14240" refreshError="1"/>
      <sheetData sheetId="14241" refreshError="1"/>
      <sheetData sheetId="14242" refreshError="1"/>
      <sheetData sheetId="14243" refreshError="1"/>
      <sheetData sheetId="14244" refreshError="1"/>
      <sheetData sheetId="14245" refreshError="1"/>
      <sheetData sheetId="14246" refreshError="1"/>
      <sheetData sheetId="14247" refreshError="1"/>
      <sheetData sheetId="14248" refreshError="1"/>
      <sheetData sheetId="14249" refreshError="1"/>
      <sheetData sheetId="14250" refreshError="1"/>
      <sheetData sheetId="14251" refreshError="1"/>
      <sheetData sheetId="14252" refreshError="1"/>
      <sheetData sheetId="14253" refreshError="1"/>
      <sheetData sheetId="14254" refreshError="1"/>
      <sheetData sheetId="14255" refreshError="1"/>
      <sheetData sheetId="14256" refreshError="1"/>
      <sheetData sheetId="14257" refreshError="1"/>
      <sheetData sheetId="14258" refreshError="1"/>
      <sheetData sheetId="14259" refreshError="1"/>
      <sheetData sheetId="14260" refreshError="1"/>
      <sheetData sheetId="14261" refreshError="1"/>
      <sheetData sheetId="14262" refreshError="1"/>
      <sheetData sheetId="14263" refreshError="1"/>
      <sheetData sheetId="14264" refreshError="1"/>
      <sheetData sheetId="14265" refreshError="1"/>
      <sheetData sheetId="14266" refreshError="1"/>
      <sheetData sheetId="14267" refreshError="1"/>
      <sheetData sheetId="14268" refreshError="1"/>
      <sheetData sheetId="14269" refreshError="1"/>
      <sheetData sheetId="14270" refreshError="1"/>
      <sheetData sheetId="14271" refreshError="1"/>
      <sheetData sheetId="14272" refreshError="1"/>
      <sheetData sheetId="14273" refreshError="1"/>
      <sheetData sheetId="14274" refreshError="1"/>
      <sheetData sheetId="14275" refreshError="1"/>
      <sheetData sheetId="14276" refreshError="1"/>
      <sheetData sheetId="14277" refreshError="1"/>
      <sheetData sheetId="14278" refreshError="1"/>
      <sheetData sheetId="14279" refreshError="1"/>
      <sheetData sheetId="14280" refreshError="1"/>
      <sheetData sheetId="14281" refreshError="1"/>
      <sheetData sheetId="14282" refreshError="1"/>
      <sheetData sheetId="14283" refreshError="1"/>
      <sheetData sheetId="14284" refreshError="1"/>
      <sheetData sheetId="14285" refreshError="1"/>
      <sheetData sheetId="14286" refreshError="1"/>
      <sheetData sheetId="14287" refreshError="1"/>
      <sheetData sheetId="14288" refreshError="1"/>
      <sheetData sheetId="14289" refreshError="1"/>
      <sheetData sheetId="14290" refreshError="1"/>
      <sheetData sheetId="14291" refreshError="1"/>
      <sheetData sheetId="14292" refreshError="1"/>
      <sheetData sheetId="14293" refreshError="1"/>
      <sheetData sheetId="14294" refreshError="1"/>
      <sheetData sheetId="14295" refreshError="1"/>
      <sheetData sheetId="14296" refreshError="1"/>
      <sheetData sheetId="14297" refreshError="1"/>
      <sheetData sheetId="14298" refreshError="1"/>
      <sheetData sheetId="14299" refreshError="1"/>
      <sheetData sheetId="14300" refreshError="1"/>
      <sheetData sheetId="14301" refreshError="1"/>
      <sheetData sheetId="14302" refreshError="1"/>
      <sheetData sheetId="14303" refreshError="1"/>
      <sheetData sheetId="14304" refreshError="1"/>
      <sheetData sheetId="14305" refreshError="1"/>
      <sheetData sheetId="14306" refreshError="1"/>
      <sheetData sheetId="14307" refreshError="1"/>
      <sheetData sheetId="14308" refreshError="1"/>
      <sheetData sheetId="14309" refreshError="1"/>
      <sheetData sheetId="14310" refreshError="1"/>
      <sheetData sheetId="14311" refreshError="1"/>
      <sheetData sheetId="14312" refreshError="1"/>
      <sheetData sheetId="14313" refreshError="1"/>
      <sheetData sheetId="14314" refreshError="1"/>
      <sheetData sheetId="14315" refreshError="1"/>
      <sheetData sheetId="14316" refreshError="1"/>
      <sheetData sheetId="14317" refreshError="1"/>
      <sheetData sheetId="14318" refreshError="1"/>
      <sheetData sheetId="14319" refreshError="1"/>
      <sheetData sheetId="14320" refreshError="1"/>
      <sheetData sheetId="14321" refreshError="1"/>
      <sheetData sheetId="14322" refreshError="1"/>
      <sheetData sheetId="14323" refreshError="1"/>
      <sheetData sheetId="14324" refreshError="1"/>
      <sheetData sheetId="14325" refreshError="1"/>
      <sheetData sheetId="14326" refreshError="1"/>
      <sheetData sheetId="14327" refreshError="1"/>
      <sheetData sheetId="14328" refreshError="1"/>
      <sheetData sheetId="14329" refreshError="1"/>
      <sheetData sheetId="14330" refreshError="1"/>
      <sheetData sheetId="14331" refreshError="1"/>
      <sheetData sheetId="14332" refreshError="1"/>
      <sheetData sheetId="14333" refreshError="1"/>
      <sheetData sheetId="14334" refreshError="1"/>
      <sheetData sheetId="14335" refreshError="1"/>
      <sheetData sheetId="14336" refreshError="1"/>
      <sheetData sheetId="14337" refreshError="1"/>
      <sheetData sheetId="14338" refreshError="1"/>
      <sheetData sheetId="14339" refreshError="1"/>
      <sheetData sheetId="14340" refreshError="1"/>
      <sheetData sheetId="14341" refreshError="1"/>
      <sheetData sheetId="14342" refreshError="1"/>
      <sheetData sheetId="14343" refreshError="1"/>
      <sheetData sheetId="14344" refreshError="1"/>
      <sheetData sheetId="14345" refreshError="1"/>
      <sheetData sheetId="14346" refreshError="1"/>
      <sheetData sheetId="14347" refreshError="1"/>
      <sheetData sheetId="14348" refreshError="1"/>
      <sheetData sheetId="14349" refreshError="1"/>
      <sheetData sheetId="14350" refreshError="1"/>
      <sheetData sheetId="14351" refreshError="1"/>
      <sheetData sheetId="14352" refreshError="1"/>
      <sheetData sheetId="14353" refreshError="1"/>
      <sheetData sheetId="14354" refreshError="1"/>
      <sheetData sheetId="14355" refreshError="1"/>
      <sheetData sheetId="14356" refreshError="1"/>
      <sheetData sheetId="14357" refreshError="1"/>
      <sheetData sheetId="14358" refreshError="1"/>
      <sheetData sheetId="14359" refreshError="1"/>
      <sheetData sheetId="14360" refreshError="1"/>
      <sheetData sheetId="14361" refreshError="1"/>
      <sheetData sheetId="14362" refreshError="1"/>
      <sheetData sheetId="14363" refreshError="1"/>
      <sheetData sheetId="14364" refreshError="1"/>
      <sheetData sheetId="14365" refreshError="1"/>
      <sheetData sheetId="14366" refreshError="1"/>
      <sheetData sheetId="14367" refreshError="1"/>
      <sheetData sheetId="14368" refreshError="1"/>
      <sheetData sheetId="14369" refreshError="1"/>
      <sheetData sheetId="14370" refreshError="1"/>
      <sheetData sheetId="14371" refreshError="1"/>
      <sheetData sheetId="14372" refreshError="1"/>
      <sheetData sheetId="14373" refreshError="1"/>
      <sheetData sheetId="14374" refreshError="1"/>
      <sheetData sheetId="14375" refreshError="1"/>
      <sheetData sheetId="14376" refreshError="1"/>
      <sheetData sheetId="14377" refreshError="1"/>
      <sheetData sheetId="14378" refreshError="1"/>
      <sheetData sheetId="14379" refreshError="1"/>
      <sheetData sheetId="14380" refreshError="1"/>
      <sheetData sheetId="14381" refreshError="1"/>
      <sheetData sheetId="14382" refreshError="1"/>
      <sheetData sheetId="14383" refreshError="1"/>
      <sheetData sheetId="14384" refreshError="1"/>
      <sheetData sheetId="14385" refreshError="1"/>
      <sheetData sheetId="14386" refreshError="1"/>
      <sheetData sheetId="14387" refreshError="1"/>
      <sheetData sheetId="14388" refreshError="1"/>
      <sheetData sheetId="14389" refreshError="1"/>
      <sheetData sheetId="14390" refreshError="1"/>
      <sheetData sheetId="14391" refreshError="1"/>
      <sheetData sheetId="14392" refreshError="1"/>
      <sheetData sheetId="14393" refreshError="1"/>
      <sheetData sheetId="14394" refreshError="1"/>
      <sheetData sheetId="14395" refreshError="1"/>
      <sheetData sheetId="14396" refreshError="1"/>
      <sheetData sheetId="14397" refreshError="1"/>
      <sheetData sheetId="14398" refreshError="1"/>
      <sheetData sheetId="14399" refreshError="1"/>
      <sheetData sheetId="14400" refreshError="1"/>
      <sheetData sheetId="14401" refreshError="1"/>
      <sheetData sheetId="14402" refreshError="1"/>
      <sheetData sheetId="14403" refreshError="1"/>
      <sheetData sheetId="14404" refreshError="1"/>
      <sheetData sheetId="14405" refreshError="1"/>
      <sheetData sheetId="14406" refreshError="1"/>
      <sheetData sheetId="14407" refreshError="1"/>
      <sheetData sheetId="14408" refreshError="1"/>
      <sheetData sheetId="14409" refreshError="1"/>
      <sheetData sheetId="14410" refreshError="1"/>
      <sheetData sheetId="14411" refreshError="1"/>
      <sheetData sheetId="14412" refreshError="1"/>
      <sheetData sheetId="14413" refreshError="1"/>
      <sheetData sheetId="14414" refreshError="1"/>
      <sheetData sheetId="14415" refreshError="1"/>
      <sheetData sheetId="14416" refreshError="1"/>
      <sheetData sheetId="14417" refreshError="1"/>
      <sheetData sheetId="14418" refreshError="1"/>
      <sheetData sheetId="14419" refreshError="1"/>
      <sheetData sheetId="14420" refreshError="1"/>
      <sheetData sheetId="14421" refreshError="1"/>
      <sheetData sheetId="14422" refreshError="1"/>
      <sheetData sheetId="14423" refreshError="1"/>
      <sheetData sheetId="14424" refreshError="1"/>
      <sheetData sheetId="14425" refreshError="1"/>
      <sheetData sheetId="14426" refreshError="1"/>
      <sheetData sheetId="14427" refreshError="1"/>
      <sheetData sheetId="14428" refreshError="1"/>
      <sheetData sheetId="14429" refreshError="1"/>
      <sheetData sheetId="14430" refreshError="1"/>
      <sheetData sheetId="14431" refreshError="1"/>
      <sheetData sheetId="14432" refreshError="1"/>
      <sheetData sheetId="14433" refreshError="1"/>
      <sheetData sheetId="14434" refreshError="1"/>
      <sheetData sheetId="14435" refreshError="1"/>
      <sheetData sheetId="14436" refreshError="1"/>
      <sheetData sheetId="14437" refreshError="1"/>
      <sheetData sheetId="14438" refreshError="1"/>
      <sheetData sheetId="14439" refreshError="1"/>
      <sheetData sheetId="14440" refreshError="1"/>
      <sheetData sheetId="14441" refreshError="1"/>
      <sheetData sheetId="14442" refreshError="1"/>
      <sheetData sheetId="14443" refreshError="1"/>
      <sheetData sheetId="14444" refreshError="1"/>
      <sheetData sheetId="14445" refreshError="1"/>
      <sheetData sheetId="14446" refreshError="1"/>
      <sheetData sheetId="14447" refreshError="1"/>
      <sheetData sheetId="14448" refreshError="1"/>
      <sheetData sheetId="14449" refreshError="1"/>
      <sheetData sheetId="14450" refreshError="1"/>
      <sheetData sheetId="14451" refreshError="1"/>
      <sheetData sheetId="14452" refreshError="1"/>
      <sheetData sheetId="14453" refreshError="1"/>
      <sheetData sheetId="14454" refreshError="1"/>
      <sheetData sheetId="14455" refreshError="1"/>
      <sheetData sheetId="14456" refreshError="1"/>
      <sheetData sheetId="14457" refreshError="1"/>
      <sheetData sheetId="14458" refreshError="1"/>
      <sheetData sheetId="14459" refreshError="1"/>
      <sheetData sheetId="14460" refreshError="1"/>
      <sheetData sheetId="14461" refreshError="1"/>
      <sheetData sheetId="14462" refreshError="1"/>
      <sheetData sheetId="14463" refreshError="1"/>
      <sheetData sheetId="14464" refreshError="1"/>
      <sheetData sheetId="14465" refreshError="1"/>
      <sheetData sheetId="14466" refreshError="1"/>
      <sheetData sheetId="14467" refreshError="1"/>
      <sheetData sheetId="14468" refreshError="1"/>
      <sheetData sheetId="14469" refreshError="1"/>
      <sheetData sheetId="14470" refreshError="1"/>
      <sheetData sheetId="14471" refreshError="1"/>
      <sheetData sheetId="14472" refreshError="1"/>
      <sheetData sheetId="14473" refreshError="1"/>
      <sheetData sheetId="14474" refreshError="1"/>
      <sheetData sheetId="14475" refreshError="1"/>
      <sheetData sheetId="14476" refreshError="1"/>
      <sheetData sheetId="14477" refreshError="1"/>
      <sheetData sheetId="14478" refreshError="1"/>
      <sheetData sheetId="14479" refreshError="1"/>
      <sheetData sheetId="14480" refreshError="1"/>
      <sheetData sheetId="14481" refreshError="1"/>
      <sheetData sheetId="14482" refreshError="1"/>
      <sheetData sheetId="14483" refreshError="1"/>
      <sheetData sheetId="14484" refreshError="1"/>
      <sheetData sheetId="14485" refreshError="1"/>
      <sheetData sheetId="14486" refreshError="1"/>
      <sheetData sheetId="14487" refreshError="1"/>
      <sheetData sheetId="14488" refreshError="1"/>
      <sheetData sheetId="14489" refreshError="1"/>
      <sheetData sheetId="14490" refreshError="1"/>
      <sheetData sheetId="14491" refreshError="1"/>
      <sheetData sheetId="14492" refreshError="1"/>
      <sheetData sheetId="14493" refreshError="1"/>
      <sheetData sheetId="14494" refreshError="1"/>
      <sheetData sheetId="14495" refreshError="1"/>
      <sheetData sheetId="14496" refreshError="1"/>
      <sheetData sheetId="14497" refreshError="1"/>
      <sheetData sheetId="14498" refreshError="1"/>
      <sheetData sheetId="14499" refreshError="1"/>
      <sheetData sheetId="14500" refreshError="1"/>
      <sheetData sheetId="14501" refreshError="1"/>
      <sheetData sheetId="14502" refreshError="1"/>
      <sheetData sheetId="14503" refreshError="1"/>
      <sheetData sheetId="14504" refreshError="1"/>
      <sheetData sheetId="14505" refreshError="1"/>
      <sheetData sheetId="14506" refreshError="1"/>
      <sheetData sheetId="14507" refreshError="1"/>
      <sheetData sheetId="14508" refreshError="1"/>
      <sheetData sheetId="14509" refreshError="1"/>
      <sheetData sheetId="14510" refreshError="1"/>
      <sheetData sheetId="14511" refreshError="1"/>
      <sheetData sheetId="14512" refreshError="1"/>
      <sheetData sheetId="14513" refreshError="1"/>
      <sheetData sheetId="14514" refreshError="1"/>
      <sheetData sheetId="14515" refreshError="1"/>
      <sheetData sheetId="14516" refreshError="1"/>
      <sheetData sheetId="14517" refreshError="1"/>
      <sheetData sheetId="14518" refreshError="1"/>
      <sheetData sheetId="14519" refreshError="1"/>
      <sheetData sheetId="14520" refreshError="1"/>
      <sheetData sheetId="14521" refreshError="1"/>
      <sheetData sheetId="14522" refreshError="1"/>
      <sheetData sheetId="14523" refreshError="1"/>
      <sheetData sheetId="14524" refreshError="1"/>
      <sheetData sheetId="14525" refreshError="1"/>
      <sheetData sheetId="14526" refreshError="1"/>
      <sheetData sheetId="14527" refreshError="1"/>
      <sheetData sheetId="14528" refreshError="1"/>
      <sheetData sheetId="14529" refreshError="1"/>
      <sheetData sheetId="14530" refreshError="1"/>
      <sheetData sheetId="14531" refreshError="1"/>
      <sheetData sheetId="14532" refreshError="1"/>
      <sheetData sheetId="14533" refreshError="1"/>
      <sheetData sheetId="14534" refreshError="1"/>
      <sheetData sheetId="14535" refreshError="1"/>
      <sheetData sheetId="14536" refreshError="1"/>
      <sheetData sheetId="14537" refreshError="1"/>
      <sheetData sheetId="14538" refreshError="1"/>
      <sheetData sheetId="14539" refreshError="1"/>
      <sheetData sheetId="14540" refreshError="1"/>
      <sheetData sheetId="14541" refreshError="1"/>
      <sheetData sheetId="14542" refreshError="1"/>
      <sheetData sheetId="14543" refreshError="1"/>
      <sheetData sheetId="14544" refreshError="1"/>
      <sheetData sheetId="14545" refreshError="1"/>
      <sheetData sheetId="14546" refreshError="1"/>
      <sheetData sheetId="14547" refreshError="1"/>
      <sheetData sheetId="14548" refreshError="1"/>
      <sheetData sheetId="14549" refreshError="1"/>
      <sheetData sheetId="14550" refreshError="1"/>
      <sheetData sheetId="14551" refreshError="1"/>
      <sheetData sheetId="14552" refreshError="1"/>
      <sheetData sheetId="14553" refreshError="1"/>
      <sheetData sheetId="14554" refreshError="1"/>
      <sheetData sheetId="14555" refreshError="1"/>
      <sheetData sheetId="14556" refreshError="1"/>
      <sheetData sheetId="14557" refreshError="1"/>
      <sheetData sheetId="14558" refreshError="1"/>
      <sheetData sheetId="14559" refreshError="1"/>
      <sheetData sheetId="14560" refreshError="1"/>
      <sheetData sheetId="14561" refreshError="1"/>
      <sheetData sheetId="14562" refreshError="1"/>
      <sheetData sheetId="14563" refreshError="1"/>
      <sheetData sheetId="14564" refreshError="1"/>
      <sheetData sheetId="14565" refreshError="1"/>
      <sheetData sheetId="14566" refreshError="1"/>
      <sheetData sheetId="14567" refreshError="1"/>
      <sheetData sheetId="14568" refreshError="1"/>
      <sheetData sheetId="14569" refreshError="1"/>
      <sheetData sheetId="14570" refreshError="1"/>
      <sheetData sheetId="14571" refreshError="1"/>
      <sheetData sheetId="14572" refreshError="1"/>
      <sheetData sheetId="14573" refreshError="1"/>
      <sheetData sheetId="14574" refreshError="1"/>
      <sheetData sheetId="14575" refreshError="1"/>
      <sheetData sheetId="14576" refreshError="1"/>
      <sheetData sheetId="14577" refreshError="1"/>
      <sheetData sheetId="14578" refreshError="1"/>
      <sheetData sheetId="14579" refreshError="1"/>
      <sheetData sheetId="14580" refreshError="1"/>
      <sheetData sheetId="14581" refreshError="1"/>
      <sheetData sheetId="14582" refreshError="1"/>
      <sheetData sheetId="14583" refreshError="1"/>
      <sheetData sheetId="14584" refreshError="1"/>
      <sheetData sheetId="14585" refreshError="1"/>
      <sheetData sheetId="14586" refreshError="1"/>
      <sheetData sheetId="14587" refreshError="1"/>
      <sheetData sheetId="14588" refreshError="1"/>
      <sheetData sheetId="14589" refreshError="1"/>
      <sheetData sheetId="14590" refreshError="1"/>
      <sheetData sheetId="14591" refreshError="1"/>
      <sheetData sheetId="14592" refreshError="1"/>
      <sheetData sheetId="14593" refreshError="1"/>
      <sheetData sheetId="14594" refreshError="1"/>
      <sheetData sheetId="14595" refreshError="1"/>
      <sheetData sheetId="14596" refreshError="1"/>
      <sheetData sheetId="14597" refreshError="1"/>
      <sheetData sheetId="14598" refreshError="1"/>
      <sheetData sheetId="14599" refreshError="1"/>
      <sheetData sheetId="14600" refreshError="1"/>
      <sheetData sheetId="14601" refreshError="1"/>
      <sheetData sheetId="14602" refreshError="1"/>
      <sheetData sheetId="14603" refreshError="1"/>
      <sheetData sheetId="14604" refreshError="1"/>
      <sheetData sheetId="14605" refreshError="1"/>
      <sheetData sheetId="14606" refreshError="1"/>
      <sheetData sheetId="14607" refreshError="1"/>
      <sheetData sheetId="14608" refreshError="1"/>
      <sheetData sheetId="14609" refreshError="1"/>
      <sheetData sheetId="14610" refreshError="1"/>
      <sheetData sheetId="14611" refreshError="1"/>
      <sheetData sheetId="14612" refreshError="1"/>
      <sheetData sheetId="14613" refreshError="1"/>
      <sheetData sheetId="14614" refreshError="1"/>
      <sheetData sheetId="14615" refreshError="1"/>
      <sheetData sheetId="14616" refreshError="1"/>
      <sheetData sheetId="14617" refreshError="1"/>
      <sheetData sheetId="14618" refreshError="1"/>
      <sheetData sheetId="14619" refreshError="1"/>
      <sheetData sheetId="14620" refreshError="1"/>
      <sheetData sheetId="14621" refreshError="1"/>
      <sheetData sheetId="14622" refreshError="1"/>
      <sheetData sheetId="14623" refreshError="1"/>
      <sheetData sheetId="14624" refreshError="1"/>
      <sheetData sheetId="14625" refreshError="1"/>
      <sheetData sheetId="14626" refreshError="1"/>
      <sheetData sheetId="14627" refreshError="1"/>
      <sheetData sheetId="14628" refreshError="1"/>
      <sheetData sheetId="14629" refreshError="1"/>
      <sheetData sheetId="14630" refreshError="1"/>
      <sheetData sheetId="14631" refreshError="1"/>
      <sheetData sheetId="14632" refreshError="1"/>
      <sheetData sheetId="14633" refreshError="1"/>
      <sheetData sheetId="14634" refreshError="1"/>
      <sheetData sheetId="14635" refreshError="1"/>
      <sheetData sheetId="14636" refreshError="1"/>
      <sheetData sheetId="14637" refreshError="1"/>
      <sheetData sheetId="14638" refreshError="1"/>
      <sheetData sheetId="14639" refreshError="1"/>
      <sheetData sheetId="14640" refreshError="1"/>
      <sheetData sheetId="14641" refreshError="1"/>
      <sheetData sheetId="14642" refreshError="1"/>
      <sheetData sheetId="14643" refreshError="1"/>
      <sheetData sheetId="14644" refreshError="1"/>
      <sheetData sheetId="14645" refreshError="1"/>
      <sheetData sheetId="14646" refreshError="1"/>
      <sheetData sheetId="14647" refreshError="1"/>
      <sheetData sheetId="14648" refreshError="1"/>
      <sheetData sheetId="14649" refreshError="1"/>
      <sheetData sheetId="14650" refreshError="1"/>
      <sheetData sheetId="14651" refreshError="1"/>
      <sheetData sheetId="14652" refreshError="1"/>
      <sheetData sheetId="14653" refreshError="1"/>
      <sheetData sheetId="14654" refreshError="1"/>
      <sheetData sheetId="14655" refreshError="1"/>
      <sheetData sheetId="14656" refreshError="1"/>
      <sheetData sheetId="14657" refreshError="1"/>
      <sheetData sheetId="14658" refreshError="1"/>
      <sheetData sheetId="14659" refreshError="1"/>
      <sheetData sheetId="14660" refreshError="1"/>
      <sheetData sheetId="14661" refreshError="1"/>
      <sheetData sheetId="14662" refreshError="1"/>
      <sheetData sheetId="14663" refreshError="1"/>
      <sheetData sheetId="14664" refreshError="1"/>
      <sheetData sheetId="14665" refreshError="1"/>
      <sheetData sheetId="14666" refreshError="1"/>
      <sheetData sheetId="14667" refreshError="1"/>
      <sheetData sheetId="14668" refreshError="1"/>
      <sheetData sheetId="14669" refreshError="1"/>
      <sheetData sheetId="14670" refreshError="1"/>
      <sheetData sheetId="14671" refreshError="1"/>
      <sheetData sheetId="14672" refreshError="1"/>
      <sheetData sheetId="14673" refreshError="1"/>
      <sheetData sheetId="14674" refreshError="1"/>
      <sheetData sheetId="14675" refreshError="1"/>
      <sheetData sheetId="14676" refreshError="1"/>
      <sheetData sheetId="14677" refreshError="1"/>
      <sheetData sheetId="14678" refreshError="1"/>
      <sheetData sheetId="14679" refreshError="1"/>
      <sheetData sheetId="14680" refreshError="1"/>
      <sheetData sheetId="14681" refreshError="1"/>
      <sheetData sheetId="14682" refreshError="1"/>
      <sheetData sheetId="14683" refreshError="1"/>
      <sheetData sheetId="14684" refreshError="1"/>
      <sheetData sheetId="14685" refreshError="1"/>
      <sheetData sheetId="14686" refreshError="1"/>
      <sheetData sheetId="14687" refreshError="1"/>
      <sheetData sheetId="14688" refreshError="1"/>
      <sheetData sheetId="14689" refreshError="1"/>
      <sheetData sheetId="14690" refreshError="1"/>
      <sheetData sheetId="14691" refreshError="1"/>
      <sheetData sheetId="14692" refreshError="1"/>
      <sheetData sheetId="14693" refreshError="1"/>
      <sheetData sheetId="14694" refreshError="1"/>
      <sheetData sheetId="14695" refreshError="1"/>
      <sheetData sheetId="14696" refreshError="1"/>
      <sheetData sheetId="14697" refreshError="1"/>
      <sheetData sheetId="14698" refreshError="1"/>
      <sheetData sheetId="14699" refreshError="1"/>
      <sheetData sheetId="14700" refreshError="1"/>
      <sheetData sheetId="14701" refreshError="1"/>
      <sheetData sheetId="14702" refreshError="1"/>
      <sheetData sheetId="14703" refreshError="1"/>
      <sheetData sheetId="14704" refreshError="1"/>
      <sheetData sheetId="14705" refreshError="1"/>
      <sheetData sheetId="14706" refreshError="1"/>
      <sheetData sheetId="14707" refreshError="1"/>
      <sheetData sheetId="14708" refreshError="1"/>
      <sheetData sheetId="14709" refreshError="1"/>
      <sheetData sheetId="14710" refreshError="1"/>
      <sheetData sheetId="14711" refreshError="1"/>
      <sheetData sheetId="14712" refreshError="1"/>
      <sheetData sheetId="14713" refreshError="1"/>
      <sheetData sheetId="14714" refreshError="1"/>
      <sheetData sheetId="14715" refreshError="1"/>
      <sheetData sheetId="14716" refreshError="1"/>
      <sheetData sheetId="14717" refreshError="1"/>
      <sheetData sheetId="14718" refreshError="1"/>
      <sheetData sheetId="14719" refreshError="1"/>
      <sheetData sheetId="14720" refreshError="1"/>
      <sheetData sheetId="14721" refreshError="1"/>
      <sheetData sheetId="14722" refreshError="1"/>
      <sheetData sheetId="14723" refreshError="1"/>
      <sheetData sheetId="14724" refreshError="1"/>
      <sheetData sheetId="14725" refreshError="1"/>
      <sheetData sheetId="14726" refreshError="1"/>
      <sheetData sheetId="14727" refreshError="1"/>
      <sheetData sheetId="14728" refreshError="1"/>
      <sheetData sheetId="14729" refreshError="1"/>
      <sheetData sheetId="14730" refreshError="1"/>
      <sheetData sheetId="14731" refreshError="1"/>
      <sheetData sheetId="14732" refreshError="1"/>
      <sheetData sheetId="14733" refreshError="1"/>
      <sheetData sheetId="14734" refreshError="1"/>
      <sheetData sheetId="14735" refreshError="1"/>
      <sheetData sheetId="14736" refreshError="1"/>
      <sheetData sheetId="14737" refreshError="1"/>
      <sheetData sheetId="14738" refreshError="1"/>
      <sheetData sheetId="14739" refreshError="1"/>
      <sheetData sheetId="14740" refreshError="1"/>
      <sheetData sheetId="14741" refreshError="1"/>
      <sheetData sheetId="14742" refreshError="1"/>
      <sheetData sheetId="14743" refreshError="1"/>
      <sheetData sheetId="14744" refreshError="1"/>
      <sheetData sheetId="14745" refreshError="1"/>
      <sheetData sheetId="14746" refreshError="1"/>
      <sheetData sheetId="14747" refreshError="1"/>
      <sheetData sheetId="14748" refreshError="1"/>
      <sheetData sheetId="14749" refreshError="1"/>
      <sheetData sheetId="14750" refreshError="1"/>
      <sheetData sheetId="14751" refreshError="1"/>
      <sheetData sheetId="14752" refreshError="1"/>
      <sheetData sheetId="14753" refreshError="1"/>
      <sheetData sheetId="14754" refreshError="1"/>
      <sheetData sheetId="14755" refreshError="1"/>
      <sheetData sheetId="14756" refreshError="1"/>
      <sheetData sheetId="14757" refreshError="1"/>
      <sheetData sheetId="14758" refreshError="1"/>
      <sheetData sheetId="14759" refreshError="1"/>
      <sheetData sheetId="14760" refreshError="1"/>
      <sheetData sheetId="14761" refreshError="1"/>
      <sheetData sheetId="14762" refreshError="1"/>
      <sheetData sheetId="14763" refreshError="1"/>
      <sheetData sheetId="14764" refreshError="1"/>
      <sheetData sheetId="14765" refreshError="1"/>
      <sheetData sheetId="14766" refreshError="1"/>
      <sheetData sheetId="14767" refreshError="1"/>
      <sheetData sheetId="14768" refreshError="1"/>
      <sheetData sheetId="14769" refreshError="1"/>
      <sheetData sheetId="14770" refreshError="1"/>
      <sheetData sheetId="14771" refreshError="1"/>
      <sheetData sheetId="14772" refreshError="1"/>
      <sheetData sheetId="14773" refreshError="1"/>
      <sheetData sheetId="14774" refreshError="1"/>
      <sheetData sheetId="14775" refreshError="1"/>
      <sheetData sheetId="14776" refreshError="1"/>
      <sheetData sheetId="14777" refreshError="1"/>
      <sheetData sheetId="14778" refreshError="1"/>
      <sheetData sheetId="14779" refreshError="1"/>
      <sheetData sheetId="14780" refreshError="1"/>
      <sheetData sheetId="14781" refreshError="1"/>
      <sheetData sheetId="14782" refreshError="1"/>
      <sheetData sheetId="14783" refreshError="1"/>
      <sheetData sheetId="14784" refreshError="1"/>
      <sheetData sheetId="14785" refreshError="1"/>
      <sheetData sheetId="14786" refreshError="1"/>
      <sheetData sheetId="14787" refreshError="1"/>
      <sheetData sheetId="14788" refreshError="1"/>
      <sheetData sheetId="14789" refreshError="1"/>
      <sheetData sheetId="14790" refreshError="1"/>
      <sheetData sheetId="14791" refreshError="1"/>
      <sheetData sheetId="14792" refreshError="1"/>
      <sheetData sheetId="14793" refreshError="1"/>
      <sheetData sheetId="14794" refreshError="1"/>
      <sheetData sheetId="14795" refreshError="1"/>
      <sheetData sheetId="14796" refreshError="1"/>
      <sheetData sheetId="14797" refreshError="1"/>
      <sheetData sheetId="14798" refreshError="1"/>
      <sheetData sheetId="14799" refreshError="1"/>
      <sheetData sheetId="14800" refreshError="1"/>
      <sheetData sheetId="14801" refreshError="1"/>
      <sheetData sheetId="14802" refreshError="1"/>
      <sheetData sheetId="14803" refreshError="1"/>
      <sheetData sheetId="14804" refreshError="1"/>
      <sheetData sheetId="14805" refreshError="1"/>
      <sheetData sheetId="14806" refreshError="1"/>
      <sheetData sheetId="14807" refreshError="1"/>
      <sheetData sheetId="14808" refreshError="1"/>
      <sheetData sheetId="14809" refreshError="1"/>
      <sheetData sheetId="14810" refreshError="1"/>
      <sheetData sheetId="14811" refreshError="1"/>
      <sheetData sheetId="14812" refreshError="1"/>
      <sheetData sheetId="14813" refreshError="1"/>
      <sheetData sheetId="14814" refreshError="1"/>
      <sheetData sheetId="14815" refreshError="1"/>
      <sheetData sheetId="14816" refreshError="1"/>
      <sheetData sheetId="14817" refreshError="1"/>
      <sheetData sheetId="14818" refreshError="1"/>
      <sheetData sheetId="14819" refreshError="1"/>
      <sheetData sheetId="14820" refreshError="1"/>
      <sheetData sheetId="14821" refreshError="1"/>
      <sheetData sheetId="14822" refreshError="1"/>
      <sheetData sheetId="14823" refreshError="1"/>
      <sheetData sheetId="14824" refreshError="1"/>
      <sheetData sheetId="14825" refreshError="1"/>
      <sheetData sheetId="14826" refreshError="1"/>
      <sheetData sheetId="14827" refreshError="1"/>
      <sheetData sheetId="14828" refreshError="1"/>
      <sheetData sheetId="14829" refreshError="1"/>
      <sheetData sheetId="14830" refreshError="1"/>
      <sheetData sheetId="14831" refreshError="1"/>
      <sheetData sheetId="14832" refreshError="1"/>
      <sheetData sheetId="14833" refreshError="1"/>
      <sheetData sheetId="14834" refreshError="1"/>
      <sheetData sheetId="14835" refreshError="1"/>
      <sheetData sheetId="14836" refreshError="1"/>
      <sheetData sheetId="14837" refreshError="1"/>
      <sheetData sheetId="14838" refreshError="1"/>
      <sheetData sheetId="14839" refreshError="1"/>
      <sheetData sheetId="14840" refreshError="1"/>
      <sheetData sheetId="14841" refreshError="1"/>
      <sheetData sheetId="14842" refreshError="1"/>
      <sheetData sheetId="14843" refreshError="1"/>
      <sheetData sheetId="14844" refreshError="1"/>
      <sheetData sheetId="14845" refreshError="1"/>
      <sheetData sheetId="14846" refreshError="1"/>
      <sheetData sheetId="14847" refreshError="1"/>
      <sheetData sheetId="14848" refreshError="1"/>
      <sheetData sheetId="14849" refreshError="1"/>
      <sheetData sheetId="14850" refreshError="1"/>
      <sheetData sheetId="14851" refreshError="1"/>
      <sheetData sheetId="14852" refreshError="1"/>
      <sheetData sheetId="14853" refreshError="1"/>
      <sheetData sheetId="14854" refreshError="1"/>
      <sheetData sheetId="14855" refreshError="1"/>
      <sheetData sheetId="14856" refreshError="1"/>
      <sheetData sheetId="14857" refreshError="1"/>
      <sheetData sheetId="14858" refreshError="1"/>
      <sheetData sheetId="14859" refreshError="1"/>
      <sheetData sheetId="14860" refreshError="1"/>
      <sheetData sheetId="14861" refreshError="1"/>
      <sheetData sheetId="14862" refreshError="1"/>
      <sheetData sheetId="14863" refreshError="1"/>
      <sheetData sheetId="14864" refreshError="1"/>
      <sheetData sheetId="14865" refreshError="1"/>
      <sheetData sheetId="14866" refreshError="1"/>
      <sheetData sheetId="14867" refreshError="1"/>
      <sheetData sheetId="14868" refreshError="1"/>
      <sheetData sheetId="14869" refreshError="1"/>
      <sheetData sheetId="14870" refreshError="1"/>
      <sheetData sheetId="14871" refreshError="1"/>
      <sheetData sheetId="14872" refreshError="1"/>
      <sheetData sheetId="14873" refreshError="1"/>
      <sheetData sheetId="14874" refreshError="1"/>
      <sheetData sheetId="14875" refreshError="1"/>
      <sheetData sheetId="14876" refreshError="1"/>
      <sheetData sheetId="14877" refreshError="1"/>
      <sheetData sheetId="14878" refreshError="1"/>
      <sheetData sheetId="14879" refreshError="1"/>
      <sheetData sheetId="14880" refreshError="1"/>
      <sheetData sheetId="14881" refreshError="1"/>
      <sheetData sheetId="14882" refreshError="1"/>
      <sheetData sheetId="14883" refreshError="1"/>
      <sheetData sheetId="14884" refreshError="1"/>
      <sheetData sheetId="14885" refreshError="1"/>
      <sheetData sheetId="14886" refreshError="1"/>
      <sheetData sheetId="14887" refreshError="1"/>
      <sheetData sheetId="14888" refreshError="1"/>
      <sheetData sheetId="14889" refreshError="1"/>
      <sheetData sheetId="14890" refreshError="1"/>
      <sheetData sheetId="14891" refreshError="1"/>
      <sheetData sheetId="14892" refreshError="1"/>
      <sheetData sheetId="14893" refreshError="1"/>
      <sheetData sheetId="14894" refreshError="1"/>
      <sheetData sheetId="14895" refreshError="1"/>
      <sheetData sheetId="14896" refreshError="1"/>
      <sheetData sheetId="14897" refreshError="1"/>
      <sheetData sheetId="14898" refreshError="1"/>
      <sheetData sheetId="14899" refreshError="1"/>
      <sheetData sheetId="14900" refreshError="1"/>
      <sheetData sheetId="14901" refreshError="1"/>
      <sheetData sheetId="14902" refreshError="1"/>
      <sheetData sheetId="14903" refreshError="1"/>
      <sheetData sheetId="14904" refreshError="1"/>
      <sheetData sheetId="14905" refreshError="1"/>
      <sheetData sheetId="14906" refreshError="1"/>
      <sheetData sheetId="14907" refreshError="1"/>
      <sheetData sheetId="14908" refreshError="1"/>
      <sheetData sheetId="14909" refreshError="1"/>
      <sheetData sheetId="14910" refreshError="1"/>
      <sheetData sheetId="14911" refreshError="1"/>
      <sheetData sheetId="14912" refreshError="1"/>
      <sheetData sheetId="14913" refreshError="1"/>
      <sheetData sheetId="14914" refreshError="1"/>
      <sheetData sheetId="14915" refreshError="1"/>
      <sheetData sheetId="14916" refreshError="1"/>
      <sheetData sheetId="14917" refreshError="1"/>
      <sheetData sheetId="14918" refreshError="1"/>
      <sheetData sheetId="14919" refreshError="1"/>
      <sheetData sheetId="14920" refreshError="1"/>
      <sheetData sheetId="14921" refreshError="1"/>
      <sheetData sheetId="14922" refreshError="1"/>
      <sheetData sheetId="14923" refreshError="1"/>
      <sheetData sheetId="14924" refreshError="1"/>
      <sheetData sheetId="14925" refreshError="1"/>
      <sheetData sheetId="14926" refreshError="1"/>
      <sheetData sheetId="14927" refreshError="1"/>
      <sheetData sheetId="14928" refreshError="1"/>
      <sheetData sheetId="14929" refreshError="1"/>
      <sheetData sheetId="14930" refreshError="1"/>
      <sheetData sheetId="14931" refreshError="1"/>
      <sheetData sheetId="14932" refreshError="1"/>
      <sheetData sheetId="14933" refreshError="1"/>
      <sheetData sheetId="14934" refreshError="1"/>
      <sheetData sheetId="14935" refreshError="1"/>
      <sheetData sheetId="14936" refreshError="1"/>
      <sheetData sheetId="14937" refreshError="1"/>
      <sheetData sheetId="14938" refreshError="1"/>
      <sheetData sheetId="14939" refreshError="1"/>
      <sheetData sheetId="14940" refreshError="1"/>
      <sheetData sheetId="14941" refreshError="1"/>
      <sheetData sheetId="14942" refreshError="1"/>
      <sheetData sheetId="14943" refreshError="1"/>
      <sheetData sheetId="14944" refreshError="1"/>
      <sheetData sheetId="14945" refreshError="1"/>
      <sheetData sheetId="14946" refreshError="1"/>
      <sheetData sheetId="14947" refreshError="1"/>
      <sheetData sheetId="14948" refreshError="1"/>
      <sheetData sheetId="14949" refreshError="1"/>
      <sheetData sheetId="14950" refreshError="1"/>
      <sheetData sheetId="14951" refreshError="1"/>
      <sheetData sheetId="14952" refreshError="1"/>
      <sheetData sheetId="14953" refreshError="1"/>
      <sheetData sheetId="14954" refreshError="1"/>
      <sheetData sheetId="14955" refreshError="1"/>
      <sheetData sheetId="14956" refreshError="1"/>
      <sheetData sheetId="14957" refreshError="1"/>
      <sheetData sheetId="14958" refreshError="1"/>
      <sheetData sheetId="14959" refreshError="1"/>
      <sheetData sheetId="14960" refreshError="1"/>
      <sheetData sheetId="14961" refreshError="1"/>
      <sheetData sheetId="14962" refreshError="1"/>
      <sheetData sheetId="14963" refreshError="1"/>
      <sheetData sheetId="14964" refreshError="1"/>
      <sheetData sheetId="14965" refreshError="1"/>
      <sheetData sheetId="14966" refreshError="1"/>
      <sheetData sheetId="14967" refreshError="1"/>
      <sheetData sheetId="14968" refreshError="1"/>
      <sheetData sheetId="14969" refreshError="1"/>
      <sheetData sheetId="14970" refreshError="1"/>
      <sheetData sheetId="14971" refreshError="1"/>
      <sheetData sheetId="14972" refreshError="1"/>
      <sheetData sheetId="14973" refreshError="1"/>
      <sheetData sheetId="14974" refreshError="1"/>
      <sheetData sheetId="14975" refreshError="1"/>
      <sheetData sheetId="14976" refreshError="1"/>
      <sheetData sheetId="14977" refreshError="1"/>
      <sheetData sheetId="14978" refreshError="1"/>
      <sheetData sheetId="14979" refreshError="1"/>
      <sheetData sheetId="14980" refreshError="1"/>
      <sheetData sheetId="14981" refreshError="1"/>
      <sheetData sheetId="14982" refreshError="1"/>
      <sheetData sheetId="14983" refreshError="1"/>
      <sheetData sheetId="14984" refreshError="1"/>
      <sheetData sheetId="14985" refreshError="1"/>
      <sheetData sheetId="14986" refreshError="1"/>
      <sheetData sheetId="14987" refreshError="1"/>
      <sheetData sheetId="14988" refreshError="1"/>
      <sheetData sheetId="14989" refreshError="1"/>
      <sheetData sheetId="14990" refreshError="1"/>
      <sheetData sheetId="14991" refreshError="1"/>
      <sheetData sheetId="14992" refreshError="1"/>
      <sheetData sheetId="14993" refreshError="1"/>
      <sheetData sheetId="14994" refreshError="1"/>
      <sheetData sheetId="14995" refreshError="1"/>
      <sheetData sheetId="14996" refreshError="1"/>
      <sheetData sheetId="14997" refreshError="1"/>
      <sheetData sheetId="14998" refreshError="1"/>
      <sheetData sheetId="14999" refreshError="1"/>
      <sheetData sheetId="15000" refreshError="1"/>
      <sheetData sheetId="15001" refreshError="1"/>
      <sheetData sheetId="15002" refreshError="1"/>
      <sheetData sheetId="15003" refreshError="1"/>
      <sheetData sheetId="15004" refreshError="1"/>
      <sheetData sheetId="15005" refreshError="1"/>
      <sheetData sheetId="15006" refreshError="1"/>
      <sheetData sheetId="15007" refreshError="1"/>
      <sheetData sheetId="15008" refreshError="1"/>
      <sheetData sheetId="15009" refreshError="1"/>
      <sheetData sheetId="15010" refreshError="1"/>
      <sheetData sheetId="15011" refreshError="1"/>
      <sheetData sheetId="15012" refreshError="1"/>
      <sheetData sheetId="15013" refreshError="1"/>
      <sheetData sheetId="15014" refreshError="1"/>
      <sheetData sheetId="15015" refreshError="1"/>
      <sheetData sheetId="15016" refreshError="1"/>
      <sheetData sheetId="15017" refreshError="1"/>
      <sheetData sheetId="15018" refreshError="1"/>
      <sheetData sheetId="15019" refreshError="1"/>
      <sheetData sheetId="15020" refreshError="1"/>
      <sheetData sheetId="15021" refreshError="1"/>
      <sheetData sheetId="15022" refreshError="1"/>
      <sheetData sheetId="15023" refreshError="1"/>
      <sheetData sheetId="15024" refreshError="1"/>
      <sheetData sheetId="15025" refreshError="1"/>
      <sheetData sheetId="15026" refreshError="1"/>
      <sheetData sheetId="15027" refreshError="1"/>
      <sheetData sheetId="15028" refreshError="1"/>
      <sheetData sheetId="15029" refreshError="1"/>
      <sheetData sheetId="15030" refreshError="1"/>
      <sheetData sheetId="15031" refreshError="1"/>
      <sheetData sheetId="15032" refreshError="1"/>
      <sheetData sheetId="15033" refreshError="1"/>
      <sheetData sheetId="15034" refreshError="1"/>
      <sheetData sheetId="15035" refreshError="1"/>
      <sheetData sheetId="15036" refreshError="1"/>
      <sheetData sheetId="15037" refreshError="1"/>
      <sheetData sheetId="15038" refreshError="1"/>
      <sheetData sheetId="15039" refreshError="1"/>
      <sheetData sheetId="15040" refreshError="1"/>
      <sheetData sheetId="15041" refreshError="1"/>
      <sheetData sheetId="15042" refreshError="1"/>
      <sheetData sheetId="15043" refreshError="1"/>
      <sheetData sheetId="15044" refreshError="1"/>
      <sheetData sheetId="15045" refreshError="1"/>
      <sheetData sheetId="15046" refreshError="1"/>
      <sheetData sheetId="15047" refreshError="1"/>
      <sheetData sheetId="15048" refreshError="1"/>
      <sheetData sheetId="15049" refreshError="1"/>
      <sheetData sheetId="15050" refreshError="1"/>
      <sheetData sheetId="15051" refreshError="1"/>
      <sheetData sheetId="15052" refreshError="1"/>
      <sheetData sheetId="15053" refreshError="1"/>
      <sheetData sheetId="15054" refreshError="1"/>
      <sheetData sheetId="15055" refreshError="1"/>
      <sheetData sheetId="15056" refreshError="1"/>
      <sheetData sheetId="15057" refreshError="1"/>
      <sheetData sheetId="15058" refreshError="1"/>
      <sheetData sheetId="15059" refreshError="1"/>
      <sheetData sheetId="15060" refreshError="1"/>
      <sheetData sheetId="15061" refreshError="1"/>
      <sheetData sheetId="15062" refreshError="1"/>
      <sheetData sheetId="15063" refreshError="1"/>
      <sheetData sheetId="15064" refreshError="1"/>
      <sheetData sheetId="15065" refreshError="1"/>
      <sheetData sheetId="15066" refreshError="1"/>
      <sheetData sheetId="15067" refreshError="1"/>
      <sheetData sheetId="15068" refreshError="1"/>
      <sheetData sheetId="15069" refreshError="1"/>
      <sheetData sheetId="15070" refreshError="1"/>
      <sheetData sheetId="15071" refreshError="1"/>
      <sheetData sheetId="15072" refreshError="1"/>
      <sheetData sheetId="15073" refreshError="1"/>
      <sheetData sheetId="15074" refreshError="1"/>
      <sheetData sheetId="15075" refreshError="1"/>
      <sheetData sheetId="15076" refreshError="1"/>
      <sheetData sheetId="15077" refreshError="1"/>
      <sheetData sheetId="15078" refreshError="1"/>
      <sheetData sheetId="15079" refreshError="1"/>
      <sheetData sheetId="15080" refreshError="1"/>
      <sheetData sheetId="15081" refreshError="1"/>
      <sheetData sheetId="15082" refreshError="1"/>
      <sheetData sheetId="15083" refreshError="1"/>
      <sheetData sheetId="15084" refreshError="1"/>
      <sheetData sheetId="15085" refreshError="1"/>
      <sheetData sheetId="15086" refreshError="1"/>
      <sheetData sheetId="15087" refreshError="1"/>
      <sheetData sheetId="15088" refreshError="1"/>
      <sheetData sheetId="15089" refreshError="1"/>
      <sheetData sheetId="15090" refreshError="1"/>
      <sheetData sheetId="15091" refreshError="1"/>
      <sheetData sheetId="15092" refreshError="1"/>
      <sheetData sheetId="15093" refreshError="1"/>
      <sheetData sheetId="15094" refreshError="1"/>
      <sheetData sheetId="15095" refreshError="1"/>
      <sheetData sheetId="15096" refreshError="1"/>
      <sheetData sheetId="15097" refreshError="1"/>
      <sheetData sheetId="15098" refreshError="1"/>
      <sheetData sheetId="15099" refreshError="1"/>
      <sheetData sheetId="15100" refreshError="1"/>
      <sheetData sheetId="15101" refreshError="1"/>
      <sheetData sheetId="15102" refreshError="1"/>
      <sheetData sheetId="15103" refreshError="1"/>
      <sheetData sheetId="15104" refreshError="1"/>
      <sheetData sheetId="15105" refreshError="1"/>
      <sheetData sheetId="15106" refreshError="1"/>
      <sheetData sheetId="15107" refreshError="1"/>
      <sheetData sheetId="15108" refreshError="1"/>
      <sheetData sheetId="15109" refreshError="1"/>
      <sheetData sheetId="15110" refreshError="1"/>
      <sheetData sheetId="15111" refreshError="1"/>
      <sheetData sheetId="15112" refreshError="1"/>
      <sheetData sheetId="15113" refreshError="1"/>
      <sheetData sheetId="15114" refreshError="1"/>
      <sheetData sheetId="15115" refreshError="1"/>
      <sheetData sheetId="15116" refreshError="1"/>
      <sheetData sheetId="15117" refreshError="1"/>
      <sheetData sheetId="15118" refreshError="1"/>
      <sheetData sheetId="15119" refreshError="1"/>
      <sheetData sheetId="15120" refreshError="1"/>
      <sheetData sheetId="15121" refreshError="1"/>
      <sheetData sheetId="15122" refreshError="1"/>
      <sheetData sheetId="15123" refreshError="1"/>
      <sheetData sheetId="15124" refreshError="1"/>
      <sheetData sheetId="15125" refreshError="1"/>
      <sheetData sheetId="15126" refreshError="1"/>
      <sheetData sheetId="15127" refreshError="1"/>
      <sheetData sheetId="15128" refreshError="1"/>
      <sheetData sheetId="15129" refreshError="1"/>
      <sheetData sheetId="15130" refreshError="1"/>
      <sheetData sheetId="15131" refreshError="1"/>
      <sheetData sheetId="15132" refreshError="1"/>
      <sheetData sheetId="15133" refreshError="1"/>
      <sheetData sheetId="15134" refreshError="1"/>
      <sheetData sheetId="15135" refreshError="1"/>
      <sheetData sheetId="15136" refreshError="1"/>
      <sheetData sheetId="15137" refreshError="1"/>
      <sheetData sheetId="15138" refreshError="1"/>
      <sheetData sheetId="15139" refreshError="1"/>
      <sheetData sheetId="15140" refreshError="1"/>
      <sheetData sheetId="15141" refreshError="1"/>
      <sheetData sheetId="15142" refreshError="1"/>
      <sheetData sheetId="15143" refreshError="1"/>
      <sheetData sheetId="15144" refreshError="1"/>
      <sheetData sheetId="15145" refreshError="1"/>
      <sheetData sheetId="15146" refreshError="1"/>
      <sheetData sheetId="15147" refreshError="1"/>
      <sheetData sheetId="15148" refreshError="1"/>
      <sheetData sheetId="15149" refreshError="1"/>
      <sheetData sheetId="15150" refreshError="1"/>
      <sheetData sheetId="15151" refreshError="1"/>
      <sheetData sheetId="15152" refreshError="1"/>
      <sheetData sheetId="15153" refreshError="1"/>
      <sheetData sheetId="15154" refreshError="1"/>
      <sheetData sheetId="15155" refreshError="1"/>
      <sheetData sheetId="15156" refreshError="1"/>
      <sheetData sheetId="15157" refreshError="1"/>
      <sheetData sheetId="15158" refreshError="1"/>
      <sheetData sheetId="15159" refreshError="1"/>
      <sheetData sheetId="15160" refreshError="1"/>
      <sheetData sheetId="15161" refreshError="1"/>
      <sheetData sheetId="15162" refreshError="1"/>
      <sheetData sheetId="15163" refreshError="1"/>
      <sheetData sheetId="15164" refreshError="1"/>
      <sheetData sheetId="15165" refreshError="1"/>
      <sheetData sheetId="15166" refreshError="1"/>
      <sheetData sheetId="15167" refreshError="1"/>
      <sheetData sheetId="15168" refreshError="1"/>
      <sheetData sheetId="15169" refreshError="1"/>
      <sheetData sheetId="15170" refreshError="1"/>
      <sheetData sheetId="15171" refreshError="1"/>
      <sheetData sheetId="15172" refreshError="1"/>
      <sheetData sheetId="15173" refreshError="1"/>
      <sheetData sheetId="15174" refreshError="1"/>
      <sheetData sheetId="15175" refreshError="1"/>
      <sheetData sheetId="15176" refreshError="1"/>
      <sheetData sheetId="15177" refreshError="1"/>
      <sheetData sheetId="15178" refreshError="1"/>
      <sheetData sheetId="15179" refreshError="1"/>
      <sheetData sheetId="15180" refreshError="1"/>
      <sheetData sheetId="15181" refreshError="1"/>
      <sheetData sheetId="15182" refreshError="1"/>
      <sheetData sheetId="15183" refreshError="1"/>
      <sheetData sheetId="15184" refreshError="1"/>
      <sheetData sheetId="15185" refreshError="1"/>
      <sheetData sheetId="15186" refreshError="1"/>
      <sheetData sheetId="15187" refreshError="1"/>
      <sheetData sheetId="15188" refreshError="1"/>
      <sheetData sheetId="15189" refreshError="1"/>
      <sheetData sheetId="15190" refreshError="1"/>
      <sheetData sheetId="15191" refreshError="1"/>
      <sheetData sheetId="15192" refreshError="1"/>
      <sheetData sheetId="15193" refreshError="1"/>
      <sheetData sheetId="15194" refreshError="1"/>
      <sheetData sheetId="15195" refreshError="1"/>
      <sheetData sheetId="15196" refreshError="1"/>
      <sheetData sheetId="15197" refreshError="1"/>
      <sheetData sheetId="15198" refreshError="1"/>
      <sheetData sheetId="15199" refreshError="1"/>
      <sheetData sheetId="15200" refreshError="1"/>
      <sheetData sheetId="15201" refreshError="1"/>
      <sheetData sheetId="15202" refreshError="1"/>
      <sheetData sheetId="15203" refreshError="1"/>
      <sheetData sheetId="15204" refreshError="1"/>
      <sheetData sheetId="15205" refreshError="1"/>
      <sheetData sheetId="15206" refreshError="1"/>
      <sheetData sheetId="15207" refreshError="1"/>
      <sheetData sheetId="15208" refreshError="1"/>
      <sheetData sheetId="15209" refreshError="1"/>
      <sheetData sheetId="15210" refreshError="1"/>
      <sheetData sheetId="15211" refreshError="1"/>
      <sheetData sheetId="15212" refreshError="1"/>
      <sheetData sheetId="15213" refreshError="1"/>
      <sheetData sheetId="15214" refreshError="1"/>
      <sheetData sheetId="15215" refreshError="1"/>
      <sheetData sheetId="15216" refreshError="1"/>
      <sheetData sheetId="15217" refreshError="1"/>
      <sheetData sheetId="15218" refreshError="1"/>
      <sheetData sheetId="15219" refreshError="1"/>
      <sheetData sheetId="15220" refreshError="1"/>
      <sheetData sheetId="15221" refreshError="1"/>
      <sheetData sheetId="15222" refreshError="1"/>
      <sheetData sheetId="15223" refreshError="1"/>
      <sheetData sheetId="15224" refreshError="1"/>
      <sheetData sheetId="15225" refreshError="1"/>
      <sheetData sheetId="15226" refreshError="1"/>
      <sheetData sheetId="15227" refreshError="1"/>
      <sheetData sheetId="15228" refreshError="1"/>
      <sheetData sheetId="15229" refreshError="1"/>
      <sheetData sheetId="15230" refreshError="1"/>
      <sheetData sheetId="15231" refreshError="1"/>
      <sheetData sheetId="15232" refreshError="1"/>
      <sheetData sheetId="15233" refreshError="1"/>
      <sheetData sheetId="15234" refreshError="1"/>
      <sheetData sheetId="15235" refreshError="1"/>
      <sheetData sheetId="15236" refreshError="1"/>
      <sheetData sheetId="15237" refreshError="1"/>
      <sheetData sheetId="15238" refreshError="1"/>
      <sheetData sheetId="15239" refreshError="1"/>
      <sheetData sheetId="15240" refreshError="1"/>
      <sheetData sheetId="15241" refreshError="1"/>
      <sheetData sheetId="15242" refreshError="1"/>
      <sheetData sheetId="15243" refreshError="1"/>
      <sheetData sheetId="15244" refreshError="1"/>
      <sheetData sheetId="15245" refreshError="1"/>
      <sheetData sheetId="15246" refreshError="1"/>
      <sheetData sheetId="15247" refreshError="1"/>
      <sheetData sheetId="15248" refreshError="1"/>
      <sheetData sheetId="15249" refreshError="1"/>
      <sheetData sheetId="15250" refreshError="1"/>
      <sheetData sheetId="15251" refreshError="1"/>
      <sheetData sheetId="15252" refreshError="1"/>
      <sheetData sheetId="15253" refreshError="1"/>
      <sheetData sheetId="15254" refreshError="1"/>
      <sheetData sheetId="15255" refreshError="1"/>
      <sheetData sheetId="15256" refreshError="1"/>
      <sheetData sheetId="15257" refreshError="1"/>
      <sheetData sheetId="15258" refreshError="1"/>
      <sheetData sheetId="15259" refreshError="1"/>
      <sheetData sheetId="15260" refreshError="1"/>
      <sheetData sheetId="15261" refreshError="1"/>
      <sheetData sheetId="15262" refreshError="1"/>
      <sheetData sheetId="15263" refreshError="1"/>
      <sheetData sheetId="15264" refreshError="1"/>
      <sheetData sheetId="15265" refreshError="1"/>
      <sheetData sheetId="15266" refreshError="1"/>
      <sheetData sheetId="15267" refreshError="1"/>
      <sheetData sheetId="15268" refreshError="1"/>
      <sheetData sheetId="15269" refreshError="1"/>
      <sheetData sheetId="15270" refreshError="1"/>
      <sheetData sheetId="15271" refreshError="1"/>
      <sheetData sheetId="15272" refreshError="1"/>
      <sheetData sheetId="15273" refreshError="1"/>
      <sheetData sheetId="15274" refreshError="1"/>
      <sheetData sheetId="15275" refreshError="1"/>
      <sheetData sheetId="15276" refreshError="1"/>
      <sheetData sheetId="15277" refreshError="1"/>
      <sheetData sheetId="15278" refreshError="1"/>
      <sheetData sheetId="15279" refreshError="1"/>
      <sheetData sheetId="15280" refreshError="1"/>
      <sheetData sheetId="15281" refreshError="1"/>
      <sheetData sheetId="15282" refreshError="1"/>
      <sheetData sheetId="15283" refreshError="1"/>
      <sheetData sheetId="15284" refreshError="1"/>
      <sheetData sheetId="15285" refreshError="1"/>
      <sheetData sheetId="15286" refreshError="1"/>
      <sheetData sheetId="15287" refreshError="1"/>
      <sheetData sheetId="15288" refreshError="1"/>
      <sheetData sheetId="15289" refreshError="1"/>
      <sheetData sheetId="15290" refreshError="1"/>
      <sheetData sheetId="15291" refreshError="1"/>
      <sheetData sheetId="15292" refreshError="1"/>
      <sheetData sheetId="15293" refreshError="1"/>
      <sheetData sheetId="15294" refreshError="1"/>
      <sheetData sheetId="15295" refreshError="1"/>
      <sheetData sheetId="15296" refreshError="1"/>
      <sheetData sheetId="15297" refreshError="1"/>
      <sheetData sheetId="15298" refreshError="1"/>
      <sheetData sheetId="15299" refreshError="1"/>
      <sheetData sheetId="15300" refreshError="1"/>
      <sheetData sheetId="15301" refreshError="1"/>
      <sheetData sheetId="15302" refreshError="1"/>
      <sheetData sheetId="15303" refreshError="1"/>
      <sheetData sheetId="15304" refreshError="1"/>
      <sheetData sheetId="15305" refreshError="1"/>
      <sheetData sheetId="15306" refreshError="1"/>
      <sheetData sheetId="15307" refreshError="1"/>
      <sheetData sheetId="15308" refreshError="1"/>
      <sheetData sheetId="15309" refreshError="1"/>
      <sheetData sheetId="15310" refreshError="1"/>
      <sheetData sheetId="15311" refreshError="1"/>
      <sheetData sheetId="15312" refreshError="1"/>
      <sheetData sheetId="15313" refreshError="1"/>
      <sheetData sheetId="15314" refreshError="1"/>
      <sheetData sheetId="15315" refreshError="1"/>
      <sheetData sheetId="15316" refreshError="1"/>
      <sheetData sheetId="15317" refreshError="1"/>
      <sheetData sheetId="15318" refreshError="1"/>
      <sheetData sheetId="15319" refreshError="1"/>
      <sheetData sheetId="15320" refreshError="1"/>
      <sheetData sheetId="15321" refreshError="1"/>
      <sheetData sheetId="15322" refreshError="1"/>
      <sheetData sheetId="15323" refreshError="1"/>
      <sheetData sheetId="15324" refreshError="1"/>
      <sheetData sheetId="15325" refreshError="1"/>
      <sheetData sheetId="15326" refreshError="1"/>
      <sheetData sheetId="15327" refreshError="1"/>
      <sheetData sheetId="15328" refreshError="1"/>
      <sheetData sheetId="15329" refreshError="1"/>
      <sheetData sheetId="15330" refreshError="1"/>
      <sheetData sheetId="15331" refreshError="1"/>
      <sheetData sheetId="15332" refreshError="1"/>
      <sheetData sheetId="15333" refreshError="1"/>
      <sheetData sheetId="15334" refreshError="1"/>
      <sheetData sheetId="15335" refreshError="1"/>
      <sheetData sheetId="15336" refreshError="1"/>
      <sheetData sheetId="15337" refreshError="1"/>
      <sheetData sheetId="15338" refreshError="1"/>
      <sheetData sheetId="15339" refreshError="1"/>
      <sheetData sheetId="15340" refreshError="1"/>
      <sheetData sheetId="15341" refreshError="1"/>
      <sheetData sheetId="15342" refreshError="1"/>
      <sheetData sheetId="15343" refreshError="1"/>
      <sheetData sheetId="15344" refreshError="1"/>
      <sheetData sheetId="15345" refreshError="1"/>
      <sheetData sheetId="15346" refreshError="1"/>
      <sheetData sheetId="15347" refreshError="1"/>
      <sheetData sheetId="15348" refreshError="1"/>
      <sheetData sheetId="15349" refreshError="1"/>
      <sheetData sheetId="15350" refreshError="1"/>
      <sheetData sheetId="15351" refreshError="1"/>
      <sheetData sheetId="15352" refreshError="1"/>
      <sheetData sheetId="15353" refreshError="1"/>
      <sheetData sheetId="15354" refreshError="1"/>
      <sheetData sheetId="15355" refreshError="1"/>
      <sheetData sheetId="15356" refreshError="1"/>
      <sheetData sheetId="15357" refreshError="1"/>
      <sheetData sheetId="15358" refreshError="1"/>
      <sheetData sheetId="15359" refreshError="1"/>
      <sheetData sheetId="15360" refreshError="1"/>
      <sheetData sheetId="15361" refreshError="1"/>
      <sheetData sheetId="15362" refreshError="1"/>
      <sheetData sheetId="15363" refreshError="1"/>
      <sheetData sheetId="15364" refreshError="1"/>
      <sheetData sheetId="15365" refreshError="1"/>
      <sheetData sheetId="15366" refreshError="1"/>
      <sheetData sheetId="15367" refreshError="1"/>
      <sheetData sheetId="15368" refreshError="1"/>
      <sheetData sheetId="15369" refreshError="1"/>
      <sheetData sheetId="15370" refreshError="1"/>
      <sheetData sheetId="15371" refreshError="1"/>
      <sheetData sheetId="15372" refreshError="1"/>
      <sheetData sheetId="15373" refreshError="1"/>
      <sheetData sheetId="15374" refreshError="1"/>
      <sheetData sheetId="15375" refreshError="1"/>
      <sheetData sheetId="15376" refreshError="1"/>
      <sheetData sheetId="15377" refreshError="1"/>
      <sheetData sheetId="15378" refreshError="1"/>
      <sheetData sheetId="15379" refreshError="1"/>
      <sheetData sheetId="15380" refreshError="1"/>
      <sheetData sheetId="15381" refreshError="1"/>
      <sheetData sheetId="15382" refreshError="1"/>
      <sheetData sheetId="15383" refreshError="1"/>
      <sheetData sheetId="15384" refreshError="1"/>
      <sheetData sheetId="15385" refreshError="1"/>
      <sheetData sheetId="15386" refreshError="1"/>
      <sheetData sheetId="15387" refreshError="1"/>
      <sheetData sheetId="15388" refreshError="1"/>
      <sheetData sheetId="15389" refreshError="1"/>
      <sheetData sheetId="15390" refreshError="1"/>
      <sheetData sheetId="15391" refreshError="1"/>
      <sheetData sheetId="15392" refreshError="1"/>
      <sheetData sheetId="15393" refreshError="1"/>
      <sheetData sheetId="15394" refreshError="1"/>
      <sheetData sheetId="15395" refreshError="1"/>
      <sheetData sheetId="15396" refreshError="1"/>
      <sheetData sheetId="15397" refreshError="1"/>
      <sheetData sheetId="15398" refreshError="1"/>
      <sheetData sheetId="15399" refreshError="1"/>
      <sheetData sheetId="15400" refreshError="1"/>
      <sheetData sheetId="15401" refreshError="1"/>
      <sheetData sheetId="15402" refreshError="1"/>
      <sheetData sheetId="15403" refreshError="1"/>
      <sheetData sheetId="15404" refreshError="1"/>
      <sheetData sheetId="15405" refreshError="1"/>
      <sheetData sheetId="15406" refreshError="1"/>
      <sheetData sheetId="15407" refreshError="1"/>
      <sheetData sheetId="15408" refreshError="1"/>
      <sheetData sheetId="15409" refreshError="1"/>
      <sheetData sheetId="15410" refreshError="1"/>
      <sheetData sheetId="15411" refreshError="1"/>
      <sheetData sheetId="15412" refreshError="1"/>
      <sheetData sheetId="15413" refreshError="1"/>
      <sheetData sheetId="15414"/>
      <sheetData sheetId="15415"/>
      <sheetData sheetId="15416"/>
      <sheetData sheetId="15417"/>
      <sheetData sheetId="15418"/>
      <sheetData sheetId="15419"/>
      <sheetData sheetId="15420"/>
      <sheetData sheetId="15421"/>
      <sheetData sheetId="15422"/>
      <sheetData sheetId="15423"/>
      <sheetData sheetId="15424"/>
      <sheetData sheetId="15425" refreshError="1"/>
      <sheetData sheetId="15426" refreshError="1"/>
      <sheetData sheetId="15427" refreshError="1"/>
      <sheetData sheetId="15428" refreshError="1"/>
      <sheetData sheetId="15429" refreshError="1"/>
      <sheetData sheetId="15430" refreshError="1"/>
      <sheetData sheetId="15431" refreshError="1"/>
      <sheetData sheetId="15432" refreshError="1"/>
      <sheetData sheetId="15433" refreshError="1"/>
      <sheetData sheetId="15434" refreshError="1"/>
      <sheetData sheetId="15435" refreshError="1"/>
      <sheetData sheetId="15436" refreshError="1"/>
      <sheetData sheetId="15437" refreshError="1"/>
      <sheetData sheetId="15438" refreshError="1"/>
      <sheetData sheetId="15439" refreshError="1"/>
      <sheetData sheetId="15440" refreshError="1"/>
      <sheetData sheetId="15441" refreshError="1"/>
      <sheetData sheetId="15442" refreshError="1"/>
      <sheetData sheetId="15443" refreshError="1"/>
      <sheetData sheetId="15444" refreshError="1"/>
      <sheetData sheetId="15445" refreshError="1"/>
      <sheetData sheetId="15446" refreshError="1"/>
      <sheetData sheetId="15447" refreshError="1"/>
      <sheetData sheetId="15448" refreshError="1"/>
      <sheetData sheetId="15449" refreshError="1"/>
      <sheetData sheetId="15450" refreshError="1"/>
      <sheetData sheetId="15451" refreshError="1"/>
      <sheetData sheetId="15452" refreshError="1"/>
      <sheetData sheetId="15453" refreshError="1"/>
      <sheetData sheetId="15454" refreshError="1"/>
      <sheetData sheetId="15455" refreshError="1"/>
      <sheetData sheetId="15456" refreshError="1"/>
      <sheetData sheetId="15457" refreshError="1"/>
      <sheetData sheetId="15458" refreshError="1"/>
      <sheetData sheetId="15459" refreshError="1"/>
      <sheetData sheetId="15460" refreshError="1"/>
      <sheetData sheetId="15461" refreshError="1"/>
      <sheetData sheetId="15462" refreshError="1"/>
      <sheetData sheetId="15463" refreshError="1"/>
      <sheetData sheetId="15464" refreshError="1"/>
      <sheetData sheetId="15465" refreshError="1"/>
      <sheetData sheetId="15466" refreshError="1"/>
      <sheetData sheetId="15467" refreshError="1"/>
      <sheetData sheetId="15468" refreshError="1"/>
      <sheetData sheetId="15469" refreshError="1"/>
      <sheetData sheetId="15470" refreshError="1"/>
      <sheetData sheetId="15471" refreshError="1"/>
      <sheetData sheetId="15472" refreshError="1"/>
      <sheetData sheetId="15473" refreshError="1"/>
      <sheetData sheetId="15474" refreshError="1"/>
      <sheetData sheetId="15475" refreshError="1"/>
      <sheetData sheetId="15476" refreshError="1"/>
      <sheetData sheetId="15477" refreshError="1"/>
      <sheetData sheetId="15478" refreshError="1"/>
      <sheetData sheetId="15479" refreshError="1"/>
      <sheetData sheetId="15480" refreshError="1"/>
      <sheetData sheetId="15481" refreshError="1"/>
      <sheetData sheetId="15482" refreshError="1"/>
      <sheetData sheetId="15483" refreshError="1"/>
      <sheetData sheetId="15484" refreshError="1"/>
      <sheetData sheetId="15485" refreshError="1"/>
      <sheetData sheetId="15486">
        <row r="1">
          <cell r="A1" t="str">
            <v>ASSET_NUMBER</v>
          </cell>
        </row>
      </sheetData>
      <sheetData sheetId="15487" refreshError="1"/>
      <sheetData sheetId="15488" refreshError="1"/>
      <sheetData sheetId="15489" refreshError="1"/>
      <sheetData sheetId="15490" refreshError="1"/>
      <sheetData sheetId="15491" refreshError="1"/>
      <sheetData sheetId="15492" refreshError="1"/>
      <sheetData sheetId="15493" refreshError="1"/>
      <sheetData sheetId="15494" refreshError="1"/>
      <sheetData sheetId="15495" refreshError="1"/>
      <sheetData sheetId="15496" refreshError="1"/>
      <sheetData sheetId="15497" refreshError="1"/>
      <sheetData sheetId="15498" refreshError="1"/>
      <sheetData sheetId="15499" refreshError="1"/>
      <sheetData sheetId="15500" refreshError="1"/>
      <sheetData sheetId="15501" refreshError="1"/>
      <sheetData sheetId="15502" refreshError="1"/>
      <sheetData sheetId="15503" refreshError="1"/>
      <sheetData sheetId="15504" refreshError="1"/>
      <sheetData sheetId="15505" refreshError="1"/>
      <sheetData sheetId="15506" refreshError="1"/>
      <sheetData sheetId="15507" refreshError="1"/>
      <sheetData sheetId="15508" refreshError="1"/>
      <sheetData sheetId="15509" refreshError="1"/>
      <sheetData sheetId="15510" refreshError="1"/>
      <sheetData sheetId="15511" refreshError="1"/>
      <sheetData sheetId="15512" refreshError="1"/>
      <sheetData sheetId="15513" refreshError="1"/>
      <sheetData sheetId="15514" refreshError="1"/>
      <sheetData sheetId="15515" refreshError="1"/>
      <sheetData sheetId="15516" refreshError="1"/>
      <sheetData sheetId="15517" refreshError="1"/>
      <sheetData sheetId="15518" refreshError="1"/>
      <sheetData sheetId="15519" refreshError="1"/>
      <sheetData sheetId="15520" refreshError="1"/>
      <sheetData sheetId="15521" refreshError="1"/>
      <sheetData sheetId="15522" refreshError="1"/>
      <sheetData sheetId="15523" refreshError="1"/>
      <sheetData sheetId="15524" refreshError="1"/>
      <sheetData sheetId="15525" refreshError="1"/>
      <sheetData sheetId="15526" refreshError="1"/>
      <sheetData sheetId="15527" refreshError="1"/>
      <sheetData sheetId="15528" refreshError="1"/>
      <sheetData sheetId="15529" refreshError="1"/>
      <sheetData sheetId="15530" refreshError="1"/>
      <sheetData sheetId="15531" refreshError="1"/>
      <sheetData sheetId="15532" refreshError="1"/>
      <sheetData sheetId="15533" refreshError="1"/>
      <sheetData sheetId="15534" refreshError="1"/>
      <sheetData sheetId="15535" refreshError="1"/>
      <sheetData sheetId="15536" refreshError="1"/>
      <sheetData sheetId="15537" refreshError="1"/>
      <sheetData sheetId="15538" refreshError="1"/>
      <sheetData sheetId="15539" refreshError="1"/>
      <sheetData sheetId="15540" refreshError="1"/>
      <sheetData sheetId="15541" refreshError="1"/>
      <sheetData sheetId="15542" refreshError="1"/>
      <sheetData sheetId="15543" refreshError="1"/>
      <sheetData sheetId="15544" refreshError="1"/>
      <sheetData sheetId="15545" refreshError="1"/>
      <sheetData sheetId="15546" refreshError="1"/>
      <sheetData sheetId="15547" refreshError="1"/>
      <sheetData sheetId="15548" refreshError="1"/>
      <sheetData sheetId="15549" refreshError="1"/>
      <sheetData sheetId="15550" refreshError="1"/>
      <sheetData sheetId="15551" refreshError="1"/>
      <sheetData sheetId="15552" refreshError="1"/>
      <sheetData sheetId="15553" refreshError="1"/>
      <sheetData sheetId="15554" refreshError="1"/>
      <sheetData sheetId="15555" refreshError="1"/>
      <sheetData sheetId="15556" refreshError="1"/>
      <sheetData sheetId="15557" refreshError="1"/>
      <sheetData sheetId="15558" refreshError="1"/>
      <sheetData sheetId="15559" refreshError="1"/>
      <sheetData sheetId="15560" refreshError="1"/>
      <sheetData sheetId="15561" refreshError="1"/>
      <sheetData sheetId="15562" refreshError="1"/>
      <sheetData sheetId="15563" refreshError="1"/>
      <sheetData sheetId="15564" refreshError="1"/>
      <sheetData sheetId="15565" refreshError="1"/>
      <sheetData sheetId="15566" refreshError="1"/>
      <sheetData sheetId="15567" refreshError="1"/>
      <sheetData sheetId="15568" refreshError="1"/>
      <sheetData sheetId="15569" refreshError="1"/>
      <sheetData sheetId="15570" refreshError="1"/>
      <sheetData sheetId="15571" refreshError="1"/>
      <sheetData sheetId="15572" refreshError="1"/>
      <sheetData sheetId="15573" refreshError="1"/>
      <sheetData sheetId="15574" refreshError="1"/>
      <sheetData sheetId="15575" refreshError="1"/>
      <sheetData sheetId="15576" refreshError="1"/>
      <sheetData sheetId="15577" refreshError="1"/>
      <sheetData sheetId="15578" refreshError="1"/>
      <sheetData sheetId="15579" refreshError="1"/>
      <sheetData sheetId="15580" refreshError="1"/>
      <sheetData sheetId="15581" refreshError="1"/>
      <sheetData sheetId="15582" refreshError="1"/>
      <sheetData sheetId="15583" refreshError="1"/>
      <sheetData sheetId="15584" refreshError="1"/>
      <sheetData sheetId="15585" refreshError="1"/>
      <sheetData sheetId="15586" refreshError="1"/>
      <sheetData sheetId="15587" refreshError="1"/>
      <sheetData sheetId="15588" refreshError="1"/>
      <sheetData sheetId="15589" refreshError="1"/>
      <sheetData sheetId="15590" refreshError="1"/>
      <sheetData sheetId="15591" refreshError="1"/>
      <sheetData sheetId="15592" refreshError="1"/>
      <sheetData sheetId="15593" refreshError="1"/>
      <sheetData sheetId="15594" refreshError="1"/>
      <sheetData sheetId="15595" refreshError="1"/>
      <sheetData sheetId="15596" refreshError="1"/>
      <sheetData sheetId="15597" refreshError="1"/>
      <sheetData sheetId="15598" refreshError="1"/>
      <sheetData sheetId="15599" refreshError="1"/>
      <sheetData sheetId="15600" refreshError="1"/>
      <sheetData sheetId="15601" refreshError="1"/>
      <sheetData sheetId="15602" refreshError="1"/>
      <sheetData sheetId="15603" refreshError="1"/>
      <sheetData sheetId="15604" refreshError="1"/>
      <sheetData sheetId="15605" refreshError="1"/>
      <sheetData sheetId="15606" refreshError="1"/>
      <sheetData sheetId="15607" refreshError="1"/>
      <sheetData sheetId="15608" refreshError="1"/>
      <sheetData sheetId="15609" refreshError="1"/>
      <sheetData sheetId="15610" refreshError="1"/>
      <sheetData sheetId="15611" refreshError="1"/>
      <sheetData sheetId="15612" refreshError="1"/>
      <sheetData sheetId="15613" refreshError="1"/>
      <sheetData sheetId="15614" refreshError="1"/>
      <sheetData sheetId="15615" refreshError="1"/>
      <sheetData sheetId="15616" refreshError="1"/>
      <sheetData sheetId="15617" refreshError="1"/>
      <sheetData sheetId="15618" refreshError="1"/>
      <sheetData sheetId="15619" refreshError="1"/>
      <sheetData sheetId="15620" refreshError="1"/>
      <sheetData sheetId="15621" refreshError="1"/>
      <sheetData sheetId="15622" refreshError="1"/>
      <sheetData sheetId="15623" refreshError="1"/>
      <sheetData sheetId="15624" refreshError="1"/>
      <sheetData sheetId="15625" refreshError="1"/>
      <sheetData sheetId="15626" refreshError="1"/>
      <sheetData sheetId="15627" refreshError="1"/>
      <sheetData sheetId="15628" refreshError="1"/>
      <sheetData sheetId="15629" refreshError="1"/>
      <sheetData sheetId="15630" refreshError="1"/>
      <sheetData sheetId="15631" refreshError="1"/>
      <sheetData sheetId="15632" refreshError="1"/>
      <sheetData sheetId="15633" refreshError="1"/>
      <sheetData sheetId="15634" refreshError="1"/>
      <sheetData sheetId="15635" refreshError="1"/>
      <sheetData sheetId="15636" refreshError="1"/>
      <sheetData sheetId="15637" refreshError="1"/>
      <sheetData sheetId="15638" refreshError="1"/>
      <sheetData sheetId="15639" refreshError="1"/>
      <sheetData sheetId="15640" refreshError="1"/>
      <sheetData sheetId="15641" refreshError="1"/>
      <sheetData sheetId="15642" refreshError="1"/>
      <sheetData sheetId="15643" refreshError="1"/>
      <sheetData sheetId="15644" refreshError="1"/>
      <sheetData sheetId="15645" refreshError="1"/>
      <sheetData sheetId="15646" refreshError="1"/>
      <sheetData sheetId="15647" refreshError="1"/>
      <sheetData sheetId="15648" refreshError="1"/>
      <sheetData sheetId="15649" refreshError="1"/>
      <sheetData sheetId="15650" refreshError="1"/>
      <sheetData sheetId="15651" refreshError="1"/>
      <sheetData sheetId="15652" refreshError="1"/>
      <sheetData sheetId="15653" refreshError="1"/>
      <sheetData sheetId="15654" refreshError="1"/>
      <sheetData sheetId="15655" refreshError="1"/>
      <sheetData sheetId="15656" refreshError="1"/>
      <sheetData sheetId="15657" refreshError="1"/>
      <sheetData sheetId="15658" refreshError="1"/>
      <sheetData sheetId="15659" refreshError="1"/>
      <sheetData sheetId="15660" refreshError="1"/>
      <sheetData sheetId="15661" refreshError="1"/>
      <sheetData sheetId="15662" refreshError="1"/>
      <sheetData sheetId="15663" refreshError="1"/>
      <sheetData sheetId="15664" refreshError="1"/>
      <sheetData sheetId="15665" refreshError="1"/>
      <sheetData sheetId="15666" refreshError="1"/>
      <sheetData sheetId="15667" refreshError="1"/>
      <sheetData sheetId="15668" refreshError="1"/>
      <sheetData sheetId="15669" refreshError="1"/>
      <sheetData sheetId="15670" refreshError="1"/>
      <sheetData sheetId="15671" refreshError="1"/>
      <sheetData sheetId="15672" refreshError="1"/>
      <sheetData sheetId="15673" refreshError="1"/>
      <sheetData sheetId="15674" refreshError="1"/>
      <sheetData sheetId="15675" refreshError="1"/>
      <sheetData sheetId="15676" refreshError="1"/>
      <sheetData sheetId="15677" refreshError="1"/>
      <sheetData sheetId="15678" refreshError="1"/>
      <sheetData sheetId="15679" refreshError="1"/>
      <sheetData sheetId="15680" refreshError="1"/>
      <sheetData sheetId="15681" refreshError="1"/>
      <sheetData sheetId="15682" refreshError="1"/>
      <sheetData sheetId="15683" refreshError="1"/>
      <sheetData sheetId="15684" refreshError="1"/>
      <sheetData sheetId="15685" refreshError="1"/>
      <sheetData sheetId="15686" refreshError="1"/>
      <sheetData sheetId="15687" refreshError="1"/>
      <sheetData sheetId="15688" refreshError="1"/>
      <sheetData sheetId="15689" refreshError="1"/>
      <sheetData sheetId="15690" refreshError="1"/>
      <sheetData sheetId="15691" refreshError="1"/>
      <sheetData sheetId="15692" refreshError="1"/>
      <sheetData sheetId="15693" refreshError="1"/>
      <sheetData sheetId="15694" refreshError="1"/>
      <sheetData sheetId="15695" refreshError="1"/>
      <sheetData sheetId="15696" refreshError="1"/>
      <sheetData sheetId="15697" refreshError="1"/>
      <sheetData sheetId="15698" refreshError="1"/>
      <sheetData sheetId="15699" refreshError="1"/>
      <sheetData sheetId="15700" refreshError="1"/>
      <sheetData sheetId="15701" refreshError="1"/>
      <sheetData sheetId="15702" refreshError="1"/>
      <sheetData sheetId="15703" refreshError="1"/>
      <sheetData sheetId="15704" refreshError="1"/>
      <sheetData sheetId="15705" refreshError="1"/>
      <sheetData sheetId="15706" refreshError="1"/>
      <sheetData sheetId="15707" refreshError="1"/>
      <sheetData sheetId="15708" refreshError="1"/>
      <sheetData sheetId="15709" refreshError="1"/>
      <sheetData sheetId="15710" refreshError="1"/>
      <sheetData sheetId="15711" refreshError="1"/>
      <sheetData sheetId="15712" refreshError="1"/>
      <sheetData sheetId="15713" refreshError="1"/>
      <sheetData sheetId="15714" refreshError="1"/>
      <sheetData sheetId="15715" refreshError="1"/>
      <sheetData sheetId="15716" refreshError="1"/>
      <sheetData sheetId="15717" refreshError="1"/>
      <sheetData sheetId="15718" refreshError="1"/>
      <sheetData sheetId="15719" refreshError="1"/>
      <sheetData sheetId="15720" refreshError="1"/>
      <sheetData sheetId="15721" refreshError="1"/>
      <sheetData sheetId="15722" refreshError="1"/>
      <sheetData sheetId="15723" refreshError="1"/>
      <sheetData sheetId="15724" refreshError="1"/>
      <sheetData sheetId="15725" refreshError="1"/>
      <sheetData sheetId="15726" refreshError="1"/>
      <sheetData sheetId="15727" refreshError="1"/>
      <sheetData sheetId="15728" refreshError="1"/>
      <sheetData sheetId="15729" refreshError="1"/>
      <sheetData sheetId="15730" refreshError="1"/>
      <sheetData sheetId="15731" refreshError="1"/>
      <sheetData sheetId="15732" refreshError="1"/>
      <sheetData sheetId="15733" refreshError="1"/>
      <sheetData sheetId="15734" refreshError="1"/>
      <sheetData sheetId="15735" refreshError="1"/>
      <sheetData sheetId="15736" refreshError="1"/>
      <sheetData sheetId="15737" refreshError="1"/>
      <sheetData sheetId="15738" refreshError="1"/>
      <sheetData sheetId="15739" refreshError="1"/>
      <sheetData sheetId="15740" refreshError="1"/>
      <sheetData sheetId="15741" refreshError="1"/>
      <sheetData sheetId="15742" refreshError="1"/>
      <sheetData sheetId="15743" refreshError="1"/>
      <sheetData sheetId="15744" refreshError="1"/>
      <sheetData sheetId="15745" refreshError="1"/>
      <sheetData sheetId="15746" refreshError="1"/>
      <sheetData sheetId="15747" refreshError="1"/>
      <sheetData sheetId="15748" refreshError="1"/>
      <sheetData sheetId="15749" refreshError="1"/>
      <sheetData sheetId="15750" refreshError="1"/>
      <sheetData sheetId="15751" refreshError="1"/>
      <sheetData sheetId="15752" refreshError="1"/>
      <sheetData sheetId="15753" refreshError="1"/>
      <sheetData sheetId="15754" refreshError="1"/>
      <sheetData sheetId="15755" refreshError="1"/>
      <sheetData sheetId="15756" refreshError="1"/>
      <sheetData sheetId="15757" refreshError="1"/>
      <sheetData sheetId="15758" refreshError="1"/>
      <sheetData sheetId="15759" refreshError="1"/>
      <sheetData sheetId="15760" refreshError="1"/>
      <sheetData sheetId="15761" refreshError="1"/>
      <sheetData sheetId="15762" refreshError="1"/>
      <sheetData sheetId="15763" refreshError="1"/>
      <sheetData sheetId="15764" refreshError="1"/>
      <sheetData sheetId="15765" refreshError="1"/>
      <sheetData sheetId="15766" refreshError="1"/>
      <sheetData sheetId="15767" refreshError="1"/>
      <sheetData sheetId="15768" refreshError="1"/>
      <sheetData sheetId="15769" refreshError="1"/>
      <sheetData sheetId="15770" refreshError="1"/>
      <sheetData sheetId="15771" refreshError="1"/>
      <sheetData sheetId="15772" refreshError="1"/>
      <sheetData sheetId="15773" refreshError="1"/>
      <sheetData sheetId="15774" refreshError="1"/>
      <sheetData sheetId="15775" refreshError="1"/>
      <sheetData sheetId="15776" refreshError="1"/>
      <sheetData sheetId="15777" refreshError="1"/>
      <sheetData sheetId="15778" refreshError="1"/>
      <sheetData sheetId="15779" refreshError="1"/>
      <sheetData sheetId="15780" refreshError="1"/>
      <sheetData sheetId="15781" refreshError="1"/>
      <sheetData sheetId="15782" refreshError="1"/>
      <sheetData sheetId="15783" refreshError="1"/>
      <sheetData sheetId="15784" refreshError="1"/>
      <sheetData sheetId="15785" refreshError="1"/>
      <sheetData sheetId="15786" refreshError="1"/>
      <sheetData sheetId="15787" refreshError="1"/>
      <sheetData sheetId="15788" refreshError="1"/>
      <sheetData sheetId="15789" refreshError="1"/>
      <sheetData sheetId="15790" refreshError="1"/>
      <sheetData sheetId="15791" refreshError="1"/>
      <sheetData sheetId="15792" refreshError="1"/>
      <sheetData sheetId="15793" refreshError="1"/>
      <sheetData sheetId="15794" refreshError="1"/>
      <sheetData sheetId="15795" refreshError="1"/>
      <sheetData sheetId="15796" refreshError="1"/>
      <sheetData sheetId="15797" refreshError="1"/>
      <sheetData sheetId="15798" refreshError="1"/>
      <sheetData sheetId="15799" refreshError="1"/>
      <sheetData sheetId="15800" refreshError="1"/>
      <sheetData sheetId="15801" refreshError="1"/>
      <sheetData sheetId="15802" refreshError="1"/>
      <sheetData sheetId="15803" refreshError="1"/>
      <sheetData sheetId="15804" refreshError="1"/>
      <sheetData sheetId="15805" refreshError="1"/>
      <sheetData sheetId="15806" refreshError="1"/>
      <sheetData sheetId="15807" refreshError="1"/>
      <sheetData sheetId="15808" refreshError="1"/>
      <sheetData sheetId="15809" refreshError="1"/>
      <sheetData sheetId="15810" refreshError="1"/>
      <sheetData sheetId="15811" refreshError="1"/>
      <sheetData sheetId="15812" refreshError="1"/>
      <sheetData sheetId="15813" refreshError="1"/>
      <sheetData sheetId="15814" refreshError="1"/>
      <sheetData sheetId="15815" refreshError="1"/>
      <sheetData sheetId="15816" refreshError="1"/>
      <sheetData sheetId="15817" refreshError="1"/>
      <sheetData sheetId="15818" refreshError="1"/>
      <sheetData sheetId="15819" refreshError="1"/>
      <sheetData sheetId="15820" refreshError="1"/>
      <sheetData sheetId="15821" refreshError="1"/>
      <sheetData sheetId="15822" refreshError="1"/>
      <sheetData sheetId="15823" refreshError="1"/>
      <sheetData sheetId="15824" refreshError="1"/>
      <sheetData sheetId="15825" refreshError="1"/>
      <sheetData sheetId="15826" refreshError="1"/>
      <sheetData sheetId="15827" refreshError="1"/>
      <sheetData sheetId="15828" refreshError="1"/>
      <sheetData sheetId="15829" refreshError="1"/>
      <sheetData sheetId="15830" refreshError="1"/>
      <sheetData sheetId="15831" refreshError="1"/>
      <sheetData sheetId="15832" refreshError="1"/>
      <sheetData sheetId="15833" refreshError="1"/>
      <sheetData sheetId="15834" refreshError="1"/>
      <sheetData sheetId="15835" refreshError="1"/>
      <sheetData sheetId="15836" refreshError="1"/>
      <sheetData sheetId="15837" refreshError="1"/>
      <sheetData sheetId="15838" refreshError="1"/>
      <sheetData sheetId="15839" refreshError="1"/>
      <sheetData sheetId="15840" refreshError="1"/>
      <sheetData sheetId="15841" refreshError="1"/>
      <sheetData sheetId="15842" refreshError="1"/>
      <sheetData sheetId="15843" refreshError="1"/>
      <sheetData sheetId="15844" refreshError="1"/>
      <sheetData sheetId="15845" refreshError="1"/>
      <sheetData sheetId="15846" refreshError="1"/>
      <sheetData sheetId="15847" refreshError="1"/>
      <sheetData sheetId="15848" refreshError="1"/>
      <sheetData sheetId="15849" refreshError="1"/>
      <sheetData sheetId="15850" refreshError="1"/>
      <sheetData sheetId="15851" refreshError="1"/>
      <sheetData sheetId="15852" refreshError="1"/>
      <sheetData sheetId="15853" refreshError="1"/>
      <sheetData sheetId="15854" refreshError="1"/>
      <sheetData sheetId="15855" refreshError="1"/>
      <sheetData sheetId="15856" refreshError="1"/>
      <sheetData sheetId="15857" refreshError="1"/>
      <sheetData sheetId="15858" refreshError="1"/>
      <sheetData sheetId="15859" refreshError="1"/>
      <sheetData sheetId="15860" refreshError="1"/>
      <sheetData sheetId="15861" refreshError="1"/>
      <sheetData sheetId="15862" refreshError="1"/>
      <sheetData sheetId="15863" refreshError="1"/>
      <sheetData sheetId="15864" refreshError="1"/>
      <sheetData sheetId="15865" refreshError="1"/>
      <sheetData sheetId="15866" refreshError="1"/>
      <sheetData sheetId="15867" refreshError="1"/>
      <sheetData sheetId="15868" refreshError="1"/>
      <sheetData sheetId="15869" refreshError="1"/>
      <sheetData sheetId="15870" refreshError="1"/>
      <sheetData sheetId="15871" refreshError="1"/>
      <sheetData sheetId="15872" refreshError="1"/>
      <sheetData sheetId="15873" refreshError="1"/>
      <sheetData sheetId="15874" refreshError="1"/>
      <sheetData sheetId="15875" refreshError="1"/>
      <sheetData sheetId="15876" refreshError="1"/>
      <sheetData sheetId="15877" refreshError="1"/>
      <sheetData sheetId="15878" refreshError="1"/>
      <sheetData sheetId="15879" refreshError="1"/>
      <sheetData sheetId="15880" refreshError="1"/>
      <sheetData sheetId="15881" refreshError="1"/>
      <sheetData sheetId="15882" refreshError="1"/>
      <sheetData sheetId="15883" refreshError="1"/>
      <sheetData sheetId="15884" refreshError="1"/>
      <sheetData sheetId="15885" refreshError="1"/>
      <sheetData sheetId="15886" refreshError="1"/>
      <sheetData sheetId="15887" refreshError="1"/>
      <sheetData sheetId="15888" refreshError="1"/>
      <sheetData sheetId="15889" refreshError="1"/>
      <sheetData sheetId="15890" refreshError="1"/>
      <sheetData sheetId="15891" refreshError="1"/>
      <sheetData sheetId="15892" refreshError="1"/>
      <sheetData sheetId="15893" refreshError="1"/>
      <sheetData sheetId="15894" refreshError="1"/>
      <sheetData sheetId="15895" refreshError="1"/>
      <sheetData sheetId="15896" refreshError="1"/>
      <sheetData sheetId="15897" refreshError="1"/>
      <sheetData sheetId="15898" refreshError="1"/>
      <sheetData sheetId="15899" refreshError="1"/>
      <sheetData sheetId="15900" refreshError="1"/>
      <sheetData sheetId="15901" refreshError="1"/>
      <sheetData sheetId="15902" refreshError="1"/>
      <sheetData sheetId="15903" refreshError="1"/>
      <sheetData sheetId="15904" refreshError="1"/>
      <sheetData sheetId="15905" refreshError="1"/>
      <sheetData sheetId="15906" refreshError="1"/>
      <sheetData sheetId="15907" refreshError="1"/>
      <sheetData sheetId="15908" refreshError="1"/>
      <sheetData sheetId="15909" refreshError="1"/>
      <sheetData sheetId="15910" refreshError="1"/>
      <sheetData sheetId="15911" refreshError="1"/>
      <sheetData sheetId="15912" refreshError="1"/>
      <sheetData sheetId="15913" refreshError="1"/>
      <sheetData sheetId="15914" refreshError="1"/>
      <sheetData sheetId="15915" refreshError="1"/>
      <sheetData sheetId="15916" refreshError="1"/>
      <sheetData sheetId="15917" refreshError="1"/>
      <sheetData sheetId="15918" refreshError="1"/>
      <sheetData sheetId="15919" refreshError="1"/>
      <sheetData sheetId="15920" refreshError="1"/>
      <sheetData sheetId="15921" refreshError="1"/>
      <sheetData sheetId="15922" refreshError="1"/>
      <sheetData sheetId="15923" refreshError="1"/>
      <sheetData sheetId="15924" refreshError="1"/>
      <sheetData sheetId="15925" refreshError="1"/>
      <sheetData sheetId="15926" refreshError="1"/>
      <sheetData sheetId="15927" refreshError="1"/>
      <sheetData sheetId="15928" refreshError="1"/>
      <sheetData sheetId="15929" refreshError="1"/>
      <sheetData sheetId="15930" refreshError="1"/>
      <sheetData sheetId="15931" refreshError="1"/>
      <sheetData sheetId="15932" refreshError="1"/>
      <sheetData sheetId="15933" refreshError="1"/>
      <sheetData sheetId="15934" refreshError="1"/>
      <sheetData sheetId="15935" refreshError="1"/>
      <sheetData sheetId="15936" refreshError="1"/>
      <sheetData sheetId="15937" refreshError="1"/>
      <sheetData sheetId="15938" refreshError="1"/>
      <sheetData sheetId="15939" refreshError="1"/>
      <sheetData sheetId="15940" refreshError="1"/>
      <sheetData sheetId="15941" refreshError="1"/>
      <sheetData sheetId="15942" refreshError="1"/>
      <sheetData sheetId="15943" refreshError="1"/>
      <sheetData sheetId="15944" refreshError="1"/>
      <sheetData sheetId="15945" refreshError="1"/>
      <sheetData sheetId="15946" refreshError="1"/>
      <sheetData sheetId="15947" refreshError="1"/>
      <sheetData sheetId="15948" refreshError="1"/>
      <sheetData sheetId="15949" refreshError="1"/>
      <sheetData sheetId="15950" refreshError="1"/>
      <sheetData sheetId="15951" refreshError="1"/>
      <sheetData sheetId="15952" refreshError="1"/>
      <sheetData sheetId="15953" refreshError="1"/>
      <sheetData sheetId="15954" refreshError="1"/>
      <sheetData sheetId="15955" refreshError="1"/>
      <sheetData sheetId="15956" refreshError="1"/>
      <sheetData sheetId="15957" refreshError="1"/>
      <sheetData sheetId="15958" refreshError="1"/>
      <sheetData sheetId="15959" refreshError="1"/>
      <sheetData sheetId="15960" refreshError="1"/>
      <sheetData sheetId="15961" refreshError="1"/>
      <sheetData sheetId="15962" refreshError="1"/>
      <sheetData sheetId="15963" refreshError="1"/>
      <sheetData sheetId="15964" refreshError="1"/>
      <sheetData sheetId="15965" refreshError="1"/>
      <sheetData sheetId="15966" refreshError="1"/>
      <sheetData sheetId="15967" refreshError="1"/>
      <sheetData sheetId="15968" refreshError="1"/>
      <sheetData sheetId="15969" refreshError="1"/>
      <sheetData sheetId="15970" refreshError="1"/>
      <sheetData sheetId="15971" refreshError="1"/>
      <sheetData sheetId="15972" refreshError="1"/>
      <sheetData sheetId="15973" refreshError="1"/>
      <sheetData sheetId="15974" refreshError="1"/>
      <sheetData sheetId="15975" refreshError="1"/>
      <sheetData sheetId="15976" refreshError="1"/>
      <sheetData sheetId="15977" refreshError="1"/>
      <sheetData sheetId="15978" refreshError="1"/>
      <sheetData sheetId="15979" refreshError="1"/>
      <sheetData sheetId="15980" refreshError="1"/>
      <sheetData sheetId="15981" refreshError="1"/>
      <sheetData sheetId="15982" refreshError="1"/>
      <sheetData sheetId="15983" refreshError="1"/>
      <sheetData sheetId="15984" refreshError="1"/>
      <sheetData sheetId="15985" refreshError="1"/>
      <sheetData sheetId="15986" refreshError="1"/>
      <sheetData sheetId="15987" refreshError="1"/>
      <sheetData sheetId="15988" refreshError="1"/>
      <sheetData sheetId="15989" refreshError="1"/>
      <sheetData sheetId="15990" refreshError="1"/>
      <sheetData sheetId="15991" refreshError="1"/>
      <sheetData sheetId="15992" refreshError="1"/>
      <sheetData sheetId="15993" refreshError="1"/>
      <sheetData sheetId="15994" refreshError="1"/>
      <sheetData sheetId="15995" refreshError="1"/>
      <sheetData sheetId="15996" refreshError="1"/>
      <sheetData sheetId="15997" refreshError="1"/>
      <sheetData sheetId="15998" refreshError="1"/>
      <sheetData sheetId="15999" refreshError="1"/>
      <sheetData sheetId="16000" refreshError="1"/>
      <sheetData sheetId="16001" refreshError="1"/>
      <sheetData sheetId="16002" refreshError="1"/>
      <sheetData sheetId="16003" refreshError="1"/>
      <sheetData sheetId="16004" refreshError="1"/>
      <sheetData sheetId="16005" refreshError="1"/>
      <sheetData sheetId="16006" refreshError="1"/>
      <sheetData sheetId="16007" refreshError="1"/>
      <sheetData sheetId="16008" refreshError="1"/>
      <sheetData sheetId="16009" refreshError="1"/>
      <sheetData sheetId="16010" refreshError="1"/>
      <sheetData sheetId="16011" refreshError="1"/>
      <sheetData sheetId="16012" refreshError="1"/>
      <sheetData sheetId="16013" refreshError="1"/>
      <sheetData sheetId="16014" refreshError="1"/>
      <sheetData sheetId="16015" refreshError="1"/>
      <sheetData sheetId="16016" refreshError="1"/>
      <sheetData sheetId="16017" refreshError="1"/>
      <sheetData sheetId="16018" refreshError="1"/>
      <sheetData sheetId="16019" refreshError="1"/>
      <sheetData sheetId="16020" refreshError="1"/>
      <sheetData sheetId="16021" refreshError="1"/>
      <sheetData sheetId="16022" refreshError="1"/>
      <sheetData sheetId="16023" refreshError="1"/>
      <sheetData sheetId="16024" refreshError="1"/>
      <sheetData sheetId="16025" refreshError="1"/>
      <sheetData sheetId="16026" refreshError="1"/>
      <sheetData sheetId="16027" refreshError="1"/>
      <sheetData sheetId="16028" refreshError="1"/>
      <sheetData sheetId="16029" refreshError="1"/>
      <sheetData sheetId="16030" refreshError="1"/>
      <sheetData sheetId="16031" refreshError="1"/>
      <sheetData sheetId="16032" refreshError="1"/>
      <sheetData sheetId="16033" refreshError="1"/>
      <sheetData sheetId="16034" refreshError="1"/>
      <sheetData sheetId="16035" refreshError="1"/>
      <sheetData sheetId="16036" refreshError="1"/>
      <sheetData sheetId="16037" refreshError="1"/>
      <sheetData sheetId="16038" refreshError="1"/>
      <sheetData sheetId="16039" refreshError="1"/>
      <sheetData sheetId="16040" refreshError="1"/>
      <sheetData sheetId="16041" refreshError="1"/>
      <sheetData sheetId="16042" refreshError="1"/>
      <sheetData sheetId="16043" refreshError="1"/>
      <sheetData sheetId="16044" refreshError="1"/>
      <sheetData sheetId="16045" refreshError="1"/>
      <sheetData sheetId="16046" refreshError="1"/>
      <sheetData sheetId="16047" refreshError="1"/>
      <sheetData sheetId="16048" refreshError="1"/>
      <sheetData sheetId="16049" refreshError="1"/>
      <sheetData sheetId="16050" refreshError="1"/>
      <sheetData sheetId="16051" refreshError="1"/>
      <sheetData sheetId="16052" refreshError="1"/>
      <sheetData sheetId="16053" refreshError="1"/>
      <sheetData sheetId="16054" refreshError="1"/>
      <sheetData sheetId="16055" refreshError="1"/>
      <sheetData sheetId="16056" refreshError="1"/>
      <sheetData sheetId="16057" refreshError="1"/>
      <sheetData sheetId="16058" refreshError="1"/>
      <sheetData sheetId="16059" refreshError="1"/>
      <sheetData sheetId="16060" refreshError="1"/>
      <sheetData sheetId="16061" refreshError="1"/>
      <sheetData sheetId="16062" refreshError="1"/>
      <sheetData sheetId="16063" refreshError="1"/>
      <sheetData sheetId="16064" refreshError="1"/>
      <sheetData sheetId="16065" refreshError="1"/>
      <sheetData sheetId="16066" refreshError="1"/>
      <sheetData sheetId="16067" refreshError="1"/>
      <sheetData sheetId="16068" refreshError="1"/>
      <sheetData sheetId="16069" refreshError="1"/>
      <sheetData sheetId="16070" refreshError="1"/>
      <sheetData sheetId="16071" refreshError="1"/>
      <sheetData sheetId="16072" refreshError="1"/>
      <sheetData sheetId="16073" refreshError="1"/>
      <sheetData sheetId="16074" refreshError="1"/>
      <sheetData sheetId="16075" refreshError="1"/>
      <sheetData sheetId="16076" refreshError="1"/>
      <sheetData sheetId="16077" refreshError="1"/>
      <sheetData sheetId="16078" refreshError="1"/>
      <sheetData sheetId="16079" refreshError="1"/>
      <sheetData sheetId="16080" refreshError="1"/>
      <sheetData sheetId="16081" refreshError="1"/>
      <sheetData sheetId="16082" refreshError="1"/>
      <sheetData sheetId="16083" refreshError="1"/>
      <sheetData sheetId="16084" refreshError="1"/>
      <sheetData sheetId="16085" refreshError="1"/>
      <sheetData sheetId="16086" refreshError="1"/>
      <sheetData sheetId="16087" refreshError="1"/>
      <sheetData sheetId="16088" refreshError="1"/>
      <sheetData sheetId="16089" refreshError="1"/>
      <sheetData sheetId="16090" refreshError="1"/>
      <sheetData sheetId="16091" refreshError="1"/>
      <sheetData sheetId="16092" refreshError="1"/>
      <sheetData sheetId="16093" refreshError="1"/>
      <sheetData sheetId="16094" refreshError="1"/>
      <sheetData sheetId="16095" refreshError="1"/>
      <sheetData sheetId="16096" refreshError="1"/>
      <sheetData sheetId="16097" refreshError="1"/>
      <sheetData sheetId="16098" refreshError="1"/>
      <sheetData sheetId="16099" refreshError="1"/>
      <sheetData sheetId="16100" refreshError="1"/>
      <sheetData sheetId="16101" refreshError="1"/>
      <sheetData sheetId="16102" refreshError="1"/>
      <sheetData sheetId="16103" refreshError="1"/>
      <sheetData sheetId="16104" refreshError="1"/>
      <sheetData sheetId="16105" refreshError="1"/>
      <sheetData sheetId="16106" refreshError="1"/>
      <sheetData sheetId="16107" refreshError="1"/>
      <sheetData sheetId="16108" refreshError="1"/>
      <sheetData sheetId="16109" refreshError="1"/>
      <sheetData sheetId="16110" refreshError="1"/>
      <sheetData sheetId="16111" refreshError="1"/>
      <sheetData sheetId="16112" refreshError="1"/>
      <sheetData sheetId="16113" refreshError="1"/>
      <sheetData sheetId="16114" refreshError="1"/>
      <sheetData sheetId="16115" refreshError="1"/>
      <sheetData sheetId="16116" refreshError="1"/>
      <sheetData sheetId="16117" refreshError="1"/>
      <sheetData sheetId="16118" refreshError="1"/>
      <sheetData sheetId="16119" refreshError="1"/>
      <sheetData sheetId="16120" refreshError="1"/>
      <sheetData sheetId="16121" refreshError="1"/>
      <sheetData sheetId="16122" refreshError="1"/>
      <sheetData sheetId="16123" refreshError="1"/>
      <sheetData sheetId="16124" refreshError="1"/>
      <sheetData sheetId="16125" refreshError="1"/>
      <sheetData sheetId="16126" refreshError="1"/>
      <sheetData sheetId="16127" refreshError="1"/>
      <sheetData sheetId="16128" refreshError="1"/>
      <sheetData sheetId="16129" refreshError="1"/>
      <sheetData sheetId="16130" refreshError="1"/>
      <sheetData sheetId="16131" refreshError="1"/>
      <sheetData sheetId="16132" refreshError="1"/>
      <sheetData sheetId="16133" refreshError="1"/>
      <sheetData sheetId="16134" refreshError="1"/>
      <sheetData sheetId="16135" refreshError="1"/>
      <sheetData sheetId="16136" refreshError="1"/>
      <sheetData sheetId="16137" refreshError="1"/>
      <sheetData sheetId="16138" refreshError="1"/>
      <sheetData sheetId="16139" refreshError="1"/>
      <sheetData sheetId="16140" refreshError="1"/>
      <sheetData sheetId="16141" refreshError="1"/>
      <sheetData sheetId="16142" refreshError="1"/>
      <sheetData sheetId="16143" refreshError="1"/>
      <sheetData sheetId="16144" refreshError="1"/>
      <sheetData sheetId="16145" refreshError="1"/>
      <sheetData sheetId="16146" refreshError="1"/>
      <sheetData sheetId="16147" refreshError="1"/>
      <sheetData sheetId="16148" refreshError="1"/>
      <sheetData sheetId="16149" refreshError="1"/>
      <sheetData sheetId="16150" refreshError="1"/>
      <sheetData sheetId="16151" refreshError="1"/>
      <sheetData sheetId="16152" refreshError="1"/>
      <sheetData sheetId="16153" refreshError="1"/>
      <sheetData sheetId="16154" refreshError="1"/>
      <sheetData sheetId="16155" refreshError="1"/>
      <sheetData sheetId="16156" refreshError="1"/>
      <sheetData sheetId="16157" refreshError="1"/>
      <sheetData sheetId="16158" refreshError="1"/>
      <sheetData sheetId="16159" refreshError="1"/>
      <sheetData sheetId="16160" refreshError="1"/>
      <sheetData sheetId="16161" refreshError="1"/>
      <sheetData sheetId="16162" refreshError="1"/>
      <sheetData sheetId="16163" refreshError="1"/>
      <sheetData sheetId="16164" refreshError="1"/>
      <sheetData sheetId="16165" refreshError="1"/>
      <sheetData sheetId="16166" refreshError="1"/>
      <sheetData sheetId="16167" refreshError="1"/>
      <sheetData sheetId="16168" refreshError="1"/>
      <sheetData sheetId="16169" refreshError="1"/>
      <sheetData sheetId="16170" refreshError="1"/>
      <sheetData sheetId="16171" refreshError="1"/>
      <sheetData sheetId="16172" refreshError="1"/>
      <sheetData sheetId="16173" refreshError="1"/>
      <sheetData sheetId="16174" refreshError="1"/>
      <sheetData sheetId="16175" refreshError="1"/>
      <sheetData sheetId="16176" refreshError="1"/>
      <sheetData sheetId="16177" refreshError="1"/>
      <sheetData sheetId="16178" refreshError="1"/>
      <sheetData sheetId="16179" refreshError="1"/>
      <sheetData sheetId="16180" refreshError="1"/>
      <sheetData sheetId="16181" refreshError="1"/>
      <sheetData sheetId="16182" refreshError="1"/>
      <sheetData sheetId="16183" refreshError="1"/>
      <sheetData sheetId="16184" refreshError="1"/>
      <sheetData sheetId="16185" refreshError="1"/>
      <sheetData sheetId="16186" refreshError="1"/>
      <sheetData sheetId="16187" refreshError="1"/>
      <sheetData sheetId="16188" refreshError="1"/>
      <sheetData sheetId="16189" refreshError="1"/>
      <sheetData sheetId="16190" refreshError="1"/>
      <sheetData sheetId="16191" refreshError="1"/>
      <sheetData sheetId="16192" refreshError="1"/>
      <sheetData sheetId="16193" refreshError="1"/>
      <sheetData sheetId="16194" refreshError="1"/>
      <sheetData sheetId="16195" refreshError="1"/>
      <sheetData sheetId="16196" refreshError="1"/>
      <sheetData sheetId="16197" refreshError="1"/>
      <sheetData sheetId="16198" refreshError="1"/>
      <sheetData sheetId="16199" refreshError="1"/>
      <sheetData sheetId="16200" refreshError="1"/>
      <sheetData sheetId="16201" refreshError="1"/>
      <sheetData sheetId="16202" refreshError="1"/>
      <sheetData sheetId="16203" refreshError="1"/>
      <sheetData sheetId="16204" refreshError="1"/>
      <sheetData sheetId="16205" refreshError="1"/>
      <sheetData sheetId="16206" refreshError="1"/>
      <sheetData sheetId="16207" refreshError="1"/>
      <sheetData sheetId="16208" refreshError="1"/>
      <sheetData sheetId="16209" refreshError="1"/>
      <sheetData sheetId="16210" refreshError="1"/>
      <sheetData sheetId="16211" refreshError="1"/>
      <sheetData sheetId="16212" refreshError="1"/>
      <sheetData sheetId="16213" refreshError="1"/>
      <sheetData sheetId="16214" refreshError="1"/>
      <sheetData sheetId="16215" refreshError="1"/>
      <sheetData sheetId="16216" refreshError="1"/>
      <sheetData sheetId="16217" refreshError="1"/>
      <sheetData sheetId="16218" refreshError="1"/>
      <sheetData sheetId="16219" refreshError="1"/>
      <sheetData sheetId="16220" refreshError="1"/>
      <sheetData sheetId="16221" refreshError="1"/>
      <sheetData sheetId="16222" refreshError="1"/>
      <sheetData sheetId="16223" refreshError="1"/>
      <sheetData sheetId="16224" refreshError="1"/>
      <sheetData sheetId="16225" refreshError="1"/>
      <sheetData sheetId="16226" refreshError="1"/>
      <sheetData sheetId="16227" refreshError="1"/>
      <sheetData sheetId="16228" refreshError="1"/>
      <sheetData sheetId="16229" refreshError="1"/>
      <sheetData sheetId="16230" refreshError="1"/>
      <sheetData sheetId="16231" refreshError="1"/>
      <sheetData sheetId="16232" refreshError="1"/>
      <sheetData sheetId="16233" refreshError="1"/>
      <sheetData sheetId="16234" refreshError="1"/>
      <sheetData sheetId="16235" refreshError="1"/>
      <sheetData sheetId="16236" refreshError="1"/>
      <sheetData sheetId="16237" refreshError="1"/>
      <sheetData sheetId="16238" refreshError="1"/>
      <sheetData sheetId="16239" refreshError="1"/>
      <sheetData sheetId="16240" refreshError="1"/>
      <sheetData sheetId="16241" refreshError="1"/>
      <sheetData sheetId="16242" refreshError="1"/>
      <sheetData sheetId="16243" refreshError="1"/>
      <sheetData sheetId="16244" refreshError="1"/>
      <sheetData sheetId="16245" refreshError="1"/>
      <sheetData sheetId="16246" refreshError="1"/>
      <sheetData sheetId="16247" refreshError="1"/>
      <sheetData sheetId="16248" refreshError="1"/>
      <sheetData sheetId="16249" refreshError="1"/>
      <sheetData sheetId="16250" refreshError="1"/>
      <sheetData sheetId="16251" refreshError="1"/>
      <sheetData sheetId="16252" refreshError="1"/>
      <sheetData sheetId="16253" refreshError="1"/>
      <sheetData sheetId="16254" refreshError="1"/>
      <sheetData sheetId="16255" refreshError="1"/>
      <sheetData sheetId="16256" refreshError="1"/>
      <sheetData sheetId="16257" refreshError="1"/>
      <sheetData sheetId="16258" refreshError="1"/>
      <sheetData sheetId="16259" refreshError="1"/>
      <sheetData sheetId="16260" refreshError="1"/>
      <sheetData sheetId="16261" refreshError="1"/>
      <sheetData sheetId="16262" refreshError="1"/>
      <sheetData sheetId="16263" refreshError="1"/>
      <sheetData sheetId="16264" refreshError="1"/>
      <sheetData sheetId="16265" refreshError="1"/>
      <sheetData sheetId="16266" refreshError="1"/>
      <sheetData sheetId="16267" refreshError="1"/>
      <sheetData sheetId="16268" refreshError="1"/>
      <sheetData sheetId="16269" refreshError="1"/>
      <sheetData sheetId="16270" refreshError="1"/>
      <sheetData sheetId="16271" refreshError="1"/>
      <sheetData sheetId="16272" refreshError="1"/>
      <sheetData sheetId="16273" refreshError="1"/>
      <sheetData sheetId="16274" refreshError="1"/>
      <sheetData sheetId="16275" refreshError="1"/>
      <sheetData sheetId="16276" refreshError="1"/>
      <sheetData sheetId="16277" refreshError="1"/>
      <sheetData sheetId="16278" refreshError="1"/>
      <sheetData sheetId="16279" refreshError="1"/>
      <sheetData sheetId="16280" refreshError="1"/>
      <sheetData sheetId="16281" refreshError="1"/>
      <sheetData sheetId="16282" refreshError="1"/>
      <sheetData sheetId="16283" refreshError="1"/>
      <sheetData sheetId="16284" refreshError="1"/>
      <sheetData sheetId="16285" refreshError="1"/>
      <sheetData sheetId="16286" refreshError="1"/>
      <sheetData sheetId="16287" refreshError="1"/>
      <sheetData sheetId="16288" refreshError="1"/>
      <sheetData sheetId="16289" refreshError="1"/>
      <sheetData sheetId="16290" refreshError="1"/>
      <sheetData sheetId="16291" refreshError="1"/>
      <sheetData sheetId="16292" refreshError="1"/>
      <sheetData sheetId="16293" refreshError="1"/>
      <sheetData sheetId="16294" refreshError="1"/>
      <sheetData sheetId="16295" refreshError="1"/>
      <sheetData sheetId="16296" refreshError="1"/>
      <sheetData sheetId="16297" refreshError="1"/>
      <sheetData sheetId="16298" refreshError="1"/>
      <sheetData sheetId="16299" refreshError="1"/>
      <sheetData sheetId="16300" refreshError="1"/>
      <sheetData sheetId="16301" refreshError="1"/>
      <sheetData sheetId="16302" refreshError="1"/>
      <sheetData sheetId="16303" refreshError="1"/>
      <sheetData sheetId="16304" refreshError="1"/>
      <sheetData sheetId="16305" refreshError="1"/>
      <sheetData sheetId="16306" refreshError="1"/>
      <sheetData sheetId="16307" refreshError="1"/>
      <sheetData sheetId="16308" refreshError="1"/>
      <sheetData sheetId="16309" refreshError="1"/>
      <sheetData sheetId="16310" refreshError="1"/>
      <sheetData sheetId="16311" refreshError="1"/>
      <sheetData sheetId="16312" refreshError="1"/>
      <sheetData sheetId="16313" refreshError="1"/>
      <sheetData sheetId="16314" refreshError="1"/>
      <sheetData sheetId="16315" refreshError="1"/>
      <sheetData sheetId="16316" refreshError="1"/>
      <sheetData sheetId="16317" refreshError="1"/>
      <sheetData sheetId="16318" refreshError="1"/>
      <sheetData sheetId="16319" refreshError="1"/>
      <sheetData sheetId="16320" refreshError="1"/>
      <sheetData sheetId="16321" refreshError="1"/>
      <sheetData sheetId="16322" refreshError="1"/>
      <sheetData sheetId="16323" refreshError="1"/>
      <sheetData sheetId="16324" refreshError="1"/>
      <sheetData sheetId="16325" refreshError="1"/>
      <sheetData sheetId="16326" refreshError="1"/>
      <sheetData sheetId="16327" refreshError="1"/>
      <sheetData sheetId="16328" refreshError="1"/>
      <sheetData sheetId="16329" refreshError="1"/>
      <sheetData sheetId="16330" refreshError="1"/>
      <sheetData sheetId="16331" refreshError="1"/>
      <sheetData sheetId="16332" refreshError="1"/>
      <sheetData sheetId="16333" refreshError="1"/>
      <sheetData sheetId="16334" refreshError="1"/>
      <sheetData sheetId="16335" refreshError="1"/>
      <sheetData sheetId="16336" refreshError="1"/>
      <sheetData sheetId="16337" refreshError="1"/>
      <sheetData sheetId="16338" refreshError="1"/>
      <sheetData sheetId="16339" refreshError="1"/>
      <sheetData sheetId="16340" refreshError="1"/>
      <sheetData sheetId="16341" refreshError="1"/>
      <sheetData sheetId="16342" refreshError="1"/>
      <sheetData sheetId="16343" refreshError="1"/>
      <sheetData sheetId="16344" refreshError="1"/>
      <sheetData sheetId="16345" refreshError="1"/>
      <sheetData sheetId="16346" refreshError="1"/>
      <sheetData sheetId="16347" refreshError="1"/>
      <sheetData sheetId="16348" refreshError="1"/>
      <sheetData sheetId="16349" refreshError="1"/>
      <sheetData sheetId="16350" refreshError="1"/>
      <sheetData sheetId="16351" refreshError="1"/>
      <sheetData sheetId="16352" refreshError="1"/>
      <sheetData sheetId="16353" refreshError="1"/>
      <sheetData sheetId="16354" refreshError="1"/>
      <sheetData sheetId="16355" refreshError="1"/>
      <sheetData sheetId="16356" refreshError="1"/>
      <sheetData sheetId="16357" refreshError="1"/>
      <sheetData sheetId="16358" refreshError="1"/>
      <sheetData sheetId="16359" refreshError="1"/>
      <sheetData sheetId="16360" refreshError="1"/>
      <sheetData sheetId="16361" refreshError="1"/>
      <sheetData sheetId="16362" refreshError="1"/>
      <sheetData sheetId="16363" refreshError="1"/>
      <sheetData sheetId="16364" refreshError="1"/>
      <sheetData sheetId="16365" refreshError="1"/>
      <sheetData sheetId="16366" refreshError="1"/>
      <sheetData sheetId="16367" refreshError="1"/>
      <sheetData sheetId="16368" refreshError="1"/>
      <sheetData sheetId="16369" refreshError="1"/>
      <sheetData sheetId="16370" refreshError="1"/>
      <sheetData sheetId="16371" refreshError="1"/>
      <sheetData sheetId="16372" refreshError="1"/>
      <sheetData sheetId="16373" refreshError="1"/>
      <sheetData sheetId="16374" refreshError="1"/>
      <sheetData sheetId="16375" refreshError="1"/>
      <sheetData sheetId="16376" refreshError="1"/>
      <sheetData sheetId="16377" refreshError="1"/>
      <sheetData sheetId="16378" refreshError="1"/>
      <sheetData sheetId="16379" refreshError="1"/>
      <sheetData sheetId="16380" refreshError="1"/>
      <sheetData sheetId="16381" refreshError="1"/>
      <sheetData sheetId="16382" refreshError="1"/>
      <sheetData sheetId="16383" refreshError="1"/>
      <sheetData sheetId="16384" refreshError="1"/>
      <sheetData sheetId="16385" refreshError="1"/>
      <sheetData sheetId="16386" refreshError="1"/>
      <sheetData sheetId="16387" refreshError="1"/>
      <sheetData sheetId="16388" refreshError="1"/>
      <sheetData sheetId="16389" refreshError="1"/>
      <sheetData sheetId="16390" refreshError="1"/>
      <sheetData sheetId="16391" refreshError="1"/>
      <sheetData sheetId="16392" refreshError="1"/>
      <sheetData sheetId="16393" refreshError="1"/>
      <sheetData sheetId="16394" refreshError="1"/>
      <sheetData sheetId="16395" refreshError="1"/>
      <sheetData sheetId="16396" refreshError="1"/>
      <sheetData sheetId="16397" refreshError="1"/>
      <sheetData sheetId="16398" refreshError="1"/>
      <sheetData sheetId="16399" refreshError="1"/>
      <sheetData sheetId="16400" refreshError="1"/>
      <sheetData sheetId="16401" refreshError="1"/>
      <sheetData sheetId="16402" refreshError="1"/>
      <sheetData sheetId="16403" refreshError="1"/>
      <sheetData sheetId="16404" refreshError="1"/>
      <sheetData sheetId="16405" refreshError="1"/>
      <sheetData sheetId="16406" refreshError="1"/>
      <sheetData sheetId="16407" refreshError="1"/>
      <sheetData sheetId="16408" refreshError="1"/>
      <sheetData sheetId="16409" refreshError="1"/>
      <sheetData sheetId="16410" refreshError="1"/>
      <sheetData sheetId="16411" refreshError="1"/>
      <sheetData sheetId="16412" refreshError="1"/>
      <sheetData sheetId="16413" refreshError="1"/>
      <sheetData sheetId="16414" refreshError="1"/>
      <sheetData sheetId="16415" refreshError="1"/>
      <sheetData sheetId="16416" refreshError="1"/>
      <sheetData sheetId="16417" refreshError="1"/>
      <sheetData sheetId="16418" refreshError="1"/>
      <sheetData sheetId="16419" refreshError="1"/>
      <sheetData sheetId="16420" refreshError="1"/>
      <sheetData sheetId="16421" refreshError="1"/>
      <sheetData sheetId="16422" refreshError="1"/>
      <sheetData sheetId="16423" refreshError="1"/>
      <sheetData sheetId="16424" refreshError="1"/>
      <sheetData sheetId="16425" refreshError="1"/>
      <sheetData sheetId="16426" refreshError="1"/>
      <sheetData sheetId="16427" refreshError="1"/>
      <sheetData sheetId="16428" refreshError="1"/>
      <sheetData sheetId="16429" refreshError="1"/>
      <sheetData sheetId="16430" refreshError="1"/>
      <sheetData sheetId="16431" refreshError="1"/>
      <sheetData sheetId="16432" refreshError="1"/>
      <sheetData sheetId="16433" refreshError="1"/>
      <sheetData sheetId="16434" refreshError="1"/>
      <sheetData sheetId="16435" refreshError="1"/>
      <sheetData sheetId="16436" refreshError="1"/>
      <sheetData sheetId="16437" refreshError="1"/>
      <sheetData sheetId="16438" refreshError="1"/>
      <sheetData sheetId="16439" refreshError="1"/>
      <sheetData sheetId="16440" refreshError="1"/>
      <sheetData sheetId="16441" refreshError="1"/>
      <sheetData sheetId="16442" refreshError="1"/>
      <sheetData sheetId="16443" refreshError="1"/>
      <sheetData sheetId="16444" refreshError="1"/>
      <sheetData sheetId="16445" refreshError="1"/>
      <sheetData sheetId="16446" refreshError="1"/>
      <sheetData sheetId="16447" refreshError="1"/>
      <sheetData sheetId="16448" refreshError="1"/>
      <sheetData sheetId="16449" refreshError="1"/>
      <sheetData sheetId="16450" refreshError="1"/>
      <sheetData sheetId="16451" refreshError="1"/>
      <sheetData sheetId="16452" refreshError="1"/>
      <sheetData sheetId="16453" refreshError="1"/>
      <sheetData sheetId="16454" refreshError="1"/>
      <sheetData sheetId="16455" refreshError="1"/>
      <sheetData sheetId="16456" refreshError="1"/>
      <sheetData sheetId="16457" refreshError="1"/>
      <sheetData sheetId="16458" refreshError="1"/>
      <sheetData sheetId="16459" refreshError="1"/>
      <sheetData sheetId="16460" refreshError="1"/>
      <sheetData sheetId="16461" refreshError="1"/>
      <sheetData sheetId="16462" refreshError="1"/>
      <sheetData sheetId="16463" refreshError="1"/>
      <sheetData sheetId="16464" refreshError="1"/>
      <sheetData sheetId="16465" refreshError="1"/>
      <sheetData sheetId="16466" refreshError="1"/>
      <sheetData sheetId="16467" refreshError="1"/>
      <sheetData sheetId="16468" refreshError="1"/>
      <sheetData sheetId="16469" refreshError="1"/>
      <sheetData sheetId="16470" refreshError="1"/>
      <sheetData sheetId="16471" refreshError="1"/>
      <sheetData sheetId="16472" refreshError="1"/>
      <sheetData sheetId="16473" refreshError="1"/>
      <sheetData sheetId="16474" refreshError="1"/>
      <sheetData sheetId="16475" refreshError="1"/>
      <sheetData sheetId="16476" refreshError="1"/>
      <sheetData sheetId="16477" refreshError="1"/>
      <sheetData sheetId="16478" refreshError="1"/>
      <sheetData sheetId="16479" refreshError="1"/>
      <sheetData sheetId="16480" refreshError="1"/>
      <sheetData sheetId="16481" refreshError="1"/>
      <sheetData sheetId="16482" refreshError="1"/>
      <sheetData sheetId="16483" refreshError="1"/>
      <sheetData sheetId="16484" refreshError="1"/>
      <sheetData sheetId="16485" refreshError="1"/>
      <sheetData sheetId="16486" refreshError="1"/>
      <sheetData sheetId="16487" refreshError="1"/>
      <sheetData sheetId="16488" refreshError="1"/>
      <sheetData sheetId="16489" refreshError="1"/>
      <sheetData sheetId="16490" refreshError="1"/>
      <sheetData sheetId="16491" refreshError="1"/>
      <sheetData sheetId="16492" refreshError="1"/>
      <sheetData sheetId="16493" refreshError="1"/>
      <sheetData sheetId="16494" refreshError="1"/>
      <sheetData sheetId="16495" refreshError="1"/>
      <sheetData sheetId="16496" refreshError="1"/>
      <sheetData sheetId="16497" refreshError="1"/>
      <sheetData sheetId="16498" refreshError="1"/>
      <sheetData sheetId="16499" refreshError="1"/>
      <sheetData sheetId="16500" refreshError="1"/>
      <sheetData sheetId="16501" refreshError="1"/>
      <sheetData sheetId="16502" refreshError="1"/>
      <sheetData sheetId="16503" refreshError="1"/>
      <sheetData sheetId="16504" refreshError="1"/>
      <sheetData sheetId="16505" refreshError="1"/>
      <sheetData sheetId="16506" refreshError="1"/>
      <sheetData sheetId="16507" refreshError="1"/>
      <sheetData sheetId="16508" refreshError="1"/>
      <sheetData sheetId="16509" refreshError="1"/>
      <sheetData sheetId="16510" refreshError="1"/>
      <sheetData sheetId="16511" refreshError="1"/>
      <sheetData sheetId="16512" refreshError="1"/>
      <sheetData sheetId="16513" refreshError="1"/>
      <sheetData sheetId="16514" refreshError="1"/>
      <sheetData sheetId="16515" refreshError="1"/>
      <sheetData sheetId="16516" refreshError="1"/>
      <sheetData sheetId="16517" refreshError="1"/>
      <sheetData sheetId="16518" refreshError="1"/>
      <sheetData sheetId="16519" refreshError="1"/>
      <sheetData sheetId="16520" refreshError="1"/>
      <sheetData sheetId="16521" refreshError="1"/>
      <sheetData sheetId="16522" refreshError="1"/>
      <sheetData sheetId="16523" refreshError="1"/>
      <sheetData sheetId="16524" refreshError="1"/>
      <sheetData sheetId="16525" refreshError="1"/>
      <sheetData sheetId="16526" refreshError="1"/>
      <sheetData sheetId="16527" refreshError="1"/>
      <sheetData sheetId="16528" refreshError="1"/>
      <sheetData sheetId="16529" refreshError="1"/>
      <sheetData sheetId="16530" refreshError="1"/>
      <sheetData sheetId="16531" refreshError="1"/>
      <sheetData sheetId="16532" refreshError="1"/>
      <sheetData sheetId="16533" refreshError="1"/>
      <sheetData sheetId="16534" refreshError="1"/>
      <sheetData sheetId="16535" refreshError="1"/>
      <sheetData sheetId="16536" refreshError="1"/>
      <sheetData sheetId="16537" refreshError="1"/>
      <sheetData sheetId="16538" refreshError="1"/>
      <sheetData sheetId="16539" refreshError="1"/>
      <sheetData sheetId="16540" refreshError="1"/>
      <sheetData sheetId="16541" refreshError="1"/>
      <sheetData sheetId="16542" refreshError="1"/>
      <sheetData sheetId="16543" refreshError="1"/>
      <sheetData sheetId="16544" refreshError="1"/>
      <sheetData sheetId="16545" refreshError="1"/>
      <sheetData sheetId="16546" refreshError="1"/>
      <sheetData sheetId="16547" refreshError="1"/>
      <sheetData sheetId="16548" refreshError="1"/>
      <sheetData sheetId="16549" refreshError="1"/>
      <sheetData sheetId="16550" refreshError="1"/>
      <sheetData sheetId="16551" refreshError="1"/>
      <sheetData sheetId="16552" refreshError="1"/>
      <sheetData sheetId="16553" refreshError="1"/>
      <sheetData sheetId="16554" refreshError="1"/>
      <sheetData sheetId="16555" refreshError="1"/>
      <sheetData sheetId="16556" refreshError="1"/>
      <sheetData sheetId="16557" refreshError="1"/>
      <sheetData sheetId="16558" refreshError="1"/>
      <sheetData sheetId="16559" refreshError="1"/>
      <sheetData sheetId="16560" refreshError="1"/>
      <sheetData sheetId="16561" refreshError="1"/>
      <sheetData sheetId="16562" refreshError="1"/>
      <sheetData sheetId="16563" refreshError="1"/>
      <sheetData sheetId="16564" refreshError="1"/>
      <sheetData sheetId="16565" refreshError="1"/>
      <sheetData sheetId="16566" refreshError="1"/>
      <sheetData sheetId="16567" refreshError="1"/>
      <sheetData sheetId="16568" refreshError="1"/>
      <sheetData sheetId="16569" refreshError="1"/>
      <sheetData sheetId="16570" refreshError="1"/>
      <sheetData sheetId="16571" refreshError="1"/>
      <sheetData sheetId="16572" refreshError="1"/>
      <sheetData sheetId="16573" refreshError="1"/>
      <sheetData sheetId="16574" refreshError="1"/>
      <sheetData sheetId="16575" refreshError="1"/>
      <sheetData sheetId="16576" refreshError="1"/>
      <sheetData sheetId="16577" refreshError="1"/>
      <sheetData sheetId="16578" refreshError="1"/>
      <sheetData sheetId="16579" refreshError="1"/>
      <sheetData sheetId="16580" refreshError="1"/>
      <sheetData sheetId="16581" refreshError="1"/>
      <sheetData sheetId="16582" refreshError="1"/>
      <sheetData sheetId="16583" refreshError="1"/>
      <sheetData sheetId="16584" refreshError="1"/>
      <sheetData sheetId="16585" refreshError="1"/>
      <sheetData sheetId="16586" refreshError="1"/>
      <sheetData sheetId="16587" refreshError="1"/>
      <sheetData sheetId="16588" refreshError="1"/>
      <sheetData sheetId="16589" refreshError="1"/>
      <sheetData sheetId="16590" refreshError="1"/>
      <sheetData sheetId="16591" refreshError="1"/>
      <sheetData sheetId="16592" refreshError="1"/>
      <sheetData sheetId="16593" refreshError="1"/>
      <sheetData sheetId="16594" refreshError="1"/>
      <sheetData sheetId="16595" refreshError="1"/>
      <sheetData sheetId="16596" refreshError="1"/>
      <sheetData sheetId="16597" refreshError="1"/>
      <sheetData sheetId="16598" refreshError="1"/>
      <sheetData sheetId="16599" refreshError="1"/>
      <sheetData sheetId="16600" refreshError="1"/>
      <sheetData sheetId="16601" refreshError="1"/>
      <sheetData sheetId="16602" refreshError="1"/>
      <sheetData sheetId="16603" refreshError="1"/>
      <sheetData sheetId="16604" refreshError="1"/>
      <sheetData sheetId="16605" refreshError="1"/>
      <sheetData sheetId="16606" refreshError="1"/>
      <sheetData sheetId="16607" refreshError="1"/>
      <sheetData sheetId="16608" refreshError="1"/>
      <sheetData sheetId="16609" refreshError="1"/>
      <sheetData sheetId="16610" refreshError="1"/>
      <sheetData sheetId="16611" refreshError="1"/>
      <sheetData sheetId="16612" refreshError="1"/>
      <sheetData sheetId="16613" refreshError="1"/>
      <sheetData sheetId="16614" refreshError="1"/>
      <sheetData sheetId="16615" refreshError="1"/>
      <sheetData sheetId="16616" refreshError="1"/>
      <sheetData sheetId="16617" refreshError="1"/>
      <sheetData sheetId="16618" refreshError="1"/>
      <sheetData sheetId="16619" refreshError="1"/>
      <sheetData sheetId="16620" refreshError="1"/>
      <sheetData sheetId="16621" refreshError="1"/>
      <sheetData sheetId="16622" refreshError="1"/>
      <sheetData sheetId="16623" refreshError="1"/>
      <sheetData sheetId="16624" refreshError="1"/>
      <sheetData sheetId="16625" refreshError="1"/>
      <sheetData sheetId="16626" refreshError="1"/>
      <sheetData sheetId="16627" refreshError="1"/>
      <sheetData sheetId="16628" refreshError="1"/>
      <sheetData sheetId="16629" refreshError="1"/>
      <sheetData sheetId="16630" refreshError="1"/>
      <sheetData sheetId="16631" refreshError="1"/>
      <sheetData sheetId="16632" refreshError="1"/>
      <sheetData sheetId="16633" refreshError="1"/>
      <sheetData sheetId="16634" refreshError="1"/>
      <sheetData sheetId="16635" refreshError="1"/>
      <sheetData sheetId="16636" refreshError="1"/>
      <sheetData sheetId="16637" refreshError="1"/>
      <sheetData sheetId="16638" refreshError="1"/>
      <sheetData sheetId="16639" refreshError="1"/>
      <sheetData sheetId="16640" refreshError="1"/>
      <sheetData sheetId="16641" refreshError="1"/>
      <sheetData sheetId="16642" refreshError="1"/>
      <sheetData sheetId="16643" refreshError="1"/>
      <sheetData sheetId="16644" refreshError="1"/>
      <sheetData sheetId="16645" refreshError="1"/>
      <sheetData sheetId="16646" refreshError="1"/>
      <sheetData sheetId="16647" refreshError="1"/>
      <sheetData sheetId="16648" refreshError="1"/>
      <sheetData sheetId="16649" refreshError="1"/>
      <sheetData sheetId="16650" refreshError="1"/>
      <sheetData sheetId="16651" refreshError="1"/>
      <sheetData sheetId="16652" refreshError="1"/>
      <sheetData sheetId="16653" refreshError="1"/>
      <sheetData sheetId="16654" refreshError="1"/>
      <sheetData sheetId="16655" refreshError="1"/>
      <sheetData sheetId="16656" refreshError="1"/>
      <sheetData sheetId="16657" refreshError="1"/>
      <sheetData sheetId="16658" refreshError="1"/>
      <sheetData sheetId="16659" refreshError="1"/>
      <sheetData sheetId="16660" refreshError="1"/>
      <sheetData sheetId="16661" refreshError="1"/>
      <sheetData sheetId="16662" refreshError="1"/>
      <sheetData sheetId="16663" refreshError="1"/>
      <sheetData sheetId="16664" refreshError="1"/>
      <sheetData sheetId="16665" refreshError="1"/>
      <sheetData sheetId="16666" refreshError="1"/>
      <sheetData sheetId="16667" refreshError="1"/>
      <sheetData sheetId="16668" refreshError="1"/>
      <sheetData sheetId="16669" refreshError="1"/>
      <sheetData sheetId="16670" refreshError="1"/>
      <sheetData sheetId="16671">
        <row r="1">
          <cell r="A1" t="str">
            <v>ASSET_NUMBER</v>
          </cell>
        </row>
      </sheetData>
      <sheetData sheetId="16672">
        <row r="1">
          <cell r="A1" t="str">
            <v>ASSET_NUMBER</v>
          </cell>
        </row>
      </sheetData>
      <sheetData sheetId="16673">
        <row r="1">
          <cell r="A1" t="str">
            <v>ASSET_NUMBER</v>
          </cell>
        </row>
      </sheetData>
      <sheetData sheetId="16674">
        <row r="1">
          <cell r="A1" t="str">
            <v>ASSET_NUMBER</v>
          </cell>
        </row>
      </sheetData>
      <sheetData sheetId="16675">
        <row r="1">
          <cell r="A1" t="str">
            <v>ASSET_NUMBER</v>
          </cell>
        </row>
      </sheetData>
      <sheetData sheetId="16676">
        <row r="1">
          <cell r="A1" t="str">
            <v>ASSET_NUMBER</v>
          </cell>
        </row>
      </sheetData>
      <sheetData sheetId="16677">
        <row r="1">
          <cell r="A1" t="str">
            <v>ASSET_NUMBER</v>
          </cell>
        </row>
      </sheetData>
      <sheetData sheetId="16678"/>
      <sheetData sheetId="16679"/>
      <sheetData sheetId="16680">
        <row r="1">
          <cell r="A1" t="str">
            <v>ASSET_NUMBER</v>
          </cell>
        </row>
      </sheetData>
      <sheetData sheetId="16681">
        <row r="1">
          <cell r="A1" t="str">
            <v>ASSET_NUMBER</v>
          </cell>
        </row>
      </sheetData>
      <sheetData sheetId="16682" refreshError="1"/>
      <sheetData sheetId="16683"/>
      <sheetData sheetId="16684"/>
      <sheetData sheetId="16685"/>
      <sheetData sheetId="16686">
        <row r="1">
          <cell r="A1" t="str">
            <v>ASSET_NUMBER</v>
          </cell>
        </row>
      </sheetData>
      <sheetData sheetId="16687">
        <row r="1">
          <cell r="A1" t="str">
            <v>ASSET_NUMBER</v>
          </cell>
        </row>
      </sheetData>
      <sheetData sheetId="16688">
        <row r="1">
          <cell r="A1" t="str">
            <v>ASSET_NUMBER</v>
          </cell>
        </row>
      </sheetData>
      <sheetData sheetId="16689">
        <row r="1">
          <cell r="A1" t="str">
            <v>ASSET_NUMBER</v>
          </cell>
        </row>
      </sheetData>
      <sheetData sheetId="16690">
        <row r="1">
          <cell r="A1" t="str">
            <v>ASSET_NUMBER</v>
          </cell>
        </row>
      </sheetData>
      <sheetData sheetId="16691">
        <row r="1">
          <cell r="A1" t="str">
            <v>ASSET_NUMBER</v>
          </cell>
        </row>
      </sheetData>
      <sheetData sheetId="16692">
        <row r="1">
          <cell r="A1" t="str">
            <v>ASSET_NUMBER</v>
          </cell>
        </row>
      </sheetData>
      <sheetData sheetId="16693">
        <row r="1">
          <cell r="A1" t="str">
            <v>ASSET_NUMBER</v>
          </cell>
        </row>
      </sheetData>
      <sheetData sheetId="16694">
        <row r="1">
          <cell r="A1" t="str">
            <v>ASSET_NUMBER</v>
          </cell>
        </row>
      </sheetData>
      <sheetData sheetId="16695">
        <row r="1">
          <cell r="A1" t="str">
            <v>ASSET_NUMBER</v>
          </cell>
        </row>
      </sheetData>
      <sheetData sheetId="16696">
        <row r="1">
          <cell r="A1" t="str">
            <v>ASSET_NUMBER</v>
          </cell>
        </row>
      </sheetData>
      <sheetData sheetId="16697">
        <row r="1">
          <cell r="A1" t="str">
            <v>ASSET_NUMBER</v>
          </cell>
        </row>
      </sheetData>
      <sheetData sheetId="16698">
        <row r="1">
          <cell r="A1" t="str">
            <v>ASSET_NUMBER</v>
          </cell>
        </row>
      </sheetData>
      <sheetData sheetId="16699">
        <row r="1">
          <cell r="A1" t="str">
            <v>ASSET_NUMBER</v>
          </cell>
        </row>
      </sheetData>
      <sheetData sheetId="16700">
        <row r="1">
          <cell r="A1" t="str">
            <v>ASSET_NUMBER</v>
          </cell>
        </row>
      </sheetData>
      <sheetData sheetId="16701">
        <row r="1">
          <cell r="A1" t="str">
            <v>ASSET_NUMBER</v>
          </cell>
        </row>
      </sheetData>
      <sheetData sheetId="16702" refreshError="1"/>
      <sheetData sheetId="16703">
        <row r="1">
          <cell r="A1" t="str">
            <v>ASSET_NUMBER</v>
          </cell>
        </row>
      </sheetData>
      <sheetData sheetId="16704">
        <row r="1">
          <cell r="A1" t="str">
            <v>ASSET_NUMBER</v>
          </cell>
        </row>
      </sheetData>
      <sheetData sheetId="16705">
        <row r="1">
          <cell r="A1" t="str">
            <v>ASSET_NUMBER</v>
          </cell>
        </row>
      </sheetData>
      <sheetData sheetId="16706">
        <row r="1">
          <cell r="A1" t="str">
            <v>ASSET_NUMBER</v>
          </cell>
        </row>
      </sheetData>
      <sheetData sheetId="16707">
        <row r="1">
          <cell r="A1" t="str">
            <v>ASSET_NUMBER</v>
          </cell>
        </row>
      </sheetData>
      <sheetData sheetId="16708">
        <row r="1">
          <cell r="A1" t="str">
            <v>ASSET_NUMBER</v>
          </cell>
        </row>
      </sheetData>
      <sheetData sheetId="16709">
        <row r="1">
          <cell r="A1" t="str">
            <v>ASSET_NUMBER</v>
          </cell>
        </row>
      </sheetData>
      <sheetData sheetId="16710" refreshError="1"/>
      <sheetData sheetId="16711" refreshError="1"/>
      <sheetData sheetId="16712" refreshError="1"/>
      <sheetData sheetId="16713" refreshError="1"/>
      <sheetData sheetId="16714" refreshError="1"/>
      <sheetData sheetId="16715" refreshError="1"/>
      <sheetData sheetId="16716" refreshError="1"/>
      <sheetData sheetId="16717" refreshError="1"/>
      <sheetData sheetId="16718" refreshError="1"/>
      <sheetData sheetId="16719" refreshError="1"/>
      <sheetData sheetId="16720" refreshError="1"/>
      <sheetData sheetId="16721" refreshError="1"/>
      <sheetData sheetId="16722" refreshError="1"/>
      <sheetData sheetId="16723" refreshError="1"/>
      <sheetData sheetId="16724" refreshError="1"/>
      <sheetData sheetId="16725" refreshError="1"/>
      <sheetData sheetId="16726" refreshError="1"/>
      <sheetData sheetId="16727">
        <row r="1">
          <cell r="A1" t="str">
            <v>ASSET_NUMBER</v>
          </cell>
        </row>
      </sheetData>
      <sheetData sheetId="16728">
        <row r="1">
          <cell r="A1" t="str">
            <v>ASSET_NUMBER</v>
          </cell>
        </row>
      </sheetData>
      <sheetData sheetId="16729">
        <row r="1">
          <cell r="A1" t="str">
            <v>ASSET_NUMBER</v>
          </cell>
        </row>
      </sheetData>
      <sheetData sheetId="16730">
        <row r="1">
          <cell r="A1" t="str">
            <v>ASSET_NUMBER</v>
          </cell>
        </row>
      </sheetData>
      <sheetData sheetId="16731">
        <row r="1">
          <cell r="A1" t="str">
            <v>ASSET_NUMBER</v>
          </cell>
        </row>
      </sheetData>
      <sheetData sheetId="16732">
        <row r="1">
          <cell r="A1" t="str">
            <v>ASSET_NUMBER</v>
          </cell>
        </row>
      </sheetData>
      <sheetData sheetId="16733" refreshError="1"/>
      <sheetData sheetId="16734"/>
      <sheetData sheetId="16735">
        <row r="1">
          <cell r="A1" t="str">
            <v>ASSET_NUMBER</v>
          </cell>
        </row>
      </sheetData>
      <sheetData sheetId="16736">
        <row r="1">
          <cell r="A1" t="str">
            <v>ASSET_NUMBER</v>
          </cell>
        </row>
      </sheetData>
      <sheetData sheetId="16737">
        <row r="1">
          <cell r="A1" t="str">
            <v>ASSET_NUMBER</v>
          </cell>
        </row>
      </sheetData>
      <sheetData sheetId="16738">
        <row r="1">
          <cell r="A1" t="str">
            <v>ASSET_NUMBER</v>
          </cell>
        </row>
      </sheetData>
      <sheetData sheetId="16739">
        <row r="1">
          <cell r="A1" t="str">
            <v>ASSET_NUMBER</v>
          </cell>
        </row>
      </sheetData>
      <sheetData sheetId="16740">
        <row r="1">
          <cell r="A1" t="str">
            <v>ASSET_NUMBER</v>
          </cell>
        </row>
      </sheetData>
      <sheetData sheetId="16741">
        <row r="1">
          <cell r="A1" t="str">
            <v>ASSET_NUMBER</v>
          </cell>
        </row>
      </sheetData>
      <sheetData sheetId="16742">
        <row r="1">
          <cell r="A1" t="str">
            <v>ASSET_NUMBER</v>
          </cell>
        </row>
      </sheetData>
      <sheetData sheetId="16743">
        <row r="1">
          <cell r="A1" t="str">
            <v>ASSET_NUMBER</v>
          </cell>
        </row>
      </sheetData>
      <sheetData sheetId="16744">
        <row r="1">
          <cell r="A1" t="str">
            <v>ASSET_NUMBER</v>
          </cell>
        </row>
      </sheetData>
      <sheetData sheetId="16745">
        <row r="1">
          <cell r="A1" t="str">
            <v>ASSET_NUMBER</v>
          </cell>
        </row>
      </sheetData>
      <sheetData sheetId="16746"/>
      <sheetData sheetId="16747" refreshError="1"/>
      <sheetData sheetId="16748" refreshError="1"/>
      <sheetData sheetId="16749" refreshError="1"/>
      <sheetData sheetId="16750" refreshError="1"/>
      <sheetData sheetId="16751" refreshError="1"/>
      <sheetData sheetId="16752" refreshError="1"/>
      <sheetData sheetId="16753" refreshError="1"/>
      <sheetData sheetId="16754" refreshError="1"/>
      <sheetData sheetId="16755" refreshError="1"/>
      <sheetData sheetId="16756" refreshError="1"/>
      <sheetData sheetId="16757" refreshError="1"/>
      <sheetData sheetId="16758" refreshError="1"/>
      <sheetData sheetId="16759" refreshError="1"/>
      <sheetData sheetId="16760" refreshError="1"/>
      <sheetData sheetId="16761" refreshError="1"/>
      <sheetData sheetId="16762" refreshError="1"/>
      <sheetData sheetId="16763" refreshError="1"/>
      <sheetData sheetId="16764" refreshError="1"/>
      <sheetData sheetId="16765" refreshError="1"/>
      <sheetData sheetId="16766" refreshError="1"/>
      <sheetData sheetId="16767" refreshError="1"/>
      <sheetData sheetId="16768" refreshError="1"/>
      <sheetData sheetId="16769" refreshError="1"/>
      <sheetData sheetId="16770" refreshError="1"/>
      <sheetData sheetId="16771" refreshError="1"/>
      <sheetData sheetId="16772" refreshError="1"/>
      <sheetData sheetId="16773" refreshError="1"/>
      <sheetData sheetId="16774" refreshError="1"/>
      <sheetData sheetId="16775" refreshError="1"/>
      <sheetData sheetId="16776" refreshError="1"/>
      <sheetData sheetId="16777" refreshError="1"/>
      <sheetData sheetId="16778" refreshError="1"/>
      <sheetData sheetId="16779" refreshError="1"/>
      <sheetData sheetId="16780" refreshError="1"/>
      <sheetData sheetId="16781" refreshError="1"/>
      <sheetData sheetId="16782" refreshError="1"/>
      <sheetData sheetId="16783">
        <row r="1">
          <cell r="A1" t="str">
            <v>ASSET_NUMBER</v>
          </cell>
        </row>
      </sheetData>
      <sheetData sheetId="16784">
        <row r="1">
          <cell r="A1" t="str">
            <v>ASSET_NUMBER</v>
          </cell>
        </row>
      </sheetData>
      <sheetData sheetId="16785">
        <row r="1">
          <cell r="A1" t="str">
            <v>ASSET_NUMBER</v>
          </cell>
        </row>
      </sheetData>
      <sheetData sheetId="16786">
        <row r="1">
          <cell r="A1" t="str">
            <v>ASSET_NUMBER</v>
          </cell>
        </row>
      </sheetData>
      <sheetData sheetId="16787">
        <row r="1">
          <cell r="A1" t="str">
            <v>ASSET_NUMBER</v>
          </cell>
        </row>
      </sheetData>
      <sheetData sheetId="16788">
        <row r="1">
          <cell r="A1" t="str">
            <v>ASSET_NUMBER</v>
          </cell>
        </row>
      </sheetData>
      <sheetData sheetId="16789">
        <row r="1">
          <cell r="A1" t="str">
            <v>ASSET_NUMBER</v>
          </cell>
        </row>
      </sheetData>
      <sheetData sheetId="16790">
        <row r="1">
          <cell r="A1" t="str">
            <v>ASSET_NUMBER</v>
          </cell>
        </row>
      </sheetData>
      <sheetData sheetId="16791" refreshError="1"/>
      <sheetData sheetId="16792">
        <row r="1">
          <cell r="A1" t="str">
            <v>ASSET_NUMBER</v>
          </cell>
        </row>
      </sheetData>
      <sheetData sheetId="16793">
        <row r="1">
          <cell r="A1" t="str">
            <v>ASSET_NUMBER</v>
          </cell>
        </row>
      </sheetData>
      <sheetData sheetId="16794">
        <row r="1">
          <cell r="A1" t="str">
            <v>ASSET_NUMBER</v>
          </cell>
        </row>
      </sheetData>
      <sheetData sheetId="16795">
        <row r="1">
          <cell r="A1" t="str">
            <v>ASSET_NUMBER</v>
          </cell>
        </row>
      </sheetData>
      <sheetData sheetId="16796">
        <row r="1">
          <cell r="A1" t="str">
            <v>ASSET_NUMBER</v>
          </cell>
        </row>
      </sheetData>
      <sheetData sheetId="16797">
        <row r="1">
          <cell r="A1" t="str">
            <v>ASSET_NUMBER</v>
          </cell>
        </row>
      </sheetData>
      <sheetData sheetId="16798">
        <row r="1">
          <cell r="A1" t="str">
            <v>ASSET_NUMBER</v>
          </cell>
        </row>
      </sheetData>
      <sheetData sheetId="16799">
        <row r="1">
          <cell r="A1" t="str">
            <v>ASSET_NUMBER</v>
          </cell>
        </row>
      </sheetData>
      <sheetData sheetId="16800">
        <row r="1">
          <cell r="A1" t="str">
            <v>ASSET_NUMBER</v>
          </cell>
        </row>
      </sheetData>
      <sheetData sheetId="16801">
        <row r="1">
          <cell r="A1" t="str">
            <v>ASSET_NUMBER</v>
          </cell>
        </row>
      </sheetData>
      <sheetData sheetId="16802">
        <row r="1">
          <cell r="A1" t="str">
            <v>ASSET_NUMBER</v>
          </cell>
        </row>
      </sheetData>
      <sheetData sheetId="16803">
        <row r="1">
          <cell r="A1" t="str">
            <v>ASSET_NUMBER</v>
          </cell>
        </row>
      </sheetData>
      <sheetData sheetId="16804">
        <row r="1">
          <cell r="A1" t="str">
            <v>ASSET_NUMBER</v>
          </cell>
        </row>
      </sheetData>
      <sheetData sheetId="16805">
        <row r="1">
          <cell r="A1" t="str">
            <v>ASSET_NUMBER</v>
          </cell>
        </row>
      </sheetData>
      <sheetData sheetId="16806">
        <row r="1">
          <cell r="A1" t="str">
            <v>ASSET_NUMBER</v>
          </cell>
        </row>
      </sheetData>
      <sheetData sheetId="16807">
        <row r="1">
          <cell r="A1" t="str">
            <v>ASSET_NUMBER</v>
          </cell>
        </row>
      </sheetData>
      <sheetData sheetId="16808">
        <row r="1">
          <cell r="A1" t="str">
            <v>ASSET_NUMBER</v>
          </cell>
        </row>
      </sheetData>
      <sheetData sheetId="16809">
        <row r="1">
          <cell r="A1" t="str">
            <v>ASSET_NUMBER</v>
          </cell>
        </row>
      </sheetData>
      <sheetData sheetId="16810">
        <row r="1">
          <cell r="A1" t="str">
            <v>ASSET_NUMBER</v>
          </cell>
        </row>
      </sheetData>
      <sheetData sheetId="16811">
        <row r="1">
          <cell r="A1" t="str">
            <v>ASSET_NUMBER</v>
          </cell>
        </row>
      </sheetData>
      <sheetData sheetId="16812">
        <row r="1">
          <cell r="A1" t="str">
            <v>ASSET_NUMBER</v>
          </cell>
        </row>
      </sheetData>
      <sheetData sheetId="16813">
        <row r="1">
          <cell r="A1" t="str">
            <v>ASSET_NUMBER</v>
          </cell>
        </row>
      </sheetData>
      <sheetData sheetId="16814">
        <row r="1">
          <cell r="A1" t="str">
            <v>ASSET_NUMBER</v>
          </cell>
        </row>
      </sheetData>
      <sheetData sheetId="16815">
        <row r="1">
          <cell r="A1" t="str">
            <v>ASSET_NUMBER</v>
          </cell>
        </row>
      </sheetData>
      <sheetData sheetId="16816">
        <row r="1">
          <cell r="A1" t="str">
            <v>ASSET_NUMBER</v>
          </cell>
        </row>
      </sheetData>
      <sheetData sheetId="16817">
        <row r="1">
          <cell r="A1" t="str">
            <v>ASSET_NUMBER</v>
          </cell>
        </row>
      </sheetData>
      <sheetData sheetId="16818">
        <row r="1">
          <cell r="A1" t="str">
            <v>ASSET_NUMBER</v>
          </cell>
        </row>
      </sheetData>
      <sheetData sheetId="16819">
        <row r="1">
          <cell r="A1" t="str">
            <v>ASSET_NUMBER</v>
          </cell>
        </row>
      </sheetData>
      <sheetData sheetId="16820">
        <row r="1">
          <cell r="A1" t="str">
            <v>ASSET_NUMBER</v>
          </cell>
        </row>
      </sheetData>
      <sheetData sheetId="16821">
        <row r="1">
          <cell r="A1" t="str">
            <v>ASSET_NUMBER</v>
          </cell>
        </row>
      </sheetData>
      <sheetData sheetId="16822">
        <row r="1">
          <cell r="A1" t="str">
            <v>ASSET_NUMBER</v>
          </cell>
        </row>
      </sheetData>
      <sheetData sheetId="16823">
        <row r="1">
          <cell r="A1" t="str">
            <v>ASSET_NUMBER</v>
          </cell>
        </row>
      </sheetData>
      <sheetData sheetId="16824">
        <row r="1">
          <cell r="A1" t="str">
            <v>ASSET_NUMBER</v>
          </cell>
        </row>
      </sheetData>
      <sheetData sheetId="16825">
        <row r="1">
          <cell r="A1" t="str">
            <v>ASSET_NUMBER</v>
          </cell>
        </row>
      </sheetData>
      <sheetData sheetId="16826">
        <row r="1">
          <cell r="A1" t="str">
            <v>ASSET_NUMBER</v>
          </cell>
        </row>
      </sheetData>
      <sheetData sheetId="16827">
        <row r="1">
          <cell r="A1" t="str">
            <v>ASSET_NUMBER</v>
          </cell>
        </row>
      </sheetData>
      <sheetData sheetId="16828">
        <row r="1">
          <cell r="A1" t="str">
            <v>ASSET_NUMBER</v>
          </cell>
        </row>
      </sheetData>
      <sheetData sheetId="16829">
        <row r="1">
          <cell r="A1" t="str">
            <v>ASSET_NUMBER</v>
          </cell>
        </row>
      </sheetData>
      <sheetData sheetId="16830">
        <row r="1">
          <cell r="A1" t="str">
            <v>ASSET_NUMBER</v>
          </cell>
        </row>
      </sheetData>
      <sheetData sheetId="16831">
        <row r="1">
          <cell r="A1" t="str">
            <v>ASSET_NUMBER</v>
          </cell>
        </row>
      </sheetData>
      <sheetData sheetId="16832">
        <row r="1">
          <cell r="A1" t="str">
            <v>ASSET_NUMBER</v>
          </cell>
        </row>
      </sheetData>
      <sheetData sheetId="16833">
        <row r="1">
          <cell r="A1" t="str">
            <v>ASSET_NUMBER</v>
          </cell>
        </row>
      </sheetData>
      <sheetData sheetId="16834">
        <row r="1">
          <cell r="A1" t="str">
            <v>ASSET_NUMBER</v>
          </cell>
        </row>
      </sheetData>
      <sheetData sheetId="16835">
        <row r="1">
          <cell r="A1" t="str">
            <v>ASSET_NUMBER</v>
          </cell>
        </row>
      </sheetData>
      <sheetData sheetId="16836">
        <row r="1">
          <cell r="A1" t="str">
            <v>ASSET_NUMBER</v>
          </cell>
        </row>
      </sheetData>
      <sheetData sheetId="16837">
        <row r="1">
          <cell r="A1" t="str">
            <v>ASSET_NUMBER</v>
          </cell>
        </row>
      </sheetData>
      <sheetData sheetId="16838">
        <row r="1">
          <cell r="A1" t="str">
            <v>ASSET_NUMBER</v>
          </cell>
        </row>
      </sheetData>
      <sheetData sheetId="16839">
        <row r="1">
          <cell r="A1" t="str">
            <v>ASSET_NUMBER</v>
          </cell>
        </row>
      </sheetData>
      <sheetData sheetId="16840">
        <row r="1">
          <cell r="A1" t="str">
            <v>ASSET_NUMBER</v>
          </cell>
        </row>
      </sheetData>
      <sheetData sheetId="16841">
        <row r="1">
          <cell r="A1" t="str">
            <v>ASSET_NUMBER</v>
          </cell>
        </row>
      </sheetData>
      <sheetData sheetId="16842">
        <row r="1">
          <cell r="A1" t="str">
            <v>ASSET_NUMBER</v>
          </cell>
        </row>
      </sheetData>
      <sheetData sheetId="16843">
        <row r="1">
          <cell r="A1" t="str">
            <v>ASSET_NUMBER</v>
          </cell>
        </row>
      </sheetData>
      <sheetData sheetId="16844">
        <row r="1">
          <cell r="A1" t="str">
            <v>ASSET_NUMBER</v>
          </cell>
        </row>
      </sheetData>
      <sheetData sheetId="16845">
        <row r="1">
          <cell r="A1" t="str">
            <v>ASSET_NUMBER</v>
          </cell>
        </row>
      </sheetData>
      <sheetData sheetId="16846">
        <row r="1">
          <cell r="A1" t="str">
            <v>ASSET_NUMBER</v>
          </cell>
        </row>
      </sheetData>
      <sheetData sheetId="16847" refreshError="1"/>
      <sheetData sheetId="16848" refreshError="1"/>
      <sheetData sheetId="16849" refreshError="1"/>
      <sheetData sheetId="16850" refreshError="1"/>
      <sheetData sheetId="16851" refreshError="1"/>
      <sheetData sheetId="16852" refreshError="1"/>
      <sheetData sheetId="16853" refreshError="1"/>
      <sheetData sheetId="16854" refreshError="1"/>
      <sheetData sheetId="16855" refreshError="1"/>
      <sheetData sheetId="16856" refreshError="1"/>
      <sheetData sheetId="16857" refreshError="1"/>
      <sheetData sheetId="16858">
        <row r="1">
          <cell r="A1" t="str">
            <v>ASSET_NUMBER</v>
          </cell>
        </row>
      </sheetData>
      <sheetData sheetId="16859">
        <row r="1">
          <cell r="A1" t="str">
            <v>ASSET_NUMBER</v>
          </cell>
        </row>
      </sheetData>
      <sheetData sheetId="16860">
        <row r="1">
          <cell r="A1" t="str">
            <v>ASSET_NUMBER</v>
          </cell>
        </row>
      </sheetData>
      <sheetData sheetId="16861">
        <row r="1">
          <cell r="A1" t="str">
            <v>ASSET_NUMBER</v>
          </cell>
        </row>
      </sheetData>
      <sheetData sheetId="16862">
        <row r="1">
          <cell r="A1" t="str">
            <v>ASSET_NUMBER</v>
          </cell>
        </row>
      </sheetData>
      <sheetData sheetId="16863">
        <row r="1">
          <cell r="A1" t="str">
            <v>ASSET_NUMBER</v>
          </cell>
        </row>
      </sheetData>
      <sheetData sheetId="16864">
        <row r="1">
          <cell r="A1" t="str">
            <v>ASSET_NUMBER</v>
          </cell>
        </row>
      </sheetData>
      <sheetData sheetId="16865">
        <row r="1">
          <cell r="A1" t="str">
            <v>ASSET_NUMBER</v>
          </cell>
        </row>
      </sheetData>
      <sheetData sheetId="16866">
        <row r="1">
          <cell r="A1" t="str">
            <v>ASSET_NUMBER</v>
          </cell>
        </row>
      </sheetData>
      <sheetData sheetId="16867">
        <row r="1">
          <cell r="A1" t="str">
            <v>ASSET_NUMBER</v>
          </cell>
        </row>
      </sheetData>
      <sheetData sheetId="16868">
        <row r="1">
          <cell r="A1" t="str">
            <v>ASSET_NUMBER</v>
          </cell>
        </row>
      </sheetData>
      <sheetData sheetId="16869">
        <row r="1">
          <cell r="A1" t="str">
            <v>ASSET_NUMBER</v>
          </cell>
        </row>
      </sheetData>
      <sheetData sheetId="16870">
        <row r="1">
          <cell r="A1" t="str">
            <v>ASSET_NUMBER</v>
          </cell>
        </row>
      </sheetData>
      <sheetData sheetId="16871">
        <row r="1">
          <cell r="A1" t="str">
            <v>ASSET_NUMBER</v>
          </cell>
        </row>
      </sheetData>
      <sheetData sheetId="16872">
        <row r="1">
          <cell r="A1" t="str">
            <v>ASSET_NUMBER</v>
          </cell>
        </row>
      </sheetData>
      <sheetData sheetId="16873">
        <row r="1">
          <cell r="A1" t="str">
            <v>ASSET_NUMBER</v>
          </cell>
        </row>
      </sheetData>
      <sheetData sheetId="16874">
        <row r="1">
          <cell r="A1" t="str">
            <v>ASSET_NUMBER</v>
          </cell>
        </row>
      </sheetData>
      <sheetData sheetId="16875">
        <row r="1">
          <cell r="A1" t="str">
            <v>ASSET_NUMBER</v>
          </cell>
        </row>
      </sheetData>
      <sheetData sheetId="16876">
        <row r="1">
          <cell r="A1" t="str">
            <v>ASSET_NUMBER</v>
          </cell>
        </row>
      </sheetData>
      <sheetData sheetId="16877" refreshError="1"/>
      <sheetData sheetId="16878" refreshError="1"/>
      <sheetData sheetId="16879" refreshError="1"/>
      <sheetData sheetId="16880">
        <row r="1">
          <cell r="A1" t="str">
            <v>ASSET_NUMBER</v>
          </cell>
        </row>
      </sheetData>
      <sheetData sheetId="16881">
        <row r="1">
          <cell r="A1" t="str">
            <v>ASSET_NUMBER</v>
          </cell>
        </row>
      </sheetData>
      <sheetData sheetId="16882">
        <row r="1">
          <cell r="A1" t="str">
            <v>ASSET_NUMBER</v>
          </cell>
        </row>
      </sheetData>
      <sheetData sheetId="16883">
        <row r="1">
          <cell r="A1" t="str">
            <v>ASSET_NUMBER</v>
          </cell>
        </row>
      </sheetData>
      <sheetData sheetId="16884">
        <row r="1">
          <cell r="A1" t="str">
            <v>ASSET_NUMBER</v>
          </cell>
        </row>
      </sheetData>
      <sheetData sheetId="16885">
        <row r="1">
          <cell r="A1" t="str">
            <v>ASSET_NUMBER</v>
          </cell>
        </row>
      </sheetData>
      <sheetData sheetId="16886">
        <row r="1">
          <cell r="A1" t="str">
            <v>ASSET_NUMBER</v>
          </cell>
        </row>
      </sheetData>
      <sheetData sheetId="16887">
        <row r="1">
          <cell r="A1" t="str">
            <v>ASSET_NUMBER</v>
          </cell>
        </row>
      </sheetData>
      <sheetData sheetId="16888">
        <row r="1">
          <cell r="A1" t="str">
            <v>ASSET_NUMBER</v>
          </cell>
        </row>
      </sheetData>
      <sheetData sheetId="16889">
        <row r="1">
          <cell r="A1" t="str">
            <v>ASSET_NUMBER</v>
          </cell>
        </row>
      </sheetData>
      <sheetData sheetId="16890">
        <row r="1">
          <cell r="A1" t="str">
            <v>ASSET_NUMBER</v>
          </cell>
        </row>
      </sheetData>
      <sheetData sheetId="16891">
        <row r="1">
          <cell r="A1" t="str">
            <v>ASSET_NUMBER</v>
          </cell>
        </row>
      </sheetData>
      <sheetData sheetId="16892">
        <row r="1">
          <cell r="A1" t="str">
            <v>ASSET_NUMBER</v>
          </cell>
        </row>
      </sheetData>
      <sheetData sheetId="16893">
        <row r="1">
          <cell r="A1" t="str">
            <v>ASSET_NUMBER</v>
          </cell>
        </row>
      </sheetData>
      <sheetData sheetId="16894">
        <row r="1">
          <cell r="A1" t="str">
            <v>ASSET_NUMBER</v>
          </cell>
        </row>
      </sheetData>
      <sheetData sheetId="16895">
        <row r="1">
          <cell r="A1" t="str">
            <v>ASSET_NUMBER</v>
          </cell>
        </row>
      </sheetData>
      <sheetData sheetId="16896">
        <row r="1">
          <cell r="A1" t="str">
            <v>ASSET_NUMBER</v>
          </cell>
        </row>
      </sheetData>
      <sheetData sheetId="16897">
        <row r="1">
          <cell r="A1" t="str">
            <v>ASSET_NUMBER</v>
          </cell>
        </row>
      </sheetData>
      <sheetData sheetId="16898">
        <row r="1">
          <cell r="A1" t="str">
            <v>ASSET_NUMBER</v>
          </cell>
        </row>
      </sheetData>
      <sheetData sheetId="16899">
        <row r="1">
          <cell r="A1" t="str">
            <v>ASSET_NUMBER</v>
          </cell>
        </row>
      </sheetData>
      <sheetData sheetId="16900">
        <row r="1">
          <cell r="A1" t="str">
            <v>ASSET_NUMBER</v>
          </cell>
        </row>
      </sheetData>
      <sheetData sheetId="16901">
        <row r="1">
          <cell r="A1" t="str">
            <v>ASSET_NUMBER</v>
          </cell>
        </row>
      </sheetData>
      <sheetData sheetId="16902">
        <row r="1">
          <cell r="A1" t="str">
            <v>ASSET_NUMBER</v>
          </cell>
        </row>
      </sheetData>
      <sheetData sheetId="16903">
        <row r="1">
          <cell r="A1" t="str">
            <v>ASSET_NUMBER</v>
          </cell>
        </row>
      </sheetData>
      <sheetData sheetId="16904">
        <row r="1">
          <cell r="A1" t="str">
            <v>ASSET_NUMBER</v>
          </cell>
        </row>
      </sheetData>
      <sheetData sheetId="16905">
        <row r="1">
          <cell r="A1" t="str">
            <v>ASSET_NUMBER</v>
          </cell>
        </row>
      </sheetData>
      <sheetData sheetId="16906">
        <row r="1">
          <cell r="A1" t="str">
            <v>ASSET_NUMBER</v>
          </cell>
        </row>
      </sheetData>
      <sheetData sheetId="16907">
        <row r="1">
          <cell r="A1" t="str">
            <v>ASSET_NUMBER</v>
          </cell>
        </row>
      </sheetData>
      <sheetData sheetId="16908">
        <row r="1">
          <cell r="A1" t="str">
            <v>ASSET_NUMBER</v>
          </cell>
        </row>
      </sheetData>
      <sheetData sheetId="16909">
        <row r="1">
          <cell r="A1" t="str">
            <v>ASSET_NUMBER</v>
          </cell>
        </row>
      </sheetData>
      <sheetData sheetId="16910">
        <row r="1">
          <cell r="A1" t="str">
            <v>ASSET_NUMBER</v>
          </cell>
        </row>
      </sheetData>
      <sheetData sheetId="16911">
        <row r="1">
          <cell r="A1" t="str">
            <v>ASSET_NUMBER</v>
          </cell>
        </row>
      </sheetData>
      <sheetData sheetId="16912">
        <row r="1">
          <cell r="A1" t="str">
            <v>ASSET_NUMBER</v>
          </cell>
        </row>
      </sheetData>
      <sheetData sheetId="16913">
        <row r="1">
          <cell r="A1" t="str">
            <v>ASSET_NUMBER</v>
          </cell>
        </row>
      </sheetData>
      <sheetData sheetId="16914">
        <row r="1">
          <cell r="A1" t="str">
            <v>ASSET_NUMBER</v>
          </cell>
        </row>
      </sheetData>
      <sheetData sheetId="16915">
        <row r="1">
          <cell r="A1" t="str">
            <v>ASSET_NUMBER</v>
          </cell>
        </row>
      </sheetData>
      <sheetData sheetId="16916">
        <row r="1">
          <cell r="A1" t="str">
            <v>ASSET_NUMBER</v>
          </cell>
        </row>
      </sheetData>
      <sheetData sheetId="16917">
        <row r="1">
          <cell r="A1" t="str">
            <v>ASSET_NUMBER</v>
          </cell>
        </row>
      </sheetData>
      <sheetData sheetId="16918">
        <row r="1">
          <cell r="A1" t="str">
            <v>ASSET_NUMBER</v>
          </cell>
        </row>
      </sheetData>
      <sheetData sheetId="16919">
        <row r="1">
          <cell r="A1" t="str">
            <v>ASSET_NUMBER</v>
          </cell>
        </row>
      </sheetData>
      <sheetData sheetId="16920">
        <row r="1">
          <cell r="A1" t="str">
            <v>ASSET_NUMBER</v>
          </cell>
        </row>
      </sheetData>
      <sheetData sheetId="16921">
        <row r="1">
          <cell r="A1" t="str">
            <v>ASSET_NUMBER</v>
          </cell>
        </row>
      </sheetData>
      <sheetData sheetId="16922">
        <row r="1">
          <cell r="A1" t="str">
            <v>ASSET_NUMBER</v>
          </cell>
        </row>
      </sheetData>
      <sheetData sheetId="16923">
        <row r="1">
          <cell r="A1" t="str">
            <v>ASSET_NUMBER</v>
          </cell>
        </row>
      </sheetData>
      <sheetData sheetId="16924">
        <row r="1">
          <cell r="A1" t="str">
            <v>ASSET_NUMBER</v>
          </cell>
        </row>
      </sheetData>
      <sheetData sheetId="16925">
        <row r="1">
          <cell r="A1" t="str">
            <v>ASSET_NUMBER</v>
          </cell>
        </row>
      </sheetData>
      <sheetData sheetId="16926">
        <row r="1">
          <cell r="A1" t="str">
            <v>ASSET_NUMBER</v>
          </cell>
        </row>
      </sheetData>
      <sheetData sheetId="16927">
        <row r="1">
          <cell r="A1" t="str">
            <v>ASSET_NUMBER</v>
          </cell>
        </row>
      </sheetData>
      <sheetData sheetId="16928">
        <row r="1">
          <cell r="A1" t="str">
            <v>ASSET_NUMBER</v>
          </cell>
        </row>
      </sheetData>
      <sheetData sheetId="16929">
        <row r="1">
          <cell r="A1" t="str">
            <v>ASSET_NUMBER</v>
          </cell>
        </row>
      </sheetData>
      <sheetData sheetId="16930">
        <row r="1">
          <cell r="A1" t="str">
            <v>ASSET_NUMBER</v>
          </cell>
        </row>
      </sheetData>
      <sheetData sheetId="16931">
        <row r="1">
          <cell r="A1" t="str">
            <v>ASSET_NUMBER</v>
          </cell>
        </row>
      </sheetData>
      <sheetData sheetId="16932">
        <row r="1">
          <cell r="A1" t="str">
            <v>ASSET_NUMBER</v>
          </cell>
        </row>
      </sheetData>
      <sheetData sheetId="16933">
        <row r="1">
          <cell r="A1" t="str">
            <v>ASSET_NUMBER</v>
          </cell>
        </row>
      </sheetData>
      <sheetData sheetId="16934">
        <row r="1">
          <cell r="A1" t="str">
            <v>ASSET_NUMBER</v>
          </cell>
        </row>
      </sheetData>
      <sheetData sheetId="16935">
        <row r="1">
          <cell r="A1" t="str">
            <v>ASSET_NUMBER</v>
          </cell>
        </row>
      </sheetData>
      <sheetData sheetId="16936">
        <row r="1">
          <cell r="A1" t="str">
            <v>ASSET_NUMBER</v>
          </cell>
        </row>
      </sheetData>
      <sheetData sheetId="16937">
        <row r="1">
          <cell r="A1" t="str">
            <v>ASSET_NUMBER</v>
          </cell>
        </row>
      </sheetData>
      <sheetData sheetId="16938">
        <row r="1">
          <cell r="A1" t="str">
            <v>ASSET_NUMBER</v>
          </cell>
        </row>
      </sheetData>
      <sheetData sheetId="16939">
        <row r="1">
          <cell r="A1" t="str">
            <v>ASSET_NUMBER</v>
          </cell>
        </row>
      </sheetData>
      <sheetData sheetId="16940">
        <row r="1">
          <cell r="A1" t="str">
            <v>ASSET_NUMBER</v>
          </cell>
        </row>
      </sheetData>
      <sheetData sheetId="16941">
        <row r="1">
          <cell r="A1" t="str">
            <v>ASSET_NUMBER</v>
          </cell>
        </row>
      </sheetData>
      <sheetData sheetId="16942">
        <row r="1">
          <cell r="A1" t="str">
            <v>ASSET_NUMBER</v>
          </cell>
        </row>
      </sheetData>
      <sheetData sheetId="16943" refreshError="1"/>
      <sheetData sheetId="16944" refreshError="1"/>
      <sheetData sheetId="16945" refreshError="1"/>
      <sheetData sheetId="16946" refreshError="1"/>
      <sheetData sheetId="16947" refreshError="1"/>
      <sheetData sheetId="16948" refreshError="1"/>
      <sheetData sheetId="16949" refreshError="1"/>
      <sheetData sheetId="16950" refreshError="1"/>
      <sheetData sheetId="16951">
        <row r="1">
          <cell r="A1" t="str">
            <v>ASSET_NUMBER</v>
          </cell>
        </row>
      </sheetData>
      <sheetData sheetId="16952">
        <row r="1">
          <cell r="A1" t="str">
            <v>ASSET_NUMBER</v>
          </cell>
        </row>
      </sheetData>
      <sheetData sheetId="16953">
        <row r="1">
          <cell r="A1" t="str">
            <v>ASSET_NUMBER</v>
          </cell>
        </row>
      </sheetData>
      <sheetData sheetId="16954">
        <row r="1">
          <cell r="A1" t="str">
            <v>ASSET_NUMBER</v>
          </cell>
        </row>
      </sheetData>
      <sheetData sheetId="16955">
        <row r="1">
          <cell r="A1" t="str">
            <v>ASSET_NUMBER</v>
          </cell>
        </row>
      </sheetData>
      <sheetData sheetId="16956">
        <row r="1">
          <cell r="A1" t="str">
            <v>ASSET_NUMBER</v>
          </cell>
        </row>
      </sheetData>
      <sheetData sheetId="16957" refreshError="1"/>
      <sheetData sheetId="16958" refreshError="1"/>
      <sheetData sheetId="16959" refreshError="1"/>
      <sheetData sheetId="16960" refreshError="1"/>
      <sheetData sheetId="16961" refreshError="1"/>
      <sheetData sheetId="16962" refreshError="1"/>
      <sheetData sheetId="16963" refreshError="1"/>
      <sheetData sheetId="16964" refreshError="1"/>
      <sheetData sheetId="16965" refreshError="1"/>
      <sheetData sheetId="16966" refreshError="1"/>
      <sheetData sheetId="16967" refreshError="1"/>
      <sheetData sheetId="16968" refreshError="1"/>
      <sheetData sheetId="16969" refreshError="1"/>
      <sheetData sheetId="16970" refreshError="1"/>
      <sheetData sheetId="16971" refreshError="1"/>
      <sheetData sheetId="16972" refreshError="1"/>
      <sheetData sheetId="16973" refreshError="1"/>
      <sheetData sheetId="16974">
        <row r="1">
          <cell r="A1" t="str">
            <v>ASSET_NUMBER</v>
          </cell>
        </row>
      </sheetData>
      <sheetData sheetId="16975" refreshError="1"/>
      <sheetData sheetId="16976" refreshError="1"/>
      <sheetData sheetId="16977" refreshError="1"/>
      <sheetData sheetId="16978" refreshError="1"/>
      <sheetData sheetId="16979" refreshError="1"/>
      <sheetData sheetId="16980" refreshError="1"/>
      <sheetData sheetId="16981" refreshError="1"/>
      <sheetData sheetId="16982" refreshError="1"/>
      <sheetData sheetId="16983">
        <row r="1">
          <cell r="A1" t="str">
            <v>ASSET_NUMBER</v>
          </cell>
        </row>
      </sheetData>
      <sheetData sheetId="16984">
        <row r="1">
          <cell r="A1" t="str">
            <v>ASSET_NUMBER</v>
          </cell>
        </row>
      </sheetData>
      <sheetData sheetId="16985">
        <row r="1">
          <cell r="A1" t="str">
            <v>ASSET_NUMBER</v>
          </cell>
        </row>
      </sheetData>
      <sheetData sheetId="16986">
        <row r="1">
          <cell r="A1" t="str">
            <v>ASSET_NUMBER</v>
          </cell>
        </row>
      </sheetData>
      <sheetData sheetId="16987">
        <row r="1">
          <cell r="A1" t="str">
            <v>ASSET_NUMBER</v>
          </cell>
        </row>
      </sheetData>
      <sheetData sheetId="16988">
        <row r="1">
          <cell r="A1" t="str">
            <v>ASSET_NUMBER</v>
          </cell>
        </row>
      </sheetData>
      <sheetData sheetId="16989">
        <row r="1">
          <cell r="A1" t="str">
            <v>ASSET_NUMBER</v>
          </cell>
        </row>
      </sheetData>
      <sheetData sheetId="16990">
        <row r="1">
          <cell r="A1" t="str">
            <v>ASSET_NUMBER</v>
          </cell>
        </row>
      </sheetData>
      <sheetData sheetId="16991">
        <row r="1">
          <cell r="A1" t="str">
            <v>ASSET_NUMBER</v>
          </cell>
        </row>
      </sheetData>
      <sheetData sheetId="16992" refreshError="1"/>
      <sheetData sheetId="16993" refreshError="1"/>
      <sheetData sheetId="16994" refreshError="1"/>
      <sheetData sheetId="16995" refreshError="1"/>
      <sheetData sheetId="16996" refreshError="1"/>
      <sheetData sheetId="16997" refreshError="1"/>
      <sheetData sheetId="16998" refreshError="1"/>
      <sheetData sheetId="16999">
        <row r="1">
          <cell r="A1" t="str">
            <v>ASSET_NUMBER</v>
          </cell>
        </row>
      </sheetData>
      <sheetData sheetId="17000">
        <row r="1">
          <cell r="A1" t="str">
            <v>ASSET_NUMBER</v>
          </cell>
        </row>
      </sheetData>
      <sheetData sheetId="17001">
        <row r="1">
          <cell r="A1" t="str">
            <v>ASSET_NUMBER</v>
          </cell>
        </row>
      </sheetData>
      <sheetData sheetId="17002">
        <row r="1">
          <cell r="A1" t="str">
            <v>ASSET_NUMBER</v>
          </cell>
        </row>
      </sheetData>
      <sheetData sheetId="17003">
        <row r="1">
          <cell r="A1" t="str">
            <v>ASSET_NUMBER</v>
          </cell>
        </row>
      </sheetData>
      <sheetData sheetId="17004" refreshError="1"/>
      <sheetData sheetId="17005" refreshError="1"/>
      <sheetData sheetId="17006" refreshError="1"/>
      <sheetData sheetId="17007">
        <row r="1">
          <cell r="A1" t="str">
            <v>ASSET_NUMBER</v>
          </cell>
        </row>
      </sheetData>
      <sheetData sheetId="17008" refreshError="1"/>
      <sheetData sheetId="17009" refreshError="1"/>
      <sheetData sheetId="17010" refreshError="1"/>
      <sheetData sheetId="17011" refreshError="1"/>
      <sheetData sheetId="17012" refreshError="1"/>
      <sheetData sheetId="17013" refreshError="1"/>
      <sheetData sheetId="17014" refreshError="1"/>
      <sheetData sheetId="17015" refreshError="1"/>
      <sheetData sheetId="17016" refreshError="1"/>
      <sheetData sheetId="17017" refreshError="1"/>
      <sheetData sheetId="17018" refreshError="1"/>
      <sheetData sheetId="17019" refreshError="1"/>
      <sheetData sheetId="17020" refreshError="1"/>
      <sheetData sheetId="17021" refreshError="1"/>
      <sheetData sheetId="17022" refreshError="1"/>
      <sheetData sheetId="17023" refreshError="1"/>
      <sheetData sheetId="17024" refreshError="1"/>
      <sheetData sheetId="17025" refreshError="1"/>
      <sheetData sheetId="17026" refreshError="1"/>
      <sheetData sheetId="17027" refreshError="1"/>
      <sheetData sheetId="17028" refreshError="1"/>
      <sheetData sheetId="17029" refreshError="1"/>
      <sheetData sheetId="17030" refreshError="1"/>
      <sheetData sheetId="17031" refreshError="1"/>
      <sheetData sheetId="17032" refreshError="1"/>
      <sheetData sheetId="17033" refreshError="1"/>
      <sheetData sheetId="17034" refreshError="1"/>
      <sheetData sheetId="17035" refreshError="1"/>
      <sheetData sheetId="17036" refreshError="1"/>
      <sheetData sheetId="17037" refreshError="1"/>
      <sheetData sheetId="17038" refreshError="1"/>
      <sheetData sheetId="17039">
        <row r="1">
          <cell r="A1" t="str">
            <v>ASSET_NUMBER</v>
          </cell>
        </row>
      </sheetData>
      <sheetData sheetId="17040" refreshError="1"/>
      <sheetData sheetId="17041">
        <row r="1">
          <cell r="A1" t="str">
            <v>ASSET_NUMBER</v>
          </cell>
        </row>
      </sheetData>
      <sheetData sheetId="17042" refreshError="1"/>
      <sheetData sheetId="17043" refreshError="1"/>
      <sheetData sheetId="17044" refreshError="1"/>
      <sheetData sheetId="17045" refreshError="1"/>
      <sheetData sheetId="17046" refreshError="1"/>
      <sheetData sheetId="17047" refreshError="1"/>
      <sheetData sheetId="17048" refreshError="1"/>
      <sheetData sheetId="17049" refreshError="1"/>
      <sheetData sheetId="17050" refreshError="1"/>
      <sheetData sheetId="17051" refreshError="1"/>
      <sheetData sheetId="17052" refreshError="1"/>
      <sheetData sheetId="17053" refreshError="1"/>
      <sheetData sheetId="17054" refreshError="1"/>
      <sheetData sheetId="17055" refreshError="1"/>
      <sheetData sheetId="17056" refreshError="1"/>
      <sheetData sheetId="17057" refreshError="1"/>
      <sheetData sheetId="17058" refreshError="1"/>
      <sheetData sheetId="17059" refreshError="1"/>
      <sheetData sheetId="17060" refreshError="1"/>
      <sheetData sheetId="17061">
        <row r="1">
          <cell r="A1" t="str">
            <v>ASSET_NUMBER</v>
          </cell>
        </row>
      </sheetData>
      <sheetData sheetId="17062">
        <row r="1">
          <cell r="A1" t="str">
            <v>ASSET_NUMBER</v>
          </cell>
        </row>
      </sheetData>
      <sheetData sheetId="17063">
        <row r="1">
          <cell r="A1" t="str">
            <v>ASSET_NUMBER</v>
          </cell>
        </row>
      </sheetData>
      <sheetData sheetId="17064">
        <row r="1">
          <cell r="A1" t="str">
            <v>ASSET_NUMBER</v>
          </cell>
        </row>
      </sheetData>
      <sheetData sheetId="17065">
        <row r="1">
          <cell r="A1" t="str">
            <v>ASSET_NUMBER</v>
          </cell>
        </row>
      </sheetData>
      <sheetData sheetId="17066">
        <row r="1">
          <cell r="A1" t="str">
            <v>ASSET_NUMBER</v>
          </cell>
        </row>
      </sheetData>
      <sheetData sheetId="17067">
        <row r="1">
          <cell r="A1" t="str">
            <v>ASSET_NUMBER</v>
          </cell>
        </row>
      </sheetData>
      <sheetData sheetId="17068">
        <row r="1">
          <cell r="A1" t="str">
            <v>ASSET_NUMBER</v>
          </cell>
        </row>
      </sheetData>
      <sheetData sheetId="17069">
        <row r="1">
          <cell r="A1" t="str">
            <v>ASSET_NUMBER</v>
          </cell>
        </row>
      </sheetData>
      <sheetData sheetId="17070">
        <row r="1">
          <cell r="A1" t="str">
            <v>ASSET_NUMBER</v>
          </cell>
        </row>
      </sheetData>
      <sheetData sheetId="17071">
        <row r="1">
          <cell r="A1" t="str">
            <v>ASSET_NUMBER</v>
          </cell>
        </row>
      </sheetData>
      <sheetData sheetId="17072">
        <row r="1">
          <cell r="A1" t="str">
            <v>ASSET_NUMBER</v>
          </cell>
        </row>
      </sheetData>
      <sheetData sheetId="17073">
        <row r="1">
          <cell r="A1" t="str">
            <v>ASSET_NUMBER</v>
          </cell>
        </row>
      </sheetData>
      <sheetData sheetId="17074">
        <row r="1">
          <cell r="A1" t="str">
            <v>ASSET_NUMBER</v>
          </cell>
        </row>
      </sheetData>
      <sheetData sheetId="17075">
        <row r="1">
          <cell r="A1" t="str">
            <v>ASSET_NUMBER</v>
          </cell>
        </row>
      </sheetData>
      <sheetData sheetId="17076">
        <row r="1">
          <cell r="A1" t="str">
            <v>ASSET_NUMBER</v>
          </cell>
        </row>
      </sheetData>
      <sheetData sheetId="17077" refreshError="1"/>
      <sheetData sheetId="17078">
        <row r="1">
          <cell r="A1" t="str">
            <v>ASSET_NUMBER</v>
          </cell>
        </row>
      </sheetData>
      <sheetData sheetId="17079">
        <row r="1">
          <cell r="A1" t="str">
            <v>ASSET_NUMBER</v>
          </cell>
        </row>
      </sheetData>
      <sheetData sheetId="17080">
        <row r="1">
          <cell r="A1" t="str">
            <v>ASSET_NUMBER</v>
          </cell>
        </row>
      </sheetData>
      <sheetData sheetId="17081">
        <row r="1">
          <cell r="A1" t="str">
            <v>ASSET_NUMBER</v>
          </cell>
        </row>
      </sheetData>
      <sheetData sheetId="17082">
        <row r="1">
          <cell r="A1" t="str">
            <v>ASSET_NUMBER</v>
          </cell>
        </row>
      </sheetData>
      <sheetData sheetId="17083">
        <row r="1">
          <cell r="A1" t="str">
            <v>ASSET_NUMBER</v>
          </cell>
        </row>
      </sheetData>
      <sheetData sheetId="17084">
        <row r="1">
          <cell r="A1" t="str">
            <v>ASSET_NUMBER</v>
          </cell>
        </row>
      </sheetData>
      <sheetData sheetId="17085" refreshError="1"/>
      <sheetData sheetId="17086" refreshError="1"/>
      <sheetData sheetId="17087" refreshError="1"/>
      <sheetData sheetId="17088" refreshError="1"/>
      <sheetData sheetId="17089" refreshError="1"/>
      <sheetData sheetId="17090" refreshError="1"/>
      <sheetData sheetId="17091" refreshError="1"/>
      <sheetData sheetId="17092" refreshError="1"/>
      <sheetData sheetId="17093" refreshError="1"/>
      <sheetData sheetId="17094" refreshError="1"/>
      <sheetData sheetId="17095" refreshError="1"/>
      <sheetData sheetId="17096" refreshError="1"/>
      <sheetData sheetId="17097" refreshError="1"/>
      <sheetData sheetId="17098" refreshError="1"/>
      <sheetData sheetId="17099" refreshError="1"/>
      <sheetData sheetId="17100" refreshError="1"/>
      <sheetData sheetId="17101" refreshError="1"/>
      <sheetData sheetId="17102" refreshError="1"/>
      <sheetData sheetId="17103" refreshError="1"/>
      <sheetData sheetId="17104" refreshError="1"/>
      <sheetData sheetId="17105" refreshError="1"/>
      <sheetData sheetId="17106" refreshError="1"/>
      <sheetData sheetId="17107" refreshError="1"/>
      <sheetData sheetId="17108" refreshError="1"/>
      <sheetData sheetId="17109" refreshError="1"/>
      <sheetData sheetId="17110" refreshError="1"/>
      <sheetData sheetId="17111" refreshError="1"/>
      <sheetData sheetId="17112" refreshError="1"/>
      <sheetData sheetId="17113" refreshError="1"/>
      <sheetData sheetId="17114" refreshError="1"/>
      <sheetData sheetId="17115" refreshError="1"/>
      <sheetData sheetId="17116" refreshError="1"/>
      <sheetData sheetId="17117" refreshError="1"/>
      <sheetData sheetId="17118" refreshError="1"/>
      <sheetData sheetId="17119" refreshError="1"/>
      <sheetData sheetId="17120" refreshError="1"/>
      <sheetData sheetId="17121" refreshError="1"/>
      <sheetData sheetId="17122" refreshError="1"/>
      <sheetData sheetId="17123" refreshError="1"/>
      <sheetData sheetId="17124" refreshError="1"/>
      <sheetData sheetId="17125" refreshError="1"/>
      <sheetData sheetId="17126" refreshError="1"/>
      <sheetData sheetId="17127" refreshError="1"/>
      <sheetData sheetId="17128" refreshError="1"/>
      <sheetData sheetId="17129" refreshError="1"/>
      <sheetData sheetId="17130" refreshError="1"/>
      <sheetData sheetId="17131" refreshError="1"/>
      <sheetData sheetId="17132" refreshError="1"/>
      <sheetData sheetId="17133" refreshError="1"/>
      <sheetData sheetId="17134" refreshError="1"/>
      <sheetData sheetId="17135" refreshError="1"/>
      <sheetData sheetId="17136" refreshError="1"/>
      <sheetData sheetId="17137" refreshError="1"/>
      <sheetData sheetId="17138" refreshError="1"/>
      <sheetData sheetId="17139" refreshError="1"/>
      <sheetData sheetId="17140" refreshError="1"/>
      <sheetData sheetId="17141" refreshError="1"/>
      <sheetData sheetId="17142" refreshError="1"/>
      <sheetData sheetId="17143" refreshError="1"/>
      <sheetData sheetId="17144" refreshError="1"/>
      <sheetData sheetId="17145" refreshError="1"/>
      <sheetData sheetId="17146" refreshError="1"/>
      <sheetData sheetId="17147" refreshError="1"/>
      <sheetData sheetId="17148" refreshError="1"/>
      <sheetData sheetId="17149" refreshError="1"/>
      <sheetData sheetId="17150" refreshError="1"/>
      <sheetData sheetId="17151" refreshError="1"/>
      <sheetData sheetId="17152" refreshError="1"/>
      <sheetData sheetId="17153" refreshError="1"/>
      <sheetData sheetId="17154" refreshError="1"/>
      <sheetData sheetId="17155" refreshError="1"/>
      <sheetData sheetId="17156" refreshError="1"/>
      <sheetData sheetId="17157" refreshError="1"/>
      <sheetData sheetId="17158" refreshError="1"/>
      <sheetData sheetId="17159" refreshError="1"/>
      <sheetData sheetId="17160" refreshError="1"/>
      <sheetData sheetId="17161" refreshError="1"/>
      <sheetData sheetId="17162" refreshError="1"/>
      <sheetData sheetId="17163" refreshError="1"/>
      <sheetData sheetId="17164" refreshError="1"/>
      <sheetData sheetId="17165" refreshError="1"/>
      <sheetData sheetId="17166" refreshError="1"/>
      <sheetData sheetId="17167" refreshError="1"/>
      <sheetData sheetId="17168" refreshError="1"/>
      <sheetData sheetId="17169" refreshError="1"/>
      <sheetData sheetId="17170" refreshError="1"/>
      <sheetData sheetId="17171" refreshError="1"/>
      <sheetData sheetId="17172" refreshError="1"/>
      <sheetData sheetId="17173" refreshError="1"/>
      <sheetData sheetId="17174" refreshError="1"/>
      <sheetData sheetId="17175" refreshError="1"/>
      <sheetData sheetId="17176" refreshError="1"/>
      <sheetData sheetId="17177" refreshError="1"/>
      <sheetData sheetId="17178" refreshError="1"/>
      <sheetData sheetId="17179" refreshError="1"/>
      <sheetData sheetId="17180" refreshError="1"/>
      <sheetData sheetId="17181" refreshError="1"/>
      <sheetData sheetId="17182" refreshError="1"/>
      <sheetData sheetId="17183" refreshError="1"/>
      <sheetData sheetId="17184" refreshError="1"/>
      <sheetData sheetId="17185" refreshError="1"/>
      <sheetData sheetId="17186" refreshError="1"/>
      <sheetData sheetId="17187" refreshError="1"/>
      <sheetData sheetId="17188" refreshError="1"/>
      <sheetData sheetId="17189" refreshError="1"/>
      <sheetData sheetId="17190" refreshError="1"/>
      <sheetData sheetId="17191" refreshError="1"/>
      <sheetData sheetId="17192" refreshError="1"/>
      <sheetData sheetId="17193" refreshError="1"/>
      <sheetData sheetId="17194" refreshError="1"/>
      <sheetData sheetId="17195" refreshError="1"/>
      <sheetData sheetId="17196" refreshError="1"/>
      <sheetData sheetId="17197" refreshError="1"/>
      <sheetData sheetId="17198" refreshError="1"/>
      <sheetData sheetId="17199" refreshError="1"/>
      <sheetData sheetId="17200" refreshError="1"/>
      <sheetData sheetId="17201" refreshError="1"/>
      <sheetData sheetId="17202" refreshError="1"/>
      <sheetData sheetId="17203" refreshError="1"/>
      <sheetData sheetId="17204" refreshError="1"/>
      <sheetData sheetId="17205" refreshError="1"/>
      <sheetData sheetId="17206" refreshError="1"/>
      <sheetData sheetId="17207" refreshError="1"/>
      <sheetData sheetId="17208" refreshError="1"/>
      <sheetData sheetId="17209" refreshError="1"/>
      <sheetData sheetId="17210" refreshError="1"/>
      <sheetData sheetId="17211" refreshError="1"/>
      <sheetData sheetId="17212" refreshError="1"/>
      <sheetData sheetId="17213" refreshError="1"/>
      <sheetData sheetId="17214" refreshError="1"/>
      <sheetData sheetId="17215" refreshError="1"/>
      <sheetData sheetId="17216" refreshError="1"/>
      <sheetData sheetId="17217" refreshError="1"/>
      <sheetData sheetId="17218" refreshError="1"/>
      <sheetData sheetId="17219" refreshError="1"/>
      <sheetData sheetId="17220" refreshError="1"/>
      <sheetData sheetId="17221" refreshError="1"/>
      <sheetData sheetId="17222" refreshError="1"/>
      <sheetData sheetId="17223">
        <row r="1">
          <cell r="A1" t="str">
            <v>ASSET_NUMBER</v>
          </cell>
        </row>
      </sheetData>
      <sheetData sheetId="17224" refreshError="1"/>
      <sheetData sheetId="17225" refreshError="1"/>
      <sheetData sheetId="17226" refreshError="1"/>
      <sheetData sheetId="17227">
        <row r="1">
          <cell r="A1" t="str">
            <v>ASSET_NUMBER</v>
          </cell>
        </row>
      </sheetData>
      <sheetData sheetId="17228">
        <row r="1">
          <cell r="A1" t="str">
            <v>ASSET_NUMBER</v>
          </cell>
        </row>
      </sheetData>
      <sheetData sheetId="17229">
        <row r="1">
          <cell r="A1" t="str">
            <v>ASSET_NUMBER</v>
          </cell>
        </row>
      </sheetData>
      <sheetData sheetId="17230">
        <row r="1">
          <cell r="A1" t="str">
            <v>ASSET_NUMBER</v>
          </cell>
        </row>
      </sheetData>
      <sheetData sheetId="17231">
        <row r="1">
          <cell r="A1" t="str">
            <v>ASSET_NUMBER</v>
          </cell>
        </row>
      </sheetData>
      <sheetData sheetId="17232">
        <row r="5">
          <cell r="A5">
            <v>1</v>
          </cell>
        </row>
      </sheetData>
      <sheetData sheetId="17233">
        <row r="1">
          <cell r="A1" t="str">
            <v>ASSET_NUMBER</v>
          </cell>
        </row>
      </sheetData>
      <sheetData sheetId="17234">
        <row r="1">
          <cell r="A1" t="str">
            <v>ASSET_NUMBER</v>
          </cell>
        </row>
      </sheetData>
      <sheetData sheetId="17235">
        <row r="1">
          <cell r="A1" t="str">
            <v>ASSET_NUMBER</v>
          </cell>
        </row>
      </sheetData>
      <sheetData sheetId="17236">
        <row r="1">
          <cell r="A1" t="str">
            <v>ASSET_NUMBER</v>
          </cell>
        </row>
      </sheetData>
      <sheetData sheetId="17237">
        <row r="1">
          <cell r="A1" t="str">
            <v>ASSET_NUMBER</v>
          </cell>
        </row>
      </sheetData>
      <sheetData sheetId="17238">
        <row r="1">
          <cell r="A1" t="str">
            <v>ASSET_NUMBER</v>
          </cell>
        </row>
      </sheetData>
      <sheetData sheetId="17239" refreshError="1"/>
      <sheetData sheetId="17240" refreshError="1"/>
      <sheetData sheetId="17241" refreshError="1"/>
      <sheetData sheetId="17242" refreshError="1"/>
      <sheetData sheetId="17243" refreshError="1"/>
      <sheetData sheetId="17244" refreshError="1"/>
      <sheetData sheetId="17245" refreshError="1"/>
      <sheetData sheetId="17246" refreshError="1"/>
      <sheetData sheetId="17247" refreshError="1"/>
      <sheetData sheetId="17248" refreshError="1"/>
      <sheetData sheetId="17249" refreshError="1"/>
      <sheetData sheetId="17250" refreshError="1"/>
      <sheetData sheetId="17251" refreshError="1"/>
      <sheetData sheetId="17252" refreshError="1"/>
      <sheetData sheetId="17253" refreshError="1"/>
      <sheetData sheetId="17254" refreshError="1"/>
      <sheetData sheetId="17255" refreshError="1"/>
      <sheetData sheetId="17256" refreshError="1"/>
      <sheetData sheetId="17257" refreshError="1"/>
      <sheetData sheetId="17258" refreshError="1"/>
      <sheetData sheetId="17259" refreshError="1"/>
      <sheetData sheetId="17260" refreshError="1"/>
      <sheetData sheetId="17261" refreshError="1"/>
      <sheetData sheetId="17262" refreshError="1"/>
      <sheetData sheetId="17263" refreshError="1"/>
      <sheetData sheetId="17264" refreshError="1"/>
      <sheetData sheetId="17265" refreshError="1"/>
      <sheetData sheetId="17266" refreshError="1"/>
      <sheetData sheetId="17267" refreshError="1"/>
      <sheetData sheetId="17268" refreshError="1"/>
      <sheetData sheetId="17269" refreshError="1"/>
      <sheetData sheetId="17270" refreshError="1"/>
      <sheetData sheetId="17271" refreshError="1"/>
      <sheetData sheetId="17272" refreshError="1"/>
      <sheetData sheetId="17273" refreshError="1"/>
      <sheetData sheetId="17274" refreshError="1"/>
      <sheetData sheetId="17275" refreshError="1"/>
      <sheetData sheetId="17276" refreshError="1"/>
      <sheetData sheetId="17277" refreshError="1"/>
      <sheetData sheetId="17278" refreshError="1"/>
      <sheetData sheetId="17279" refreshError="1"/>
      <sheetData sheetId="17280" refreshError="1"/>
      <sheetData sheetId="17281" refreshError="1"/>
      <sheetData sheetId="17282" refreshError="1"/>
      <sheetData sheetId="17283" refreshError="1"/>
      <sheetData sheetId="17284" refreshError="1"/>
      <sheetData sheetId="17285" refreshError="1"/>
      <sheetData sheetId="17286" refreshError="1"/>
      <sheetData sheetId="17287" refreshError="1"/>
      <sheetData sheetId="17288" refreshError="1"/>
      <sheetData sheetId="17289" refreshError="1"/>
      <sheetData sheetId="17290" refreshError="1"/>
      <sheetData sheetId="17291" refreshError="1"/>
      <sheetData sheetId="17292" refreshError="1"/>
      <sheetData sheetId="17293" refreshError="1"/>
      <sheetData sheetId="17294" refreshError="1"/>
      <sheetData sheetId="17295" refreshError="1"/>
      <sheetData sheetId="17296" refreshError="1"/>
      <sheetData sheetId="17297" refreshError="1"/>
      <sheetData sheetId="17298" refreshError="1"/>
      <sheetData sheetId="17299" refreshError="1"/>
      <sheetData sheetId="17300" refreshError="1"/>
      <sheetData sheetId="17301" refreshError="1"/>
      <sheetData sheetId="17302" refreshError="1"/>
      <sheetData sheetId="17303" refreshError="1"/>
      <sheetData sheetId="17304" refreshError="1"/>
      <sheetData sheetId="17305" refreshError="1"/>
      <sheetData sheetId="17306" refreshError="1"/>
      <sheetData sheetId="17307" refreshError="1"/>
      <sheetData sheetId="17308" refreshError="1"/>
      <sheetData sheetId="17309" refreshError="1"/>
      <sheetData sheetId="17310" refreshError="1"/>
      <sheetData sheetId="17311" refreshError="1"/>
      <sheetData sheetId="17312" refreshError="1"/>
      <sheetData sheetId="17313" refreshError="1"/>
      <sheetData sheetId="17314" refreshError="1"/>
      <sheetData sheetId="17315" refreshError="1"/>
      <sheetData sheetId="17316" refreshError="1"/>
      <sheetData sheetId="17317" refreshError="1"/>
      <sheetData sheetId="17318" refreshError="1"/>
      <sheetData sheetId="17319" refreshError="1"/>
      <sheetData sheetId="17320" refreshError="1"/>
      <sheetData sheetId="17321" refreshError="1"/>
      <sheetData sheetId="17322" refreshError="1"/>
      <sheetData sheetId="17323" refreshError="1"/>
      <sheetData sheetId="17324" refreshError="1"/>
      <sheetData sheetId="17325" refreshError="1"/>
      <sheetData sheetId="17326" refreshError="1"/>
      <sheetData sheetId="17327" refreshError="1"/>
      <sheetData sheetId="17328" refreshError="1"/>
      <sheetData sheetId="17329" refreshError="1"/>
      <sheetData sheetId="17330" refreshError="1"/>
      <sheetData sheetId="17331" refreshError="1"/>
      <sheetData sheetId="17332" refreshError="1"/>
      <sheetData sheetId="17333" refreshError="1"/>
      <sheetData sheetId="17334" refreshError="1"/>
      <sheetData sheetId="17335" refreshError="1"/>
      <sheetData sheetId="17336" refreshError="1"/>
      <sheetData sheetId="17337" refreshError="1"/>
      <sheetData sheetId="17338" refreshError="1"/>
      <sheetData sheetId="17339" refreshError="1"/>
      <sheetData sheetId="17340" refreshError="1"/>
      <sheetData sheetId="17341" refreshError="1"/>
      <sheetData sheetId="17342" refreshError="1"/>
      <sheetData sheetId="17343" refreshError="1"/>
      <sheetData sheetId="17344" refreshError="1"/>
      <sheetData sheetId="17345" refreshError="1"/>
      <sheetData sheetId="17346" refreshError="1"/>
      <sheetData sheetId="17347" refreshError="1"/>
      <sheetData sheetId="17348" refreshError="1"/>
      <sheetData sheetId="17349" refreshError="1"/>
      <sheetData sheetId="17350" refreshError="1"/>
      <sheetData sheetId="17351" refreshError="1"/>
      <sheetData sheetId="17352" refreshError="1"/>
      <sheetData sheetId="17353" refreshError="1"/>
      <sheetData sheetId="17354" refreshError="1"/>
      <sheetData sheetId="17355" refreshError="1"/>
      <sheetData sheetId="17356" refreshError="1"/>
      <sheetData sheetId="17357" refreshError="1"/>
      <sheetData sheetId="17358" refreshError="1"/>
      <sheetData sheetId="17359" refreshError="1"/>
      <sheetData sheetId="17360" refreshError="1"/>
      <sheetData sheetId="17361" refreshError="1"/>
      <sheetData sheetId="17362" refreshError="1"/>
      <sheetData sheetId="17363" refreshError="1"/>
      <sheetData sheetId="17364" refreshError="1"/>
      <sheetData sheetId="17365" refreshError="1"/>
      <sheetData sheetId="17366" refreshError="1"/>
      <sheetData sheetId="17367" refreshError="1"/>
      <sheetData sheetId="17368" refreshError="1"/>
      <sheetData sheetId="17369" refreshError="1"/>
      <sheetData sheetId="17370" refreshError="1"/>
      <sheetData sheetId="17371" refreshError="1"/>
      <sheetData sheetId="17372" refreshError="1"/>
      <sheetData sheetId="17373" refreshError="1"/>
      <sheetData sheetId="17374" refreshError="1"/>
      <sheetData sheetId="17375" refreshError="1"/>
      <sheetData sheetId="17376" refreshError="1"/>
      <sheetData sheetId="17377" refreshError="1"/>
      <sheetData sheetId="17378" refreshError="1"/>
      <sheetData sheetId="17379" refreshError="1"/>
      <sheetData sheetId="17380" refreshError="1"/>
      <sheetData sheetId="17381" refreshError="1"/>
      <sheetData sheetId="17382" refreshError="1"/>
      <sheetData sheetId="17383" refreshError="1"/>
      <sheetData sheetId="17384" refreshError="1"/>
      <sheetData sheetId="17385" refreshError="1"/>
      <sheetData sheetId="17386" refreshError="1"/>
      <sheetData sheetId="17387" refreshError="1"/>
      <sheetData sheetId="17388" refreshError="1"/>
      <sheetData sheetId="17389" refreshError="1"/>
      <sheetData sheetId="17390" refreshError="1"/>
      <sheetData sheetId="17391" refreshError="1"/>
      <sheetData sheetId="17392" refreshError="1"/>
      <sheetData sheetId="17393" refreshError="1"/>
      <sheetData sheetId="17394" refreshError="1"/>
      <sheetData sheetId="17395" refreshError="1"/>
      <sheetData sheetId="17396" refreshError="1"/>
      <sheetData sheetId="17397" refreshError="1"/>
      <sheetData sheetId="17398" refreshError="1"/>
      <sheetData sheetId="17399" refreshError="1"/>
      <sheetData sheetId="17400" refreshError="1"/>
      <sheetData sheetId="17401" refreshError="1"/>
      <sheetData sheetId="17402" refreshError="1"/>
      <sheetData sheetId="17403" refreshError="1"/>
      <sheetData sheetId="17404" refreshError="1"/>
      <sheetData sheetId="17405" refreshError="1"/>
      <sheetData sheetId="17406" refreshError="1"/>
      <sheetData sheetId="17407" refreshError="1"/>
      <sheetData sheetId="17408" refreshError="1"/>
      <sheetData sheetId="17409" refreshError="1"/>
      <sheetData sheetId="17410" refreshError="1"/>
      <sheetData sheetId="17411" refreshError="1"/>
      <sheetData sheetId="17412" refreshError="1"/>
      <sheetData sheetId="17413" refreshError="1"/>
      <sheetData sheetId="17414" refreshError="1"/>
      <sheetData sheetId="17415">
        <row r="1">
          <cell r="A1" t="str">
            <v>ASSET_NUMBER</v>
          </cell>
        </row>
      </sheetData>
      <sheetData sheetId="17416">
        <row r="1">
          <cell r="A1" t="str">
            <v>ASSET_NUMBER</v>
          </cell>
        </row>
      </sheetData>
      <sheetData sheetId="17417">
        <row r="1">
          <cell r="A1" t="str">
            <v>ASSET_NUMBER</v>
          </cell>
        </row>
      </sheetData>
      <sheetData sheetId="17418">
        <row r="1">
          <cell r="A1" t="str">
            <v>ASSET_NUMBER</v>
          </cell>
        </row>
      </sheetData>
      <sheetData sheetId="17419">
        <row r="1">
          <cell r="A1" t="str">
            <v>ASSET_NUMBER</v>
          </cell>
        </row>
      </sheetData>
      <sheetData sheetId="17420">
        <row r="1">
          <cell r="A1" t="str">
            <v>ASSET_NUMBER</v>
          </cell>
        </row>
      </sheetData>
      <sheetData sheetId="17421">
        <row r="1">
          <cell r="A1" t="str">
            <v>ASSET_NUMBER</v>
          </cell>
        </row>
      </sheetData>
      <sheetData sheetId="17422">
        <row r="1">
          <cell r="A1" t="str">
            <v>ASSET_NUMBER</v>
          </cell>
        </row>
      </sheetData>
      <sheetData sheetId="17423">
        <row r="1">
          <cell r="A1" t="str">
            <v>ASSET_NUMBER</v>
          </cell>
        </row>
      </sheetData>
      <sheetData sheetId="17424">
        <row r="1">
          <cell r="A1" t="str">
            <v>ASSET_NUMBER</v>
          </cell>
        </row>
      </sheetData>
      <sheetData sheetId="17425">
        <row r="1">
          <cell r="A1" t="str">
            <v>ASSET_NUMBER</v>
          </cell>
        </row>
      </sheetData>
      <sheetData sheetId="17426">
        <row r="1">
          <cell r="A1" t="str">
            <v>ASSET_NUMBER</v>
          </cell>
        </row>
      </sheetData>
      <sheetData sheetId="17427">
        <row r="1">
          <cell r="A1" t="str">
            <v>ASSET_NUMBER</v>
          </cell>
        </row>
      </sheetData>
      <sheetData sheetId="17428">
        <row r="1">
          <cell r="A1" t="str">
            <v>ASSET_NUMBER</v>
          </cell>
        </row>
      </sheetData>
      <sheetData sheetId="17429">
        <row r="1">
          <cell r="A1" t="str">
            <v>ASSET_NUMBER</v>
          </cell>
        </row>
      </sheetData>
      <sheetData sheetId="17430">
        <row r="1">
          <cell r="A1" t="str">
            <v>ASSET_NUMBER</v>
          </cell>
        </row>
      </sheetData>
      <sheetData sheetId="17431" refreshError="1"/>
      <sheetData sheetId="17432">
        <row r="1">
          <cell r="A1" t="str">
            <v>ASSET_NUMBER</v>
          </cell>
        </row>
      </sheetData>
      <sheetData sheetId="17433">
        <row r="1">
          <cell r="A1" t="str">
            <v>ASSET_NUMBER</v>
          </cell>
        </row>
      </sheetData>
      <sheetData sheetId="17434" refreshError="1"/>
      <sheetData sheetId="17435" refreshError="1"/>
      <sheetData sheetId="17436" refreshError="1"/>
      <sheetData sheetId="17437" refreshError="1"/>
      <sheetData sheetId="17438" refreshError="1"/>
      <sheetData sheetId="17439" refreshError="1"/>
      <sheetData sheetId="17440" refreshError="1"/>
      <sheetData sheetId="17441" refreshError="1"/>
      <sheetData sheetId="17442" refreshError="1"/>
      <sheetData sheetId="17443" refreshError="1"/>
      <sheetData sheetId="17444" refreshError="1"/>
      <sheetData sheetId="17445" refreshError="1"/>
      <sheetData sheetId="17446" refreshError="1"/>
      <sheetData sheetId="17447" refreshError="1"/>
      <sheetData sheetId="17448" refreshError="1"/>
      <sheetData sheetId="17449" refreshError="1"/>
      <sheetData sheetId="17450" refreshError="1"/>
      <sheetData sheetId="17451" refreshError="1"/>
      <sheetData sheetId="17452" refreshError="1"/>
      <sheetData sheetId="17453" refreshError="1"/>
      <sheetData sheetId="17454" refreshError="1"/>
      <sheetData sheetId="17455" refreshError="1"/>
      <sheetData sheetId="17456" refreshError="1"/>
      <sheetData sheetId="17457" refreshError="1"/>
      <sheetData sheetId="17458" refreshError="1"/>
      <sheetData sheetId="17459" refreshError="1"/>
      <sheetData sheetId="17460" refreshError="1"/>
      <sheetData sheetId="17461" refreshError="1"/>
      <sheetData sheetId="17462" refreshError="1"/>
      <sheetData sheetId="17463" refreshError="1"/>
      <sheetData sheetId="17464">
        <row r="1">
          <cell r="A1" t="str">
            <v>ASSET_NUMBER</v>
          </cell>
        </row>
      </sheetData>
      <sheetData sheetId="17465" refreshError="1"/>
      <sheetData sheetId="17466">
        <row r="1">
          <cell r="A1" t="str">
            <v>ASSET_NUMBER</v>
          </cell>
        </row>
      </sheetData>
      <sheetData sheetId="17467" refreshError="1"/>
      <sheetData sheetId="17468" refreshError="1"/>
      <sheetData sheetId="17469" refreshError="1"/>
      <sheetData sheetId="17470" refreshError="1"/>
      <sheetData sheetId="17471" refreshError="1"/>
      <sheetData sheetId="17472" refreshError="1"/>
      <sheetData sheetId="17473" refreshError="1"/>
      <sheetData sheetId="17474" refreshError="1"/>
      <sheetData sheetId="17475" refreshError="1"/>
      <sheetData sheetId="17476" refreshError="1"/>
      <sheetData sheetId="17477" refreshError="1"/>
      <sheetData sheetId="17478" refreshError="1"/>
      <sheetData sheetId="17479" refreshError="1"/>
      <sheetData sheetId="17480" refreshError="1"/>
      <sheetData sheetId="17481" refreshError="1"/>
      <sheetData sheetId="17482" refreshError="1"/>
      <sheetData sheetId="17483" refreshError="1"/>
      <sheetData sheetId="17484" refreshError="1"/>
      <sheetData sheetId="17485" refreshError="1"/>
      <sheetData sheetId="17486" refreshError="1"/>
      <sheetData sheetId="17487" refreshError="1"/>
      <sheetData sheetId="17488" refreshError="1"/>
      <sheetData sheetId="17489" refreshError="1"/>
      <sheetData sheetId="17490" refreshError="1"/>
      <sheetData sheetId="17491" refreshError="1"/>
      <sheetData sheetId="17492" refreshError="1"/>
      <sheetData sheetId="17493" refreshError="1"/>
      <sheetData sheetId="17494" refreshError="1"/>
      <sheetData sheetId="17495" refreshError="1"/>
      <sheetData sheetId="17496" refreshError="1"/>
      <sheetData sheetId="17497" refreshError="1"/>
      <sheetData sheetId="17498" refreshError="1"/>
      <sheetData sheetId="17499" refreshError="1"/>
      <sheetData sheetId="17500" refreshError="1"/>
      <sheetData sheetId="17501" refreshError="1"/>
      <sheetData sheetId="17502" refreshError="1"/>
      <sheetData sheetId="17503" refreshError="1"/>
      <sheetData sheetId="17504" refreshError="1"/>
      <sheetData sheetId="17505" refreshError="1"/>
      <sheetData sheetId="17506" refreshError="1"/>
      <sheetData sheetId="17507" refreshError="1"/>
      <sheetData sheetId="17508" refreshError="1"/>
      <sheetData sheetId="17509" refreshError="1"/>
      <sheetData sheetId="17510" refreshError="1"/>
      <sheetData sheetId="17511" refreshError="1"/>
      <sheetData sheetId="17512" refreshError="1"/>
      <sheetData sheetId="17513" refreshError="1"/>
      <sheetData sheetId="17514" refreshError="1"/>
      <sheetData sheetId="17515" refreshError="1"/>
      <sheetData sheetId="17516" refreshError="1"/>
      <sheetData sheetId="17517" refreshError="1"/>
      <sheetData sheetId="17518" refreshError="1"/>
      <sheetData sheetId="17519" refreshError="1"/>
      <sheetData sheetId="17520" refreshError="1"/>
      <sheetData sheetId="17521" refreshError="1"/>
      <sheetData sheetId="17522" refreshError="1"/>
      <sheetData sheetId="17523" refreshError="1"/>
      <sheetData sheetId="17524" refreshError="1"/>
      <sheetData sheetId="17525" refreshError="1"/>
      <sheetData sheetId="17526" refreshError="1"/>
      <sheetData sheetId="17527" refreshError="1"/>
      <sheetData sheetId="17528" refreshError="1"/>
      <sheetData sheetId="17529" refreshError="1"/>
      <sheetData sheetId="17530" refreshError="1"/>
      <sheetData sheetId="17531" refreshError="1"/>
      <sheetData sheetId="17532" refreshError="1"/>
      <sheetData sheetId="17533" refreshError="1"/>
      <sheetData sheetId="17534" refreshError="1"/>
      <sheetData sheetId="17535" refreshError="1"/>
      <sheetData sheetId="17536" refreshError="1"/>
      <sheetData sheetId="17537" refreshError="1"/>
      <sheetData sheetId="17538" refreshError="1"/>
      <sheetData sheetId="17539" refreshError="1"/>
      <sheetData sheetId="17540" refreshError="1"/>
      <sheetData sheetId="17541" refreshError="1"/>
      <sheetData sheetId="17542" refreshError="1"/>
      <sheetData sheetId="17543" refreshError="1"/>
      <sheetData sheetId="17544" refreshError="1"/>
      <sheetData sheetId="17545" refreshError="1"/>
      <sheetData sheetId="17546" refreshError="1"/>
      <sheetData sheetId="17547" refreshError="1"/>
      <sheetData sheetId="17548" refreshError="1"/>
      <sheetData sheetId="17549" refreshError="1"/>
      <sheetData sheetId="17550" refreshError="1"/>
      <sheetData sheetId="17551" refreshError="1"/>
      <sheetData sheetId="17552" refreshError="1"/>
      <sheetData sheetId="17553" refreshError="1"/>
      <sheetData sheetId="17554" refreshError="1"/>
      <sheetData sheetId="17555" refreshError="1"/>
      <sheetData sheetId="17556" refreshError="1"/>
      <sheetData sheetId="17557" refreshError="1"/>
      <sheetData sheetId="17558" refreshError="1"/>
      <sheetData sheetId="17559" refreshError="1"/>
      <sheetData sheetId="17560" refreshError="1"/>
      <sheetData sheetId="17561" refreshError="1"/>
      <sheetData sheetId="17562" refreshError="1"/>
      <sheetData sheetId="17563" refreshError="1"/>
      <sheetData sheetId="17564" refreshError="1"/>
      <sheetData sheetId="17565" refreshError="1"/>
      <sheetData sheetId="17566" refreshError="1"/>
      <sheetData sheetId="17567" refreshError="1"/>
      <sheetData sheetId="17568" refreshError="1"/>
      <sheetData sheetId="17569" refreshError="1"/>
      <sheetData sheetId="17570" refreshError="1"/>
      <sheetData sheetId="17571" refreshError="1"/>
      <sheetData sheetId="17572" refreshError="1"/>
      <sheetData sheetId="17573" refreshError="1"/>
      <sheetData sheetId="17574" refreshError="1"/>
      <sheetData sheetId="17575" refreshError="1"/>
      <sheetData sheetId="17576" refreshError="1"/>
      <sheetData sheetId="17577" refreshError="1"/>
      <sheetData sheetId="17578" refreshError="1"/>
      <sheetData sheetId="17579" refreshError="1"/>
      <sheetData sheetId="17580" refreshError="1"/>
      <sheetData sheetId="17581" refreshError="1"/>
      <sheetData sheetId="17582" refreshError="1"/>
      <sheetData sheetId="17583" refreshError="1"/>
      <sheetData sheetId="17584" refreshError="1"/>
      <sheetData sheetId="17585" refreshError="1"/>
      <sheetData sheetId="17586" refreshError="1"/>
      <sheetData sheetId="17587" refreshError="1"/>
      <sheetData sheetId="17588" refreshError="1"/>
      <sheetData sheetId="17589" refreshError="1"/>
      <sheetData sheetId="17590" refreshError="1"/>
      <sheetData sheetId="17591" refreshError="1"/>
      <sheetData sheetId="17592" refreshError="1"/>
      <sheetData sheetId="17593" refreshError="1"/>
      <sheetData sheetId="17594" refreshError="1"/>
      <sheetData sheetId="17595" refreshError="1"/>
      <sheetData sheetId="17596" refreshError="1"/>
      <sheetData sheetId="17597" refreshError="1"/>
      <sheetData sheetId="17598" refreshError="1"/>
      <sheetData sheetId="17599" refreshError="1"/>
      <sheetData sheetId="17600" refreshError="1"/>
      <sheetData sheetId="17601" refreshError="1"/>
      <sheetData sheetId="17602" refreshError="1"/>
      <sheetData sheetId="17603" refreshError="1"/>
      <sheetData sheetId="17604" refreshError="1"/>
      <sheetData sheetId="17605" refreshError="1"/>
      <sheetData sheetId="17606" refreshError="1"/>
      <sheetData sheetId="17607" refreshError="1"/>
      <sheetData sheetId="17608" refreshError="1"/>
      <sheetData sheetId="17609" refreshError="1"/>
      <sheetData sheetId="17610" refreshError="1"/>
      <sheetData sheetId="17611" refreshError="1"/>
      <sheetData sheetId="17612" refreshError="1"/>
      <sheetData sheetId="17613" refreshError="1"/>
      <sheetData sheetId="17614" refreshError="1"/>
      <sheetData sheetId="17615" refreshError="1"/>
      <sheetData sheetId="17616" refreshError="1"/>
      <sheetData sheetId="17617" refreshError="1"/>
      <sheetData sheetId="17618" refreshError="1"/>
      <sheetData sheetId="17619" refreshError="1"/>
      <sheetData sheetId="17620" refreshError="1"/>
      <sheetData sheetId="17621" refreshError="1"/>
      <sheetData sheetId="17622" refreshError="1"/>
      <sheetData sheetId="17623" refreshError="1"/>
      <sheetData sheetId="17624" refreshError="1"/>
      <sheetData sheetId="17625" refreshError="1"/>
      <sheetData sheetId="17626" refreshError="1"/>
      <sheetData sheetId="17627" refreshError="1"/>
      <sheetData sheetId="17628" refreshError="1"/>
      <sheetData sheetId="17629" refreshError="1"/>
      <sheetData sheetId="17630" refreshError="1"/>
      <sheetData sheetId="17631" refreshError="1"/>
      <sheetData sheetId="17632" refreshError="1"/>
      <sheetData sheetId="17633" refreshError="1"/>
      <sheetData sheetId="17634" refreshError="1"/>
      <sheetData sheetId="17635" refreshError="1"/>
      <sheetData sheetId="17636" refreshError="1"/>
      <sheetData sheetId="17637" refreshError="1"/>
      <sheetData sheetId="17638" refreshError="1"/>
      <sheetData sheetId="17639" refreshError="1"/>
      <sheetData sheetId="17640" refreshError="1"/>
      <sheetData sheetId="17641" refreshError="1"/>
      <sheetData sheetId="17642" refreshError="1"/>
      <sheetData sheetId="17643" refreshError="1"/>
      <sheetData sheetId="17644" refreshError="1"/>
      <sheetData sheetId="17645" refreshError="1"/>
      <sheetData sheetId="17646" refreshError="1"/>
      <sheetData sheetId="17647" refreshError="1"/>
      <sheetData sheetId="17648" refreshError="1"/>
      <sheetData sheetId="17649" refreshError="1"/>
      <sheetData sheetId="17650" refreshError="1"/>
      <sheetData sheetId="17651" refreshError="1"/>
      <sheetData sheetId="17652" refreshError="1"/>
      <sheetData sheetId="17653" refreshError="1"/>
      <sheetData sheetId="17654" refreshError="1"/>
      <sheetData sheetId="17655" refreshError="1"/>
      <sheetData sheetId="17656" refreshError="1"/>
      <sheetData sheetId="17657" refreshError="1"/>
      <sheetData sheetId="17658" refreshError="1"/>
      <sheetData sheetId="17659" refreshError="1"/>
      <sheetData sheetId="17660" refreshError="1"/>
      <sheetData sheetId="17661" refreshError="1"/>
      <sheetData sheetId="17662" refreshError="1"/>
      <sheetData sheetId="17663" refreshError="1"/>
      <sheetData sheetId="17664" refreshError="1"/>
      <sheetData sheetId="17665" refreshError="1"/>
      <sheetData sheetId="17666" refreshError="1"/>
      <sheetData sheetId="17667" refreshError="1"/>
      <sheetData sheetId="17668" refreshError="1"/>
      <sheetData sheetId="17669" refreshError="1"/>
      <sheetData sheetId="17670" refreshError="1"/>
      <sheetData sheetId="17671" refreshError="1"/>
      <sheetData sheetId="17672" refreshError="1"/>
      <sheetData sheetId="17673" refreshError="1"/>
      <sheetData sheetId="17674" refreshError="1"/>
      <sheetData sheetId="17675" refreshError="1"/>
      <sheetData sheetId="17676" refreshError="1"/>
      <sheetData sheetId="17677" refreshError="1"/>
      <sheetData sheetId="17678" refreshError="1"/>
      <sheetData sheetId="17679" refreshError="1"/>
      <sheetData sheetId="17680" refreshError="1"/>
      <sheetData sheetId="17681" refreshError="1"/>
      <sheetData sheetId="17682" refreshError="1"/>
      <sheetData sheetId="17683" refreshError="1"/>
      <sheetData sheetId="17684" refreshError="1"/>
      <sheetData sheetId="17685" refreshError="1"/>
      <sheetData sheetId="17686" refreshError="1"/>
      <sheetData sheetId="17687" refreshError="1"/>
      <sheetData sheetId="17688" refreshError="1"/>
      <sheetData sheetId="17689" refreshError="1"/>
      <sheetData sheetId="17690" refreshError="1"/>
      <sheetData sheetId="17691" refreshError="1"/>
      <sheetData sheetId="17692" refreshError="1"/>
      <sheetData sheetId="17693" refreshError="1"/>
      <sheetData sheetId="17694" refreshError="1"/>
      <sheetData sheetId="17695" refreshError="1"/>
      <sheetData sheetId="17696" refreshError="1"/>
      <sheetData sheetId="17697" refreshError="1"/>
      <sheetData sheetId="17698" refreshError="1"/>
      <sheetData sheetId="17699" refreshError="1"/>
      <sheetData sheetId="17700" refreshError="1"/>
      <sheetData sheetId="17701" refreshError="1"/>
      <sheetData sheetId="17702" refreshError="1"/>
      <sheetData sheetId="17703" refreshError="1"/>
      <sheetData sheetId="17704" refreshError="1"/>
      <sheetData sheetId="17705" refreshError="1"/>
      <sheetData sheetId="17706" refreshError="1"/>
      <sheetData sheetId="17707" refreshError="1"/>
      <sheetData sheetId="17708" refreshError="1"/>
      <sheetData sheetId="17709" refreshError="1"/>
      <sheetData sheetId="17710" refreshError="1"/>
      <sheetData sheetId="17711" refreshError="1"/>
      <sheetData sheetId="17712" refreshError="1"/>
      <sheetData sheetId="17713" refreshError="1"/>
      <sheetData sheetId="17714" refreshError="1"/>
      <sheetData sheetId="17715" refreshError="1"/>
      <sheetData sheetId="17716" refreshError="1"/>
      <sheetData sheetId="17717" refreshError="1"/>
      <sheetData sheetId="17718" refreshError="1"/>
      <sheetData sheetId="17719" refreshError="1"/>
      <sheetData sheetId="17720" refreshError="1"/>
      <sheetData sheetId="17721" refreshError="1"/>
      <sheetData sheetId="17722" refreshError="1"/>
      <sheetData sheetId="17723" refreshError="1"/>
      <sheetData sheetId="17724" refreshError="1"/>
      <sheetData sheetId="17725" refreshError="1"/>
      <sheetData sheetId="17726" refreshError="1"/>
      <sheetData sheetId="17727" refreshError="1"/>
      <sheetData sheetId="17728" refreshError="1"/>
      <sheetData sheetId="17729" refreshError="1"/>
      <sheetData sheetId="17730" refreshError="1"/>
      <sheetData sheetId="17731" refreshError="1"/>
      <sheetData sheetId="17732" refreshError="1"/>
      <sheetData sheetId="17733" refreshError="1"/>
      <sheetData sheetId="17734" refreshError="1"/>
      <sheetData sheetId="17735" refreshError="1"/>
      <sheetData sheetId="17736" refreshError="1"/>
      <sheetData sheetId="17737" refreshError="1"/>
      <sheetData sheetId="17738" refreshError="1"/>
      <sheetData sheetId="17739" refreshError="1"/>
      <sheetData sheetId="17740" refreshError="1"/>
      <sheetData sheetId="17741" refreshError="1"/>
      <sheetData sheetId="17742" refreshError="1"/>
      <sheetData sheetId="17743" refreshError="1"/>
      <sheetData sheetId="17744" refreshError="1"/>
      <sheetData sheetId="17745" refreshError="1"/>
      <sheetData sheetId="17746" refreshError="1"/>
      <sheetData sheetId="17747" refreshError="1"/>
      <sheetData sheetId="17748" refreshError="1"/>
      <sheetData sheetId="17749" refreshError="1"/>
      <sheetData sheetId="17750" refreshError="1"/>
      <sheetData sheetId="17751" refreshError="1"/>
      <sheetData sheetId="17752" refreshError="1"/>
      <sheetData sheetId="17753" refreshError="1"/>
      <sheetData sheetId="17754" refreshError="1"/>
      <sheetData sheetId="17755" refreshError="1"/>
      <sheetData sheetId="17756" refreshError="1"/>
      <sheetData sheetId="17757" refreshError="1"/>
      <sheetData sheetId="17758" refreshError="1"/>
      <sheetData sheetId="17759" refreshError="1"/>
      <sheetData sheetId="17760" refreshError="1"/>
      <sheetData sheetId="17761" refreshError="1"/>
      <sheetData sheetId="17762" refreshError="1"/>
      <sheetData sheetId="17763" refreshError="1"/>
      <sheetData sheetId="17764" refreshError="1"/>
      <sheetData sheetId="17765" refreshError="1"/>
      <sheetData sheetId="17766" refreshError="1"/>
      <sheetData sheetId="17767" refreshError="1"/>
      <sheetData sheetId="17768" refreshError="1"/>
      <sheetData sheetId="17769" refreshError="1"/>
      <sheetData sheetId="17770" refreshError="1"/>
      <sheetData sheetId="17771" refreshError="1"/>
      <sheetData sheetId="17772" refreshError="1"/>
      <sheetData sheetId="17773" refreshError="1"/>
      <sheetData sheetId="17774" refreshError="1"/>
      <sheetData sheetId="17775" refreshError="1"/>
      <sheetData sheetId="17776" refreshError="1"/>
      <sheetData sheetId="17777" refreshError="1"/>
      <sheetData sheetId="17778" refreshError="1"/>
      <sheetData sheetId="17779" refreshError="1"/>
      <sheetData sheetId="17780" refreshError="1"/>
      <sheetData sheetId="17781" refreshError="1"/>
      <sheetData sheetId="17782" refreshError="1"/>
      <sheetData sheetId="17783" refreshError="1"/>
      <sheetData sheetId="17784" refreshError="1"/>
      <sheetData sheetId="17785" refreshError="1"/>
      <sheetData sheetId="17786" refreshError="1"/>
      <sheetData sheetId="17787" refreshError="1"/>
      <sheetData sheetId="17788" refreshError="1"/>
      <sheetData sheetId="17789" refreshError="1"/>
      <sheetData sheetId="17790" refreshError="1"/>
      <sheetData sheetId="17791" refreshError="1"/>
      <sheetData sheetId="17792" refreshError="1"/>
      <sheetData sheetId="17793" refreshError="1"/>
      <sheetData sheetId="17794" refreshError="1"/>
      <sheetData sheetId="17795" refreshError="1"/>
      <sheetData sheetId="17796" refreshError="1"/>
      <sheetData sheetId="17797" refreshError="1"/>
      <sheetData sheetId="17798" refreshError="1"/>
      <sheetData sheetId="17799" refreshError="1"/>
      <sheetData sheetId="17800" refreshError="1"/>
      <sheetData sheetId="17801" refreshError="1"/>
      <sheetData sheetId="17802" refreshError="1"/>
      <sheetData sheetId="17803" refreshError="1"/>
      <sheetData sheetId="17804" refreshError="1"/>
      <sheetData sheetId="17805" refreshError="1"/>
      <sheetData sheetId="17806" refreshError="1"/>
      <sheetData sheetId="17807" refreshError="1"/>
      <sheetData sheetId="17808" refreshError="1"/>
      <sheetData sheetId="17809" refreshError="1"/>
      <sheetData sheetId="17810" refreshError="1"/>
      <sheetData sheetId="17811" refreshError="1"/>
      <sheetData sheetId="17812" refreshError="1"/>
      <sheetData sheetId="17813" refreshError="1"/>
      <sheetData sheetId="17814" refreshError="1"/>
      <sheetData sheetId="17815" refreshError="1"/>
      <sheetData sheetId="17816" refreshError="1"/>
      <sheetData sheetId="17817" refreshError="1"/>
      <sheetData sheetId="17818" refreshError="1"/>
      <sheetData sheetId="17819" refreshError="1"/>
      <sheetData sheetId="17820" refreshError="1"/>
      <sheetData sheetId="17821" refreshError="1"/>
      <sheetData sheetId="17822" refreshError="1"/>
      <sheetData sheetId="17823" refreshError="1"/>
      <sheetData sheetId="17824" refreshError="1"/>
      <sheetData sheetId="17825" refreshError="1"/>
      <sheetData sheetId="17826" refreshError="1"/>
      <sheetData sheetId="17827" refreshError="1"/>
      <sheetData sheetId="17828" refreshError="1"/>
      <sheetData sheetId="17829" refreshError="1"/>
      <sheetData sheetId="17830" refreshError="1"/>
      <sheetData sheetId="17831" refreshError="1"/>
      <sheetData sheetId="17832" refreshError="1"/>
      <sheetData sheetId="17833" refreshError="1"/>
      <sheetData sheetId="17834" refreshError="1"/>
      <sheetData sheetId="17835" refreshError="1"/>
      <sheetData sheetId="17836" refreshError="1"/>
      <sheetData sheetId="17837" refreshError="1"/>
      <sheetData sheetId="17838" refreshError="1"/>
      <sheetData sheetId="17839" refreshError="1"/>
      <sheetData sheetId="17840" refreshError="1"/>
      <sheetData sheetId="17841" refreshError="1"/>
      <sheetData sheetId="17842" refreshError="1"/>
      <sheetData sheetId="17843" refreshError="1"/>
      <sheetData sheetId="17844" refreshError="1"/>
      <sheetData sheetId="17845" refreshError="1"/>
      <sheetData sheetId="17846" refreshError="1"/>
      <sheetData sheetId="17847" refreshError="1"/>
      <sheetData sheetId="17848" refreshError="1"/>
      <sheetData sheetId="17849" refreshError="1"/>
      <sheetData sheetId="17850" refreshError="1"/>
      <sheetData sheetId="17851" refreshError="1"/>
      <sheetData sheetId="17852" refreshError="1"/>
      <sheetData sheetId="17853" refreshError="1"/>
      <sheetData sheetId="17854" refreshError="1"/>
      <sheetData sheetId="17855" refreshError="1"/>
      <sheetData sheetId="17856" refreshError="1"/>
      <sheetData sheetId="17857" refreshError="1"/>
      <sheetData sheetId="17858" refreshError="1"/>
      <sheetData sheetId="17859" refreshError="1"/>
      <sheetData sheetId="17860" refreshError="1"/>
      <sheetData sheetId="17861" refreshError="1"/>
      <sheetData sheetId="17862" refreshError="1"/>
      <sheetData sheetId="17863" refreshError="1"/>
      <sheetData sheetId="17864" refreshError="1"/>
      <sheetData sheetId="17865" refreshError="1"/>
      <sheetData sheetId="17866" refreshError="1"/>
      <sheetData sheetId="17867" refreshError="1"/>
      <sheetData sheetId="17868" refreshError="1"/>
      <sheetData sheetId="17869" refreshError="1"/>
      <sheetData sheetId="17870" refreshError="1"/>
      <sheetData sheetId="17871" refreshError="1"/>
      <sheetData sheetId="17872" refreshError="1"/>
      <sheetData sheetId="17873" refreshError="1"/>
      <sheetData sheetId="17874" refreshError="1"/>
      <sheetData sheetId="17875" refreshError="1"/>
      <sheetData sheetId="17876" refreshError="1"/>
      <sheetData sheetId="17877" refreshError="1"/>
      <sheetData sheetId="17878" refreshError="1"/>
      <sheetData sheetId="17879" refreshError="1"/>
      <sheetData sheetId="17880" refreshError="1"/>
      <sheetData sheetId="17881" refreshError="1"/>
      <sheetData sheetId="17882" refreshError="1"/>
      <sheetData sheetId="17883" refreshError="1"/>
      <sheetData sheetId="17884" refreshError="1"/>
      <sheetData sheetId="17885" refreshError="1"/>
      <sheetData sheetId="17886" refreshError="1"/>
      <sheetData sheetId="17887" refreshError="1"/>
      <sheetData sheetId="17888" refreshError="1"/>
      <sheetData sheetId="17889" refreshError="1"/>
      <sheetData sheetId="17890" refreshError="1"/>
      <sheetData sheetId="17891" refreshError="1"/>
      <sheetData sheetId="17892" refreshError="1"/>
      <sheetData sheetId="17893" refreshError="1"/>
      <sheetData sheetId="17894" refreshError="1"/>
      <sheetData sheetId="17895" refreshError="1"/>
      <sheetData sheetId="17896" refreshError="1"/>
      <sheetData sheetId="17897" refreshError="1"/>
      <sheetData sheetId="17898" refreshError="1"/>
      <sheetData sheetId="17899" refreshError="1"/>
      <sheetData sheetId="17900" refreshError="1"/>
      <sheetData sheetId="17901" refreshError="1"/>
      <sheetData sheetId="17902" refreshError="1"/>
      <sheetData sheetId="17903" refreshError="1"/>
      <sheetData sheetId="17904" refreshError="1"/>
      <sheetData sheetId="17905" refreshError="1"/>
      <sheetData sheetId="17906" refreshError="1"/>
      <sheetData sheetId="17907" refreshError="1"/>
      <sheetData sheetId="17908" refreshError="1"/>
      <sheetData sheetId="17909" refreshError="1"/>
      <sheetData sheetId="17910" refreshError="1"/>
      <sheetData sheetId="17911" refreshError="1"/>
      <sheetData sheetId="17912" refreshError="1"/>
      <sheetData sheetId="17913" refreshError="1"/>
      <sheetData sheetId="17914" refreshError="1"/>
      <sheetData sheetId="17915" refreshError="1"/>
      <sheetData sheetId="17916" refreshError="1"/>
      <sheetData sheetId="17917" refreshError="1"/>
      <sheetData sheetId="17918" refreshError="1"/>
      <sheetData sheetId="17919" refreshError="1"/>
      <sheetData sheetId="17920" refreshError="1"/>
      <sheetData sheetId="17921" refreshError="1"/>
      <sheetData sheetId="17922" refreshError="1"/>
      <sheetData sheetId="17923" refreshError="1"/>
      <sheetData sheetId="17924" refreshError="1"/>
      <sheetData sheetId="17925" refreshError="1"/>
      <sheetData sheetId="17926" refreshError="1"/>
      <sheetData sheetId="17927" refreshError="1"/>
      <sheetData sheetId="17928" refreshError="1"/>
      <sheetData sheetId="17929" refreshError="1"/>
      <sheetData sheetId="17930" refreshError="1"/>
      <sheetData sheetId="17931" refreshError="1"/>
      <sheetData sheetId="17932" refreshError="1"/>
      <sheetData sheetId="17933" refreshError="1"/>
      <sheetData sheetId="17934" refreshError="1"/>
      <sheetData sheetId="17935" refreshError="1"/>
      <sheetData sheetId="17936" refreshError="1"/>
      <sheetData sheetId="17937" refreshError="1"/>
      <sheetData sheetId="17938" refreshError="1"/>
      <sheetData sheetId="17939" refreshError="1"/>
      <sheetData sheetId="17940" refreshError="1"/>
      <sheetData sheetId="17941" refreshError="1"/>
      <sheetData sheetId="17942" refreshError="1"/>
      <sheetData sheetId="17943" refreshError="1"/>
      <sheetData sheetId="17944" refreshError="1"/>
      <sheetData sheetId="17945" refreshError="1"/>
      <sheetData sheetId="17946" refreshError="1"/>
      <sheetData sheetId="17947" refreshError="1"/>
      <sheetData sheetId="17948" refreshError="1"/>
      <sheetData sheetId="17949" refreshError="1"/>
      <sheetData sheetId="17950" refreshError="1"/>
      <sheetData sheetId="17951" refreshError="1"/>
      <sheetData sheetId="17952" refreshError="1"/>
      <sheetData sheetId="17953" refreshError="1"/>
      <sheetData sheetId="17954" refreshError="1"/>
      <sheetData sheetId="17955" refreshError="1"/>
      <sheetData sheetId="17956" refreshError="1"/>
      <sheetData sheetId="17957" refreshError="1"/>
      <sheetData sheetId="17958" refreshError="1"/>
      <sheetData sheetId="17959" refreshError="1"/>
      <sheetData sheetId="17960" refreshError="1"/>
      <sheetData sheetId="17961" refreshError="1"/>
      <sheetData sheetId="17962" refreshError="1"/>
      <sheetData sheetId="17963" refreshError="1"/>
      <sheetData sheetId="17964" refreshError="1"/>
      <sheetData sheetId="17965" refreshError="1"/>
      <sheetData sheetId="17966" refreshError="1"/>
      <sheetData sheetId="17967" refreshError="1"/>
      <sheetData sheetId="17968" refreshError="1"/>
      <sheetData sheetId="17969" refreshError="1"/>
      <sheetData sheetId="17970" refreshError="1"/>
      <sheetData sheetId="17971" refreshError="1"/>
      <sheetData sheetId="17972" refreshError="1"/>
      <sheetData sheetId="17973" refreshError="1"/>
      <sheetData sheetId="17974" refreshError="1"/>
      <sheetData sheetId="17975" refreshError="1"/>
      <sheetData sheetId="17976" refreshError="1"/>
      <sheetData sheetId="17977" refreshError="1"/>
      <sheetData sheetId="17978" refreshError="1"/>
      <sheetData sheetId="17979" refreshError="1"/>
      <sheetData sheetId="17980" refreshError="1"/>
      <sheetData sheetId="17981" refreshError="1"/>
      <sheetData sheetId="17982" refreshError="1"/>
      <sheetData sheetId="17983" refreshError="1"/>
      <sheetData sheetId="17984" refreshError="1"/>
      <sheetData sheetId="17985" refreshError="1"/>
      <sheetData sheetId="17986" refreshError="1"/>
      <sheetData sheetId="17987" refreshError="1"/>
      <sheetData sheetId="17988" refreshError="1"/>
      <sheetData sheetId="17989" refreshError="1"/>
      <sheetData sheetId="17990" refreshError="1"/>
      <sheetData sheetId="17991" refreshError="1"/>
      <sheetData sheetId="17992" refreshError="1"/>
      <sheetData sheetId="17993" refreshError="1"/>
      <sheetData sheetId="17994" refreshError="1"/>
      <sheetData sheetId="17995" refreshError="1"/>
      <sheetData sheetId="17996" refreshError="1"/>
      <sheetData sheetId="17997" refreshError="1"/>
      <sheetData sheetId="17998" refreshError="1"/>
      <sheetData sheetId="17999" refreshError="1"/>
      <sheetData sheetId="18000" refreshError="1"/>
      <sheetData sheetId="18001" refreshError="1"/>
      <sheetData sheetId="18002" refreshError="1"/>
      <sheetData sheetId="18003" refreshError="1"/>
      <sheetData sheetId="18004" refreshError="1"/>
      <sheetData sheetId="18005" refreshError="1"/>
      <sheetData sheetId="18006" refreshError="1"/>
      <sheetData sheetId="18007" refreshError="1"/>
      <sheetData sheetId="18008" refreshError="1"/>
      <sheetData sheetId="18009" refreshError="1"/>
      <sheetData sheetId="18010" refreshError="1"/>
      <sheetData sheetId="18011" refreshError="1"/>
      <sheetData sheetId="18012" refreshError="1"/>
      <sheetData sheetId="18013" refreshError="1"/>
      <sheetData sheetId="18014" refreshError="1"/>
      <sheetData sheetId="18015" refreshError="1"/>
      <sheetData sheetId="18016" refreshError="1"/>
      <sheetData sheetId="18017" refreshError="1"/>
      <sheetData sheetId="18018" refreshError="1"/>
      <sheetData sheetId="18019" refreshError="1"/>
      <sheetData sheetId="18020" refreshError="1"/>
      <sheetData sheetId="18021" refreshError="1"/>
      <sheetData sheetId="18022" refreshError="1"/>
      <sheetData sheetId="18023" refreshError="1"/>
      <sheetData sheetId="18024" refreshError="1"/>
      <sheetData sheetId="18025" refreshError="1"/>
      <sheetData sheetId="18026" refreshError="1"/>
      <sheetData sheetId="18027" refreshError="1"/>
      <sheetData sheetId="18028" refreshError="1"/>
      <sheetData sheetId="18029" refreshError="1"/>
      <sheetData sheetId="18030" refreshError="1"/>
      <sheetData sheetId="18031" refreshError="1"/>
      <sheetData sheetId="18032" refreshError="1"/>
      <sheetData sheetId="18033" refreshError="1"/>
      <sheetData sheetId="18034" refreshError="1"/>
      <sheetData sheetId="18035" refreshError="1"/>
      <sheetData sheetId="18036" refreshError="1"/>
      <sheetData sheetId="18037" refreshError="1"/>
      <sheetData sheetId="18038" refreshError="1"/>
      <sheetData sheetId="18039" refreshError="1"/>
      <sheetData sheetId="18040" refreshError="1"/>
      <sheetData sheetId="18041" refreshError="1"/>
      <sheetData sheetId="18042" refreshError="1"/>
      <sheetData sheetId="18043" refreshError="1"/>
      <sheetData sheetId="18044" refreshError="1"/>
      <sheetData sheetId="18045" refreshError="1"/>
      <sheetData sheetId="18046" refreshError="1"/>
      <sheetData sheetId="18047" refreshError="1"/>
      <sheetData sheetId="18048" refreshError="1"/>
      <sheetData sheetId="18049" refreshError="1"/>
      <sheetData sheetId="18050" refreshError="1"/>
      <sheetData sheetId="18051" refreshError="1"/>
      <sheetData sheetId="18052" refreshError="1"/>
      <sheetData sheetId="18053" refreshError="1"/>
      <sheetData sheetId="18054" refreshError="1"/>
      <sheetData sheetId="18055" refreshError="1"/>
      <sheetData sheetId="18056" refreshError="1"/>
      <sheetData sheetId="18057" refreshError="1"/>
      <sheetData sheetId="18058" refreshError="1"/>
      <sheetData sheetId="18059" refreshError="1"/>
      <sheetData sheetId="18060" refreshError="1"/>
      <sheetData sheetId="18061" refreshError="1"/>
      <sheetData sheetId="18062" refreshError="1"/>
      <sheetData sheetId="18063" refreshError="1"/>
      <sheetData sheetId="18064" refreshError="1"/>
      <sheetData sheetId="18065" refreshError="1"/>
      <sheetData sheetId="18066" refreshError="1"/>
      <sheetData sheetId="18067" refreshError="1"/>
      <sheetData sheetId="18068" refreshError="1"/>
      <sheetData sheetId="18069" refreshError="1"/>
      <sheetData sheetId="18070" refreshError="1"/>
      <sheetData sheetId="18071" refreshError="1"/>
      <sheetData sheetId="18072" refreshError="1"/>
      <sheetData sheetId="18073" refreshError="1"/>
      <sheetData sheetId="18074" refreshError="1"/>
      <sheetData sheetId="18075" refreshError="1"/>
      <sheetData sheetId="18076" refreshError="1"/>
      <sheetData sheetId="18077" refreshError="1"/>
      <sheetData sheetId="18078" refreshError="1"/>
      <sheetData sheetId="18079" refreshError="1"/>
      <sheetData sheetId="18080" refreshError="1"/>
      <sheetData sheetId="18081" refreshError="1"/>
      <sheetData sheetId="18082" refreshError="1"/>
      <sheetData sheetId="18083" refreshError="1"/>
      <sheetData sheetId="18084" refreshError="1"/>
      <sheetData sheetId="18085" refreshError="1"/>
      <sheetData sheetId="18086" refreshError="1"/>
      <sheetData sheetId="18087" refreshError="1"/>
      <sheetData sheetId="18088" refreshError="1"/>
      <sheetData sheetId="18089" refreshError="1"/>
      <sheetData sheetId="18090" refreshError="1"/>
      <sheetData sheetId="18091" refreshError="1"/>
      <sheetData sheetId="18092" refreshError="1"/>
      <sheetData sheetId="18093" refreshError="1"/>
      <sheetData sheetId="18094" refreshError="1"/>
      <sheetData sheetId="18095" refreshError="1"/>
      <sheetData sheetId="18096" refreshError="1"/>
      <sheetData sheetId="18097" refreshError="1"/>
      <sheetData sheetId="18098" refreshError="1"/>
      <sheetData sheetId="18099" refreshError="1"/>
      <sheetData sheetId="18100" refreshError="1"/>
      <sheetData sheetId="18101" refreshError="1"/>
      <sheetData sheetId="18102" refreshError="1"/>
      <sheetData sheetId="18103" refreshError="1"/>
      <sheetData sheetId="18104" refreshError="1"/>
      <sheetData sheetId="18105" refreshError="1"/>
      <sheetData sheetId="18106" refreshError="1"/>
      <sheetData sheetId="18107" refreshError="1"/>
      <sheetData sheetId="18108" refreshError="1"/>
      <sheetData sheetId="18109" refreshError="1"/>
      <sheetData sheetId="18110" refreshError="1"/>
      <sheetData sheetId="18111" refreshError="1"/>
      <sheetData sheetId="18112" refreshError="1"/>
      <sheetData sheetId="18113" refreshError="1"/>
      <sheetData sheetId="18114" refreshError="1"/>
      <sheetData sheetId="18115" refreshError="1"/>
      <sheetData sheetId="18116" refreshError="1"/>
      <sheetData sheetId="18117" refreshError="1"/>
      <sheetData sheetId="18118" refreshError="1"/>
      <sheetData sheetId="18119" refreshError="1"/>
      <sheetData sheetId="18120" refreshError="1"/>
      <sheetData sheetId="18121" refreshError="1"/>
      <sheetData sheetId="18122" refreshError="1"/>
      <sheetData sheetId="18123" refreshError="1"/>
      <sheetData sheetId="18124" refreshError="1"/>
      <sheetData sheetId="18125" refreshError="1"/>
      <sheetData sheetId="18126" refreshError="1"/>
      <sheetData sheetId="18127" refreshError="1"/>
      <sheetData sheetId="18128" refreshError="1"/>
      <sheetData sheetId="18129" refreshError="1"/>
      <sheetData sheetId="18130" refreshError="1"/>
      <sheetData sheetId="18131" refreshError="1"/>
      <sheetData sheetId="18132" refreshError="1"/>
      <sheetData sheetId="18133" refreshError="1"/>
      <sheetData sheetId="18134" refreshError="1"/>
      <sheetData sheetId="18135" refreshError="1"/>
      <sheetData sheetId="18136" refreshError="1"/>
      <sheetData sheetId="18137" refreshError="1"/>
      <sheetData sheetId="18138" refreshError="1"/>
      <sheetData sheetId="18139" refreshError="1"/>
      <sheetData sheetId="18140" refreshError="1"/>
      <sheetData sheetId="18141" refreshError="1"/>
      <sheetData sheetId="18142" refreshError="1"/>
      <sheetData sheetId="18143" refreshError="1"/>
      <sheetData sheetId="18144" refreshError="1"/>
      <sheetData sheetId="18145" refreshError="1"/>
      <sheetData sheetId="18146" refreshError="1"/>
      <sheetData sheetId="18147" refreshError="1"/>
      <sheetData sheetId="18148" refreshError="1"/>
      <sheetData sheetId="18149" refreshError="1"/>
      <sheetData sheetId="18150" refreshError="1"/>
      <sheetData sheetId="18151" refreshError="1"/>
      <sheetData sheetId="18152" refreshError="1"/>
      <sheetData sheetId="18153" refreshError="1"/>
      <sheetData sheetId="18154" refreshError="1"/>
      <sheetData sheetId="18155" refreshError="1"/>
      <sheetData sheetId="18156" refreshError="1"/>
      <sheetData sheetId="18157" refreshError="1"/>
      <sheetData sheetId="18158" refreshError="1"/>
      <sheetData sheetId="18159" refreshError="1"/>
      <sheetData sheetId="18160" refreshError="1"/>
      <sheetData sheetId="18161" refreshError="1"/>
      <sheetData sheetId="18162" refreshError="1"/>
      <sheetData sheetId="18163" refreshError="1"/>
      <sheetData sheetId="18164" refreshError="1"/>
      <sheetData sheetId="18165" refreshError="1"/>
      <sheetData sheetId="18166" refreshError="1"/>
      <sheetData sheetId="18167" refreshError="1"/>
      <sheetData sheetId="18168" refreshError="1"/>
      <sheetData sheetId="18169" refreshError="1"/>
      <sheetData sheetId="18170" refreshError="1"/>
      <sheetData sheetId="18171" refreshError="1"/>
      <sheetData sheetId="18172" refreshError="1"/>
      <sheetData sheetId="18173" refreshError="1"/>
      <sheetData sheetId="18174" refreshError="1"/>
      <sheetData sheetId="18175" refreshError="1"/>
      <sheetData sheetId="18176" refreshError="1"/>
      <sheetData sheetId="18177" refreshError="1"/>
      <sheetData sheetId="18178" refreshError="1"/>
      <sheetData sheetId="18179" refreshError="1"/>
      <sheetData sheetId="18180" refreshError="1"/>
      <sheetData sheetId="18181" refreshError="1"/>
      <sheetData sheetId="18182" refreshError="1"/>
      <sheetData sheetId="18183" refreshError="1"/>
      <sheetData sheetId="18184" refreshError="1"/>
      <sheetData sheetId="18185" refreshError="1"/>
      <sheetData sheetId="18186" refreshError="1"/>
      <sheetData sheetId="18187" refreshError="1"/>
      <sheetData sheetId="18188" refreshError="1"/>
      <sheetData sheetId="18189" refreshError="1"/>
      <sheetData sheetId="18190" refreshError="1"/>
      <sheetData sheetId="18191" refreshError="1"/>
      <sheetData sheetId="18192" refreshError="1"/>
      <sheetData sheetId="18193" refreshError="1"/>
      <sheetData sheetId="18194" refreshError="1"/>
      <sheetData sheetId="18195" refreshError="1"/>
      <sheetData sheetId="18196" refreshError="1"/>
      <sheetData sheetId="18197" refreshError="1"/>
      <sheetData sheetId="18198" refreshError="1"/>
      <sheetData sheetId="18199" refreshError="1"/>
      <sheetData sheetId="18200" refreshError="1"/>
      <sheetData sheetId="18201" refreshError="1"/>
      <sheetData sheetId="18202" refreshError="1"/>
      <sheetData sheetId="18203" refreshError="1"/>
      <sheetData sheetId="18204" refreshError="1"/>
      <sheetData sheetId="18205" refreshError="1"/>
      <sheetData sheetId="18206" refreshError="1"/>
      <sheetData sheetId="18207" refreshError="1"/>
      <sheetData sheetId="18208" refreshError="1"/>
      <sheetData sheetId="18209" refreshError="1"/>
      <sheetData sheetId="18210" refreshError="1"/>
      <sheetData sheetId="18211" refreshError="1"/>
      <sheetData sheetId="18212" refreshError="1"/>
      <sheetData sheetId="18213" refreshError="1"/>
      <sheetData sheetId="18214" refreshError="1"/>
      <sheetData sheetId="18215" refreshError="1"/>
      <sheetData sheetId="18216" refreshError="1"/>
      <sheetData sheetId="18217" refreshError="1"/>
      <sheetData sheetId="18218" refreshError="1"/>
      <sheetData sheetId="18219" refreshError="1"/>
      <sheetData sheetId="18220" refreshError="1"/>
      <sheetData sheetId="18221" refreshError="1"/>
      <sheetData sheetId="18222" refreshError="1"/>
      <sheetData sheetId="18223" refreshError="1"/>
      <sheetData sheetId="18224" refreshError="1"/>
      <sheetData sheetId="18225" refreshError="1"/>
      <sheetData sheetId="18226" refreshError="1"/>
      <sheetData sheetId="18227" refreshError="1"/>
      <sheetData sheetId="18228" refreshError="1"/>
      <sheetData sheetId="18229" refreshError="1"/>
      <sheetData sheetId="18230" refreshError="1"/>
      <sheetData sheetId="18231" refreshError="1"/>
      <sheetData sheetId="18232" refreshError="1"/>
      <sheetData sheetId="18233" refreshError="1"/>
      <sheetData sheetId="18234" refreshError="1"/>
      <sheetData sheetId="18235" refreshError="1"/>
      <sheetData sheetId="18236" refreshError="1"/>
      <sheetData sheetId="18237" refreshError="1"/>
      <sheetData sheetId="18238" refreshError="1"/>
      <sheetData sheetId="18239" refreshError="1"/>
      <sheetData sheetId="18240" refreshError="1"/>
      <sheetData sheetId="18241" refreshError="1"/>
      <sheetData sheetId="18242" refreshError="1"/>
      <sheetData sheetId="18243" refreshError="1"/>
      <sheetData sheetId="18244" refreshError="1"/>
      <sheetData sheetId="18245" refreshError="1"/>
      <sheetData sheetId="18246" refreshError="1"/>
      <sheetData sheetId="18247" refreshError="1"/>
      <sheetData sheetId="18248" refreshError="1"/>
      <sheetData sheetId="18249" refreshError="1"/>
      <sheetData sheetId="18250" refreshError="1"/>
      <sheetData sheetId="18251" refreshError="1"/>
      <sheetData sheetId="18252" refreshError="1"/>
      <sheetData sheetId="18253" refreshError="1"/>
      <sheetData sheetId="18254" refreshError="1"/>
      <sheetData sheetId="18255" refreshError="1"/>
      <sheetData sheetId="18256" refreshError="1"/>
      <sheetData sheetId="18257" refreshError="1"/>
      <sheetData sheetId="18258" refreshError="1"/>
      <sheetData sheetId="18259" refreshError="1"/>
      <sheetData sheetId="18260" refreshError="1"/>
      <sheetData sheetId="18261" refreshError="1"/>
      <sheetData sheetId="18262" refreshError="1"/>
      <sheetData sheetId="18263" refreshError="1"/>
      <sheetData sheetId="18264" refreshError="1"/>
      <sheetData sheetId="18265" refreshError="1"/>
      <sheetData sheetId="18266" refreshError="1"/>
      <sheetData sheetId="18267" refreshError="1"/>
      <sheetData sheetId="18268" refreshError="1"/>
      <sheetData sheetId="18269" refreshError="1"/>
      <sheetData sheetId="18270" refreshError="1"/>
      <sheetData sheetId="18271" refreshError="1"/>
      <sheetData sheetId="18272" refreshError="1"/>
      <sheetData sheetId="18273" refreshError="1"/>
      <sheetData sheetId="18274" refreshError="1"/>
      <sheetData sheetId="18275" refreshError="1"/>
      <sheetData sheetId="18276" refreshError="1"/>
      <sheetData sheetId="18277" refreshError="1"/>
      <sheetData sheetId="18278" refreshError="1"/>
      <sheetData sheetId="18279" refreshError="1"/>
      <sheetData sheetId="18280" refreshError="1"/>
      <sheetData sheetId="18281" refreshError="1"/>
      <sheetData sheetId="18282" refreshError="1"/>
      <sheetData sheetId="18283" refreshError="1"/>
      <sheetData sheetId="18284" refreshError="1"/>
      <sheetData sheetId="18285" refreshError="1"/>
      <sheetData sheetId="18286" refreshError="1"/>
      <sheetData sheetId="18287" refreshError="1"/>
      <sheetData sheetId="18288" refreshError="1"/>
      <sheetData sheetId="18289" refreshError="1"/>
      <sheetData sheetId="18290" refreshError="1"/>
      <sheetData sheetId="18291" refreshError="1"/>
      <sheetData sheetId="18292" refreshError="1"/>
      <sheetData sheetId="18293" refreshError="1"/>
      <sheetData sheetId="18294" refreshError="1"/>
      <sheetData sheetId="18295" refreshError="1"/>
      <sheetData sheetId="18296" refreshError="1"/>
      <sheetData sheetId="18297" refreshError="1"/>
      <sheetData sheetId="18298" refreshError="1"/>
      <sheetData sheetId="18299" refreshError="1"/>
      <sheetData sheetId="18300" refreshError="1"/>
      <sheetData sheetId="18301" refreshError="1"/>
      <sheetData sheetId="18302" refreshError="1"/>
      <sheetData sheetId="18303" refreshError="1"/>
      <sheetData sheetId="18304" refreshError="1"/>
      <sheetData sheetId="18305" refreshError="1"/>
      <sheetData sheetId="18306" refreshError="1"/>
      <sheetData sheetId="18307" refreshError="1"/>
      <sheetData sheetId="18308" refreshError="1"/>
      <sheetData sheetId="18309" refreshError="1"/>
      <sheetData sheetId="18310" refreshError="1"/>
      <sheetData sheetId="18311" refreshError="1"/>
      <sheetData sheetId="18312" refreshError="1"/>
      <sheetData sheetId="18313" refreshError="1"/>
      <sheetData sheetId="18314" refreshError="1"/>
      <sheetData sheetId="18315" refreshError="1"/>
      <sheetData sheetId="18316" refreshError="1"/>
      <sheetData sheetId="18317" refreshError="1"/>
      <sheetData sheetId="18318" refreshError="1"/>
      <sheetData sheetId="18319" refreshError="1"/>
      <sheetData sheetId="18320" refreshError="1"/>
      <sheetData sheetId="18321" refreshError="1"/>
      <sheetData sheetId="18322" refreshError="1"/>
      <sheetData sheetId="18323" refreshError="1"/>
      <sheetData sheetId="18324" refreshError="1"/>
      <sheetData sheetId="18325" refreshError="1"/>
      <sheetData sheetId="18326" refreshError="1"/>
      <sheetData sheetId="18327" refreshError="1"/>
      <sheetData sheetId="18328" refreshError="1"/>
      <sheetData sheetId="18329" refreshError="1"/>
      <sheetData sheetId="18330" refreshError="1"/>
      <sheetData sheetId="18331" refreshError="1"/>
      <sheetData sheetId="18332" refreshError="1"/>
      <sheetData sheetId="18333" refreshError="1"/>
      <sheetData sheetId="18334" refreshError="1"/>
      <sheetData sheetId="18335" refreshError="1"/>
      <sheetData sheetId="18336" refreshError="1"/>
      <sheetData sheetId="18337" refreshError="1"/>
      <sheetData sheetId="18338" refreshError="1"/>
      <sheetData sheetId="18339" refreshError="1"/>
      <sheetData sheetId="18340" refreshError="1"/>
      <sheetData sheetId="18341" refreshError="1"/>
      <sheetData sheetId="18342" refreshError="1"/>
      <sheetData sheetId="18343" refreshError="1"/>
      <sheetData sheetId="18344" refreshError="1"/>
      <sheetData sheetId="18345" refreshError="1"/>
      <sheetData sheetId="18346" refreshError="1"/>
      <sheetData sheetId="18347" refreshError="1"/>
      <sheetData sheetId="18348" refreshError="1"/>
      <sheetData sheetId="18349" refreshError="1"/>
      <sheetData sheetId="18350" refreshError="1"/>
      <sheetData sheetId="18351" refreshError="1"/>
      <sheetData sheetId="18352" refreshError="1"/>
      <sheetData sheetId="18353" refreshError="1"/>
      <sheetData sheetId="18354" refreshError="1"/>
      <sheetData sheetId="18355" refreshError="1"/>
      <sheetData sheetId="18356" refreshError="1"/>
      <sheetData sheetId="18357" refreshError="1"/>
      <sheetData sheetId="18358" refreshError="1"/>
      <sheetData sheetId="18359" refreshError="1"/>
      <sheetData sheetId="18360" refreshError="1"/>
      <sheetData sheetId="18361" refreshError="1"/>
      <sheetData sheetId="18362" refreshError="1"/>
      <sheetData sheetId="18363" refreshError="1"/>
      <sheetData sheetId="18364" refreshError="1"/>
      <sheetData sheetId="18365" refreshError="1"/>
      <sheetData sheetId="18366" refreshError="1"/>
      <sheetData sheetId="18367" refreshError="1"/>
      <sheetData sheetId="18368" refreshError="1"/>
      <sheetData sheetId="18369" refreshError="1"/>
      <sheetData sheetId="18370" refreshError="1"/>
      <sheetData sheetId="18371" refreshError="1"/>
      <sheetData sheetId="18372" refreshError="1"/>
      <sheetData sheetId="18373" refreshError="1"/>
      <sheetData sheetId="18374" refreshError="1"/>
      <sheetData sheetId="18375" refreshError="1"/>
      <sheetData sheetId="18376" refreshError="1"/>
      <sheetData sheetId="18377" refreshError="1"/>
      <sheetData sheetId="18378" refreshError="1"/>
      <sheetData sheetId="18379" refreshError="1"/>
      <sheetData sheetId="18380" refreshError="1"/>
      <sheetData sheetId="18381" refreshError="1"/>
      <sheetData sheetId="18382" refreshError="1"/>
      <sheetData sheetId="18383" refreshError="1"/>
      <sheetData sheetId="18384" refreshError="1"/>
      <sheetData sheetId="18385" refreshError="1"/>
      <sheetData sheetId="18386" refreshError="1"/>
      <sheetData sheetId="18387" refreshError="1"/>
      <sheetData sheetId="18388" refreshError="1"/>
      <sheetData sheetId="18389" refreshError="1"/>
      <sheetData sheetId="18390" refreshError="1"/>
      <sheetData sheetId="18391" refreshError="1"/>
      <sheetData sheetId="18392" refreshError="1"/>
      <sheetData sheetId="18393" refreshError="1"/>
      <sheetData sheetId="18394" refreshError="1"/>
      <sheetData sheetId="18395" refreshError="1"/>
      <sheetData sheetId="18396" refreshError="1"/>
      <sheetData sheetId="18397" refreshError="1"/>
      <sheetData sheetId="18398" refreshError="1"/>
      <sheetData sheetId="18399" refreshError="1"/>
      <sheetData sheetId="18400" refreshError="1"/>
      <sheetData sheetId="18401" refreshError="1"/>
      <sheetData sheetId="18402" refreshError="1"/>
      <sheetData sheetId="18403" refreshError="1"/>
      <sheetData sheetId="18404" refreshError="1"/>
      <sheetData sheetId="18405" refreshError="1"/>
      <sheetData sheetId="18406" refreshError="1"/>
      <sheetData sheetId="18407" refreshError="1"/>
      <sheetData sheetId="18408" refreshError="1"/>
      <sheetData sheetId="18409" refreshError="1"/>
      <sheetData sheetId="18410" refreshError="1"/>
      <sheetData sheetId="18411" refreshError="1"/>
      <sheetData sheetId="18412" refreshError="1"/>
      <sheetData sheetId="18413" refreshError="1"/>
      <sheetData sheetId="18414" refreshError="1"/>
      <sheetData sheetId="18415" refreshError="1"/>
      <sheetData sheetId="18416" refreshError="1"/>
      <sheetData sheetId="18417" refreshError="1"/>
      <sheetData sheetId="18418" refreshError="1"/>
      <sheetData sheetId="18419" refreshError="1"/>
      <sheetData sheetId="18420" refreshError="1"/>
      <sheetData sheetId="18421" refreshError="1"/>
      <sheetData sheetId="18422" refreshError="1"/>
      <sheetData sheetId="18423" refreshError="1"/>
      <sheetData sheetId="18424" refreshError="1"/>
      <sheetData sheetId="18425" refreshError="1"/>
      <sheetData sheetId="18426" refreshError="1"/>
      <sheetData sheetId="18427" refreshError="1"/>
      <sheetData sheetId="18428" refreshError="1"/>
      <sheetData sheetId="18429" refreshError="1"/>
      <sheetData sheetId="18430" refreshError="1"/>
      <sheetData sheetId="18431" refreshError="1"/>
      <sheetData sheetId="18432" refreshError="1"/>
      <sheetData sheetId="18433" refreshError="1"/>
      <sheetData sheetId="18434" refreshError="1"/>
      <sheetData sheetId="18435" refreshError="1"/>
      <sheetData sheetId="18436" refreshError="1"/>
      <sheetData sheetId="18437" refreshError="1"/>
      <sheetData sheetId="18438" refreshError="1"/>
      <sheetData sheetId="18439" refreshError="1"/>
      <sheetData sheetId="18440" refreshError="1"/>
      <sheetData sheetId="18441" refreshError="1"/>
      <sheetData sheetId="18442" refreshError="1"/>
      <sheetData sheetId="18443" refreshError="1"/>
      <sheetData sheetId="18444" refreshError="1"/>
      <sheetData sheetId="18445" refreshError="1"/>
      <sheetData sheetId="18446" refreshError="1"/>
      <sheetData sheetId="18447" refreshError="1"/>
      <sheetData sheetId="18448" refreshError="1"/>
      <sheetData sheetId="18449" refreshError="1"/>
      <sheetData sheetId="18450" refreshError="1"/>
      <sheetData sheetId="18451" refreshError="1"/>
      <sheetData sheetId="18452" refreshError="1"/>
      <sheetData sheetId="18453" refreshError="1"/>
      <sheetData sheetId="18454" refreshError="1"/>
      <sheetData sheetId="18455" refreshError="1"/>
      <sheetData sheetId="18456" refreshError="1"/>
      <sheetData sheetId="18457" refreshError="1"/>
      <sheetData sheetId="18458" refreshError="1"/>
      <sheetData sheetId="18459" refreshError="1"/>
      <sheetData sheetId="18460" refreshError="1"/>
      <sheetData sheetId="18461" refreshError="1"/>
      <sheetData sheetId="18462" refreshError="1"/>
      <sheetData sheetId="18463" refreshError="1"/>
      <sheetData sheetId="18464" refreshError="1"/>
      <sheetData sheetId="18465" refreshError="1"/>
      <sheetData sheetId="18466" refreshError="1"/>
      <sheetData sheetId="18467" refreshError="1"/>
      <sheetData sheetId="18468" refreshError="1"/>
      <sheetData sheetId="18469" refreshError="1"/>
      <sheetData sheetId="18470" refreshError="1"/>
      <sheetData sheetId="18471" refreshError="1"/>
      <sheetData sheetId="18472" refreshError="1"/>
      <sheetData sheetId="18473" refreshError="1"/>
      <sheetData sheetId="18474" refreshError="1"/>
      <sheetData sheetId="18475" refreshError="1"/>
      <sheetData sheetId="18476" refreshError="1"/>
      <sheetData sheetId="18477" refreshError="1"/>
      <sheetData sheetId="18478" refreshError="1"/>
      <sheetData sheetId="18479" refreshError="1"/>
      <sheetData sheetId="18480" refreshError="1"/>
      <sheetData sheetId="18481" refreshError="1"/>
      <sheetData sheetId="18482" refreshError="1"/>
      <sheetData sheetId="18483" refreshError="1"/>
      <sheetData sheetId="18484" refreshError="1"/>
      <sheetData sheetId="18485" refreshError="1"/>
      <sheetData sheetId="18486" refreshError="1"/>
      <sheetData sheetId="18487" refreshError="1"/>
      <sheetData sheetId="18488" refreshError="1"/>
      <sheetData sheetId="18489" refreshError="1"/>
      <sheetData sheetId="18490" refreshError="1"/>
      <sheetData sheetId="18491" refreshError="1"/>
      <sheetData sheetId="18492" refreshError="1"/>
      <sheetData sheetId="18493" refreshError="1"/>
      <sheetData sheetId="18494" refreshError="1"/>
      <sheetData sheetId="18495" refreshError="1"/>
      <sheetData sheetId="18496" refreshError="1"/>
      <sheetData sheetId="18497" refreshError="1"/>
      <sheetData sheetId="18498" refreshError="1"/>
      <sheetData sheetId="18499" refreshError="1"/>
      <sheetData sheetId="18500" refreshError="1"/>
      <sheetData sheetId="18501" refreshError="1"/>
      <sheetData sheetId="18502" refreshError="1"/>
      <sheetData sheetId="18503" refreshError="1"/>
      <sheetData sheetId="18504" refreshError="1"/>
      <sheetData sheetId="18505" refreshError="1"/>
      <sheetData sheetId="18506" refreshError="1"/>
      <sheetData sheetId="18507" refreshError="1"/>
      <sheetData sheetId="18508" refreshError="1"/>
      <sheetData sheetId="18509" refreshError="1"/>
      <sheetData sheetId="18510" refreshError="1"/>
      <sheetData sheetId="18511" refreshError="1"/>
      <sheetData sheetId="18512" refreshError="1"/>
      <sheetData sheetId="18513" refreshError="1"/>
      <sheetData sheetId="18514" refreshError="1"/>
      <sheetData sheetId="18515" refreshError="1"/>
      <sheetData sheetId="18516" refreshError="1"/>
      <sheetData sheetId="18517" refreshError="1"/>
      <sheetData sheetId="18518" refreshError="1"/>
      <sheetData sheetId="18519" refreshError="1"/>
      <sheetData sheetId="18520" refreshError="1"/>
      <sheetData sheetId="18521" refreshError="1"/>
      <sheetData sheetId="18522" refreshError="1"/>
      <sheetData sheetId="18523" refreshError="1"/>
      <sheetData sheetId="18524" refreshError="1"/>
      <sheetData sheetId="18525" refreshError="1"/>
      <sheetData sheetId="18526" refreshError="1"/>
      <sheetData sheetId="18527" refreshError="1"/>
      <sheetData sheetId="18528" refreshError="1"/>
      <sheetData sheetId="18529" refreshError="1"/>
      <sheetData sheetId="18530" refreshError="1"/>
      <sheetData sheetId="18531" refreshError="1"/>
      <sheetData sheetId="18532" refreshError="1"/>
      <sheetData sheetId="18533" refreshError="1"/>
      <sheetData sheetId="18534" refreshError="1"/>
      <sheetData sheetId="18535" refreshError="1"/>
      <sheetData sheetId="18536" refreshError="1"/>
      <sheetData sheetId="18537" refreshError="1"/>
      <sheetData sheetId="18538" refreshError="1"/>
      <sheetData sheetId="18539" refreshError="1"/>
      <sheetData sheetId="18540" refreshError="1"/>
      <sheetData sheetId="18541" refreshError="1"/>
      <sheetData sheetId="18542" refreshError="1"/>
      <sheetData sheetId="18543" refreshError="1"/>
      <sheetData sheetId="18544" refreshError="1"/>
      <sheetData sheetId="18545" refreshError="1"/>
      <sheetData sheetId="18546" refreshError="1"/>
      <sheetData sheetId="18547" refreshError="1"/>
      <sheetData sheetId="18548" refreshError="1"/>
      <sheetData sheetId="18549" refreshError="1"/>
      <sheetData sheetId="18550" refreshError="1"/>
      <sheetData sheetId="18551" refreshError="1"/>
      <sheetData sheetId="18552" refreshError="1"/>
      <sheetData sheetId="18553" refreshError="1"/>
      <sheetData sheetId="18554" refreshError="1"/>
      <sheetData sheetId="18555" refreshError="1"/>
      <sheetData sheetId="18556" refreshError="1"/>
      <sheetData sheetId="18557" refreshError="1"/>
      <sheetData sheetId="18558" refreshError="1"/>
      <sheetData sheetId="18559" refreshError="1"/>
      <sheetData sheetId="18560" refreshError="1"/>
      <sheetData sheetId="18561" refreshError="1"/>
      <sheetData sheetId="18562" refreshError="1"/>
      <sheetData sheetId="18563" refreshError="1"/>
      <sheetData sheetId="18564" refreshError="1"/>
      <sheetData sheetId="18565" refreshError="1"/>
      <sheetData sheetId="18566" refreshError="1"/>
      <sheetData sheetId="18567" refreshError="1"/>
      <sheetData sheetId="18568" refreshError="1"/>
      <sheetData sheetId="18569" refreshError="1"/>
      <sheetData sheetId="18570" refreshError="1"/>
      <sheetData sheetId="18571" refreshError="1"/>
      <sheetData sheetId="18572" refreshError="1"/>
      <sheetData sheetId="18573" refreshError="1"/>
      <sheetData sheetId="18574" refreshError="1"/>
      <sheetData sheetId="18575" refreshError="1"/>
      <sheetData sheetId="18576" refreshError="1"/>
      <sheetData sheetId="18577" refreshError="1"/>
      <sheetData sheetId="18578" refreshError="1"/>
      <sheetData sheetId="18579" refreshError="1"/>
      <sheetData sheetId="18580" refreshError="1"/>
      <sheetData sheetId="18581" refreshError="1"/>
      <sheetData sheetId="18582" refreshError="1"/>
      <sheetData sheetId="18583" refreshError="1"/>
      <sheetData sheetId="18584" refreshError="1"/>
      <sheetData sheetId="18585" refreshError="1"/>
      <sheetData sheetId="18586" refreshError="1"/>
      <sheetData sheetId="18587" refreshError="1"/>
      <sheetData sheetId="18588" refreshError="1"/>
      <sheetData sheetId="18589" refreshError="1"/>
      <sheetData sheetId="18590" refreshError="1"/>
      <sheetData sheetId="18591" refreshError="1"/>
      <sheetData sheetId="18592" refreshError="1"/>
      <sheetData sheetId="18593" refreshError="1"/>
      <sheetData sheetId="18594" refreshError="1"/>
      <sheetData sheetId="18595" refreshError="1"/>
      <sheetData sheetId="18596" refreshError="1"/>
      <sheetData sheetId="18597" refreshError="1"/>
      <sheetData sheetId="18598" refreshError="1"/>
      <sheetData sheetId="18599" refreshError="1"/>
      <sheetData sheetId="18600" refreshError="1"/>
      <sheetData sheetId="18601" refreshError="1"/>
      <sheetData sheetId="18602" refreshError="1"/>
      <sheetData sheetId="18603" refreshError="1"/>
      <sheetData sheetId="18604" refreshError="1"/>
      <sheetData sheetId="18605" refreshError="1"/>
      <sheetData sheetId="18606" refreshError="1"/>
      <sheetData sheetId="18607" refreshError="1"/>
      <sheetData sheetId="18608" refreshError="1"/>
      <sheetData sheetId="18609" refreshError="1"/>
      <sheetData sheetId="18610" refreshError="1"/>
      <sheetData sheetId="18611" refreshError="1"/>
      <sheetData sheetId="18612" refreshError="1"/>
      <sheetData sheetId="18613" refreshError="1"/>
      <sheetData sheetId="18614" refreshError="1"/>
      <sheetData sheetId="18615" refreshError="1"/>
      <sheetData sheetId="18616" refreshError="1"/>
      <sheetData sheetId="18617" refreshError="1"/>
      <sheetData sheetId="18618" refreshError="1"/>
      <sheetData sheetId="18619" refreshError="1"/>
      <sheetData sheetId="18620" refreshError="1"/>
      <sheetData sheetId="18621" refreshError="1"/>
      <sheetData sheetId="18622" refreshError="1"/>
      <sheetData sheetId="18623" refreshError="1"/>
      <sheetData sheetId="18624" refreshError="1"/>
      <sheetData sheetId="18625" refreshError="1"/>
      <sheetData sheetId="18626" refreshError="1"/>
      <sheetData sheetId="18627" refreshError="1"/>
      <sheetData sheetId="18628" refreshError="1"/>
      <sheetData sheetId="18629" refreshError="1"/>
      <sheetData sheetId="18630" refreshError="1"/>
      <sheetData sheetId="18631" refreshError="1"/>
      <sheetData sheetId="18632" refreshError="1"/>
      <sheetData sheetId="18633" refreshError="1"/>
      <sheetData sheetId="18634" refreshError="1"/>
      <sheetData sheetId="18635" refreshError="1"/>
      <sheetData sheetId="18636" refreshError="1"/>
      <sheetData sheetId="18637" refreshError="1"/>
      <sheetData sheetId="18638" refreshError="1"/>
      <sheetData sheetId="18639" refreshError="1"/>
      <sheetData sheetId="18640" refreshError="1"/>
      <sheetData sheetId="18641" refreshError="1"/>
      <sheetData sheetId="18642" refreshError="1"/>
      <sheetData sheetId="18643" refreshError="1"/>
      <sheetData sheetId="18644" refreshError="1"/>
      <sheetData sheetId="18645" refreshError="1"/>
      <sheetData sheetId="18646" refreshError="1"/>
      <sheetData sheetId="18647" refreshError="1"/>
      <sheetData sheetId="18648" refreshError="1"/>
      <sheetData sheetId="18649" refreshError="1"/>
      <sheetData sheetId="18650" refreshError="1"/>
      <sheetData sheetId="18651" refreshError="1"/>
      <sheetData sheetId="18652" refreshError="1"/>
      <sheetData sheetId="18653" refreshError="1"/>
      <sheetData sheetId="18654" refreshError="1"/>
      <sheetData sheetId="18655" refreshError="1"/>
      <sheetData sheetId="18656" refreshError="1"/>
      <sheetData sheetId="18657" refreshError="1"/>
      <sheetData sheetId="18658" refreshError="1"/>
      <sheetData sheetId="18659" refreshError="1"/>
      <sheetData sheetId="18660" refreshError="1"/>
      <sheetData sheetId="18661" refreshError="1"/>
      <sheetData sheetId="18662" refreshError="1"/>
      <sheetData sheetId="18663" refreshError="1"/>
      <sheetData sheetId="18664" refreshError="1"/>
      <sheetData sheetId="18665" refreshError="1"/>
      <sheetData sheetId="18666" refreshError="1"/>
      <sheetData sheetId="18667" refreshError="1"/>
      <sheetData sheetId="18668" refreshError="1"/>
      <sheetData sheetId="18669" refreshError="1"/>
      <sheetData sheetId="18670" refreshError="1"/>
      <sheetData sheetId="18671" refreshError="1"/>
      <sheetData sheetId="18672" refreshError="1"/>
      <sheetData sheetId="18673" refreshError="1"/>
      <sheetData sheetId="18674" refreshError="1"/>
      <sheetData sheetId="18675" refreshError="1"/>
      <sheetData sheetId="18676" refreshError="1"/>
      <sheetData sheetId="18677" refreshError="1"/>
      <sheetData sheetId="18678" refreshError="1"/>
      <sheetData sheetId="18679" refreshError="1"/>
      <sheetData sheetId="18680" refreshError="1"/>
      <sheetData sheetId="18681" refreshError="1"/>
      <sheetData sheetId="18682" refreshError="1"/>
      <sheetData sheetId="18683" refreshError="1"/>
      <sheetData sheetId="18684" refreshError="1"/>
      <sheetData sheetId="18685" refreshError="1"/>
      <sheetData sheetId="18686" refreshError="1"/>
      <sheetData sheetId="18687" refreshError="1"/>
      <sheetData sheetId="18688" refreshError="1"/>
      <sheetData sheetId="18689" refreshError="1"/>
      <sheetData sheetId="18690" refreshError="1"/>
      <sheetData sheetId="18691" refreshError="1"/>
      <sheetData sheetId="18692" refreshError="1"/>
      <sheetData sheetId="18693" refreshError="1"/>
      <sheetData sheetId="18694" refreshError="1"/>
      <sheetData sheetId="18695" refreshError="1"/>
      <sheetData sheetId="18696" refreshError="1"/>
      <sheetData sheetId="18697" refreshError="1"/>
      <sheetData sheetId="18698" refreshError="1"/>
      <sheetData sheetId="18699" refreshError="1"/>
      <sheetData sheetId="18700" refreshError="1"/>
      <sheetData sheetId="18701" refreshError="1"/>
      <sheetData sheetId="18702" refreshError="1"/>
      <sheetData sheetId="18703" refreshError="1"/>
      <sheetData sheetId="18704" refreshError="1"/>
      <sheetData sheetId="18705" refreshError="1"/>
      <sheetData sheetId="18706" refreshError="1"/>
      <sheetData sheetId="18707" refreshError="1"/>
      <sheetData sheetId="18708" refreshError="1"/>
      <sheetData sheetId="18709" refreshError="1"/>
      <sheetData sheetId="18710" refreshError="1"/>
      <sheetData sheetId="18711" refreshError="1"/>
      <sheetData sheetId="18712" refreshError="1"/>
      <sheetData sheetId="18713" refreshError="1"/>
      <sheetData sheetId="18714" refreshError="1"/>
      <sheetData sheetId="18715" refreshError="1"/>
      <sheetData sheetId="18716" refreshError="1"/>
      <sheetData sheetId="18717" refreshError="1"/>
      <sheetData sheetId="18718" refreshError="1"/>
      <sheetData sheetId="18719" refreshError="1"/>
      <sheetData sheetId="18720" refreshError="1"/>
      <sheetData sheetId="18721" refreshError="1"/>
      <sheetData sheetId="18722" refreshError="1"/>
      <sheetData sheetId="18723" refreshError="1"/>
      <sheetData sheetId="18724" refreshError="1"/>
      <sheetData sheetId="18725" refreshError="1"/>
      <sheetData sheetId="18726" refreshError="1"/>
      <sheetData sheetId="18727" refreshError="1"/>
      <sheetData sheetId="18728" refreshError="1"/>
      <sheetData sheetId="18729" refreshError="1"/>
      <sheetData sheetId="18730" refreshError="1"/>
      <sheetData sheetId="18731" refreshError="1"/>
      <sheetData sheetId="18732" refreshError="1"/>
      <sheetData sheetId="18733" refreshError="1"/>
      <sheetData sheetId="18734" refreshError="1"/>
      <sheetData sheetId="18735" refreshError="1"/>
      <sheetData sheetId="18736" refreshError="1"/>
      <sheetData sheetId="18737" refreshError="1"/>
      <sheetData sheetId="18738" refreshError="1"/>
      <sheetData sheetId="18739" refreshError="1"/>
      <sheetData sheetId="18740" refreshError="1"/>
      <sheetData sheetId="18741" refreshError="1"/>
      <sheetData sheetId="18742" refreshError="1"/>
      <sheetData sheetId="18743" refreshError="1"/>
      <sheetData sheetId="18744" refreshError="1"/>
      <sheetData sheetId="18745" refreshError="1"/>
      <sheetData sheetId="18746" refreshError="1"/>
      <sheetData sheetId="18747" refreshError="1"/>
      <sheetData sheetId="18748" refreshError="1"/>
      <sheetData sheetId="18749" refreshError="1"/>
      <sheetData sheetId="18750" refreshError="1"/>
      <sheetData sheetId="18751" refreshError="1"/>
      <sheetData sheetId="18752" refreshError="1"/>
      <sheetData sheetId="18753" refreshError="1"/>
      <sheetData sheetId="18754" refreshError="1"/>
      <sheetData sheetId="18755" refreshError="1"/>
      <sheetData sheetId="18756" refreshError="1"/>
      <sheetData sheetId="18757" refreshError="1"/>
      <sheetData sheetId="18758" refreshError="1"/>
      <sheetData sheetId="18759" refreshError="1"/>
      <sheetData sheetId="18760" refreshError="1"/>
      <sheetData sheetId="18761" refreshError="1"/>
      <sheetData sheetId="18762" refreshError="1"/>
      <sheetData sheetId="18763" refreshError="1"/>
      <sheetData sheetId="18764" refreshError="1"/>
      <sheetData sheetId="18765" refreshError="1"/>
      <sheetData sheetId="18766" refreshError="1"/>
      <sheetData sheetId="18767" refreshError="1"/>
      <sheetData sheetId="18768" refreshError="1"/>
      <sheetData sheetId="18769" refreshError="1"/>
      <sheetData sheetId="18770" refreshError="1"/>
      <sheetData sheetId="18771" refreshError="1"/>
      <sheetData sheetId="18772" refreshError="1"/>
      <sheetData sheetId="18773" refreshError="1"/>
      <sheetData sheetId="18774" refreshError="1"/>
      <sheetData sheetId="18775" refreshError="1"/>
      <sheetData sheetId="18776" refreshError="1"/>
      <sheetData sheetId="18777" refreshError="1"/>
      <sheetData sheetId="18778" refreshError="1"/>
      <sheetData sheetId="18779" refreshError="1"/>
      <sheetData sheetId="18780" refreshError="1"/>
      <sheetData sheetId="18781" refreshError="1"/>
      <sheetData sheetId="18782" refreshError="1"/>
      <sheetData sheetId="18783" refreshError="1"/>
      <sheetData sheetId="18784" refreshError="1"/>
      <sheetData sheetId="18785" refreshError="1"/>
      <sheetData sheetId="18786" refreshError="1"/>
      <sheetData sheetId="18787" refreshError="1"/>
      <sheetData sheetId="18788" refreshError="1"/>
      <sheetData sheetId="18789" refreshError="1"/>
      <sheetData sheetId="18790" refreshError="1"/>
      <sheetData sheetId="18791" refreshError="1"/>
      <sheetData sheetId="18792" refreshError="1"/>
      <sheetData sheetId="18793" refreshError="1"/>
      <sheetData sheetId="18794" refreshError="1"/>
      <sheetData sheetId="18795" refreshError="1"/>
      <sheetData sheetId="18796" refreshError="1"/>
      <sheetData sheetId="18797" refreshError="1"/>
      <sheetData sheetId="18798" refreshError="1"/>
      <sheetData sheetId="18799" refreshError="1"/>
      <sheetData sheetId="18800" refreshError="1"/>
      <sheetData sheetId="18801" refreshError="1"/>
      <sheetData sheetId="18802" refreshError="1"/>
      <sheetData sheetId="18803" refreshError="1"/>
      <sheetData sheetId="18804" refreshError="1"/>
      <sheetData sheetId="18805" refreshError="1"/>
      <sheetData sheetId="18806" refreshError="1"/>
      <sheetData sheetId="18807" refreshError="1"/>
      <sheetData sheetId="18808" refreshError="1"/>
      <sheetData sheetId="18809" refreshError="1"/>
      <sheetData sheetId="18810" refreshError="1"/>
      <sheetData sheetId="18811" refreshError="1"/>
      <sheetData sheetId="18812" refreshError="1"/>
      <sheetData sheetId="18813" refreshError="1"/>
      <sheetData sheetId="18814" refreshError="1"/>
      <sheetData sheetId="18815" refreshError="1"/>
      <sheetData sheetId="18816" refreshError="1"/>
      <sheetData sheetId="18817" refreshError="1"/>
      <sheetData sheetId="18818" refreshError="1"/>
      <sheetData sheetId="18819" refreshError="1"/>
      <sheetData sheetId="18820" refreshError="1"/>
      <sheetData sheetId="18821" refreshError="1"/>
      <sheetData sheetId="18822" refreshError="1"/>
      <sheetData sheetId="18823" refreshError="1"/>
      <sheetData sheetId="18824" refreshError="1"/>
      <sheetData sheetId="18825" refreshError="1"/>
      <sheetData sheetId="18826" refreshError="1"/>
      <sheetData sheetId="18827" refreshError="1"/>
      <sheetData sheetId="18828" refreshError="1"/>
      <sheetData sheetId="18829" refreshError="1"/>
      <sheetData sheetId="18830" refreshError="1"/>
      <sheetData sheetId="18831" refreshError="1"/>
      <sheetData sheetId="18832" refreshError="1"/>
      <sheetData sheetId="18833" refreshError="1"/>
      <sheetData sheetId="18834" refreshError="1"/>
      <sheetData sheetId="18835" refreshError="1"/>
      <sheetData sheetId="18836" refreshError="1"/>
      <sheetData sheetId="18837" refreshError="1"/>
      <sheetData sheetId="18838" refreshError="1"/>
      <sheetData sheetId="18839" refreshError="1"/>
      <sheetData sheetId="18840" refreshError="1"/>
      <sheetData sheetId="18841" refreshError="1"/>
      <sheetData sheetId="18842" refreshError="1"/>
      <sheetData sheetId="18843" refreshError="1"/>
      <sheetData sheetId="18844" refreshError="1"/>
      <sheetData sheetId="18845" refreshError="1"/>
      <sheetData sheetId="18846" refreshError="1"/>
      <sheetData sheetId="18847" refreshError="1"/>
      <sheetData sheetId="18848" refreshError="1"/>
      <sheetData sheetId="18849" refreshError="1"/>
      <sheetData sheetId="18850" refreshError="1"/>
      <sheetData sheetId="18851" refreshError="1"/>
      <sheetData sheetId="18852" refreshError="1"/>
      <sheetData sheetId="18853" refreshError="1"/>
      <sheetData sheetId="18854" refreshError="1"/>
      <sheetData sheetId="18855" refreshError="1"/>
      <sheetData sheetId="18856" refreshError="1"/>
      <sheetData sheetId="18857" refreshError="1"/>
      <sheetData sheetId="18858" refreshError="1"/>
      <sheetData sheetId="18859" refreshError="1"/>
      <sheetData sheetId="18860" refreshError="1"/>
      <sheetData sheetId="18861" refreshError="1"/>
      <sheetData sheetId="18862" refreshError="1"/>
      <sheetData sheetId="18863" refreshError="1"/>
      <sheetData sheetId="18864" refreshError="1"/>
      <sheetData sheetId="18865" refreshError="1"/>
      <sheetData sheetId="18866" refreshError="1"/>
      <sheetData sheetId="18867" refreshError="1"/>
      <sheetData sheetId="18868" refreshError="1"/>
      <sheetData sheetId="18869" refreshError="1"/>
      <sheetData sheetId="18870" refreshError="1"/>
      <sheetData sheetId="18871" refreshError="1"/>
      <sheetData sheetId="18872" refreshError="1"/>
      <sheetData sheetId="18873" refreshError="1"/>
      <sheetData sheetId="18874" refreshError="1"/>
      <sheetData sheetId="18875" refreshError="1"/>
      <sheetData sheetId="18876" refreshError="1"/>
      <sheetData sheetId="18877" refreshError="1"/>
      <sheetData sheetId="18878" refreshError="1"/>
      <sheetData sheetId="18879" refreshError="1"/>
      <sheetData sheetId="18880" refreshError="1"/>
      <sheetData sheetId="18881" refreshError="1"/>
      <sheetData sheetId="18882" refreshError="1"/>
      <sheetData sheetId="18883" refreshError="1"/>
      <sheetData sheetId="18884" refreshError="1"/>
      <sheetData sheetId="18885" refreshError="1"/>
      <sheetData sheetId="18886" refreshError="1"/>
      <sheetData sheetId="18887" refreshError="1"/>
      <sheetData sheetId="18888" refreshError="1"/>
      <sheetData sheetId="18889" refreshError="1"/>
      <sheetData sheetId="18890" refreshError="1"/>
      <sheetData sheetId="18891" refreshError="1"/>
      <sheetData sheetId="18892" refreshError="1"/>
      <sheetData sheetId="18893" refreshError="1"/>
      <sheetData sheetId="18894" refreshError="1"/>
      <sheetData sheetId="18895" refreshError="1"/>
      <sheetData sheetId="18896" refreshError="1"/>
      <sheetData sheetId="18897" refreshError="1"/>
      <sheetData sheetId="18898" refreshError="1"/>
      <sheetData sheetId="18899" refreshError="1"/>
      <sheetData sheetId="18900" refreshError="1"/>
      <sheetData sheetId="18901" refreshError="1"/>
      <sheetData sheetId="18902" refreshError="1"/>
      <sheetData sheetId="18903" refreshError="1"/>
      <sheetData sheetId="18904" refreshError="1"/>
      <sheetData sheetId="18905" refreshError="1"/>
      <sheetData sheetId="18906" refreshError="1"/>
      <sheetData sheetId="18907" refreshError="1"/>
      <sheetData sheetId="18908" refreshError="1"/>
      <sheetData sheetId="18909" refreshError="1"/>
      <sheetData sheetId="18910" refreshError="1"/>
      <sheetData sheetId="18911" refreshError="1"/>
      <sheetData sheetId="18912" refreshError="1"/>
      <sheetData sheetId="18913" refreshError="1"/>
      <sheetData sheetId="18914" refreshError="1"/>
      <sheetData sheetId="18915" refreshError="1"/>
      <sheetData sheetId="18916" refreshError="1"/>
      <sheetData sheetId="18917" refreshError="1"/>
      <sheetData sheetId="18918" refreshError="1"/>
      <sheetData sheetId="18919" refreshError="1"/>
      <sheetData sheetId="18920" refreshError="1"/>
      <sheetData sheetId="18921" refreshError="1"/>
      <sheetData sheetId="18922" refreshError="1"/>
      <sheetData sheetId="18923" refreshError="1"/>
      <sheetData sheetId="18924" refreshError="1"/>
      <sheetData sheetId="18925" refreshError="1"/>
      <sheetData sheetId="18926" refreshError="1"/>
      <sheetData sheetId="18927" refreshError="1"/>
      <sheetData sheetId="18928" refreshError="1"/>
      <sheetData sheetId="18929" refreshError="1"/>
      <sheetData sheetId="18930" refreshError="1"/>
      <sheetData sheetId="18931" refreshError="1"/>
      <sheetData sheetId="18932" refreshError="1"/>
      <sheetData sheetId="18933" refreshError="1"/>
      <sheetData sheetId="18934" refreshError="1"/>
      <sheetData sheetId="18935" refreshError="1"/>
      <sheetData sheetId="18936" refreshError="1"/>
      <sheetData sheetId="18937" refreshError="1"/>
      <sheetData sheetId="18938" refreshError="1"/>
      <sheetData sheetId="18939" refreshError="1"/>
      <sheetData sheetId="18940" refreshError="1"/>
      <sheetData sheetId="18941" refreshError="1"/>
      <sheetData sheetId="18942" refreshError="1"/>
      <sheetData sheetId="18943" refreshError="1"/>
      <sheetData sheetId="18944" refreshError="1"/>
      <sheetData sheetId="18945" refreshError="1"/>
      <sheetData sheetId="18946" refreshError="1"/>
      <sheetData sheetId="18947" refreshError="1"/>
      <sheetData sheetId="18948" refreshError="1"/>
      <sheetData sheetId="18949" refreshError="1"/>
      <sheetData sheetId="18950" refreshError="1"/>
      <sheetData sheetId="18951" refreshError="1"/>
      <sheetData sheetId="18952" refreshError="1"/>
      <sheetData sheetId="18953" refreshError="1"/>
      <sheetData sheetId="18954" refreshError="1"/>
      <sheetData sheetId="18955" refreshError="1"/>
      <sheetData sheetId="18956" refreshError="1"/>
      <sheetData sheetId="18957" refreshError="1"/>
      <sheetData sheetId="18958" refreshError="1"/>
      <sheetData sheetId="18959" refreshError="1"/>
      <sheetData sheetId="18960" refreshError="1"/>
      <sheetData sheetId="18961" refreshError="1"/>
      <sheetData sheetId="18962" refreshError="1"/>
      <sheetData sheetId="18963" refreshError="1"/>
      <sheetData sheetId="18964" refreshError="1"/>
      <sheetData sheetId="18965" refreshError="1"/>
      <sheetData sheetId="18966" refreshError="1"/>
      <sheetData sheetId="18967" refreshError="1"/>
      <sheetData sheetId="18968" refreshError="1"/>
      <sheetData sheetId="18969" refreshError="1"/>
      <sheetData sheetId="18970" refreshError="1"/>
      <sheetData sheetId="18971" refreshError="1"/>
      <sheetData sheetId="18972" refreshError="1"/>
      <sheetData sheetId="18973" refreshError="1"/>
      <sheetData sheetId="18974" refreshError="1"/>
      <sheetData sheetId="18975" refreshError="1"/>
      <sheetData sheetId="18976" refreshError="1"/>
      <sheetData sheetId="18977" refreshError="1"/>
      <sheetData sheetId="18978" refreshError="1"/>
      <sheetData sheetId="18979" refreshError="1"/>
      <sheetData sheetId="18980" refreshError="1"/>
      <sheetData sheetId="18981" refreshError="1"/>
      <sheetData sheetId="18982" refreshError="1"/>
      <sheetData sheetId="18983" refreshError="1"/>
      <sheetData sheetId="18984" refreshError="1"/>
      <sheetData sheetId="18985" refreshError="1"/>
      <sheetData sheetId="18986" refreshError="1"/>
      <sheetData sheetId="18987" refreshError="1"/>
      <sheetData sheetId="18988" refreshError="1"/>
      <sheetData sheetId="18989" refreshError="1"/>
      <sheetData sheetId="18990" refreshError="1"/>
      <sheetData sheetId="18991" refreshError="1"/>
      <sheetData sheetId="18992" refreshError="1"/>
      <sheetData sheetId="18993" refreshError="1"/>
      <sheetData sheetId="18994" refreshError="1"/>
      <sheetData sheetId="18995">
        <row r="1">
          <cell r="A1" t="str">
            <v>03</v>
          </cell>
        </row>
      </sheetData>
      <sheetData sheetId="18996">
        <row r="1">
          <cell r="A1" t="str">
            <v>CODE</v>
          </cell>
        </row>
      </sheetData>
      <sheetData sheetId="18997">
        <row r="1">
          <cell r="A1" t="str">
            <v>CODE</v>
          </cell>
        </row>
      </sheetData>
      <sheetData sheetId="18998">
        <row r="1">
          <cell r="A1" t="str">
            <v>CODE</v>
          </cell>
        </row>
      </sheetData>
      <sheetData sheetId="18999">
        <row r="1">
          <cell r="A1" t="str">
            <v>CODE</v>
          </cell>
        </row>
      </sheetData>
      <sheetData sheetId="19000">
        <row r="1">
          <cell r="A1" t="str">
            <v>CODE</v>
          </cell>
        </row>
      </sheetData>
      <sheetData sheetId="19001">
        <row r="1">
          <cell r="A1" t="str">
            <v>CODE</v>
          </cell>
        </row>
      </sheetData>
      <sheetData sheetId="19002">
        <row r="1">
          <cell r="A1" t="str">
            <v>CODE</v>
          </cell>
        </row>
      </sheetData>
      <sheetData sheetId="19003">
        <row r="1">
          <cell r="A1" t="str">
            <v>CODE</v>
          </cell>
        </row>
      </sheetData>
      <sheetData sheetId="19004">
        <row r="1">
          <cell r="A1" t="str">
            <v>CODE</v>
          </cell>
        </row>
      </sheetData>
      <sheetData sheetId="19005">
        <row r="1">
          <cell r="A1" t="str">
            <v>CODE</v>
          </cell>
        </row>
      </sheetData>
      <sheetData sheetId="19006">
        <row r="1">
          <cell r="A1" t="str">
            <v>CODE</v>
          </cell>
        </row>
      </sheetData>
      <sheetData sheetId="19007">
        <row r="1">
          <cell r="A1" t="str">
            <v>CODE</v>
          </cell>
        </row>
      </sheetData>
      <sheetData sheetId="19008">
        <row r="1">
          <cell r="A1" t="str">
            <v>CODE</v>
          </cell>
        </row>
      </sheetData>
      <sheetData sheetId="19009">
        <row r="1">
          <cell r="A1" t="str">
            <v>CODE</v>
          </cell>
        </row>
      </sheetData>
      <sheetData sheetId="19010">
        <row r="1">
          <cell r="A1" t="str">
            <v>CODE</v>
          </cell>
        </row>
      </sheetData>
      <sheetData sheetId="19011">
        <row r="1">
          <cell r="A1" t="str">
            <v>CODE</v>
          </cell>
        </row>
      </sheetData>
      <sheetData sheetId="19012">
        <row r="1">
          <cell r="A1" t="str">
            <v>CODE</v>
          </cell>
        </row>
      </sheetData>
      <sheetData sheetId="19013">
        <row r="1">
          <cell r="A1" t="str">
            <v>CODE</v>
          </cell>
        </row>
      </sheetData>
      <sheetData sheetId="19014">
        <row r="1">
          <cell r="A1" t="str">
            <v>CODE</v>
          </cell>
        </row>
      </sheetData>
      <sheetData sheetId="19015">
        <row r="1">
          <cell r="A1" t="str">
            <v>CODE</v>
          </cell>
        </row>
      </sheetData>
      <sheetData sheetId="19016">
        <row r="1">
          <cell r="A1" t="str">
            <v>Customer Name</v>
          </cell>
        </row>
      </sheetData>
      <sheetData sheetId="19017" refreshError="1"/>
      <sheetData sheetId="19018" refreshError="1"/>
      <sheetData sheetId="19019" refreshError="1"/>
      <sheetData sheetId="19020" refreshError="1"/>
      <sheetData sheetId="19021" refreshError="1"/>
      <sheetData sheetId="19022" refreshError="1"/>
      <sheetData sheetId="19023" refreshError="1"/>
      <sheetData sheetId="19024" refreshError="1"/>
      <sheetData sheetId="19025" refreshError="1"/>
      <sheetData sheetId="19026" refreshError="1"/>
      <sheetData sheetId="19027" refreshError="1"/>
      <sheetData sheetId="19028" refreshError="1"/>
      <sheetData sheetId="19029">
        <row r="1">
          <cell r="A1" t="str">
            <v>CODE</v>
          </cell>
        </row>
      </sheetData>
      <sheetData sheetId="19030" refreshError="1"/>
      <sheetData sheetId="19031" refreshError="1"/>
      <sheetData sheetId="19032" refreshError="1"/>
      <sheetData sheetId="19033" refreshError="1"/>
      <sheetData sheetId="19034" refreshError="1"/>
      <sheetData sheetId="19035" refreshError="1"/>
      <sheetData sheetId="19036" refreshError="1"/>
      <sheetData sheetId="19037" refreshError="1"/>
      <sheetData sheetId="19038" refreshError="1"/>
      <sheetData sheetId="19039" refreshError="1"/>
      <sheetData sheetId="19040" refreshError="1"/>
      <sheetData sheetId="19041" refreshError="1"/>
      <sheetData sheetId="19042">
        <row r="1">
          <cell r="A1" t="str">
            <v>CODE</v>
          </cell>
        </row>
      </sheetData>
      <sheetData sheetId="19043">
        <row r="1">
          <cell r="A1" t="str">
            <v>Customer Name</v>
          </cell>
        </row>
      </sheetData>
      <sheetData sheetId="19044">
        <row r="1">
          <cell r="A1" t="str">
            <v>Customer Name</v>
          </cell>
        </row>
      </sheetData>
      <sheetData sheetId="19045">
        <row r="1">
          <cell r="A1" t="str">
            <v>CODE</v>
          </cell>
        </row>
      </sheetData>
      <sheetData sheetId="19046">
        <row r="1">
          <cell r="A1" t="str">
            <v>CODE</v>
          </cell>
        </row>
      </sheetData>
      <sheetData sheetId="19047">
        <row r="1">
          <cell r="A1" t="str">
            <v>CODE</v>
          </cell>
        </row>
      </sheetData>
      <sheetData sheetId="19048" refreshError="1"/>
      <sheetData sheetId="19049">
        <row r="1">
          <cell r="A1" t="str">
            <v>CODE</v>
          </cell>
        </row>
      </sheetData>
      <sheetData sheetId="19050" refreshError="1"/>
      <sheetData sheetId="19051" refreshError="1"/>
      <sheetData sheetId="19052" refreshError="1"/>
      <sheetData sheetId="19053" refreshError="1"/>
      <sheetData sheetId="19054" refreshError="1"/>
      <sheetData sheetId="19055" refreshError="1"/>
      <sheetData sheetId="19056" refreshError="1"/>
      <sheetData sheetId="19057" refreshError="1"/>
      <sheetData sheetId="19058" refreshError="1"/>
      <sheetData sheetId="19059" refreshError="1"/>
      <sheetData sheetId="19060" refreshError="1"/>
      <sheetData sheetId="19061" refreshError="1"/>
      <sheetData sheetId="19062" refreshError="1"/>
      <sheetData sheetId="19063" refreshError="1"/>
      <sheetData sheetId="19064" refreshError="1"/>
      <sheetData sheetId="19065" refreshError="1"/>
      <sheetData sheetId="19066" refreshError="1"/>
      <sheetData sheetId="19067" refreshError="1"/>
      <sheetData sheetId="19068" refreshError="1"/>
      <sheetData sheetId="19069" refreshError="1"/>
      <sheetData sheetId="19070" refreshError="1"/>
      <sheetData sheetId="19071" refreshError="1"/>
      <sheetData sheetId="19072">
        <row r="1">
          <cell r="A1" t="str">
            <v>CODE</v>
          </cell>
        </row>
      </sheetData>
      <sheetData sheetId="19073" refreshError="1"/>
      <sheetData sheetId="19074" refreshError="1"/>
      <sheetData sheetId="19075" refreshError="1"/>
      <sheetData sheetId="19076" refreshError="1"/>
      <sheetData sheetId="19077">
        <row r="1">
          <cell r="A1" t="str">
            <v>ASSET_NUMBER</v>
          </cell>
        </row>
      </sheetData>
      <sheetData sheetId="19078" refreshError="1"/>
      <sheetData sheetId="19079" refreshError="1"/>
      <sheetData sheetId="19080" refreshError="1"/>
      <sheetData sheetId="19081" refreshError="1"/>
      <sheetData sheetId="19082" refreshError="1"/>
      <sheetData sheetId="19083" refreshError="1"/>
      <sheetData sheetId="19084" refreshError="1"/>
      <sheetData sheetId="19085" refreshError="1"/>
      <sheetData sheetId="19086" refreshError="1"/>
      <sheetData sheetId="19087" refreshError="1"/>
      <sheetData sheetId="19088" refreshError="1"/>
      <sheetData sheetId="19089" refreshError="1"/>
      <sheetData sheetId="19090" refreshError="1"/>
      <sheetData sheetId="19091" refreshError="1"/>
      <sheetData sheetId="19092" refreshError="1"/>
      <sheetData sheetId="19093" refreshError="1"/>
      <sheetData sheetId="19094" refreshError="1"/>
      <sheetData sheetId="19095" refreshError="1"/>
      <sheetData sheetId="19096" refreshError="1"/>
      <sheetData sheetId="19097" refreshError="1"/>
      <sheetData sheetId="19098" refreshError="1"/>
      <sheetData sheetId="19099" refreshError="1"/>
      <sheetData sheetId="19100" refreshError="1"/>
      <sheetData sheetId="19101">
        <row r="1">
          <cell r="A1" t="str">
            <v>CODE</v>
          </cell>
        </row>
      </sheetData>
      <sheetData sheetId="19102" refreshError="1"/>
      <sheetData sheetId="19103" refreshError="1"/>
      <sheetData sheetId="19104" refreshError="1"/>
      <sheetData sheetId="19105" refreshError="1"/>
      <sheetData sheetId="19106" refreshError="1"/>
      <sheetData sheetId="19107" refreshError="1"/>
      <sheetData sheetId="19108" refreshError="1"/>
      <sheetData sheetId="19109" refreshError="1"/>
      <sheetData sheetId="19110" refreshError="1"/>
      <sheetData sheetId="19111" refreshError="1"/>
      <sheetData sheetId="19112" refreshError="1"/>
      <sheetData sheetId="19113" refreshError="1"/>
      <sheetData sheetId="19114" refreshError="1"/>
      <sheetData sheetId="19115" refreshError="1"/>
      <sheetData sheetId="19116" refreshError="1"/>
      <sheetData sheetId="19117" refreshError="1"/>
      <sheetData sheetId="19118" refreshError="1"/>
      <sheetData sheetId="19119" refreshError="1"/>
      <sheetData sheetId="19120" refreshError="1"/>
      <sheetData sheetId="19121" refreshError="1"/>
      <sheetData sheetId="19122" refreshError="1"/>
      <sheetData sheetId="19123" refreshError="1"/>
      <sheetData sheetId="19124" refreshError="1"/>
      <sheetData sheetId="19125" refreshError="1"/>
      <sheetData sheetId="19126" refreshError="1"/>
      <sheetData sheetId="19127" refreshError="1"/>
      <sheetData sheetId="19128" refreshError="1"/>
      <sheetData sheetId="19129" refreshError="1"/>
      <sheetData sheetId="19130" refreshError="1"/>
      <sheetData sheetId="19131" refreshError="1"/>
      <sheetData sheetId="19132" refreshError="1"/>
      <sheetData sheetId="19133" refreshError="1"/>
      <sheetData sheetId="19134" refreshError="1"/>
      <sheetData sheetId="19135" refreshError="1"/>
      <sheetData sheetId="19136" refreshError="1"/>
      <sheetData sheetId="19137" refreshError="1"/>
      <sheetData sheetId="19138" refreshError="1"/>
      <sheetData sheetId="19139" refreshError="1"/>
      <sheetData sheetId="19140" refreshError="1"/>
      <sheetData sheetId="19141" refreshError="1"/>
      <sheetData sheetId="19142" refreshError="1"/>
      <sheetData sheetId="19143" refreshError="1"/>
      <sheetData sheetId="19144" refreshError="1"/>
      <sheetData sheetId="19145" refreshError="1"/>
      <sheetData sheetId="19146" refreshError="1"/>
      <sheetData sheetId="19147" refreshError="1"/>
      <sheetData sheetId="19148" refreshError="1"/>
      <sheetData sheetId="19149" refreshError="1"/>
      <sheetData sheetId="19150" refreshError="1"/>
      <sheetData sheetId="19151" refreshError="1"/>
      <sheetData sheetId="19152" refreshError="1"/>
      <sheetData sheetId="19153" refreshError="1"/>
      <sheetData sheetId="19154" refreshError="1"/>
      <sheetData sheetId="19155" refreshError="1"/>
      <sheetData sheetId="19156" refreshError="1"/>
      <sheetData sheetId="19157" refreshError="1"/>
      <sheetData sheetId="19158" refreshError="1"/>
      <sheetData sheetId="19159" refreshError="1"/>
      <sheetData sheetId="19160" refreshError="1"/>
      <sheetData sheetId="19161" refreshError="1"/>
      <sheetData sheetId="19162" refreshError="1"/>
      <sheetData sheetId="19163" refreshError="1"/>
      <sheetData sheetId="19164" refreshError="1"/>
      <sheetData sheetId="19165" refreshError="1"/>
      <sheetData sheetId="19166" refreshError="1"/>
      <sheetData sheetId="19167" refreshError="1"/>
      <sheetData sheetId="19168" refreshError="1"/>
      <sheetData sheetId="19169" refreshError="1"/>
      <sheetData sheetId="19170" refreshError="1"/>
      <sheetData sheetId="19171" refreshError="1"/>
      <sheetData sheetId="19172" refreshError="1"/>
      <sheetData sheetId="19173" refreshError="1"/>
      <sheetData sheetId="19174" refreshError="1"/>
      <sheetData sheetId="19175" refreshError="1"/>
      <sheetData sheetId="19176" refreshError="1"/>
      <sheetData sheetId="19177" refreshError="1"/>
      <sheetData sheetId="19178" refreshError="1"/>
      <sheetData sheetId="19179" refreshError="1"/>
      <sheetData sheetId="19180" refreshError="1"/>
      <sheetData sheetId="19181" refreshError="1"/>
      <sheetData sheetId="19182" refreshError="1"/>
      <sheetData sheetId="19183" refreshError="1"/>
      <sheetData sheetId="19184" refreshError="1"/>
      <sheetData sheetId="19185" refreshError="1"/>
      <sheetData sheetId="19186" refreshError="1"/>
      <sheetData sheetId="19187" refreshError="1"/>
      <sheetData sheetId="19188" refreshError="1"/>
      <sheetData sheetId="19189" refreshError="1"/>
      <sheetData sheetId="19190" refreshError="1"/>
      <sheetData sheetId="19191" refreshError="1"/>
      <sheetData sheetId="19192" refreshError="1"/>
      <sheetData sheetId="19193" refreshError="1"/>
      <sheetData sheetId="19194" refreshError="1"/>
      <sheetData sheetId="19195" refreshError="1"/>
      <sheetData sheetId="19196" refreshError="1"/>
      <sheetData sheetId="19197" refreshError="1"/>
      <sheetData sheetId="19198" refreshError="1"/>
      <sheetData sheetId="19199" refreshError="1"/>
      <sheetData sheetId="19200" refreshError="1"/>
      <sheetData sheetId="19201" refreshError="1"/>
      <sheetData sheetId="19202" refreshError="1"/>
      <sheetData sheetId="19203" refreshError="1"/>
      <sheetData sheetId="19204" refreshError="1"/>
      <sheetData sheetId="19205" refreshError="1"/>
      <sheetData sheetId="19206" refreshError="1"/>
      <sheetData sheetId="19207" refreshError="1"/>
      <sheetData sheetId="19208" refreshError="1"/>
      <sheetData sheetId="19209" refreshError="1"/>
      <sheetData sheetId="19210" refreshError="1"/>
      <sheetData sheetId="19211" refreshError="1"/>
      <sheetData sheetId="19212">
        <row r="1">
          <cell r="A1" t="str">
            <v>CODE</v>
          </cell>
        </row>
      </sheetData>
      <sheetData sheetId="19213" refreshError="1"/>
      <sheetData sheetId="19214" refreshError="1"/>
      <sheetData sheetId="19215" refreshError="1"/>
      <sheetData sheetId="19216" refreshError="1"/>
      <sheetData sheetId="19217">
        <row r="1">
          <cell r="A1" t="str">
            <v>Customer Name</v>
          </cell>
        </row>
      </sheetData>
      <sheetData sheetId="19218">
        <row r="1">
          <cell r="A1" t="str">
            <v>Customer Name</v>
          </cell>
        </row>
      </sheetData>
      <sheetData sheetId="19219">
        <row r="1">
          <cell r="A1" t="str">
            <v>ASSET_NUMBER</v>
          </cell>
        </row>
      </sheetData>
      <sheetData sheetId="19220">
        <row r="1">
          <cell r="A1" t="str">
            <v>ASSET_NUMBER</v>
          </cell>
        </row>
      </sheetData>
      <sheetData sheetId="19221">
        <row r="1">
          <cell r="A1" t="str">
            <v>ASSET_NUMBER</v>
          </cell>
        </row>
      </sheetData>
      <sheetData sheetId="19222">
        <row r="1">
          <cell r="A1" t="str">
            <v>03</v>
          </cell>
        </row>
      </sheetData>
      <sheetData sheetId="19223">
        <row r="1">
          <cell r="A1" t="str">
            <v>ASSET_NUMBER</v>
          </cell>
        </row>
      </sheetData>
      <sheetData sheetId="19224">
        <row r="1">
          <cell r="A1" t="str">
            <v>03</v>
          </cell>
        </row>
      </sheetData>
      <sheetData sheetId="19225" refreshError="1"/>
      <sheetData sheetId="19226" refreshError="1"/>
      <sheetData sheetId="19227">
        <row r="1">
          <cell r="A1" t="str">
            <v>03</v>
          </cell>
        </row>
      </sheetData>
      <sheetData sheetId="19228">
        <row r="1">
          <cell r="A1" t="str">
            <v>03</v>
          </cell>
        </row>
      </sheetData>
      <sheetData sheetId="19229">
        <row r="1">
          <cell r="A1" t="str">
            <v>CODE</v>
          </cell>
        </row>
      </sheetData>
      <sheetData sheetId="19230">
        <row r="1">
          <cell r="A1" t="str">
            <v>CODE</v>
          </cell>
        </row>
      </sheetData>
      <sheetData sheetId="19231">
        <row r="1">
          <cell r="A1" t="str">
            <v>03</v>
          </cell>
        </row>
      </sheetData>
      <sheetData sheetId="19232">
        <row r="1">
          <cell r="A1" t="str">
            <v>03</v>
          </cell>
        </row>
      </sheetData>
      <sheetData sheetId="19233">
        <row r="1">
          <cell r="A1" t="str">
            <v>03</v>
          </cell>
        </row>
      </sheetData>
      <sheetData sheetId="19234">
        <row r="1">
          <cell r="A1" t="str">
            <v>03</v>
          </cell>
        </row>
      </sheetData>
      <sheetData sheetId="19235">
        <row r="1">
          <cell r="A1" t="str">
            <v>Sheet Index:</v>
          </cell>
        </row>
      </sheetData>
      <sheetData sheetId="19236">
        <row r="1">
          <cell r="A1" t="str">
            <v>03</v>
          </cell>
        </row>
      </sheetData>
      <sheetData sheetId="19237">
        <row r="1">
          <cell r="A1" t="str">
            <v>03</v>
          </cell>
        </row>
      </sheetData>
      <sheetData sheetId="19238">
        <row r="1">
          <cell r="A1" t="str">
            <v>03</v>
          </cell>
        </row>
      </sheetData>
      <sheetData sheetId="19239">
        <row r="1">
          <cell r="A1" t="str">
            <v>CODE</v>
          </cell>
        </row>
      </sheetData>
      <sheetData sheetId="19240">
        <row r="1">
          <cell r="A1" t="str">
            <v>CODE</v>
          </cell>
        </row>
      </sheetData>
      <sheetData sheetId="19241" refreshError="1"/>
      <sheetData sheetId="19242" refreshError="1"/>
      <sheetData sheetId="19243" refreshError="1"/>
      <sheetData sheetId="19244" refreshError="1"/>
      <sheetData sheetId="19245" refreshError="1"/>
      <sheetData sheetId="19246" refreshError="1"/>
      <sheetData sheetId="19247" refreshError="1"/>
      <sheetData sheetId="19248" refreshError="1"/>
      <sheetData sheetId="19249" refreshError="1"/>
      <sheetData sheetId="19250" refreshError="1"/>
      <sheetData sheetId="19251" refreshError="1"/>
      <sheetData sheetId="19252" refreshError="1"/>
      <sheetData sheetId="19253" refreshError="1"/>
      <sheetData sheetId="19254" refreshError="1"/>
      <sheetData sheetId="19255" refreshError="1"/>
      <sheetData sheetId="19256" refreshError="1"/>
      <sheetData sheetId="19257" refreshError="1"/>
      <sheetData sheetId="19258" refreshError="1"/>
      <sheetData sheetId="19259" refreshError="1"/>
      <sheetData sheetId="19260" refreshError="1"/>
      <sheetData sheetId="19261" refreshError="1"/>
      <sheetData sheetId="19262" refreshError="1"/>
      <sheetData sheetId="19263" refreshError="1"/>
      <sheetData sheetId="19264" refreshError="1"/>
      <sheetData sheetId="19265" refreshError="1"/>
      <sheetData sheetId="19266" refreshError="1"/>
      <sheetData sheetId="19267" refreshError="1"/>
      <sheetData sheetId="19268" refreshError="1"/>
      <sheetData sheetId="19269" refreshError="1"/>
      <sheetData sheetId="19270" refreshError="1"/>
      <sheetData sheetId="19271" refreshError="1"/>
      <sheetData sheetId="19272">
        <row r="1">
          <cell r="A1" t="str">
            <v>03</v>
          </cell>
        </row>
      </sheetData>
      <sheetData sheetId="19273">
        <row r="1">
          <cell r="A1" t="str">
            <v>03</v>
          </cell>
        </row>
      </sheetData>
      <sheetData sheetId="19274">
        <row r="1">
          <cell r="A1" t="str">
            <v>03</v>
          </cell>
        </row>
      </sheetData>
      <sheetData sheetId="19275">
        <row r="1">
          <cell r="A1" t="str">
            <v>03</v>
          </cell>
        </row>
      </sheetData>
      <sheetData sheetId="19276">
        <row r="1">
          <cell r="A1" t="str">
            <v>03</v>
          </cell>
        </row>
      </sheetData>
      <sheetData sheetId="19277">
        <row r="1">
          <cell r="A1" t="str">
            <v>CODE</v>
          </cell>
        </row>
      </sheetData>
      <sheetData sheetId="19278">
        <row r="1">
          <cell r="A1" t="str">
            <v>Customer Name</v>
          </cell>
        </row>
      </sheetData>
      <sheetData sheetId="19279">
        <row r="1">
          <cell r="A1" t="str">
            <v>CODE</v>
          </cell>
        </row>
      </sheetData>
      <sheetData sheetId="19280">
        <row r="1">
          <cell r="A1" t="str">
            <v>CODE</v>
          </cell>
        </row>
      </sheetData>
      <sheetData sheetId="19281" refreshError="1"/>
      <sheetData sheetId="19282">
        <row r="1">
          <cell r="A1" t="str">
            <v>ASSET_NUMBER</v>
          </cell>
        </row>
      </sheetData>
      <sheetData sheetId="19283">
        <row r="1">
          <cell r="A1" t="str">
            <v>ASSET_NUMBER</v>
          </cell>
        </row>
      </sheetData>
      <sheetData sheetId="19284">
        <row r="1">
          <cell r="A1" t="str">
            <v>ASSET_NUMBER</v>
          </cell>
        </row>
      </sheetData>
      <sheetData sheetId="19285">
        <row r="1">
          <cell r="A1" t="str">
            <v>Customer Name</v>
          </cell>
        </row>
      </sheetData>
      <sheetData sheetId="19286">
        <row r="1">
          <cell r="A1" t="str">
            <v>Customer Name</v>
          </cell>
        </row>
      </sheetData>
      <sheetData sheetId="19287">
        <row r="1">
          <cell r="A1" t="str">
            <v>CODE</v>
          </cell>
        </row>
      </sheetData>
      <sheetData sheetId="19288">
        <row r="1">
          <cell r="A1" t="str">
            <v>CODE</v>
          </cell>
        </row>
      </sheetData>
      <sheetData sheetId="19289">
        <row r="1">
          <cell r="A1" t="str">
            <v>CODE</v>
          </cell>
        </row>
      </sheetData>
      <sheetData sheetId="19290">
        <row r="1">
          <cell r="A1" t="str">
            <v>CODE</v>
          </cell>
        </row>
      </sheetData>
      <sheetData sheetId="19291">
        <row r="1">
          <cell r="A1" t="str">
            <v>CODE</v>
          </cell>
        </row>
      </sheetData>
      <sheetData sheetId="19292">
        <row r="1">
          <cell r="A1" t="str">
            <v>ASSET_NUMBER</v>
          </cell>
        </row>
      </sheetData>
      <sheetData sheetId="19293">
        <row r="1">
          <cell r="A1" t="str">
            <v>ASSET_NUMBER</v>
          </cell>
        </row>
      </sheetData>
      <sheetData sheetId="19294">
        <row r="1">
          <cell r="A1" t="str">
            <v>ASSET_NUMBER</v>
          </cell>
        </row>
      </sheetData>
      <sheetData sheetId="19295">
        <row r="1">
          <cell r="A1" t="str">
            <v>ASSET_NUMBER</v>
          </cell>
        </row>
      </sheetData>
      <sheetData sheetId="19296">
        <row r="1">
          <cell r="A1" t="str">
            <v>03</v>
          </cell>
        </row>
      </sheetData>
      <sheetData sheetId="19297">
        <row r="1">
          <cell r="A1" t="str">
            <v>ASSET_NUMBER</v>
          </cell>
        </row>
      </sheetData>
      <sheetData sheetId="19298">
        <row r="1">
          <cell r="A1" t="str">
            <v>03</v>
          </cell>
        </row>
      </sheetData>
      <sheetData sheetId="19299">
        <row r="1">
          <cell r="A1" t="str">
            <v>03</v>
          </cell>
        </row>
      </sheetData>
      <sheetData sheetId="19300">
        <row r="1">
          <cell r="A1" t="str">
            <v>03</v>
          </cell>
        </row>
      </sheetData>
      <sheetData sheetId="19301">
        <row r="1">
          <cell r="A1" t="str">
            <v>03</v>
          </cell>
        </row>
      </sheetData>
      <sheetData sheetId="19302">
        <row r="1">
          <cell r="A1" t="str">
            <v>03</v>
          </cell>
        </row>
      </sheetData>
      <sheetData sheetId="19303">
        <row r="1">
          <cell r="A1" t="str">
            <v>03</v>
          </cell>
        </row>
      </sheetData>
      <sheetData sheetId="19304">
        <row r="1">
          <cell r="A1" t="str">
            <v>03</v>
          </cell>
        </row>
      </sheetData>
      <sheetData sheetId="19305">
        <row r="1">
          <cell r="A1" t="str">
            <v>03</v>
          </cell>
        </row>
      </sheetData>
      <sheetData sheetId="19306">
        <row r="1">
          <cell r="A1" t="str">
            <v>03</v>
          </cell>
        </row>
      </sheetData>
      <sheetData sheetId="19307">
        <row r="1">
          <cell r="A1" t="str">
            <v>03</v>
          </cell>
        </row>
      </sheetData>
      <sheetData sheetId="19308">
        <row r="1">
          <cell r="A1" t="str">
            <v>CODE</v>
          </cell>
        </row>
      </sheetData>
      <sheetData sheetId="19309">
        <row r="1">
          <cell r="A1" t="str">
            <v>03</v>
          </cell>
        </row>
      </sheetData>
      <sheetData sheetId="19310">
        <row r="1">
          <cell r="A1" t="str">
            <v>03</v>
          </cell>
        </row>
      </sheetData>
      <sheetData sheetId="19311">
        <row r="1">
          <cell r="A1" t="str">
            <v>03</v>
          </cell>
        </row>
      </sheetData>
      <sheetData sheetId="19312">
        <row r="1">
          <cell r="A1" t="str">
            <v>CODE</v>
          </cell>
        </row>
      </sheetData>
      <sheetData sheetId="19313">
        <row r="1">
          <cell r="A1" t="str">
            <v>03</v>
          </cell>
        </row>
      </sheetData>
      <sheetData sheetId="19314">
        <row r="1">
          <cell r="A1" t="str">
            <v>03</v>
          </cell>
        </row>
      </sheetData>
      <sheetData sheetId="19315">
        <row r="1">
          <cell r="A1" t="str">
            <v>03</v>
          </cell>
        </row>
      </sheetData>
      <sheetData sheetId="19316">
        <row r="1">
          <cell r="A1" t="str">
            <v>03</v>
          </cell>
        </row>
      </sheetData>
      <sheetData sheetId="19317">
        <row r="1">
          <cell r="A1" t="str">
            <v>03</v>
          </cell>
        </row>
      </sheetData>
      <sheetData sheetId="19318">
        <row r="1">
          <cell r="A1" t="str">
            <v>03</v>
          </cell>
        </row>
      </sheetData>
      <sheetData sheetId="19319">
        <row r="1">
          <cell r="A1" t="str">
            <v>03</v>
          </cell>
        </row>
      </sheetData>
      <sheetData sheetId="19320" refreshError="1"/>
      <sheetData sheetId="19321">
        <row r="1">
          <cell r="A1" t="str">
            <v>03</v>
          </cell>
        </row>
      </sheetData>
      <sheetData sheetId="19322">
        <row r="1">
          <cell r="A1" t="str">
            <v>03</v>
          </cell>
        </row>
      </sheetData>
      <sheetData sheetId="19323">
        <row r="1">
          <cell r="A1" t="str">
            <v>03</v>
          </cell>
        </row>
      </sheetData>
      <sheetData sheetId="19324">
        <row r="1">
          <cell r="A1" t="str">
            <v>03</v>
          </cell>
        </row>
      </sheetData>
      <sheetData sheetId="19325">
        <row r="1">
          <cell r="A1" t="str">
            <v>03</v>
          </cell>
        </row>
      </sheetData>
      <sheetData sheetId="19326">
        <row r="1">
          <cell r="A1" t="str">
            <v>03</v>
          </cell>
        </row>
      </sheetData>
      <sheetData sheetId="19327">
        <row r="1">
          <cell r="A1" t="str">
            <v>03</v>
          </cell>
        </row>
      </sheetData>
      <sheetData sheetId="19328">
        <row r="1">
          <cell r="A1" t="str">
            <v>03</v>
          </cell>
        </row>
      </sheetData>
      <sheetData sheetId="19329">
        <row r="1">
          <cell r="A1" t="str">
            <v>03</v>
          </cell>
        </row>
      </sheetData>
      <sheetData sheetId="19330">
        <row r="1">
          <cell r="A1" t="str">
            <v>03</v>
          </cell>
        </row>
      </sheetData>
      <sheetData sheetId="19331">
        <row r="1">
          <cell r="A1" t="str">
            <v>03</v>
          </cell>
        </row>
      </sheetData>
      <sheetData sheetId="19332">
        <row r="1">
          <cell r="A1" t="str">
            <v>03</v>
          </cell>
        </row>
      </sheetData>
      <sheetData sheetId="19333" refreshError="1"/>
      <sheetData sheetId="19334" refreshError="1"/>
      <sheetData sheetId="19335" refreshError="1"/>
      <sheetData sheetId="19336" refreshError="1"/>
      <sheetData sheetId="19337" refreshError="1"/>
      <sheetData sheetId="19338" refreshError="1"/>
      <sheetData sheetId="19339" refreshError="1"/>
      <sheetData sheetId="19340" refreshError="1"/>
      <sheetData sheetId="19341" refreshError="1"/>
      <sheetData sheetId="19342" refreshError="1"/>
      <sheetData sheetId="19343" refreshError="1"/>
      <sheetData sheetId="19344" refreshError="1"/>
      <sheetData sheetId="19345" refreshError="1"/>
      <sheetData sheetId="19346" refreshError="1"/>
      <sheetData sheetId="19347" refreshError="1"/>
      <sheetData sheetId="19348" refreshError="1"/>
      <sheetData sheetId="19349" refreshError="1"/>
      <sheetData sheetId="19350" refreshError="1"/>
      <sheetData sheetId="19351" refreshError="1"/>
      <sheetData sheetId="19352" refreshError="1"/>
      <sheetData sheetId="19353" refreshError="1"/>
      <sheetData sheetId="19354" refreshError="1"/>
      <sheetData sheetId="19355" refreshError="1"/>
      <sheetData sheetId="19356" refreshError="1"/>
      <sheetData sheetId="19357" refreshError="1"/>
      <sheetData sheetId="19358" refreshError="1"/>
      <sheetData sheetId="19359" refreshError="1"/>
      <sheetData sheetId="19360" refreshError="1"/>
      <sheetData sheetId="19361" refreshError="1"/>
      <sheetData sheetId="19362" refreshError="1"/>
      <sheetData sheetId="19363" refreshError="1"/>
      <sheetData sheetId="19364" refreshError="1"/>
      <sheetData sheetId="19365" refreshError="1"/>
      <sheetData sheetId="19366" refreshError="1"/>
      <sheetData sheetId="19367" refreshError="1"/>
      <sheetData sheetId="19368" refreshError="1"/>
      <sheetData sheetId="19369" refreshError="1"/>
      <sheetData sheetId="19370" refreshError="1"/>
      <sheetData sheetId="19371" refreshError="1"/>
      <sheetData sheetId="19372" refreshError="1"/>
      <sheetData sheetId="19373" refreshError="1"/>
      <sheetData sheetId="19374" refreshError="1"/>
      <sheetData sheetId="19375" refreshError="1"/>
      <sheetData sheetId="19376" refreshError="1"/>
      <sheetData sheetId="19377" refreshError="1"/>
      <sheetData sheetId="19378" refreshError="1"/>
      <sheetData sheetId="19379" refreshError="1"/>
      <sheetData sheetId="19380" refreshError="1"/>
      <sheetData sheetId="19381" refreshError="1"/>
      <sheetData sheetId="19382" refreshError="1"/>
      <sheetData sheetId="19383" refreshError="1"/>
      <sheetData sheetId="19384" refreshError="1"/>
      <sheetData sheetId="19385" refreshError="1"/>
      <sheetData sheetId="19386" refreshError="1"/>
      <sheetData sheetId="19387" refreshError="1"/>
      <sheetData sheetId="19388" refreshError="1"/>
      <sheetData sheetId="19389" refreshError="1"/>
      <sheetData sheetId="19390" refreshError="1"/>
      <sheetData sheetId="19391" refreshError="1"/>
      <sheetData sheetId="19392" refreshError="1"/>
      <sheetData sheetId="19393" refreshError="1"/>
      <sheetData sheetId="19394">
        <row r="1">
          <cell r="A1" t="str">
            <v>03</v>
          </cell>
        </row>
      </sheetData>
      <sheetData sheetId="19395">
        <row r="1">
          <cell r="A1" t="str">
            <v>03</v>
          </cell>
        </row>
      </sheetData>
      <sheetData sheetId="19396">
        <row r="1">
          <cell r="A1" t="str">
            <v>03</v>
          </cell>
        </row>
      </sheetData>
      <sheetData sheetId="19397">
        <row r="1">
          <cell r="A1" t="str">
            <v>03</v>
          </cell>
        </row>
      </sheetData>
      <sheetData sheetId="19398">
        <row r="1">
          <cell r="A1" t="str">
            <v>03</v>
          </cell>
        </row>
      </sheetData>
      <sheetData sheetId="19399">
        <row r="1">
          <cell r="A1" t="str">
            <v>03</v>
          </cell>
        </row>
      </sheetData>
      <sheetData sheetId="19400">
        <row r="1">
          <cell r="A1" t="str">
            <v>CODE</v>
          </cell>
        </row>
      </sheetData>
      <sheetData sheetId="19401" refreshError="1"/>
      <sheetData sheetId="19402" refreshError="1"/>
      <sheetData sheetId="19403">
        <row r="1">
          <cell r="A1" t="str">
            <v>03</v>
          </cell>
        </row>
      </sheetData>
      <sheetData sheetId="19404">
        <row r="1">
          <cell r="A1" t="str">
            <v>03</v>
          </cell>
        </row>
      </sheetData>
      <sheetData sheetId="19405">
        <row r="1">
          <cell r="A1" t="str">
            <v>03</v>
          </cell>
        </row>
      </sheetData>
      <sheetData sheetId="19406">
        <row r="1">
          <cell r="A1" t="str">
            <v>03</v>
          </cell>
        </row>
      </sheetData>
      <sheetData sheetId="19407">
        <row r="1">
          <cell r="A1" t="str">
            <v>03</v>
          </cell>
        </row>
      </sheetData>
      <sheetData sheetId="19408" refreshError="1"/>
      <sheetData sheetId="19409">
        <row r="1">
          <cell r="A1" t="str">
            <v>03</v>
          </cell>
        </row>
      </sheetData>
      <sheetData sheetId="19410">
        <row r="1">
          <cell r="A1" t="str">
            <v>03</v>
          </cell>
        </row>
      </sheetData>
      <sheetData sheetId="19411">
        <row r="1">
          <cell r="A1" t="str">
            <v>03</v>
          </cell>
        </row>
      </sheetData>
      <sheetData sheetId="19412">
        <row r="1">
          <cell r="A1" t="str">
            <v>CODE</v>
          </cell>
        </row>
      </sheetData>
      <sheetData sheetId="19413">
        <row r="1">
          <cell r="A1" t="str">
            <v>CODE</v>
          </cell>
        </row>
      </sheetData>
      <sheetData sheetId="19414">
        <row r="1">
          <cell r="A1" t="str">
            <v>CODE</v>
          </cell>
        </row>
      </sheetData>
      <sheetData sheetId="19415">
        <row r="1">
          <cell r="A1" t="str">
            <v>CODE</v>
          </cell>
        </row>
      </sheetData>
      <sheetData sheetId="19416">
        <row r="1">
          <cell r="A1" t="str">
            <v>CODE</v>
          </cell>
        </row>
      </sheetData>
      <sheetData sheetId="19417">
        <row r="1">
          <cell r="A1" t="str">
            <v>CODE</v>
          </cell>
        </row>
      </sheetData>
      <sheetData sheetId="19418">
        <row r="1">
          <cell r="A1" t="str">
            <v>CODE</v>
          </cell>
        </row>
      </sheetData>
      <sheetData sheetId="19419">
        <row r="1">
          <cell r="A1" t="str">
            <v>CODE</v>
          </cell>
        </row>
      </sheetData>
      <sheetData sheetId="19420">
        <row r="1">
          <cell r="A1" t="str">
            <v>CODE</v>
          </cell>
        </row>
      </sheetData>
      <sheetData sheetId="19421">
        <row r="1">
          <cell r="A1" t="str">
            <v>CODE</v>
          </cell>
        </row>
      </sheetData>
      <sheetData sheetId="19422">
        <row r="1">
          <cell r="A1" t="str">
            <v>Customer Name</v>
          </cell>
        </row>
      </sheetData>
      <sheetData sheetId="19423">
        <row r="1">
          <cell r="A1" t="str">
            <v>Customer Name</v>
          </cell>
        </row>
      </sheetData>
      <sheetData sheetId="19424">
        <row r="1">
          <cell r="A1" t="str">
            <v>CODE</v>
          </cell>
        </row>
      </sheetData>
      <sheetData sheetId="19425">
        <row r="1">
          <cell r="A1" t="str">
            <v>CODE</v>
          </cell>
        </row>
      </sheetData>
      <sheetData sheetId="19426">
        <row r="1">
          <cell r="A1" t="str">
            <v>CODE</v>
          </cell>
        </row>
      </sheetData>
      <sheetData sheetId="19427">
        <row r="1">
          <cell r="A1" t="str">
            <v>ASSET_NUMBER</v>
          </cell>
        </row>
      </sheetData>
      <sheetData sheetId="19428">
        <row r="1">
          <cell r="A1" t="str">
            <v>CODE</v>
          </cell>
        </row>
      </sheetData>
      <sheetData sheetId="19429">
        <row r="1">
          <cell r="A1" t="str">
            <v>CODE</v>
          </cell>
        </row>
      </sheetData>
      <sheetData sheetId="19430">
        <row r="1">
          <cell r="A1" t="str">
            <v>ASSET_NUMBER</v>
          </cell>
        </row>
      </sheetData>
      <sheetData sheetId="19431">
        <row r="1">
          <cell r="A1" t="str">
            <v>ASSET_NUMBER</v>
          </cell>
        </row>
      </sheetData>
      <sheetData sheetId="19432">
        <row r="1">
          <cell r="A1" t="str">
            <v>ASSET_NUMBER</v>
          </cell>
        </row>
      </sheetData>
      <sheetData sheetId="19433">
        <row r="1">
          <cell r="A1" t="str">
            <v>AGILENT CONFIDENTIAL</v>
          </cell>
        </row>
      </sheetData>
      <sheetData sheetId="19434">
        <row r="1">
          <cell r="A1" t="str">
            <v>03</v>
          </cell>
        </row>
      </sheetData>
      <sheetData sheetId="19435">
        <row r="1">
          <cell r="A1" t="str">
            <v>ASSET_NUMBER</v>
          </cell>
        </row>
      </sheetData>
      <sheetData sheetId="19436">
        <row r="1">
          <cell r="A1" t="str">
            <v>03</v>
          </cell>
        </row>
      </sheetData>
      <sheetData sheetId="19437" refreshError="1"/>
      <sheetData sheetId="19438" refreshError="1"/>
      <sheetData sheetId="19439" refreshError="1"/>
      <sheetData sheetId="19440" refreshError="1"/>
      <sheetData sheetId="19441" refreshError="1"/>
      <sheetData sheetId="19442" refreshError="1"/>
      <sheetData sheetId="19443" refreshError="1"/>
      <sheetData sheetId="19444" refreshError="1"/>
      <sheetData sheetId="19445" refreshError="1"/>
      <sheetData sheetId="19446" refreshError="1"/>
      <sheetData sheetId="19447" refreshError="1"/>
      <sheetData sheetId="19448" refreshError="1"/>
      <sheetData sheetId="19449" refreshError="1"/>
      <sheetData sheetId="19450" refreshError="1"/>
      <sheetData sheetId="19451" refreshError="1"/>
      <sheetData sheetId="19452" refreshError="1"/>
      <sheetData sheetId="19453" refreshError="1"/>
      <sheetData sheetId="19454" refreshError="1"/>
      <sheetData sheetId="19455" refreshError="1"/>
      <sheetData sheetId="19456" refreshError="1"/>
      <sheetData sheetId="19457" refreshError="1"/>
      <sheetData sheetId="19458" refreshError="1"/>
      <sheetData sheetId="19459" refreshError="1"/>
      <sheetData sheetId="19460" refreshError="1"/>
      <sheetData sheetId="19461" refreshError="1"/>
      <sheetData sheetId="19462" refreshError="1"/>
      <sheetData sheetId="19463" refreshError="1"/>
      <sheetData sheetId="19464" refreshError="1"/>
      <sheetData sheetId="19465" refreshError="1"/>
      <sheetData sheetId="19466" refreshError="1"/>
      <sheetData sheetId="19467" refreshError="1"/>
      <sheetData sheetId="19468" refreshError="1"/>
      <sheetData sheetId="19469" refreshError="1"/>
      <sheetData sheetId="19470" refreshError="1"/>
      <sheetData sheetId="19471" refreshError="1"/>
      <sheetData sheetId="19472" refreshError="1"/>
      <sheetData sheetId="19473" refreshError="1"/>
      <sheetData sheetId="19474" refreshError="1"/>
      <sheetData sheetId="19475" refreshError="1"/>
      <sheetData sheetId="19476" refreshError="1"/>
      <sheetData sheetId="19477" refreshError="1"/>
      <sheetData sheetId="19478" refreshError="1"/>
      <sheetData sheetId="19479" refreshError="1"/>
      <sheetData sheetId="19480" refreshError="1"/>
      <sheetData sheetId="19481" refreshError="1"/>
      <sheetData sheetId="19482" refreshError="1"/>
      <sheetData sheetId="19483" refreshError="1"/>
      <sheetData sheetId="19484" refreshError="1"/>
      <sheetData sheetId="19485">
        <row r="1">
          <cell r="A1" t="str">
            <v>03</v>
          </cell>
        </row>
      </sheetData>
      <sheetData sheetId="19486">
        <row r="1">
          <cell r="A1" t="str">
            <v>CODE</v>
          </cell>
        </row>
      </sheetData>
      <sheetData sheetId="19487">
        <row r="1">
          <cell r="A1" t="str">
            <v>CODE</v>
          </cell>
        </row>
      </sheetData>
      <sheetData sheetId="19488">
        <row r="1">
          <cell r="A1" t="str">
            <v>CODE</v>
          </cell>
        </row>
      </sheetData>
      <sheetData sheetId="19489">
        <row r="1">
          <cell r="A1" t="str">
            <v>CODE</v>
          </cell>
        </row>
      </sheetData>
      <sheetData sheetId="19490">
        <row r="1">
          <cell r="A1" t="str">
            <v>CODE</v>
          </cell>
        </row>
      </sheetData>
      <sheetData sheetId="19491">
        <row r="1">
          <cell r="A1" t="str">
            <v>CODE</v>
          </cell>
        </row>
      </sheetData>
      <sheetData sheetId="19492">
        <row r="1">
          <cell r="A1" t="str">
            <v>CODE</v>
          </cell>
        </row>
      </sheetData>
      <sheetData sheetId="19493">
        <row r="1">
          <cell r="A1" t="str">
            <v>CODE</v>
          </cell>
        </row>
      </sheetData>
      <sheetData sheetId="19494">
        <row r="1">
          <cell r="A1" t="str">
            <v>CODE</v>
          </cell>
        </row>
      </sheetData>
      <sheetData sheetId="19495">
        <row r="1">
          <cell r="A1" t="str">
            <v>CODE</v>
          </cell>
        </row>
      </sheetData>
      <sheetData sheetId="19496">
        <row r="1">
          <cell r="A1" t="str">
            <v>Customer Name</v>
          </cell>
        </row>
      </sheetData>
      <sheetData sheetId="19497">
        <row r="1">
          <cell r="A1" t="str">
            <v>Customer Name</v>
          </cell>
        </row>
      </sheetData>
      <sheetData sheetId="19498">
        <row r="1">
          <cell r="A1" t="str">
            <v>CODE</v>
          </cell>
        </row>
      </sheetData>
      <sheetData sheetId="19499">
        <row r="1">
          <cell r="A1" t="str">
            <v>CODE</v>
          </cell>
        </row>
      </sheetData>
      <sheetData sheetId="19500">
        <row r="1">
          <cell r="A1" t="str">
            <v>CODE</v>
          </cell>
        </row>
      </sheetData>
      <sheetData sheetId="19501">
        <row r="1">
          <cell r="A1" t="str">
            <v>CODE</v>
          </cell>
        </row>
      </sheetData>
      <sheetData sheetId="19502">
        <row r="1">
          <cell r="A1" t="str">
            <v>ASSET_NUMBER</v>
          </cell>
        </row>
      </sheetData>
      <sheetData sheetId="19503">
        <row r="1">
          <cell r="A1" t="str">
            <v>CODE</v>
          </cell>
        </row>
      </sheetData>
      <sheetData sheetId="19504">
        <row r="1">
          <cell r="A1" t="str">
            <v>CODE</v>
          </cell>
        </row>
      </sheetData>
      <sheetData sheetId="19505">
        <row r="1">
          <cell r="A1" t="str">
            <v>ASSET_NUMBER</v>
          </cell>
        </row>
      </sheetData>
      <sheetData sheetId="19506">
        <row r="1">
          <cell r="A1" t="str">
            <v>ASSET_NUMBER</v>
          </cell>
        </row>
      </sheetData>
      <sheetData sheetId="19507">
        <row r="1">
          <cell r="A1" t="str">
            <v>ASSET_NUMBER</v>
          </cell>
        </row>
      </sheetData>
      <sheetData sheetId="19508">
        <row r="1">
          <cell r="A1" t="str">
            <v>ASSET_NUMBER</v>
          </cell>
        </row>
      </sheetData>
      <sheetData sheetId="19509" refreshError="1"/>
      <sheetData sheetId="19510">
        <row r="1">
          <cell r="A1" t="str">
            <v>ASSET_NUMBER</v>
          </cell>
        </row>
      </sheetData>
      <sheetData sheetId="19511" refreshError="1"/>
      <sheetData sheetId="19512" refreshError="1"/>
      <sheetData sheetId="19513">
        <row r="1">
          <cell r="A1" t="str">
            <v>ASSET_NUMBER</v>
          </cell>
        </row>
      </sheetData>
      <sheetData sheetId="19514">
        <row r="1">
          <cell r="A1" t="str">
            <v>ASSET_NUMBER</v>
          </cell>
        </row>
      </sheetData>
      <sheetData sheetId="19515">
        <row r="1">
          <cell r="A1" t="str">
            <v>ASSET_NUMBER</v>
          </cell>
        </row>
      </sheetData>
      <sheetData sheetId="19516">
        <row r="1">
          <cell r="A1" t="str">
            <v>ASSET_NUMBER</v>
          </cell>
        </row>
      </sheetData>
      <sheetData sheetId="19517" refreshError="1"/>
      <sheetData sheetId="19518" refreshError="1"/>
      <sheetData sheetId="19519" refreshError="1"/>
      <sheetData sheetId="19520" refreshError="1"/>
      <sheetData sheetId="19521" refreshError="1"/>
      <sheetData sheetId="19522" refreshError="1"/>
      <sheetData sheetId="19523" refreshError="1"/>
      <sheetData sheetId="19524" refreshError="1"/>
      <sheetData sheetId="19525" refreshError="1"/>
      <sheetData sheetId="19526" refreshError="1"/>
      <sheetData sheetId="19527" refreshError="1"/>
      <sheetData sheetId="19528" refreshError="1"/>
      <sheetData sheetId="19529" refreshError="1"/>
      <sheetData sheetId="19530" refreshError="1"/>
      <sheetData sheetId="19531" refreshError="1"/>
      <sheetData sheetId="19532" refreshError="1"/>
      <sheetData sheetId="19533" refreshError="1"/>
      <sheetData sheetId="19534" refreshError="1"/>
      <sheetData sheetId="19535" refreshError="1"/>
      <sheetData sheetId="19536" refreshError="1"/>
      <sheetData sheetId="19537" refreshError="1"/>
      <sheetData sheetId="19538" refreshError="1"/>
      <sheetData sheetId="19539" refreshError="1"/>
      <sheetData sheetId="19540" refreshError="1"/>
      <sheetData sheetId="19541" refreshError="1"/>
      <sheetData sheetId="19542" refreshError="1"/>
      <sheetData sheetId="19543" refreshError="1"/>
      <sheetData sheetId="19544" refreshError="1"/>
      <sheetData sheetId="19545" refreshError="1"/>
      <sheetData sheetId="19546" refreshError="1"/>
      <sheetData sheetId="19547" refreshError="1"/>
      <sheetData sheetId="19548" refreshError="1"/>
      <sheetData sheetId="19549" refreshError="1"/>
      <sheetData sheetId="19550" refreshError="1"/>
      <sheetData sheetId="19551" refreshError="1"/>
      <sheetData sheetId="19552" refreshError="1"/>
      <sheetData sheetId="19553" refreshError="1"/>
      <sheetData sheetId="19554" refreshError="1"/>
      <sheetData sheetId="19555" refreshError="1"/>
      <sheetData sheetId="19556" refreshError="1"/>
      <sheetData sheetId="19557" refreshError="1"/>
      <sheetData sheetId="19558">
        <row r="1">
          <cell r="A1" t="str">
            <v>03</v>
          </cell>
        </row>
      </sheetData>
      <sheetData sheetId="19559">
        <row r="1">
          <cell r="A1" t="str">
            <v>03</v>
          </cell>
        </row>
      </sheetData>
      <sheetData sheetId="19560">
        <row r="1">
          <cell r="A1" t="str">
            <v>03</v>
          </cell>
        </row>
      </sheetData>
      <sheetData sheetId="19561">
        <row r="1">
          <cell r="A1" t="str">
            <v>03</v>
          </cell>
        </row>
      </sheetData>
      <sheetData sheetId="19562" refreshError="1"/>
      <sheetData sheetId="19563" refreshError="1"/>
      <sheetData sheetId="19564" refreshError="1"/>
      <sheetData sheetId="19565" refreshError="1"/>
      <sheetData sheetId="19566" refreshError="1"/>
      <sheetData sheetId="19567" refreshError="1"/>
      <sheetData sheetId="19568" refreshError="1"/>
      <sheetData sheetId="19569" refreshError="1"/>
      <sheetData sheetId="19570" refreshError="1"/>
      <sheetData sheetId="19571" refreshError="1"/>
      <sheetData sheetId="19572" refreshError="1"/>
      <sheetData sheetId="19573" refreshError="1"/>
      <sheetData sheetId="19574" refreshError="1"/>
      <sheetData sheetId="19575" refreshError="1"/>
      <sheetData sheetId="19576" refreshError="1"/>
      <sheetData sheetId="19577" refreshError="1"/>
      <sheetData sheetId="19578" refreshError="1"/>
      <sheetData sheetId="19579" refreshError="1"/>
      <sheetData sheetId="19580" refreshError="1"/>
      <sheetData sheetId="19581" refreshError="1"/>
      <sheetData sheetId="19582" refreshError="1"/>
      <sheetData sheetId="19583" refreshError="1"/>
      <sheetData sheetId="19584" refreshError="1"/>
      <sheetData sheetId="19585" refreshError="1"/>
      <sheetData sheetId="19586" refreshError="1"/>
      <sheetData sheetId="19587" refreshError="1"/>
      <sheetData sheetId="19588" refreshError="1"/>
      <sheetData sheetId="19589" refreshError="1"/>
      <sheetData sheetId="19590" refreshError="1"/>
      <sheetData sheetId="19591" refreshError="1"/>
      <sheetData sheetId="19592" refreshError="1"/>
      <sheetData sheetId="19593" refreshError="1"/>
      <sheetData sheetId="19594" refreshError="1"/>
      <sheetData sheetId="19595" refreshError="1"/>
      <sheetData sheetId="19596" refreshError="1"/>
      <sheetData sheetId="19597" refreshError="1"/>
      <sheetData sheetId="19598" refreshError="1"/>
      <sheetData sheetId="19599" refreshError="1"/>
      <sheetData sheetId="19600" refreshError="1"/>
      <sheetData sheetId="19601" refreshError="1"/>
      <sheetData sheetId="19602" refreshError="1"/>
      <sheetData sheetId="19603" refreshError="1"/>
      <sheetData sheetId="19604" refreshError="1"/>
      <sheetData sheetId="19605" refreshError="1"/>
      <sheetData sheetId="19606" refreshError="1"/>
      <sheetData sheetId="19607" refreshError="1"/>
      <sheetData sheetId="19608" refreshError="1"/>
      <sheetData sheetId="19609" refreshError="1"/>
      <sheetData sheetId="19610" refreshError="1"/>
      <sheetData sheetId="19611" refreshError="1"/>
      <sheetData sheetId="19612" refreshError="1"/>
      <sheetData sheetId="19613" refreshError="1"/>
      <sheetData sheetId="19614" refreshError="1"/>
      <sheetData sheetId="19615" refreshError="1"/>
      <sheetData sheetId="19616" refreshError="1"/>
      <sheetData sheetId="19617" refreshError="1"/>
      <sheetData sheetId="19618" refreshError="1"/>
      <sheetData sheetId="19619" refreshError="1"/>
      <sheetData sheetId="19620" refreshError="1"/>
      <sheetData sheetId="19621" refreshError="1"/>
      <sheetData sheetId="19622" refreshError="1"/>
      <sheetData sheetId="19623" refreshError="1"/>
      <sheetData sheetId="19624" refreshError="1"/>
      <sheetData sheetId="19625" refreshError="1"/>
      <sheetData sheetId="19626" refreshError="1"/>
      <sheetData sheetId="19627" refreshError="1"/>
      <sheetData sheetId="19628" refreshError="1"/>
      <sheetData sheetId="19629" refreshError="1"/>
      <sheetData sheetId="19630" refreshError="1"/>
      <sheetData sheetId="19631" refreshError="1"/>
      <sheetData sheetId="19632" refreshError="1"/>
      <sheetData sheetId="19633" refreshError="1"/>
      <sheetData sheetId="19634" refreshError="1"/>
      <sheetData sheetId="19635" refreshError="1"/>
      <sheetData sheetId="19636" refreshError="1"/>
      <sheetData sheetId="19637" refreshError="1"/>
      <sheetData sheetId="19638" refreshError="1"/>
      <sheetData sheetId="19639" refreshError="1"/>
      <sheetData sheetId="19640" refreshError="1"/>
      <sheetData sheetId="19641" refreshError="1"/>
      <sheetData sheetId="19642" refreshError="1"/>
      <sheetData sheetId="19643" refreshError="1"/>
      <sheetData sheetId="19644" refreshError="1"/>
      <sheetData sheetId="19645" refreshError="1"/>
      <sheetData sheetId="19646" refreshError="1"/>
      <sheetData sheetId="19647" refreshError="1"/>
      <sheetData sheetId="19648" refreshError="1"/>
      <sheetData sheetId="19649" refreshError="1"/>
      <sheetData sheetId="19650" refreshError="1"/>
      <sheetData sheetId="19651" refreshError="1"/>
      <sheetData sheetId="19652" refreshError="1"/>
      <sheetData sheetId="19653" refreshError="1"/>
      <sheetData sheetId="19654" refreshError="1"/>
      <sheetData sheetId="19655" refreshError="1"/>
      <sheetData sheetId="19656" refreshError="1"/>
      <sheetData sheetId="19657" refreshError="1"/>
      <sheetData sheetId="19658" refreshError="1"/>
      <sheetData sheetId="19659" refreshError="1"/>
      <sheetData sheetId="19660" refreshError="1"/>
      <sheetData sheetId="19661" refreshError="1"/>
      <sheetData sheetId="19662" refreshError="1"/>
      <sheetData sheetId="19663" refreshError="1"/>
      <sheetData sheetId="19664" refreshError="1"/>
      <sheetData sheetId="19665" refreshError="1"/>
      <sheetData sheetId="19666" refreshError="1"/>
      <sheetData sheetId="19667" refreshError="1"/>
      <sheetData sheetId="19668" refreshError="1"/>
      <sheetData sheetId="19669" refreshError="1"/>
      <sheetData sheetId="19670" refreshError="1"/>
      <sheetData sheetId="19671" refreshError="1"/>
      <sheetData sheetId="19672" refreshError="1"/>
      <sheetData sheetId="19673" refreshError="1"/>
      <sheetData sheetId="19674" refreshError="1"/>
      <sheetData sheetId="19675" refreshError="1"/>
      <sheetData sheetId="19676" refreshError="1"/>
      <sheetData sheetId="19677" refreshError="1"/>
      <sheetData sheetId="19678" refreshError="1"/>
      <sheetData sheetId="19679" refreshError="1"/>
      <sheetData sheetId="19680" refreshError="1"/>
      <sheetData sheetId="19681" refreshError="1"/>
      <sheetData sheetId="19682" refreshError="1"/>
      <sheetData sheetId="19683" refreshError="1"/>
      <sheetData sheetId="19684" refreshError="1"/>
      <sheetData sheetId="19685" refreshError="1"/>
      <sheetData sheetId="19686" refreshError="1"/>
      <sheetData sheetId="19687" refreshError="1"/>
      <sheetData sheetId="19688" refreshError="1"/>
      <sheetData sheetId="19689" refreshError="1"/>
      <sheetData sheetId="19690">
        <row r="1">
          <cell r="A1" t="str">
            <v>CODE</v>
          </cell>
        </row>
      </sheetData>
      <sheetData sheetId="19691">
        <row r="1">
          <cell r="A1" t="str">
            <v>CODE</v>
          </cell>
        </row>
      </sheetData>
      <sheetData sheetId="19692" refreshError="1"/>
      <sheetData sheetId="19693" refreshError="1"/>
      <sheetData sheetId="19694" refreshError="1"/>
      <sheetData sheetId="19695" refreshError="1"/>
      <sheetData sheetId="19696" refreshError="1"/>
      <sheetData sheetId="19697" refreshError="1"/>
      <sheetData sheetId="19698" refreshError="1"/>
      <sheetData sheetId="19699" refreshError="1"/>
      <sheetData sheetId="19700" refreshError="1"/>
      <sheetData sheetId="19701" refreshError="1"/>
      <sheetData sheetId="19702" refreshError="1"/>
      <sheetData sheetId="19703" refreshError="1"/>
      <sheetData sheetId="19704" refreshError="1"/>
      <sheetData sheetId="19705" refreshError="1"/>
      <sheetData sheetId="19706" refreshError="1"/>
      <sheetData sheetId="19707" refreshError="1"/>
      <sheetData sheetId="19708" refreshError="1"/>
      <sheetData sheetId="19709" refreshError="1"/>
      <sheetData sheetId="19710" refreshError="1"/>
      <sheetData sheetId="19711" refreshError="1"/>
      <sheetData sheetId="19712" refreshError="1"/>
      <sheetData sheetId="19713" refreshError="1"/>
      <sheetData sheetId="19714" refreshError="1"/>
      <sheetData sheetId="19715" refreshError="1"/>
      <sheetData sheetId="19716" refreshError="1"/>
      <sheetData sheetId="19717" refreshError="1"/>
      <sheetData sheetId="19718" refreshError="1"/>
      <sheetData sheetId="19719" refreshError="1"/>
      <sheetData sheetId="19720" refreshError="1"/>
      <sheetData sheetId="19721" refreshError="1"/>
      <sheetData sheetId="19722" refreshError="1"/>
      <sheetData sheetId="19723" refreshError="1"/>
      <sheetData sheetId="19724" refreshError="1"/>
      <sheetData sheetId="19725" refreshError="1"/>
      <sheetData sheetId="19726" refreshError="1"/>
      <sheetData sheetId="19727" refreshError="1"/>
      <sheetData sheetId="19728" refreshError="1"/>
      <sheetData sheetId="19729" refreshError="1"/>
      <sheetData sheetId="19730" refreshError="1"/>
      <sheetData sheetId="19731" refreshError="1"/>
      <sheetData sheetId="19732" refreshError="1"/>
      <sheetData sheetId="19733" refreshError="1"/>
      <sheetData sheetId="19734" refreshError="1"/>
      <sheetData sheetId="19735" refreshError="1"/>
      <sheetData sheetId="19736" refreshError="1"/>
      <sheetData sheetId="19737" refreshError="1"/>
      <sheetData sheetId="19738" refreshError="1"/>
      <sheetData sheetId="19739" refreshError="1"/>
      <sheetData sheetId="19740" refreshError="1"/>
      <sheetData sheetId="19741" refreshError="1"/>
      <sheetData sheetId="19742" refreshError="1"/>
      <sheetData sheetId="19743" refreshError="1"/>
      <sheetData sheetId="19744" refreshError="1"/>
      <sheetData sheetId="19745" refreshError="1"/>
      <sheetData sheetId="19746" refreshError="1"/>
      <sheetData sheetId="19747" refreshError="1"/>
      <sheetData sheetId="19748" refreshError="1"/>
      <sheetData sheetId="19749" refreshError="1"/>
      <sheetData sheetId="19750" refreshError="1"/>
      <sheetData sheetId="19751" refreshError="1"/>
      <sheetData sheetId="19752" refreshError="1"/>
      <sheetData sheetId="19753" refreshError="1"/>
      <sheetData sheetId="19754" refreshError="1"/>
      <sheetData sheetId="19755" refreshError="1"/>
      <sheetData sheetId="19756" refreshError="1"/>
      <sheetData sheetId="19757" refreshError="1"/>
      <sheetData sheetId="19758" refreshError="1"/>
      <sheetData sheetId="19759" refreshError="1"/>
      <sheetData sheetId="19760" refreshError="1"/>
      <sheetData sheetId="19761" refreshError="1"/>
      <sheetData sheetId="19762" refreshError="1"/>
      <sheetData sheetId="19763" refreshError="1"/>
      <sheetData sheetId="19764" refreshError="1"/>
      <sheetData sheetId="19765" refreshError="1"/>
      <sheetData sheetId="19766" refreshError="1"/>
      <sheetData sheetId="19767" refreshError="1"/>
      <sheetData sheetId="19768" refreshError="1"/>
      <sheetData sheetId="19769" refreshError="1"/>
      <sheetData sheetId="19770" refreshError="1"/>
      <sheetData sheetId="19771" refreshError="1"/>
      <sheetData sheetId="19772" refreshError="1"/>
      <sheetData sheetId="19773" refreshError="1"/>
      <sheetData sheetId="19774" refreshError="1"/>
      <sheetData sheetId="19775" refreshError="1"/>
      <sheetData sheetId="19776" refreshError="1"/>
      <sheetData sheetId="19777" refreshError="1"/>
      <sheetData sheetId="19778" refreshError="1"/>
      <sheetData sheetId="19779" refreshError="1"/>
      <sheetData sheetId="19780" refreshError="1"/>
      <sheetData sheetId="19781" refreshError="1"/>
      <sheetData sheetId="19782" refreshError="1"/>
      <sheetData sheetId="19783" refreshError="1"/>
      <sheetData sheetId="19784" refreshError="1"/>
      <sheetData sheetId="19785" refreshError="1"/>
      <sheetData sheetId="19786" refreshError="1"/>
      <sheetData sheetId="19787" refreshError="1"/>
      <sheetData sheetId="19788" refreshError="1"/>
      <sheetData sheetId="19789" refreshError="1"/>
      <sheetData sheetId="19790" refreshError="1"/>
      <sheetData sheetId="19791" refreshError="1"/>
      <sheetData sheetId="19792" refreshError="1"/>
      <sheetData sheetId="19793" refreshError="1"/>
      <sheetData sheetId="19794" refreshError="1"/>
      <sheetData sheetId="19795" refreshError="1"/>
      <sheetData sheetId="19796" refreshError="1"/>
      <sheetData sheetId="19797" refreshError="1"/>
      <sheetData sheetId="19798" refreshError="1"/>
      <sheetData sheetId="19799" refreshError="1"/>
      <sheetData sheetId="19800" refreshError="1"/>
      <sheetData sheetId="19801" refreshError="1"/>
      <sheetData sheetId="19802" refreshError="1"/>
      <sheetData sheetId="19803" refreshError="1"/>
      <sheetData sheetId="19804" refreshError="1"/>
      <sheetData sheetId="19805" refreshError="1"/>
      <sheetData sheetId="19806" refreshError="1"/>
      <sheetData sheetId="19807" refreshError="1"/>
      <sheetData sheetId="19808" refreshError="1"/>
      <sheetData sheetId="19809" refreshError="1"/>
      <sheetData sheetId="19810" refreshError="1"/>
      <sheetData sheetId="19811" refreshError="1"/>
      <sheetData sheetId="19812" refreshError="1"/>
      <sheetData sheetId="19813" refreshError="1"/>
      <sheetData sheetId="19814" refreshError="1"/>
      <sheetData sheetId="19815" refreshError="1"/>
      <sheetData sheetId="19816" refreshError="1"/>
      <sheetData sheetId="19817" refreshError="1"/>
      <sheetData sheetId="19818" refreshError="1"/>
      <sheetData sheetId="19819" refreshError="1"/>
      <sheetData sheetId="19820" refreshError="1"/>
      <sheetData sheetId="19821" refreshError="1"/>
      <sheetData sheetId="19822" refreshError="1"/>
      <sheetData sheetId="19823" refreshError="1"/>
      <sheetData sheetId="19824" refreshError="1"/>
      <sheetData sheetId="19825" refreshError="1"/>
      <sheetData sheetId="19826" refreshError="1"/>
      <sheetData sheetId="19827" refreshError="1"/>
      <sheetData sheetId="19828" refreshError="1"/>
      <sheetData sheetId="19829" refreshError="1"/>
      <sheetData sheetId="19830" refreshError="1"/>
      <sheetData sheetId="19831" refreshError="1"/>
      <sheetData sheetId="19832" refreshError="1"/>
      <sheetData sheetId="19833" refreshError="1"/>
      <sheetData sheetId="19834" refreshError="1"/>
      <sheetData sheetId="19835" refreshError="1"/>
      <sheetData sheetId="19836" refreshError="1"/>
      <sheetData sheetId="19837" refreshError="1"/>
      <sheetData sheetId="19838" refreshError="1"/>
      <sheetData sheetId="19839" refreshError="1"/>
      <sheetData sheetId="19840" refreshError="1"/>
      <sheetData sheetId="19841" refreshError="1"/>
      <sheetData sheetId="19842" refreshError="1"/>
      <sheetData sheetId="19843" refreshError="1"/>
      <sheetData sheetId="19844" refreshError="1"/>
      <sheetData sheetId="19845" refreshError="1"/>
      <sheetData sheetId="19846" refreshError="1"/>
      <sheetData sheetId="19847" refreshError="1"/>
      <sheetData sheetId="19848" refreshError="1"/>
      <sheetData sheetId="19849" refreshError="1"/>
      <sheetData sheetId="19850" refreshError="1"/>
      <sheetData sheetId="19851">
        <row r="1">
          <cell r="A1" t="str">
            <v>CODE</v>
          </cell>
        </row>
      </sheetData>
      <sheetData sheetId="19852">
        <row r="1">
          <cell r="A1" t="str">
            <v>Customer Name</v>
          </cell>
        </row>
      </sheetData>
      <sheetData sheetId="19853" refreshError="1"/>
      <sheetData sheetId="19854" refreshError="1"/>
      <sheetData sheetId="19855" refreshError="1"/>
      <sheetData sheetId="19856">
        <row r="1">
          <cell r="A1" t="str">
            <v>ASSET_NUMBER</v>
          </cell>
        </row>
      </sheetData>
      <sheetData sheetId="19857">
        <row r="1">
          <cell r="A1" t="str">
            <v>03</v>
          </cell>
        </row>
      </sheetData>
      <sheetData sheetId="19858">
        <row r="1">
          <cell r="A1" t="str">
            <v>03</v>
          </cell>
        </row>
      </sheetData>
      <sheetData sheetId="19859">
        <row r="1">
          <cell r="A1" t="str">
            <v>03</v>
          </cell>
        </row>
      </sheetData>
      <sheetData sheetId="19860">
        <row r="1">
          <cell r="A1" t="str">
            <v>03</v>
          </cell>
        </row>
      </sheetData>
      <sheetData sheetId="19861">
        <row r="1">
          <cell r="A1" t="str">
            <v>CODE</v>
          </cell>
        </row>
      </sheetData>
      <sheetData sheetId="19862">
        <row r="1">
          <cell r="A1" t="str">
            <v>ASSET_NUMBER</v>
          </cell>
        </row>
      </sheetData>
      <sheetData sheetId="19863">
        <row r="1">
          <cell r="A1" t="str">
            <v>CODE</v>
          </cell>
        </row>
      </sheetData>
      <sheetData sheetId="19864">
        <row r="1">
          <cell r="A1" t="str">
            <v>CODE</v>
          </cell>
        </row>
      </sheetData>
      <sheetData sheetId="19865">
        <row r="1">
          <cell r="A1" t="str">
            <v>CODE</v>
          </cell>
        </row>
      </sheetData>
      <sheetData sheetId="19866">
        <row r="1">
          <cell r="A1" t="str">
            <v>ASSET_NUMBER</v>
          </cell>
        </row>
      </sheetData>
      <sheetData sheetId="19867">
        <row r="1">
          <cell r="A1" t="str">
            <v>ASSET_NUMBER</v>
          </cell>
        </row>
      </sheetData>
      <sheetData sheetId="19868">
        <row r="1">
          <cell r="A1" t="str">
            <v>ASSET_NUMBER</v>
          </cell>
        </row>
      </sheetData>
      <sheetData sheetId="19869">
        <row r="1">
          <cell r="A1" t="str">
            <v>CODE</v>
          </cell>
        </row>
      </sheetData>
      <sheetData sheetId="19870">
        <row r="1">
          <cell r="A1" t="str">
            <v>Customer Name</v>
          </cell>
        </row>
      </sheetData>
      <sheetData sheetId="19871">
        <row r="1">
          <cell r="A1" t="str">
            <v>Customer Name</v>
          </cell>
        </row>
      </sheetData>
      <sheetData sheetId="19872">
        <row r="1">
          <cell r="A1" t="str">
            <v>ASSET_NUMBER</v>
          </cell>
        </row>
      </sheetData>
      <sheetData sheetId="19873">
        <row r="1">
          <cell r="A1" t="str">
            <v>AGILENT CONFIDENTIAL</v>
          </cell>
        </row>
      </sheetData>
      <sheetData sheetId="19874">
        <row r="1">
          <cell r="A1" t="str">
            <v>ASSET_NUMBER</v>
          </cell>
        </row>
      </sheetData>
      <sheetData sheetId="19875">
        <row r="1">
          <cell r="A1" t="str">
            <v>AGILENT CONFIDENTIAL</v>
          </cell>
        </row>
      </sheetData>
      <sheetData sheetId="19876" refreshError="1"/>
      <sheetData sheetId="19877" refreshError="1"/>
      <sheetData sheetId="19878" refreshError="1"/>
      <sheetData sheetId="19879" refreshError="1"/>
      <sheetData sheetId="19880" refreshError="1"/>
      <sheetData sheetId="19881" refreshError="1"/>
      <sheetData sheetId="19882" refreshError="1"/>
      <sheetData sheetId="19883" refreshError="1"/>
      <sheetData sheetId="19884" refreshError="1"/>
      <sheetData sheetId="19885" refreshError="1"/>
      <sheetData sheetId="19886" refreshError="1"/>
      <sheetData sheetId="19887" refreshError="1"/>
      <sheetData sheetId="19888" refreshError="1"/>
      <sheetData sheetId="19889" refreshError="1"/>
      <sheetData sheetId="19890" refreshError="1"/>
      <sheetData sheetId="19891" refreshError="1"/>
      <sheetData sheetId="19892" refreshError="1"/>
      <sheetData sheetId="19893" refreshError="1"/>
      <sheetData sheetId="19894" refreshError="1"/>
      <sheetData sheetId="19895" refreshError="1"/>
      <sheetData sheetId="19896" refreshError="1"/>
      <sheetData sheetId="19897" refreshError="1"/>
      <sheetData sheetId="19898" refreshError="1"/>
      <sheetData sheetId="19899" refreshError="1"/>
      <sheetData sheetId="19900" refreshError="1"/>
      <sheetData sheetId="19901" refreshError="1"/>
      <sheetData sheetId="19902" refreshError="1"/>
      <sheetData sheetId="19903" refreshError="1"/>
      <sheetData sheetId="19904" refreshError="1"/>
      <sheetData sheetId="19905" refreshError="1"/>
      <sheetData sheetId="19906" refreshError="1"/>
      <sheetData sheetId="19907" refreshError="1"/>
      <sheetData sheetId="19908" refreshError="1"/>
      <sheetData sheetId="19909" refreshError="1"/>
      <sheetData sheetId="19910" refreshError="1"/>
      <sheetData sheetId="19911" refreshError="1"/>
      <sheetData sheetId="19912" refreshError="1"/>
      <sheetData sheetId="19913" refreshError="1"/>
      <sheetData sheetId="19914" refreshError="1"/>
      <sheetData sheetId="19915" refreshError="1"/>
      <sheetData sheetId="19916" refreshError="1"/>
      <sheetData sheetId="19917" refreshError="1"/>
      <sheetData sheetId="19918" refreshError="1"/>
      <sheetData sheetId="19919" refreshError="1"/>
      <sheetData sheetId="19920" refreshError="1"/>
      <sheetData sheetId="19921" refreshError="1"/>
      <sheetData sheetId="19922" refreshError="1"/>
      <sheetData sheetId="19923" refreshError="1"/>
      <sheetData sheetId="19924" refreshError="1"/>
      <sheetData sheetId="19925" refreshError="1"/>
      <sheetData sheetId="19926" refreshError="1"/>
      <sheetData sheetId="19927" refreshError="1"/>
      <sheetData sheetId="19928" refreshError="1"/>
      <sheetData sheetId="19929" refreshError="1"/>
      <sheetData sheetId="19930" refreshError="1"/>
      <sheetData sheetId="19931" refreshError="1"/>
      <sheetData sheetId="19932" refreshError="1"/>
      <sheetData sheetId="19933" refreshError="1"/>
      <sheetData sheetId="19934" refreshError="1"/>
      <sheetData sheetId="19935" refreshError="1"/>
      <sheetData sheetId="19936" refreshError="1"/>
      <sheetData sheetId="19937" refreshError="1"/>
      <sheetData sheetId="19938" refreshError="1"/>
      <sheetData sheetId="19939" refreshError="1"/>
      <sheetData sheetId="19940" refreshError="1"/>
      <sheetData sheetId="19941" refreshError="1"/>
      <sheetData sheetId="19942" refreshError="1"/>
      <sheetData sheetId="19943" refreshError="1"/>
      <sheetData sheetId="19944" refreshError="1"/>
      <sheetData sheetId="19945" refreshError="1"/>
      <sheetData sheetId="19946" refreshError="1"/>
      <sheetData sheetId="19947" refreshError="1"/>
      <sheetData sheetId="19948" refreshError="1"/>
      <sheetData sheetId="19949" refreshError="1"/>
      <sheetData sheetId="19950" refreshError="1"/>
      <sheetData sheetId="19951" refreshError="1"/>
      <sheetData sheetId="19952" refreshError="1"/>
      <sheetData sheetId="19953" refreshError="1"/>
      <sheetData sheetId="19954" refreshError="1"/>
      <sheetData sheetId="19955" refreshError="1"/>
      <sheetData sheetId="19956" refreshError="1"/>
      <sheetData sheetId="19957" refreshError="1"/>
      <sheetData sheetId="19958" refreshError="1"/>
      <sheetData sheetId="19959" refreshError="1"/>
      <sheetData sheetId="19960" refreshError="1"/>
      <sheetData sheetId="19961" refreshError="1"/>
      <sheetData sheetId="19962" refreshError="1"/>
      <sheetData sheetId="19963" refreshError="1"/>
      <sheetData sheetId="19964" refreshError="1"/>
      <sheetData sheetId="19965" refreshError="1"/>
      <sheetData sheetId="19966" refreshError="1"/>
      <sheetData sheetId="19967" refreshError="1"/>
      <sheetData sheetId="19968" refreshError="1"/>
      <sheetData sheetId="19969" refreshError="1"/>
      <sheetData sheetId="19970" refreshError="1"/>
      <sheetData sheetId="19971" refreshError="1"/>
      <sheetData sheetId="19972" refreshError="1"/>
      <sheetData sheetId="19973" refreshError="1"/>
      <sheetData sheetId="19974" refreshError="1"/>
      <sheetData sheetId="19975" refreshError="1"/>
      <sheetData sheetId="19976" refreshError="1"/>
      <sheetData sheetId="19977" refreshError="1"/>
      <sheetData sheetId="19978" refreshError="1"/>
      <sheetData sheetId="19979" refreshError="1"/>
      <sheetData sheetId="19980" refreshError="1"/>
      <sheetData sheetId="19981" refreshError="1"/>
      <sheetData sheetId="19982" refreshError="1"/>
      <sheetData sheetId="19983" refreshError="1"/>
      <sheetData sheetId="19984" refreshError="1"/>
      <sheetData sheetId="19985" refreshError="1"/>
      <sheetData sheetId="19986" refreshError="1"/>
      <sheetData sheetId="19987" refreshError="1"/>
      <sheetData sheetId="19988" refreshError="1"/>
      <sheetData sheetId="19989" refreshError="1"/>
      <sheetData sheetId="19990" refreshError="1"/>
      <sheetData sheetId="19991" refreshError="1"/>
      <sheetData sheetId="19992" refreshError="1"/>
      <sheetData sheetId="19993" refreshError="1"/>
      <sheetData sheetId="19994" refreshError="1"/>
      <sheetData sheetId="19995" refreshError="1"/>
      <sheetData sheetId="19996" refreshError="1"/>
      <sheetData sheetId="19997" refreshError="1"/>
      <sheetData sheetId="19998" refreshError="1"/>
      <sheetData sheetId="19999" refreshError="1"/>
      <sheetData sheetId="20000" refreshError="1"/>
      <sheetData sheetId="20001" refreshError="1"/>
      <sheetData sheetId="20002" refreshError="1"/>
      <sheetData sheetId="20003" refreshError="1"/>
      <sheetData sheetId="20004" refreshError="1"/>
      <sheetData sheetId="20005" refreshError="1"/>
      <sheetData sheetId="20006" refreshError="1"/>
      <sheetData sheetId="20007" refreshError="1"/>
      <sheetData sheetId="20008" refreshError="1"/>
      <sheetData sheetId="20009" refreshError="1"/>
      <sheetData sheetId="20010" refreshError="1"/>
      <sheetData sheetId="20011" refreshError="1"/>
      <sheetData sheetId="20012" refreshError="1"/>
      <sheetData sheetId="20013" refreshError="1"/>
      <sheetData sheetId="20014" refreshError="1"/>
      <sheetData sheetId="20015" refreshError="1"/>
      <sheetData sheetId="20016" refreshError="1"/>
      <sheetData sheetId="20017" refreshError="1"/>
      <sheetData sheetId="20018" refreshError="1"/>
      <sheetData sheetId="20019" refreshError="1"/>
      <sheetData sheetId="20020" refreshError="1"/>
      <sheetData sheetId="20021" refreshError="1"/>
      <sheetData sheetId="20022" refreshError="1"/>
      <sheetData sheetId="20023" refreshError="1"/>
      <sheetData sheetId="20024" refreshError="1"/>
      <sheetData sheetId="20025" refreshError="1"/>
      <sheetData sheetId="20026" refreshError="1"/>
      <sheetData sheetId="20027" refreshError="1"/>
      <sheetData sheetId="20028" refreshError="1"/>
      <sheetData sheetId="20029" refreshError="1"/>
      <sheetData sheetId="20030" refreshError="1"/>
      <sheetData sheetId="20031" refreshError="1"/>
      <sheetData sheetId="20032" refreshError="1"/>
      <sheetData sheetId="20033" refreshError="1"/>
      <sheetData sheetId="20034" refreshError="1"/>
      <sheetData sheetId="20035" refreshError="1"/>
      <sheetData sheetId="20036" refreshError="1"/>
      <sheetData sheetId="20037" refreshError="1"/>
      <sheetData sheetId="20038" refreshError="1"/>
      <sheetData sheetId="20039" refreshError="1"/>
      <sheetData sheetId="20040" refreshError="1"/>
      <sheetData sheetId="20041" refreshError="1"/>
      <sheetData sheetId="20042" refreshError="1"/>
      <sheetData sheetId="20043" refreshError="1"/>
      <sheetData sheetId="20044" refreshError="1"/>
      <sheetData sheetId="20045" refreshError="1"/>
      <sheetData sheetId="20046" refreshError="1"/>
      <sheetData sheetId="20047" refreshError="1"/>
      <sheetData sheetId="20048" refreshError="1"/>
      <sheetData sheetId="20049" refreshError="1"/>
      <sheetData sheetId="20050" refreshError="1"/>
      <sheetData sheetId="20051" refreshError="1"/>
      <sheetData sheetId="20052" refreshError="1"/>
      <sheetData sheetId="20053" refreshError="1"/>
      <sheetData sheetId="20054" refreshError="1"/>
      <sheetData sheetId="20055" refreshError="1"/>
      <sheetData sheetId="20056" refreshError="1"/>
      <sheetData sheetId="20057" refreshError="1"/>
      <sheetData sheetId="20058" refreshError="1"/>
      <sheetData sheetId="20059" refreshError="1"/>
      <sheetData sheetId="20060" refreshError="1"/>
      <sheetData sheetId="20061" refreshError="1"/>
      <sheetData sheetId="20062" refreshError="1"/>
      <sheetData sheetId="20063" refreshError="1"/>
      <sheetData sheetId="20064" refreshError="1"/>
      <sheetData sheetId="20065" refreshError="1"/>
      <sheetData sheetId="20066" refreshError="1"/>
      <sheetData sheetId="20067" refreshError="1"/>
      <sheetData sheetId="20068" refreshError="1"/>
      <sheetData sheetId="20069" refreshError="1"/>
      <sheetData sheetId="20070" refreshError="1"/>
      <sheetData sheetId="20071" refreshError="1"/>
      <sheetData sheetId="20072" refreshError="1"/>
      <sheetData sheetId="20073" refreshError="1"/>
      <sheetData sheetId="20074" refreshError="1"/>
      <sheetData sheetId="20075" refreshError="1"/>
      <sheetData sheetId="20076" refreshError="1"/>
      <sheetData sheetId="20077" refreshError="1"/>
      <sheetData sheetId="20078" refreshError="1"/>
      <sheetData sheetId="20079" refreshError="1"/>
      <sheetData sheetId="20080" refreshError="1"/>
      <sheetData sheetId="20081" refreshError="1"/>
      <sheetData sheetId="20082" refreshError="1"/>
      <sheetData sheetId="20083" refreshError="1"/>
      <sheetData sheetId="20084" refreshError="1"/>
      <sheetData sheetId="20085" refreshError="1"/>
      <sheetData sheetId="20086" refreshError="1"/>
      <sheetData sheetId="20087" refreshError="1"/>
      <sheetData sheetId="20088" refreshError="1"/>
      <sheetData sheetId="20089" refreshError="1"/>
      <sheetData sheetId="20090" refreshError="1"/>
      <sheetData sheetId="20091" refreshError="1"/>
      <sheetData sheetId="20092" refreshError="1"/>
      <sheetData sheetId="20093" refreshError="1"/>
      <sheetData sheetId="20094" refreshError="1"/>
      <sheetData sheetId="20095" refreshError="1"/>
      <sheetData sheetId="20096" refreshError="1"/>
      <sheetData sheetId="20097" refreshError="1"/>
      <sheetData sheetId="20098" refreshError="1"/>
      <sheetData sheetId="20099" refreshError="1"/>
      <sheetData sheetId="20100" refreshError="1"/>
      <sheetData sheetId="20101" refreshError="1"/>
      <sheetData sheetId="20102" refreshError="1"/>
      <sheetData sheetId="20103" refreshError="1"/>
      <sheetData sheetId="20104" refreshError="1"/>
      <sheetData sheetId="20105" refreshError="1"/>
      <sheetData sheetId="20106" refreshError="1"/>
      <sheetData sheetId="20107" refreshError="1"/>
      <sheetData sheetId="20108" refreshError="1"/>
      <sheetData sheetId="20109" refreshError="1"/>
      <sheetData sheetId="20110" refreshError="1"/>
      <sheetData sheetId="20111" refreshError="1"/>
      <sheetData sheetId="20112" refreshError="1"/>
      <sheetData sheetId="20113" refreshError="1"/>
      <sheetData sheetId="20114" refreshError="1"/>
      <sheetData sheetId="20115" refreshError="1"/>
      <sheetData sheetId="20116" refreshError="1"/>
      <sheetData sheetId="20117" refreshError="1"/>
      <sheetData sheetId="20118" refreshError="1"/>
      <sheetData sheetId="20119" refreshError="1"/>
      <sheetData sheetId="20120" refreshError="1"/>
      <sheetData sheetId="20121" refreshError="1"/>
      <sheetData sheetId="20122" refreshError="1"/>
      <sheetData sheetId="20123" refreshError="1"/>
      <sheetData sheetId="20124" refreshError="1"/>
      <sheetData sheetId="20125" refreshError="1"/>
      <sheetData sheetId="20126" refreshError="1"/>
      <sheetData sheetId="20127" refreshError="1"/>
      <sheetData sheetId="20128" refreshError="1"/>
      <sheetData sheetId="20129" refreshError="1"/>
      <sheetData sheetId="20130" refreshError="1"/>
      <sheetData sheetId="20131" refreshError="1"/>
      <sheetData sheetId="20132" refreshError="1"/>
      <sheetData sheetId="20133" refreshError="1"/>
      <sheetData sheetId="20134" refreshError="1"/>
      <sheetData sheetId="20135" refreshError="1"/>
      <sheetData sheetId="20136" refreshError="1"/>
      <sheetData sheetId="20137" refreshError="1"/>
      <sheetData sheetId="20138" refreshError="1"/>
      <sheetData sheetId="20139" refreshError="1"/>
      <sheetData sheetId="20140" refreshError="1"/>
      <sheetData sheetId="20141" refreshError="1"/>
      <sheetData sheetId="20142" refreshError="1"/>
      <sheetData sheetId="20143" refreshError="1"/>
      <sheetData sheetId="20144" refreshError="1"/>
      <sheetData sheetId="20145" refreshError="1"/>
      <sheetData sheetId="20146" refreshError="1"/>
      <sheetData sheetId="20147" refreshError="1"/>
      <sheetData sheetId="20148" refreshError="1"/>
      <sheetData sheetId="20149" refreshError="1"/>
      <sheetData sheetId="20150" refreshError="1"/>
      <sheetData sheetId="20151" refreshError="1"/>
      <sheetData sheetId="20152" refreshError="1"/>
      <sheetData sheetId="20153" refreshError="1"/>
      <sheetData sheetId="20154" refreshError="1"/>
      <sheetData sheetId="20155" refreshError="1"/>
      <sheetData sheetId="20156" refreshError="1"/>
      <sheetData sheetId="20157" refreshError="1"/>
      <sheetData sheetId="20158" refreshError="1"/>
      <sheetData sheetId="20159" refreshError="1"/>
      <sheetData sheetId="20160" refreshError="1"/>
      <sheetData sheetId="20161" refreshError="1"/>
      <sheetData sheetId="20162" refreshError="1"/>
      <sheetData sheetId="20163" refreshError="1"/>
      <sheetData sheetId="20164" refreshError="1"/>
      <sheetData sheetId="20165" refreshError="1"/>
      <sheetData sheetId="20166" refreshError="1"/>
      <sheetData sheetId="20167" refreshError="1"/>
      <sheetData sheetId="20168" refreshError="1"/>
      <sheetData sheetId="20169" refreshError="1"/>
      <sheetData sheetId="20170" refreshError="1"/>
      <sheetData sheetId="20171" refreshError="1"/>
      <sheetData sheetId="20172" refreshError="1"/>
      <sheetData sheetId="20173" refreshError="1"/>
      <sheetData sheetId="20174" refreshError="1"/>
      <sheetData sheetId="20175" refreshError="1"/>
      <sheetData sheetId="20176" refreshError="1"/>
      <sheetData sheetId="20177" refreshError="1"/>
      <sheetData sheetId="20178" refreshError="1"/>
      <sheetData sheetId="20179" refreshError="1"/>
      <sheetData sheetId="20180" refreshError="1"/>
      <sheetData sheetId="20181" refreshError="1"/>
      <sheetData sheetId="20182">
        <row r="1">
          <cell r="A1" t="str">
            <v>AGILENT CONFIDENTIAL</v>
          </cell>
        </row>
      </sheetData>
      <sheetData sheetId="20183" refreshError="1"/>
      <sheetData sheetId="20184" refreshError="1"/>
      <sheetData sheetId="20185" refreshError="1"/>
      <sheetData sheetId="20186" refreshError="1"/>
      <sheetData sheetId="20187" refreshError="1"/>
      <sheetData sheetId="20188" refreshError="1"/>
      <sheetData sheetId="20189" refreshError="1"/>
      <sheetData sheetId="20190" refreshError="1"/>
      <sheetData sheetId="20191" refreshError="1"/>
      <sheetData sheetId="20192" refreshError="1"/>
      <sheetData sheetId="20193" refreshError="1"/>
      <sheetData sheetId="20194" refreshError="1"/>
      <sheetData sheetId="20195" refreshError="1"/>
      <sheetData sheetId="20196" refreshError="1"/>
      <sheetData sheetId="20197" refreshError="1"/>
      <sheetData sheetId="20198" refreshError="1"/>
      <sheetData sheetId="20199" refreshError="1"/>
      <sheetData sheetId="20200" refreshError="1"/>
      <sheetData sheetId="20201" refreshError="1"/>
      <sheetData sheetId="20202" refreshError="1"/>
      <sheetData sheetId="20203" refreshError="1"/>
      <sheetData sheetId="20204" refreshError="1"/>
      <sheetData sheetId="20205" refreshError="1"/>
      <sheetData sheetId="20206" refreshError="1"/>
      <sheetData sheetId="20207" refreshError="1"/>
      <sheetData sheetId="20208" refreshError="1"/>
      <sheetData sheetId="20209" refreshError="1"/>
      <sheetData sheetId="20210" refreshError="1"/>
      <sheetData sheetId="20211" refreshError="1"/>
      <sheetData sheetId="20212" refreshError="1"/>
      <sheetData sheetId="20213" refreshError="1"/>
      <sheetData sheetId="20214" refreshError="1"/>
      <sheetData sheetId="20215" refreshError="1"/>
      <sheetData sheetId="20216" refreshError="1"/>
      <sheetData sheetId="20217" refreshError="1"/>
      <sheetData sheetId="20218" refreshError="1"/>
      <sheetData sheetId="20219">
        <row r="1">
          <cell r="A1" t="str">
            <v>AGILENT CONFIDENTIAL</v>
          </cell>
        </row>
      </sheetData>
      <sheetData sheetId="20220" refreshError="1"/>
      <sheetData sheetId="20221">
        <row r="1">
          <cell r="A1" t="str">
            <v>AGILENT CONFIDENTIAL</v>
          </cell>
        </row>
      </sheetData>
      <sheetData sheetId="20222" refreshError="1"/>
      <sheetData sheetId="20223" refreshError="1"/>
      <sheetData sheetId="20224" refreshError="1"/>
      <sheetData sheetId="20225" refreshError="1"/>
      <sheetData sheetId="20226" refreshError="1"/>
      <sheetData sheetId="20227" refreshError="1"/>
      <sheetData sheetId="20228" refreshError="1"/>
      <sheetData sheetId="20229" refreshError="1"/>
      <sheetData sheetId="20230" refreshError="1"/>
      <sheetData sheetId="20231" refreshError="1"/>
      <sheetData sheetId="20232" refreshError="1"/>
      <sheetData sheetId="20233" refreshError="1"/>
      <sheetData sheetId="20234" refreshError="1"/>
      <sheetData sheetId="20235" refreshError="1"/>
      <sheetData sheetId="20236" refreshError="1"/>
      <sheetData sheetId="20237" refreshError="1"/>
      <sheetData sheetId="20238" refreshError="1"/>
      <sheetData sheetId="20239" refreshError="1"/>
      <sheetData sheetId="20240" refreshError="1"/>
      <sheetData sheetId="20241" refreshError="1"/>
      <sheetData sheetId="20242" refreshError="1"/>
      <sheetData sheetId="20243" refreshError="1"/>
      <sheetData sheetId="20244" refreshError="1"/>
      <sheetData sheetId="20245" refreshError="1"/>
      <sheetData sheetId="20246" refreshError="1"/>
      <sheetData sheetId="20247" refreshError="1"/>
      <sheetData sheetId="20248" refreshError="1"/>
      <sheetData sheetId="20249" refreshError="1"/>
      <sheetData sheetId="20250" refreshError="1"/>
      <sheetData sheetId="20251" refreshError="1"/>
      <sheetData sheetId="20252" refreshError="1"/>
      <sheetData sheetId="20253" refreshError="1"/>
      <sheetData sheetId="20254" refreshError="1"/>
      <sheetData sheetId="20255" refreshError="1"/>
      <sheetData sheetId="20256" refreshError="1"/>
      <sheetData sheetId="20257" refreshError="1"/>
      <sheetData sheetId="20258" refreshError="1"/>
      <sheetData sheetId="20259" refreshError="1"/>
      <sheetData sheetId="20260" refreshError="1"/>
      <sheetData sheetId="20261" refreshError="1"/>
      <sheetData sheetId="20262" refreshError="1"/>
      <sheetData sheetId="20263" refreshError="1"/>
      <sheetData sheetId="20264" refreshError="1"/>
      <sheetData sheetId="20265" refreshError="1"/>
      <sheetData sheetId="20266" refreshError="1"/>
      <sheetData sheetId="20267" refreshError="1"/>
      <sheetData sheetId="20268" refreshError="1"/>
      <sheetData sheetId="20269" refreshError="1"/>
      <sheetData sheetId="20270" refreshError="1"/>
      <sheetData sheetId="20271" refreshError="1"/>
      <sheetData sheetId="20272" refreshError="1"/>
      <sheetData sheetId="20273" refreshError="1"/>
      <sheetData sheetId="20274" refreshError="1"/>
      <sheetData sheetId="20275" refreshError="1"/>
      <sheetData sheetId="20276" refreshError="1"/>
      <sheetData sheetId="20277" refreshError="1"/>
      <sheetData sheetId="20278" refreshError="1"/>
      <sheetData sheetId="20279" refreshError="1"/>
      <sheetData sheetId="20280" refreshError="1"/>
      <sheetData sheetId="20281" refreshError="1"/>
      <sheetData sheetId="20282" refreshError="1"/>
      <sheetData sheetId="20283" refreshError="1"/>
      <sheetData sheetId="20284" refreshError="1"/>
      <sheetData sheetId="20285" refreshError="1"/>
      <sheetData sheetId="20286" refreshError="1"/>
      <sheetData sheetId="20287" refreshError="1"/>
      <sheetData sheetId="20288">
        <row r="1">
          <cell r="A1" t="str">
            <v>MU</v>
          </cell>
        </row>
      </sheetData>
      <sheetData sheetId="20289" refreshError="1"/>
      <sheetData sheetId="20290">
        <row r="1">
          <cell r="A1" t="str">
            <v>MU</v>
          </cell>
        </row>
      </sheetData>
      <sheetData sheetId="20291" refreshError="1"/>
      <sheetData sheetId="20292" refreshError="1"/>
      <sheetData sheetId="20293" refreshError="1"/>
      <sheetData sheetId="20294" refreshError="1"/>
      <sheetData sheetId="20295" refreshError="1"/>
      <sheetData sheetId="20296" refreshError="1"/>
      <sheetData sheetId="20297" refreshError="1"/>
      <sheetData sheetId="20298" refreshError="1"/>
      <sheetData sheetId="20299" refreshError="1"/>
      <sheetData sheetId="20300" refreshError="1"/>
      <sheetData sheetId="20301" refreshError="1"/>
      <sheetData sheetId="20302" refreshError="1"/>
      <sheetData sheetId="20303" refreshError="1"/>
      <sheetData sheetId="20304" refreshError="1"/>
      <sheetData sheetId="20305" refreshError="1"/>
      <sheetData sheetId="20306" refreshError="1"/>
      <sheetData sheetId="20307" refreshError="1"/>
      <sheetData sheetId="20308" refreshError="1"/>
      <sheetData sheetId="20309" refreshError="1"/>
      <sheetData sheetId="20310" refreshError="1"/>
      <sheetData sheetId="20311" refreshError="1"/>
      <sheetData sheetId="20312" refreshError="1"/>
      <sheetData sheetId="20313" refreshError="1"/>
      <sheetData sheetId="20314" refreshError="1"/>
      <sheetData sheetId="20315" refreshError="1"/>
      <sheetData sheetId="20316" refreshError="1"/>
      <sheetData sheetId="20317" refreshError="1"/>
      <sheetData sheetId="20318" refreshError="1"/>
      <sheetData sheetId="20319" refreshError="1"/>
      <sheetData sheetId="20320" refreshError="1"/>
      <sheetData sheetId="20321" refreshError="1"/>
      <sheetData sheetId="20322" refreshError="1"/>
      <sheetData sheetId="20323" refreshError="1"/>
      <sheetData sheetId="20324" refreshError="1"/>
      <sheetData sheetId="20325" refreshError="1"/>
      <sheetData sheetId="20326" refreshError="1"/>
      <sheetData sheetId="20327" refreshError="1"/>
      <sheetData sheetId="20328" refreshError="1"/>
      <sheetData sheetId="20329" refreshError="1"/>
      <sheetData sheetId="20330" refreshError="1"/>
      <sheetData sheetId="20331" refreshError="1"/>
      <sheetData sheetId="20332" refreshError="1"/>
      <sheetData sheetId="20333" refreshError="1"/>
      <sheetData sheetId="20334" refreshError="1"/>
      <sheetData sheetId="20335" refreshError="1"/>
      <sheetData sheetId="20336" refreshError="1"/>
      <sheetData sheetId="20337" refreshError="1"/>
      <sheetData sheetId="20338" refreshError="1"/>
      <sheetData sheetId="20339" refreshError="1"/>
      <sheetData sheetId="20340" refreshError="1"/>
      <sheetData sheetId="20341" refreshError="1"/>
      <sheetData sheetId="20342" refreshError="1"/>
      <sheetData sheetId="20343" refreshError="1"/>
      <sheetData sheetId="20344" refreshError="1"/>
      <sheetData sheetId="20345" refreshError="1"/>
      <sheetData sheetId="20346" refreshError="1"/>
      <sheetData sheetId="20347" refreshError="1"/>
      <sheetData sheetId="20348" refreshError="1"/>
      <sheetData sheetId="20349" refreshError="1"/>
      <sheetData sheetId="20350" refreshError="1"/>
      <sheetData sheetId="20351" refreshError="1"/>
      <sheetData sheetId="20352" refreshError="1"/>
      <sheetData sheetId="20353" refreshError="1"/>
      <sheetData sheetId="20354" refreshError="1"/>
      <sheetData sheetId="20355" refreshError="1"/>
      <sheetData sheetId="20356" refreshError="1"/>
      <sheetData sheetId="20357" refreshError="1"/>
      <sheetData sheetId="20358" refreshError="1"/>
      <sheetData sheetId="20359" refreshError="1"/>
      <sheetData sheetId="20360" refreshError="1"/>
      <sheetData sheetId="20361" refreshError="1"/>
      <sheetData sheetId="20362" refreshError="1"/>
      <sheetData sheetId="20363" refreshError="1"/>
      <sheetData sheetId="20364" refreshError="1"/>
      <sheetData sheetId="20365" refreshError="1"/>
      <sheetData sheetId="20366" refreshError="1"/>
      <sheetData sheetId="20367" refreshError="1"/>
      <sheetData sheetId="20368" refreshError="1"/>
      <sheetData sheetId="20369" refreshError="1"/>
      <sheetData sheetId="20370" refreshError="1"/>
      <sheetData sheetId="20371" refreshError="1"/>
      <sheetData sheetId="20372" refreshError="1"/>
      <sheetData sheetId="20373" refreshError="1"/>
      <sheetData sheetId="20374" refreshError="1"/>
      <sheetData sheetId="20375" refreshError="1"/>
      <sheetData sheetId="20376" refreshError="1"/>
      <sheetData sheetId="20377" refreshError="1"/>
      <sheetData sheetId="20378" refreshError="1"/>
      <sheetData sheetId="20379" refreshError="1"/>
      <sheetData sheetId="20380" refreshError="1"/>
      <sheetData sheetId="20381" refreshError="1"/>
      <sheetData sheetId="20382" refreshError="1"/>
      <sheetData sheetId="20383" refreshError="1"/>
      <sheetData sheetId="20384" refreshError="1"/>
      <sheetData sheetId="20385" refreshError="1"/>
      <sheetData sheetId="20386" refreshError="1"/>
      <sheetData sheetId="20387" refreshError="1"/>
      <sheetData sheetId="20388" refreshError="1"/>
      <sheetData sheetId="20389" refreshError="1"/>
      <sheetData sheetId="20390" refreshError="1"/>
      <sheetData sheetId="20391" refreshError="1"/>
      <sheetData sheetId="20392" refreshError="1"/>
      <sheetData sheetId="20393" refreshError="1"/>
      <sheetData sheetId="20394" refreshError="1"/>
      <sheetData sheetId="20395" refreshError="1"/>
      <sheetData sheetId="20396" refreshError="1"/>
      <sheetData sheetId="20397" refreshError="1"/>
      <sheetData sheetId="20398" refreshError="1"/>
      <sheetData sheetId="20399" refreshError="1"/>
      <sheetData sheetId="20400" refreshError="1"/>
      <sheetData sheetId="20401" refreshError="1"/>
      <sheetData sheetId="20402" refreshError="1"/>
      <sheetData sheetId="20403" refreshError="1"/>
      <sheetData sheetId="20404" refreshError="1"/>
      <sheetData sheetId="20405" refreshError="1"/>
      <sheetData sheetId="20406" refreshError="1"/>
      <sheetData sheetId="20407" refreshError="1"/>
      <sheetData sheetId="20408" refreshError="1"/>
      <sheetData sheetId="20409" refreshError="1"/>
      <sheetData sheetId="20410" refreshError="1"/>
      <sheetData sheetId="20411" refreshError="1"/>
      <sheetData sheetId="20412" refreshError="1"/>
      <sheetData sheetId="20413" refreshError="1"/>
      <sheetData sheetId="20414" refreshError="1"/>
      <sheetData sheetId="20415" refreshError="1"/>
      <sheetData sheetId="20416" refreshError="1"/>
      <sheetData sheetId="20417" refreshError="1"/>
      <sheetData sheetId="20418" refreshError="1"/>
      <sheetData sheetId="20419" refreshError="1"/>
      <sheetData sheetId="20420" refreshError="1"/>
      <sheetData sheetId="20421" refreshError="1"/>
      <sheetData sheetId="20422" refreshError="1"/>
      <sheetData sheetId="20423" refreshError="1"/>
      <sheetData sheetId="20424" refreshError="1"/>
      <sheetData sheetId="20425" refreshError="1"/>
      <sheetData sheetId="20426" refreshError="1"/>
      <sheetData sheetId="20427" refreshError="1"/>
      <sheetData sheetId="20428" refreshError="1"/>
      <sheetData sheetId="20429" refreshError="1"/>
      <sheetData sheetId="20430" refreshError="1"/>
      <sheetData sheetId="20431" refreshError="1"/>
      <sheetData sheetId="20432" refreshError="1"/>
      <sheetData sheetId="20433" refreshError="1"/>
      <sheetData sheetId="20434" refreshError="1"/>
      <sheetData sheetId="20435" refreshError="1"/>
      <sheetData sheetId="20436" refreshError="1"/>
      <sheetData sheetId="20437" refreshError="1"/>
      <sheetData sheetId="20438" refreshError="1"/>
      <sheetData sheetId="20439" refreshError="1"/>
      <sheetData sheetId="20440" refreshError="1"/>
      <sheetData sheetId="20441" refreshError="1"/>
      <sheetData sheetId="20442" refreshError="1"/>
      <sheetData sheetId="20443" refreshError="1"/>
      <sheetData sheetId="20444" refreshError="1"/>
      <sheetData sheetId="20445" refreshError="1"/>
      <sheetData sheetId="20446" refreshError="1"/>
      <sheetData sheetId="20447" refreshError="1"/>
      <sheetData sheetId="20448" refreshError="1"/>
      <sheetData sheetId="20449" refreshError="1"/>
      <sheetData sheetId="20450" refreshError="1"/>
      <sheetData sheetId="20451" refreshError="1"/>
      <sheetData sheetId="20452" refreshError="1"/>
      <sheetData sheetId="20453" refreshError="1"/>
      <sheetData sheetId="20454" refreshError="1"/>
      <sheetData sheetId="20455" refreshError="1"/>
      <sheetData sheetId="20456" refreshError="1"/>
      <sheetData sheetId="20457" refreshError="1"/>
      <sheetData sheetId="20458" refreshError="1"/>
      <sheetData sheetId="20459" refreshError="1"/>
      <sheetData sheetId="20460" refreshError="1"/>
      <sheetData sheetId="20461" refreshError="1"/>
      <sheetData sheetId="20462" refreshError="1"/>
      <sheetData sheetId="20463" refreshError="1"/>
      <sheetData sheetId="20464" refreshError="1"/>
      <sheetData sheetId="20465" refreshError="1"/>
      <sheetData sheetId="20466" refreshError="1"/>
      <sheetData sheetId="20467" refreshError="1"/>
      <sheetData sheetId="20468" refreshError="1"/>
      <sheetData sheetId="20469" refreshError="1"/>
      <sheetData sheetId="20470" refreshError="1"/>
      <sheetData sheetId="20471" refreshError="1"/>
      <sheetData sheetId="20472" refreshError="1"/>
      <sheetData sheetId="20473" refreshError="1"/>
      <sheetData sheetId="20474" refreshError="1"/>
      <sheetData sheetId="20475" refreshError="1"/>
      <sheetData sheetId="20476" refreshError="1"/>
      <sheetData sheetId="20477" refreshError="1"/>
      <sheetData sheetId="20478" refreshError="1"/>
      <sheetData sheetId="20479" refreshError="1"/>
      <sheetData sheetId="20480" refreshError="1"/>
      <sheetData sheetId="20481" refreshError="1"/>
      <sheetData sheetId="20482" refreshError="1"/>
      <sheetData sheetId="20483" refreshError="1"/>
      <sheetData sheetId="20484" refreshError="1"/>
      <sheetData sheetId="20485" refreshError="1"/>
      <sheetData sheetId="20486" refreshError="1"/>
      <sheetData sheetId="20487" refreshError="1"/>
      <sheetData sheetId="20488" refreshError="1"/>
      <sheetData sheetId="20489" refreshError="1"/>
      <sheetData sheetId="20490" refreshError="1"/>
      <sheetData sheetId="20491" refreshError="1"/>
      <sheetData sheetId="20492" refreshError="1"/>
      <sheetData sheetId="20493" refreshError="1"/>
      <sheetData sheetId="20494" refreshError="1"/>
      <sheetData sheetId="20495" refreshError="1"/>
      <sheetData sheetId="20496" refreshError="1"/>
      <sheetData sheetId="20497" refreshError="1"/>
      <sheetData sheetId="20498" refreshError="1"/>
      <sheetData sheetId="20499" refreshError="1"/>
      <sheetData sheetId="20500" refreshError="1"/>
      <sheetData sheetId="20501" refreshError="1"/>
      <sheetData sheetId="20502" refreshError="1"/>
      <sheetData sheetId="20503" refreshError="1"/>
      <sheetData sheetId="20504" refreshError="1"/>
      <sheetData sheetId="20505" refreshError="1"/>
      <sheetData sheetId="20506" refreshError="1"/>
      <sheetData sheetId="20507" refreshError="1"/>
      <sheetData sheetId="20508" refreshError="1"/>
      <sheetData sheetId="20509" refreshError="1"/>
      <sheetData sheetId="20510" refreshError="1"/>
      <sheetData sheetId="20511" refreshError="1"/>
      <sheetData sheetId="20512" refreshError="1"/>
      <sheetData sheetId="20513" refreshError="1"/>
      <sheetData sheetId="20514" refreshError="1"/>
      <sheetData sheetId="20515" refreshError="1"/>
      <sheetData sheetId="20516" refreshError="1"/>
      <sheetData sheetId="20517" refreshError="1"/>
      <sheetData sheetId="20518" refreshError="1"/>
      <sheetData sheetId="20519" refreshError="1"/>
      <sheetData sheetId="20520" refreshError="1"/>
      <sheetData sheetId="20521">
        <row r="1">
          <cell r="A1" t="str">
            <v>03</v>
          </cell>
        </row>
      </sheetData>
      <sheetData sheetId="20522">
        <row r="1">
          <cell r="A1" t="str">
            <v>CODE</v>
          </cell>
        </row>
      </sheetData>
      <sheetData sheetId="20523">
        <row r="1">
          <cell r="A1" t="str">
            <v>CODE</v>
          </cell>
        </row>
      </sheetData>
      <sheetData sheetId="20524">
        <row r="1">
          <cell r="A1" t="str">
            <v>03</v>
          </cell>
        </row>
      </sheetData>
      <sheetData sheetId="20525">
        <row r="1">
          <cell r="A1" t="str">
            <v>03</v>
          </cell>
        </row>
      </sheetData>
      <sheetData sheetId="20526">
        <row r="1">
          <cell r="A1" t="str">
            <v>03</v>
          </cell>
        </row>
      </sheetData>
      <sheetData sheetId="20527">
        <row r="1">
          <cell r="A1" t="str">
            <v>03</v>
          </cell>
        </row>
      </sheetData>
      <sheetData sheetId="20528" refreshError="1"/>
      <sheetData sheetId="20529" refreshError="1"/>
      <sheetData sheetId="20530">
        <row r="1">
          <cell r="A1" t="str">
            <v>03</v>
          </cell>
        </row>
      </sheetData>
      <sheetData sheetId="20531">
        <row r="1">
          <cell r="A1" t="str">
            <v>03</v>
          </cell>
        </row>
      </sheetData>
      <sheetData sheetId="20532">
        <row r="1">
          <cell r="A1" t="str">
            <v>03</v>
          </cell>
        </row>
      </sheetData>
      <sheetData sheetId="20533">
        <row r="1">
          <cell r="A1" t="str">
            <v>03</v>
          </cell>
        </row>
      </sheetData>
      <sheetData sheetId="20534">
        <row r="1">
          <cell r="A1" t="str">
            <v>03</v>
          </cell>
        </row>
      </sheetData>
      <sheetData sheetId="20535">
        <row r="1">
          <cell r="A1" t="str">
            <v>03</v>
          </cell>
        </row>
      </sheetData>
      <sheetData sheetId="20536">
        <row r="1">
          <cell r="A1" t="str">
            <v>03</v>
          </cell>
        </row>
      </sheetData>
      <sheetData sheetId="20537">
        <row r="1">
          <cell r="A1" t="str">
            <v>03</v>
          </cell>
        </row>
      </sheetData>
      <sheetData sheetId="20538">
        <row r="1">
          <cell r="A1" t="str">
            <v>03</v>
          </cell>
        </row>
      </sheetData>
      <sheetData sheetId="20539">
        <row r="1">
          <cell r="A1" t="str">
            <v>03</v>
          </cell>
        </row>
      </sheetData>
      <sheetData sheetId="20540">
        <row r="1">
          <cell r="A1" t="str">
            <v>03</v>
          </cell>
        </row>
      </sheetData>
      <sheetData sheetId="20541">
        <row r="1">
          <cell r="A1" t="str">
            <v>CODE</v>
          </cell>
        </row>
      </sheetData>
      <sheetData sheetId="20542">
        <row r="1">
          <cell r="A1" t="str">
            <v>CODE</v>
          </cell>
        </row>
      </sheetData>
      <sheetData sheetId="20543" refreshError="1"/>
      <sheetData sheetId="20544" refreshError="1"/>
      <sheetData sheetId="20545" refreshError="1"/>
      <sheetData sheetId="20546" refreshError="1"/>
      <sheetData sheetId="20547" refreshError="1"/>
      <sheetData sheetId="20548" refreshError="1"/>
      <sheetData sheetId="20549" refreshError="1"/>
      <sheetData sheetId="20550" refreshError="1"/>
      <sheetData sheetId="20551" refreshError="1"/>
      <sheetData sheetId="20552" refreshError="1"/>
      <sheetData sheetId="20553" refreshError="1"/>
      <sheetData sheetId="20554" refreshError="1"/>
      <sheetData sheetId="20555" refreshError="1"/>
      <sheetData sheetId="20556" refreshError="1"/>
      <sheetData sheetId="20557" refreshError="1"/>
      <sheetData sheetId="20558" refreshError="1"/>
      <sheetData sheetId="20559" refreshError="1"/>
      <sheetData sheetId="20560" refreshError="1"/>
      <sheetData sheetId="20561" refreshError="1"/>
      <sheetData sheetId="20562" refreshError="1"/>
      <sheetData sheetId="20563" refreshError="1"/>
      <sheetData sheetId="20564" refreshError="1"/>
      <sheetData sheetId="20565" refreshError="1"/>
      <sheetData sheetId="20566" refreshError="1"/>
      <sheetData sheetId="20567" refreshError="1"/>
      <sheetData sheetId="20568" refreshError="1"/>
      <sheetData sheetId="20569" refreshError="1"/>
      <sheetData sheetId="20570" refreshError="1"/>
      <sheetData sheetId="20571" refreshError="1"/>
      <sheetData sheetId="20572">
        <row r="1">
          <cell r="A1" t="str">
            <v>03</v>
          </cell>
        </row>
      </sheetData>
      <sheetData sheetId="20573">
        <row r="1">
          <cell r="A1" t="str">
            <v>03</v>
          </cell>
        </row>
      </sheetData>
      <sheetData sheetId="20574">
        <row r="1">
          <cell r="A1" t="str">
            <v>03</v>
          </cell>
        </row>
      </sheetData>
      <sheetData sheetId="20575">
        <row r="1">
          <cell r="A1" t="str">
            <v>03</v>
          </cell>
        </row>
      </sheetData>
      <sheetData sheetId="20576">
        <row r="1">
          <cell r="A1" t="str">
            <v>03</v>
          </cell>
        </row>
      </sheetData>
      <sheetData sheetId="20577" refreshError="1"/>
      <sheetData sheetId="20578" refreshError="1"/>
      <sheetData sheetId="20579" refreshError="1"/>
      <sheetData sheetId="20580" refreshError="1"/>
      <sheetData sheetId="20581" refreshError="1"/>
      <sheetData sheetId="20582" refreshError="1"/>
      <sheetData sheetId="20583" refreshError="1"/>
      <sheetData sheetId="20584" refreshError="1"/>
      <sheetData sheetId="20585" refreshError="1"/>
      <sheetData sheetId="20586" refreshError="1"/>
      <sheetData sheetId="20587" refreshError="1"/>
      <sheetData sheetId="20588" refreshError="1"/>
      <sheetData sheetId="20589" refreshError="1"/>
      <sheetData sheetId="20590" refreshError="1"/>
      <sheetData sheetId="20591" refreshError="1"/>
      <sheetData sheetId="20592" refreshError="1"/>
      <sheetData sheetId="20593" refreshError="1"/>
      <sheetData sheetId="20594" refreshError="1"/>
      <sheetData sheetId="20595" refreshError="1"/>
      <sheetData sheetId="20596" refreshError="1"/>
      <sheetData sheetId="20597" refreshError="1"/>
      <sheetData sheetId="20598" refreshError="1"/>
      <sheetData sheetId="20599" refreshError="1"/>
      <sheetData sheetId="20600" refreshError="1"/>
      <sheetData sheetId="20601" refreshError="1"/>
      <sheetData sheetId="20602" refreshError="1"/>
      <sheetData sheetId="20603" refreshError="1"/>
      <sheetData sheetId="20604" refreshError="1"/>
      <sheetData sheetId="20605" refreshError="1"/>
      <sheetData sheetId="20606" refreshError="1"/>
      <sheetData sheetId="20607" refreshError="1"/>
      <sheetData sheetId="20608" refreshError="1"/>
      <sheetData sheetId="20609" refreshError="1"/>
      <sheetData sheetId="20610" refreshError="1"/>
      <sheetData sheetId="20611" refreshError="1"/>
      <sheetData sheetId="20612" refreshError="1"/>
      <sheetData sheetId="20613" refreshError="1"/>
      <sheetData sheetId="20614" refreshError="1"/>
      <sheetData sheetId="20615" refreshError="1"/>
      <sheetData sheetId="20616" refreshError="1"/>
      <sheetData sheetId="20617" refreshError="1"/>
      <sheetData sheetId="20618" refreshError="1"/>
      <sheetData sheetId="20619" refreshError="1"/>
      <sheetData sheetId="20620" refreshError="1"/>
      <sheetData sheetId="20621" refreshError="1"/>
      <sheetData sheetId="20622" refreshError="1"/>
      <sheetData sheetId="20623" refreshError="1"/>
      <sheetData sheetId="20624" refreshError="1"/>
      <sheetData sheetId="20625" refreshError="1"/>
      <sheetData sheetId="20626" refreshError="1"/>
      <sheetData sheetId="20627" refreshError="1"/>
      <sheetData sheetId="20628" refreshError="1"/>
      <sheetData sheetId="20629" refreshError="1"/>
      <sheetData sheetId="20630" refreshError="1"/>
      <sheetData sheetId="20631" refreshError="1"/>
      <sheetData sheetId="20632" refreshError="1"/>
      <sheetData sheetId="20633" refreshError="1"/>
      <sheetData sheetId="20634" refreshError="1"/>
      <sheetData sheetId="20635" refreshError="1"/>
      <sheetData sheetId="20636" refreshError="1"/>
      <sheetData sheetId="20637" refreshError="1"/>
      <sheetData sheetId="20638" refreshError="1"/>
      <sheetData sheetId="20639" refreshError="1"/>
      <sheetData sheetId="20640" refreshError="1"/>
      <sheetData sheetId="20641" refreshError="1"/>
      <sheetData sheetId="20642" refreshError="1"/>
      <sheetData sheetId="20643" refreshError="1"/>
      <sheetData sheetId="20644" refreshError="1"/>
      <sheetData sheetId="20645" refreshError="1"/>
      <sheetData sheetId="20646" refreshError="1"/>
      <sheetData sheetId="20647" refreshError="1"/>
      <sheetData sheetId="20648" refreshError="1"/>
      <sheetData sheetId="20649" refreshError="1"/>
      <sheetData sheetId="20650" refreshError="1"/>
      <sheetData sheetId="20651" refreshError="1"/>
      <sheetData sheetId="20652" refreshError="1"/>
      <sheetData sheetId="20653" refreshError="1"/>
      <sheetData sheetId="20654" refreshError="1"/>
      <sheetData sheetId="20655" refreshError="1"/>
      <sheetData sheetId="20656" refreshError="1"/>
      <sheetData sheetId="20657" refreshError="1"/>
      <sheetData sheetId="20658" refreshError="1"/>
      <sheetData sheetId="20659" refreshError="1"/>
      <sheetData sheetId="20660" refreshError="1"/>
      <sheetData sheetId="20661" refreshError="1"/>
      <sheetData sheetId="20662" refreshError="1"/>
      <sheetData sheetId="20663" refreshError="1"/>
      <sheetData sheetId="20664" refreshError="1"/>
      <sheetData sheetId="20665" refreshError="1"/>
      <sheetData sheetId="20666" refreshError="1"/>
      <sheetData sheetId="20667" refreshError="1"/>
      <sheetData sheetId="20668" refreshError="1"/>
      <sheetData sheetId="20669" refreshError="1"/>
      <sheetData sheetId="20670" refreshError="1"/>
      <sheetData sheetId="20671" refreshError="1"/>
      <sheetData sheetId="20672" refreshError="1"/>
      <sheetData sheetId="20673" refreshError="1"/>
      <sheetData sheetId="20674" refreshError="1"/>
      <sheetData sheetId="20675" refreshError="1"/>
      <sheetData sheetId="20676" refreshError="1"/>
      <sheetData sheetId="20677">
        <row r="1">
          <cell r="A1" t="str">
            <v>Sheet Index:</v>
          </cell>
        </row>
      </sheetData>
      <sheetData sheetId="20678">
        <row r="1">
          <cell r="A1" t="str">
            <v>Sheet Index:</v>
          </cell>
        </row>
      </sheetData>
      <sheetData sheetId="20679">
        <row r="1">
          <cell r="A1" t="str">
            <v>03</v>
          </cell>
        </row>
      </sheetData>
      <sheetData sheetId="20680">
        <row r="1">
          <cell r="A1" t="str">
            <v>03</v>
          </cell>
        </row>
      </sheetData>
      <sheetData sheetId="20681">
        <row r="1">
          <cell r="A1" t="str">
            <v>CODE</v>
          </cell>
        </row>
      </sheetData>
      <sheetData sheetId="20682">
        <row r="1">
          <cell r="A1" t="str">
            <v>03</v>
          </cell>
        </row>
      </sheetData>
      <sheetData sheetId="20683">
        <row r="1">
          <cell r="A1" t="str">
            <v>03</v>
          </cell>
        </row>
      </sheetData>
      <sheetData sheetId="20684">
        <row r="3">
          <cell r="A3" t="str">
            <v>Total Revenue</v>
          </cell>
        </row>
      </sheetData>
      <sheetData sheetId="20685">
        <row r="1">
          <cell r="A1" t="str">
            <v>03</v>
          </cell>
        </row>
      </sheetData>
      <sheetData sheetId="20686">
        <row r="1">
          <cell r="A1" t="str">
            <v>03</v>
          </cell>
        </row>
      </sheetData>
      <sheetData sheetId="20687">
        <row r="1">
          <cell r="A1" t="str">
            <v>03</v>
          </cell>
        </row>
      </sheetData>
      <sheetData sheetId="20688">
        <row r="1">
          <cell r="A1" t="str">
            <v>CODE</v>
          </cell>
        </row>
      </sheetData>
      <sheetData sheetId="20689" refreshError="1"/>
      <sheetData sheetId="20690" refreshError="1"/>
      <sheetData sheetId="20691" refreshError="1"/>
      <sheetData sheetId="20692">
        <row r="1">
          <cell r="A1" t="str">
            <v>CODE</v>
          </cell>
        </row>
      </sheetData>
      <sheetData sheetId="20693" refreshError="1"/>
      <sheetData sheetId="20694">
        <row r="1">
          <cell r="A1" t="str">
            <v>CODE</v>
          </cell>
        </row>
      </sheetData>
      <sheetData sheetId="20695">
        <row r="1">
          <cell r="A1" t="str">
            <v>CODE</v>
          </cell>
        </row>
      </sheetData>
      <sheetData sheetId="20696">
        <row r="1">
          <cell r="A1" t="str">
            <v>CODE</v>
          </cell>
        </row>
      </sheetData>
      <sheetData sheetId="20697">
        <row r="1">
          <cell r="A1" t="str">
            <v>CODE</v>
          </cell>
        </row>
      </sheetData>
      <sheetData sheetId="20698">
        <row r="1">
          <cell r="A1" t="str">
            <v>CODE</v>
          </cell>
        </row>
      </sheetData>
      <sheetData sheetId="20699">
        <row r="1">
          <cell r="A1" t="str">
            <v>CODE</v>
          </cell>
        </row>
      </sheetData>
      <sheetData sheetId="20700">
        <row r="1">
          <cell r="A1" t="str">
            <v>CODE</v>
          </cell>
        </row>
      </sheetData>
      <sheetData sheetId="20701">
        <row r="1">
          <cell r="A1" t="str">
            <v>Sheet Index:</v>
          </cell>
        </row>
      </sheetData>
      <sheetData sheetId="20702">
        <row r="4">
          <cell r="A4" t="str">
            <v>Total Revenue</v>
          </cell>
        </row>
      </sheetData>
      <sheetData sheetId="20703">
        <row r="4">
          <cell r="D4">
            <v>0.19</v>
          </cell>
        </row>
      </sheetData>
      <sheetData sheetId="20704">
        <row r="4">
          <cell r="A4" t="str">
            <v>Total Revenue</v>
          </cell>
        </row>
      </sheetData>
      <sheetData sheetId="20705">
        <row r="4">
          <cell r="A4" t="str">
            <v>Total Revenue</v>
          </cell>
        </row>
      </sheetData>
      <sheetData sheetId="20706">
        <row r="4">
          <cell r="A4" t="str">
            <v>Total Revenue</v>
          </cell>
        </row>
      </sheetData>
      <sheetData sheetId="20707">
        <row r="4">
          <cell r="A4" t="str">
            <v>Total Revenue</v>
          </cell>
        </row>
      </sheetData>
      <sheetData sheetId="20708">
        <row r="1">
          <cell r="A1" t="str">
            <v>Sheet Index:</v>
          </cell>
        </row>
      </sheetData>
      <sheetData sheetId="20709">
        <row r="4">
          <cell r="A4" t="str">
            <v>Total Revenue</v>
          </cell>
        </row>
      </sheetData>
      <sheetData sheetId="20710">
        <row r="1">
          <cell r="A1" t="str">
            <v>03</v>
          </cell>
        </row>
      </sheetData>
      <sheetData sheetId="20711">
        <row r="1">
          <cell r="A1" t="str">
            <v>03</v>
          </cell>
        </row>
      </sheetData>
      <sheetData sheetId="20712">
        <row r="4">
          <cell r="A4" t="str">
            <v>Total Revenue</v>
          </cell>
        </row>
      </sheetData>
      <sheetData sheetId="20713">
        <row r="4">
          <cell r="D4">
            <v>0.19</v>
          </cell>
        </row>
      </sheetData>
      <sheetData sheetId="20714">
        <row r="6">
          <cell r="D6">
            <v>3184</v>
          </cell>
        </row>
      </sheetData>
      <sheetData sheetId="20715">
        <row r="1">
          <cell r="A1" t="str">
            <v>Sheet Index:</v>
          </cell>
        </row>
      </sheetData>
      <sheetData sheetId="20716">
        <row r="1">
          <cell r="A1" t="str">
            <v>03</v>
          </cell>
        </row>
      </sheetData>
      <sheetData sheetId="20717">
        <row r="1">
          <cell r="A1" t="str">
            <v>03</v>
          </cell>
        </row>
      </sheetData>
      <sheetData sheetId="20718" refreshError="1"/>
      <sheetData sheetId="20719" refreshError="1"/>
      <sheetData sheetId="20720" refreshError="1"/>
      <sheetData sheetId="20721" refreshError="1"/>
      <sheetData sheetId="20722">
        <row r="1">
          <cell r="A1" t="str">
            <v>03</v>
          </cell>
        </row>
      </sheetData>
      <sheetData sheetId="20723">
        <row r="1">
          <cell r="A1" t="str">
            <v>03</v>
          </cell>
        </row>
      </sheetData>
      <sheetData sheetId="20724">
        <row r="1">
          <cell r="A1" t="str">
            <v>03</v>
          </cell>
        </row>
      </sheetData>
      <sheetData sheetId="20725">
        <row r="1">
          <cell r="A1" t="str">
            <v>03</v>
          </cell>
        </row>
      </sheetData>
      <sheetData sheetId="20726">
        <row r="1">
          <cell r="A1" t="str">
            <v>03</v>
          </cell>
        </row>
      </sheetData>
      <sheetData sheetId="20727">
        <row r="1">
          <cell r="A1" t="str">
            <v>03</v>
          </cell>
        </row>
      </sheetData>
      <sheetData sheetId="20728" refreshError="1"/>
      <sheetData sheetId="20729" refreshError="1"/>
      <sheetData sheetId="20730" refreshError="1"/>
      <sheetData sheetId="20731" refreshError="1"/>
      <sheetData sheetId="20732" refreshError="1"/>
      <sheetData sheetId="20733" refreshError="1"/>
      <sheetData sheetId="20734" refreshError="1"/>
      <sheetData sheetId="20735" refreshError="1"/>
      <sheetData sheetId="20736" refreshError="1"/>
      <sheetData sheetId="20737" refreshError="1"/>
      <sheetData sheetId="20738" refreshError="1"/>
      <sheetData sheetId="20739" refreshError="1"/>
      <sheetData sheetId="20740" refreshError="1"/>
      <sheetData sheetId="20741" refreshError="1"/>
      <sheetData sheetId="20742" refreshError="1"/>
      <sheetData sheetId="20743">
        <row r="1">
          <cell r="A1" t="str">
            <v>03</v>
          </cell>
        </row>
      </sheetData>
      <sheetData sheetId="20744">
        <row r="1">
          <cell r="A1" t="str">
            <v>03</v>
          </cell>
        </row>
      </sheetData>
      <sheetData sheetId="20745" refreshError="1"/>
      <sheetData sheetId="20746" refreshError="1"/>
      <sheetData sheetId="20747" refreshError="1"/>
      <sheetData sheetId="20748">
        <row r="1">
          <cell r="A1" t="str">
            <v>03</v>
          </cell>
        </row>
      </sheetData>
      <sheetData sheetId="20749">
        <row r="1">
          <cell r="A1" t="str">
            <v>03</v>
          </cell>
        </row>
      </sheetData>
      <sheetData sheetId="20750">
        <row r="1">
          <cell r="A1" t="str">
            <v>03</v>
          </cell>
        </row>
      </sheetData>
      <sheetData sheetId="20751" refreshError="1"/>
      <sheetData sheetId="20752">
        <row r="1">
          <cell r="A1" t="str">
            <v>03</v>
          </cell>
        </row>
      </sheetData>
      <sheetData sheetId="20753">
        <row r="1">
          <cell r="A1" t="str">
            <v>Sheet Index:</v>
          </cell>
        </row>
      </sheetData>
      <sheetData sheetId="20754">
        <row r="1">
          <cell r="A1" t="str">
            <v>03</v>
          </cell>
        </row>
      </sheetData>
      <sheetData sheetId="20755">
        <row r="1">
          <cell r="A1" t="str">
            <v>03</v>
          </cell>
        </row>
      </sheetData>
      <sheetData sheetId="20756">
        <row r="1">
          <cell r="A1" t="str">
            <v>03</v>
          </cell>
        </row>
      </sheetData>
      <sheetData sheetId="20757">
        <row r="1">
          <cell r="A1" t="str">
            <v>03</v>
          </cell>
        </row>
      </sheetData>
      <sheetData sheetId="20758">
        <row r="1">
          <cell r="A1" t="str">
            <v>03</v>
          </cell>
        </row>
      </sheetData>
      <sheetData sheetId="20759" refreshError="1"/>
      <sheetData sheetId="20760" refreshError="1"/>
      <sheetData sheetId="20761" refreshError="1"/>
      <sheetData sheetId="20762" refreshError="1"/>
      <sheetData sheetId="20763" refreshError="1"/>
      <sheetData sheetId="20764" refreshError="1"/>
      <sheetData sheetId="20765" refreshError="1"/>
      <sheetData sheetId="20766" refreshError="1"/>
      <sheetData sheetId="20767" refreshError="1"/>
      <sheetData sheetId="20768" refreshError="1"/>
      <sheetData sheetId="20769" refreshError="1"/>
      <sheetData sheetId="20770" refreshError="1"/>
      <sheetData sheetId="20771" refreshError="1"/>
      <sheetData sheetId="20772" refreshError="1"/>
      <sheetData sheetId="20773" refreshError="1"/>
      <sheetData sheetId="20774" refreshError="1"/>
      <sheetData sheetId="20775" refreshError="1"/>
      <sheetData sheetId="20776" refreshError="1"/>
      <sheetData sheetId="20777" refreshError="1"/>
      <sheetData sheetId="20778" refreshError="1"/>
      <sheetData sheetId="20779" refreshError="1"/>
      <sheetData sheetId="20780" refreshError="1"/>
      <sheetData sheetId="20781" refreshError="1"/>
      <sheetData sheetId="20782" refreshError="1"/>
      <sheetData sheetId="20783" refreshError="1"/>
      <sheetData sheetId="20784" refreshError="1"/>
      <sheetData sheetId="20785" refreshError="1"/>
      <sheetData sheetId="20786" refreshError="1"/>
      <sheetData sheetId="20787" refreshError="1"/>
      <sheetData sheetId="20788" refreshError="1"/>
      <sheetData sheetId="20789" refreshError="1"/>
      <sheetData sheetId="20790" refreshError="1"/>
      <sheetData sheetId="20791" refreshError="1"/>
      <sheetData sheetId="20792" refreshError="1"/>
      <sheetData sheetId="20793" refreshError="1"/>
      <sheetData sheetId="20794" refreshError="1"/>
      <sheetData sheetId="20795">
        <row r="1">
          <cell r="A1" t="str">
            <v>03</v>
          </cell>
        </row>
      </sheetData>
      <sheetData sheetId="20796">
        <row r="1">
          <cell r="A1" t="str">
            <v>03</v>
          </cell>
        </row>
      </sheetData>
      <sheetData sheetId="20797">
        <row r="1">
          <cell r="A1" t="str">
            <v>03</v>
          </cell>
        </row>
      </sheetData>
      <sheetData sheetId="20798">
        <row r="1">
          <cell r="A1" t="str">
            <v>03</v>
          </cell>
        </row>
      </sheetData>
      <sheetData sheetId="20799">
        <row r="1">
          <cell r="A1" t="str">
            <v>03</v>
          </cell>
        </row>
      </sheetData>
      <sheetData sheetId="20800">
        <row r="1">
          <cell r="A1" t="str">
            <v>03</v>
          </cell>
        </row>
      </sheetData>
      <sheetData sheetId="20801">
        <row r="1">
          <cell r="A1" t="str">
            <v>03</v>
          </cell>
        </row>
      </sheetData>
      <sheetData sheetId="20802">
        <row r="1">
          <cell r="A1" t="str">
            <v>03</v>
          </cell>
        </row>
      </sheetData>
      <sheetData sheetId="20803">
        <row r="1">
          <cell r="A1" t="str">
            <v>03</v>
          </cell>
        </row>
      </sheetData>
      <sheetData sheetId="20804">
        <row r="1">
          <cell r="A1" t="str">
            <v>03</v>
          </cell>
        </row>
      </sheetData>
      <sheetData sheetId="20805">
        <row r="1">
          <cell r="A1" t="str">
            <v>03</v>
          </cell>
        </row>
      </sheetData>
      <sheetData sheetId="20806">
        <row r="1">
          <cell r="A1" t="str">
            <v>03</v>
          </cell>
        </row>
      </sheetData>
      <sheetData sheetId="20807">
        <row r="1">
          <cell r="A1" t="str">
            <v>03</v>
          </cell>
        </row>
      </sheetData>
      <sheetData sheetId="20808">
        <row r="1">
          <cell r="A1" t="str">
            <v>03</v>
          </cell>
        </row>
      </sheetData>
      <sheetData sheetId="20809">
        <row r="1">
          <cell r="A1" t="str">
            <v>03</v>
          </cell>
        </row>
      </sheetData>
      <sheetData sheetId="20810">
        <row r="1">
          <cell r="A1" t="str">
            <v>03</v>
          </cell>
        </row>
      </sheetData>
      <sheetData sheetId="20811">
        <row r="1">
          <cell r="A1" t="str">
            <v>03</v>
          </cell>
        </row>
      </sheetData>
      <sheetData sheetId="20812">
        <row r="1">
          <cell r="A1" t="str">
            <v>03</v>
          </cell>
        </row>
      </sheetData>
      <sheetData sheetId="20813">
        <row r="1">
          <cell r="A1" t="str">
            <v>03</v>
          </cell>
        </row>
      </sheetData>
      <sheetData sheetId="20814">
        <row r="1">
          <cell r="A1" t="str">
            <v>03</v>
          </cell>
        </row>
      </sheetData>
      <sheetData sheetId="20815">
        <row r="1">
          <cell r="A1" t="str">
            <v>03</v>
          </cell>
        </row>
      </sheetData>
      <sheetData sheetId="20816">
        <row r="1">
          <cell r="A1" t="str">
            <v>03</v>
          </cell>
        </row>
      </sheetData>
      <sheetData sheetId="20817">
        <row r="1">
          <cell r="A1" t="str">
            <v>03</v>
          </cell>
        </row>
      </sheetData>
      <sheetData sheetId="20818">
        <row r="1">
          <cell r="A1" t="str">
            <v>03</v>
          </cell>
        </row>
      </sheetData>
      <sheetData sheetId="20819">
        <row r="1">
          <cell r="A1" t="str">
            <v>03</v>
          </cell>
        </row>
      </sheetData>
      <sheetData sheetId="20820">
        <row r="1">
          <cell r="A1" t="str">
            <v>03</v>
          </cell>
        </row>
      </sheetData>
      <sheetData sheetId="20821">
        <row r="1">
          <cell r="A1" t="str">
            <v>03</v>
          </cell>
        </row>
      </sheetData>
      <sheetData sheetId="20822">
        <row r="1">
          <cell r="A1" t="str">
            <v>03</v>
          </cell>
        </row>
      </sheetData>
      <sheetData sheetId="20823">
        <row r="1">
          <cell r="A1" t="str">
            <v>03</v>
          </cell>
        </row>
      </sheetData>
      <sheetData sheetId="20824">
        <row r="1">
          <cell r="A1" t="str">
            <v>03</v>
          </cell>
        </row>
      </sheetData>
      <sheetData sheetId="20825">
        <row r="1">
          <cell r="A1" t="str">
            <v>03</v>
          </cell>
        </row>
      </sheetData>
      <sheetData sheetId="20826">
        <row r="1">
          <cell r="A1" t="str">
            <v>03</v>
          </cell>
        </row>
      </sheetData>
      <sheetData sheetId="20827">
        <row r="1">
          <cell r="A1" t="str">
            <v>03</v>
          </cell>
        </row>
      </sheetData>
      <sheetData sheetId="20828">
        <row r="1">
          <cell r="A1" t="str">
            <v>03</v>
          </cell>
        </row>
      </sheetData>
      <sheetData sheetId="20829">
        <row r="1">
          <cell r="A1" t="str">
            <v>03</v>
          </cell>
        </row>
      </sheetData>
      <sheetData sheetId="20830">
        <row r="1">
          <cell r="A1" t="str">
            <v>03</v>
          </cell>
        </row>
      </sheetData>
      <sheetData sheetId="20831">
        <row r="1">
          <cell r="A1" t="str">
            <v>03</v>
          </cell>
        </row>
      </sheetData>
      <sheetData sheetId="20832">
        <row r="1">
          <cell r="A1" t="str">
            <v>03</v>
          </cell>
        </row>
      </sheetData>
      <sheetData sheetId="20833">
        <row r="1">
          <cell r="A1" t="str">
            <v>03</v>
          </cell>
        </row>
      </sheetData>
      <sheetData sheetId="20834">
        <row r="1">
          <cell r="A1" t="str">
            <v>03</v>
          </cell>
        </row>
      </sheetData>
      <sheetData sheetId="20835">
        <row r="1">
          <cell r="A1" t="str">
            <v>03</v>
          </cell>
        </row>
      </sheetData>
      <sheetData sheetId="20836">
        <row r="1">
          <cell r="A1" t="str">
            <v>03</v>
          </cell>
        </row>
      </sheetData>
      <sheetData sheetId="20837">
        <row r="1">
          <cell r="A1" t="str">
            <v>03</v>
          </cell>
        </row>
      </sheetData>
      <sheetData sheetId="20838">
        <row r="1">
          <cell r="A1" t="str">
            <v>03</v>
          </cell>
        </row>
      </sheetData>
      <sheetData sheetId="20839">
        <row r="1">
          <cell r="A1" t="str">
            <v>03</v>
          </cell>
        </row>
      </sheetData>
      <sheetData sheetId="20840">
        <row r="1">
          <cell r="A1" t="str">
            <v>03</v>
          </cell>
        </row>
      </sheetData>
      <sheetData sheetId="20841">
        <row r="1">
          <cell r="A1" t="str">
            <v>03</v>
          </cell>
        </row>
      </sheetData>
      <sheetData sheetId="20842">
        <row r="1">
          <cell r="A1" t="str">
            <v>03</v>
          </cell>
        </row>
      </sheetData>
      <sheetData sheetId="20843">
        <row r="1">
          <cell r="A1" t="str">
            <v>CODE</v>
          </cell>
        </row>
      </sheetData>
      <sheetData sheetId="20844">
        <row r="1">
          <cell r="A1" t="str">
            <v>03</v>
          </cell>
        </row>
      </sheetData>
      <sheetData sheetId="20845">
        <row r="1">
          <cell r="A1" t="str">
            <v>CODE</v>
          </cell>
        </row>
      </sheetData>
      <sheetData sheetId="20846">
        <row r="1">
          <cell r="A1" t="str">
            <v>03</v>
          </cell>
        </row>
      </sheetData>
      <sheetData sheetId="20847">
        <row r="1">
          <cell r="A1" t="str">
            <v>03</v>
          </cell>
        </row>
      </sheetData>
      <sheetData sheetId="20848">
        <row r="1">
          <cell r="A1" t="str">
            <v>03</v>
          </cell>
        </row>
      </sheetData>
      <sheetData sheetId="20849">
        <row r="1">
          <cell r="A1" t="str">
            <v>CODE</v>
          </cell>
        </row>
      </sheetData>
      <sheetData sheetId="20850">
        <row r="1">
          <cell r="A1" t="str">
            <v>CODE</v>
          </cell>
        </row>
      </sheetData>
      <sheetData sheetId="20851">
        <row r="1">
          <cell r="A1" t="str">
            <v>03</v>
          </cell>
        </row>
      </sheetData>
      <sheetData sheetId="20852">
        <row r="1">
          <cell r="A1" t="str">
            <v>CODE</v>
          </cell>
        </row>
      </sheetData>
      <sheetData sheetId="20853">
        <row r="1">
          <cell r="A1" t="str">
            <v>03</v>
          </cell>
        </row>
      </sheetData>
      <sheetData sheetId="20854">
        <row r="1">
          <cell r="A1" t="str">
            <v>03</v>
          </cell>
        </row>
      </sheetData>
      <sheetData sheetId="20855">
        <row r="1">
          <cell r="A1" t="str">
            <v>03</v>
          </cell>
        </row>
      </sheetData>
      <sheetData sheetId="20856">
        <row r="1">
          <cell r="A1" t="str">
            <v>03</v>
          </cell>
        </row>
      </sheetData>
      <sheetData sheetId="20857">
        <row r="1">
          <cell r="A1" t="str">
            <v>03</v>
          </cell>
        </row>
      </sheetData>
      <sheetData sheetId="20858">
        <row r="1">
          <cell r="A1" t="str">
            <v>03</v>
          </cell>
        </row>
      </sheetData>
      <sheetData sheetId="20859">
        <row r="1">
          <cell r="A1" t="str">
            <v>CODE</v>
          </cell>
        </row>
      </sheetData>
      <sheetData sheetId="20860">
        <row r="1">
          <cell r="A1" t="str">
            <v>03</v>
          </cell>
        </row>
      </sheetData>
      <sheetData sheetId="20861">
        <row r="1">
          <cell r="A1" t="str">
            <v>03</v>
          </cell>
        </row>
      </sheetData>
      <sheetData sheetId="20862">
        <row r="1">
          <cell r="A1" t="str">
            <v>03</v>
          </cell>
        </row>
      </sheetData>
      <sheetData sheetId="20863">
        <row r="1">
          <cell r="A1" t="str">
            <v>03</v>
          </cell>
        </row>
      </sheetData>
      <sheetData sheetId="20864">
        <row r="1">
          <cell r="A1" t="str">
            <v>03</v>
          </cell>
        </row>
      </sheetData>
      <sheetData sheetId="20865">
        <row r="1">
          <cell r="A1" t="str">
            <v>03</v>
          </cell>
        </row>
      </sheetData>
      <sheetData sheetId="20866">
        <row r="5">
          <cell r="G5">
            <v>48</v>
          </cell>
        </row>
      </sheetData>
      <sheetData sheetId="20867">
        <row r="1">
          <cell r="A1" t="str">
            <v>03</v>
          </cell>
        </row>
      </sheetData>
      <sheetData sheetId="20868">
        <row r="1">
          <cell r="A1" t="str">
            <v>03</v>
          </cell>
        </row>
      </sheetData>
      <sheetData sheetId="20869">
        <row r="1">
          <cell r="A1" t="str">
            <v>03</v>
          </cell>
        </row>
      </sheetData>
      <sheetData sheetId="20870">
        <row r="1">
          <cell r="A1" t="str">
            <v>03</v>
          </cell>
        </row>
      </sheetData>
      <sheetData sheetId="20871">
        <row r="1">
          <cell r="A1" t="str">
            <v>03</v>
          </cell>
        </row>
      </sheetData>
      <sheetData sheetId="20872">
        <row r="1">
          <cell r="A1" t="str">
            <v>03</v>
          </cell>
        </row>
      </sheetData>
      <sheetData sheetId="20873">
        <row r="1">
          <cell r="A1" t="str">
            <v>03</v>
          </cell>
        </row>
      </sheetData>
      <sheetData sheetId="20874">
        <row r="1">
          <cell r="A1" t="str">
            <v>Sheet Index:</v>
          </cell>
        </row>
      </sheetData>
      <sheetData sheetId="20875">
        <row r="1">
          <cell r="A1" t="str">
            <v>03</v>
          </cell>
        </row>
      </sheetData>
      <sheetData sheetId="20876">
        <row r="1">
          <cell r="A1" t="str">
            <v>CODE</v>
          </cell>
        </row>
      </sheetData>
      <sheetData sheetId="20877">
        <row r="1">
          <cell r="A1" t="str">
            <v>03</v>
          </cell>
        </row>
      </sheetData>
      <sheetData sheetId="20878">
        <row r="1">
          <cell r="A1" t="str">
            <v>03</v>
          </cell>
        </row>
      </sheetData>
      <sheetData sheetId="20879">
        <row r="1">
          <cell r="A1" t="str">
            <v>03</v>
          </cell>
        </row>
      </sheetData>
      <sheetData sheetId="20880" refreshError="1"/>
      <sheetData sheetId="20881" refreshError="1"/>
      <sheetData sheetId="20882" refreshError="1"/>
      <sheetData sheetId="20883" refreshError="1"/>
      <sheetData sheetId="20884" refreshError="1"/>
      <sheetData sheetId="20885" refreshError="1"/>
      <sheetData sheetId="20886" refreshError="1"/>
      <sheetData sheetId="20887" refreshError="1"/>
      <sheetData sheetId="20888" refreshError="1"/>
      <sheetData sheetId="20889" refreshError="1"/>
      <sheetData sheetId="20890" refreshError="1"/>
      <sheetData sheetId="20891" refreshError="1"/>
      <sheetData sheetId="20892" refreshError="1"/>
      <sheetData sheetId="20893" refreshError="1"/>
      <sheetData sheetId="20894" refreshError="1"/>
      <sheetData sheetId="20895" refreshError="1"/>
      <sheetData sheetId="20896" refreshError="1"/>
      <sheetData sheetId="20897" refreshError="1"/>
      <sheetData sheetId="20898" refreshError="1"/>
      <sheetData sheetId="20899" refreshError="1"/>
      <sheetData sheetId="20900" refreshError="1"/>
      <sheetData sheetId="20901" refreshError="1"/>
      <sheetData sheetId="20902" refreshError="1"/>
      <sheetData sheetId="20903" refreshError="1"/>
      <sheetData sheetId="20904" refreshError="1"/>
      <sheetData sheetId="20905" refreshError="1"/>
      <sheetData sheetId="20906" refreshError="1"/>
      <sheetData sheetId="20907" refreshError="1"/>
      <sheetData sheetId="20908" refreshError="1"/>
      <sheetData sheetId="20909" refreshError="1"/>
      <sheetData sheetId="20910" refreshError="1"/>
      <sheetData sheetId="20911" refreshError="1"/>
      <sheetData sheetId="20912" refreshError="1"/>
      <sheetData sheetId="20913" refreshError="1"/>
      <sheetData sheetId="20914" refreshError="1"/>
      <sheetData sheetId="20915" refreshError="1"/>
      <sheetData sheetId="20916" refreshError="1"/>
      <sheetData sheetId="20917" refreshError="1"/>
      <sheetData sheetId="20918" refreshError="1"/>
      <sheetData sheetId="20919" refreshError="1"/>
      <sheetData sheetId="20920" refreshError="1"/>
      <sheetData sheetId="20921" refreshError="1"/>
      <sheetData sheetId="20922" refreshError="1"/>
      <sheetData sheetId="20923" refreshError="1"/>
      <sheetData sheetId="20924" refreshError="1"/>
      <sheetData sheetId="20925" refreshError="1"/>
      <sheetData sheetId="20926" refreshError="1"/>
      <sheetData sheetId="20927" refreshError="1"/>
      <sheetData sheetId="20928" refreshError="1"/>
      <sheetData sheetId="20929" refreshError="1"/>
      <sheetData sheetId="20930" refreshError="1"/>
      <sheetData sheetId="20931" refreshError="1"/>
      <sheetData sheetId="20932" refreshError="1"/>
      <sheetData sheetId="20933" refreshError="1"/>
      <sheetData sheetId="20934" refreshError="1"/>
      <sheetData sheetId="20935" refreshError="1"/>
      <sheetData sheetId="20936" refreshError="1"/>
      <sheetData sheetId="20937" refreshError="1"/>
      <sheetData sheetId="20938" refreshError="1"/>
      <sheetData sheetId="20939" refreshError="1"/>
      <sheetData sheetId="20940" refreshError="1"/>
      <sheetData sheetId="20941" refreshError="1"/>
      <sheetData sheetId="20942" refreshError="1"/>
      <sheetData sheetId="20943" refreshError="1"/>
      <sheetData sheetId="20944" refreshError="1"/>
      <sheetData sheetId="20945" refreshError="1"/>
      <sheetData sheetId="20946" refreshError="1"/>
      <sheetData sheetId="20947" refreshError="1"/>
      <sheetData sheetId="20948" refreshError="1"/>
      <sheetData sheetId="20949" refreshError="1"/>
      <sheetData sheetId="20950" refreshError="1"/>
      <sheetData sheetId="20951" refreshError="1"/>
      <sheetData sheetId="20952" refreshError="1"/>
      <sheetData sheetId="20953" refreshError="1"/>
      <sheetData sheetId="20954" refreshError="1"/>
      <sheetData sheetId="20955" refreshError="1"/>
      <sheetData sheetId="20956" refreshError="1"/>
      <sheetData sheetId="20957" refreshError="1"/>
      <sheetData sheetId="20958" refreshError="1"/>
      <sheetData sheetId="20959" refreshError="1"/>
      <sheetData sheetId="20960" refreshError="1"/>
      <sheetData sheetId="20961" refreshError="1"/>
      <sheetData sheetId="20962" refreshError="1"/>
      <sheetData sheetId="20963" refreshError="1"/>
      <sheetData sheetId="20964" refreshError="1"/>
      <sheetData sheetId="20965" refreshError="1"/>
      <sheetData sheetId="20966" refreshError="1"/>
      <sheetData sheetId="20967" refreshError="1"/>
      <sheetData sheetId="20968" refreshError="1"/>
      <sheetData sheetId="20969" refreshError="1"/>
      <sheetData sheetId="20970" refreshError="1"/>
      <sheetData sheetId="20971" refreshError="1"/>
      <sheetData sheetId="20972" refreshError="1"/>
      <sheetData sheetId="20973" refreshError="1"/>
      <sheetData sheetId="20974" refreshError="1"/>
      <sheetData sheetId="20975" refreshError="1"/>
      <sheetData sheetId="20976" refreshError="1"/>
      <sheetData sheetId="20977" refreshError="1"/>
      <sheetData sheetId="20978" refreshError="1"/>
      <sheetData sheetId="20979" refreshError="1"/>
      <sheetData sheetId="20980" refreshError="1"/>
      <sheetData sheetId="20981" refreshError="1"/>
      <sheetData sheetId="20982" refreshError="1"/>
      <sheetData sheetId="20983" refreshError="1"/>
      <sheetData sheetId="20984" refreshError="1"/>
      <sheetData sheetId="20985" refreshError="1"/>
      <sheetData sheetId="20986" refreshError="1"/>
      <sheetData sheetId="20987" refreshError="1"/>
      <sheetData sheetId="20988" refreshError="1"/>
      <sheetData sheetId="20989" refreshError="1"/>
      <sheetData sheetId="20990" refreshError="1"/>
      <sheetData sheetId="20991" refreshError="1"/>
      <sheetData sheetId="20992" refreshError="1"/>
      <sheetData sheetId="20993" refreshError="1"/>
      <sheetData sheetId="20994" refreshError="1"/>
      <sheetData sheetId="20995" refreshError="1"/>
      <sheetData sheetId="20996" refreshError="1"/>
      <sheetData sheetId="20997" refreshError="1"/>
      <sheetData sheetId="20998" refreshError="1"/>
      <sheetData sheetId="20999" refreshError="1"/>
      <sheetData sheetId="21000" refreshError="1"/>
      <sheetData sheetId="21001" refreshError="1"/>
      <sheetData sheetId="21002" refreshError="1"/>
      <sheetData sheetId="21003" refreshError="1"/>
      <sheetData sheetId="21004" refreshError="1"/>
      <sheetData sheetId="21005" refreshError="1"/>
      <sheetData sheetId="21006" refreshError="1"/>
      <sheetData sheetId="21007" refreshError="1"/>
      <sheetData sheetId="21008" refreshError="1"/>
      <sheetData sheetId="21009" refreshError="1"/>
      <sheetData sheetId="21010" refreshError="1"/>
      <sheetData sheetId="21011" refreshError="1"/>
      <sheetData sheetId="21012" refreshError="1"/>
      <sheetData sheetId="21013" refreshError="1"/>
      <sheetData sheetId="21014" refreshError="1"/>
      <sheetData sheetId="21015" refreshError="1"/>
      <sheetData sheetId="21016" refreshError="1"/>
      <sheetData sheetId="21017" refreshError="1"/>
      <sheetData sheetId="21018" refreshError="1"/>
      <sheetData sheetId="21019" refreshError="1"/>
      <sheetData sheetId="21020" refreshError="1"/>
      <sheetData sheetId="21021" refreshError="1"/>
      <sheetData sheetId="21022" refreshError="1"/>
      <sheetData sheetId="21023" refreshError="1"/>
      <sheetData sheetId="21024" refreshError="1"/>
      <sheetData sheetId="21025" refreshError="1"/>
      <sheetData sheetId="21026" refreshError="1"/>
      <sheetData sheetId="21027" refreshError="1"/>
      <sheetData sheetId="21028" refreshError="1"/>
      <sheetData sheetId="21029" refreshError="1"/>
      <sheetData sheetId="21030" refreshError="1"/>
      <sheetData sheetId="21031" refreshError="1"/>
      <sheetData sheetId="21032" refreshError="1"/>
      <sheetData sheetId="21033" refreshError="1"/>
      <sheetData sheetId="21034" refreshError="1"/>
      <sheetData sheetId="21035" refreshError="1"/>
      <sheetData sheetId="21036" refreshError="1"/>
      <sheetData sheetId="21037" refreshError="1"/>
      <sheetData sheetId="21038" refreshError="1"/>
      <sheetData sheetId="21039">
        <row r="1">
          <cell r="A1" t="str">
            <v>03</v>
          </cell>
        </row>
      </sheetData>
      <sheetData sheetId="21040">
        <row r="1">
          <cell r="A1" t="str">
            <v>03</v>
          </cell>
        </row>
      </sheetData>
      <sheetData sheetId="21041">
        <row r="1">
          <cell r="A1" t="str">
            <v>03</v>
          </cell>
        </row>
      </sheetData>
      <sheetData sheetId="21042">
        <row r="1">
          <cell r="A1" t="str">
            <v>03</v>
          </cell>
        </row>
      </sheetData>
      <sheetData sheetId="21043">
        <row r="1">
          <cell r="A1" t="str">
            <v>03</v>
          </cell>
        </row>
      </sheetData>
      <sheetData sheetId="21044">
        <row r="1">
          <cell r="A1" t="str">
            <v>03</v>
          </cell>
        </row>
      </sheetData>
      <sheetData sheetId="21045">
        <row r="1">
          <cell r="A1" t="str">
            <v>03</v>
          </cell>
        </row>
      </sheetData>
      <sheetData sheetId="21046">
        <row r="1">
          <cell r="A1" t="str">
            <v>03</v>
          </cell>
        </row>
      </sheetData>
      <sheetData sheetId="21047">
        <row r="1">
          <cell r="A1" t="str">
            <v>03</v>
          </cell>
        </row>
      </sheetData>
      <sheetData sheetId="21048">
        <row r="1">
          <cell r="A1" t="str">
            <v>03</v>
          </cell>
        </row>
      </sheetData>
      <sheetData sheetId="21049">
        <row r="1">
          <cell r="A1" t="str">
            <v>CODE</v>
          </cell>
        </row>
      </sheetData>
      <sheetData sheetId="21050">
        <row r="1">
          <cell r="A1" t="str">
            <v>CODE</v>
          </cell>
        </row>
      </sheetData>
      <sheetData sheetId="21051">
        <row r="1">
          <cell r="A1" t="str">
            <v>CODE</v>
          </cell>
        </row>
      </sheetData>
      <sheetData sheetId="21052">
        <row r="1">
          <cell r="A1" t="str">
            <v>CODE</v>
          </cell>
        </row>
      </sheetData>
      <sheetData sheetId="21053">
        <row r="1">
          <cell r="A1" t="str">
            <v>CODE</v>
          </cell>
        </row>
      </sheetData>
      <sheetData sheetId="21054">
        <row r="1">
          <cell r="A1" t="str">
            <v>CODE</v>
          </cell>
        </row>
      </sheetData>
      <sheetData sheetId="21055">
        <row r="1">
          <cell r="A1" t="str">
            <v>03</v>
          </cell>
        </row>
      </sheetData>
      <sheetData sheetId="21056">
        <row r="1">
          <cell r="A1" t="str">
            <v>CODE</v>
          </cell>
        </row>
      </sheetData>
      <sheetData sheetId="21057">
        <row r="1">
          <cell r="A1" t="str">
            <v>Sheet Index:</v>
          </cell>
        </row>
      </sheetData>
      <sheetData sheetId="21058">
        <row r="1">
          <cell r="A1" t="str">
            <v>Sheet Index:</v>
          </cell>
        </row>
      </sheetData>
      <sheetData sheetId="21059">
        <row r="1">
          <cell r="A1" t="str">
            <v>03</v>
          </cell>
        </row>
      </sheetData>
      <sheetData sheetId="21060">
        <row r="1">
          <cell r="A1" t="str">
            <v>03</v>
          </cell>
        </row>
      </sheetData>
      <sheetData sheetId="21061">
        <row r="1">
          <cell r="A1" t="str">
            <v>CODE</v>
          </cell>
        </row>
      </sheetData>
      <sheetData sheetId="21062">
        <row r="1">
          <cell r="A1" t="str">
            <v>03</v>
          </cell>
        </row>
      </sheetData>
      <sheetData sheetId="21063">
        <row r="1">
          <cell r="A1" t="str">
            <v>CODE</v>
          </cell>
        </row>
      </sheetData>
      <sheetData sheetId="21064">
        <row r="1">
          <cell r="A1" t="str">
            <v>CODE</v>
          </cell>
        </row>
      </sheetData>
      <sheetData sheetId="21065">
        <row r="1">
          <cell r="A1" t="str">
            <v>CODE</v>
          </cell>
        </row>
      </sheetData>
      <sheetData sheetId="21066">
        <row r="1">
          <cell r="A1" t="str">
            <v>CODE</v>
          </cell>
        </row>
      </sheetData>
      <sheetData sheetId="21067">
        <row r="1">
          <cell r="A1" t="str">
            <v>CODE</v>
          </cell>
        </row>
      </sheetData>
      <sheetData sheetId="21068">
        <row r="1">
          <cell r="A1" t="str">
            <v>03</v>
          </cell>
        </row>
      </sheetData>
      <sheetData sheetId="21069">
        <row r="1">
          <cell r="A1" t="str">
            <v>CODE</v>
          </cell>
        </row>
      </sheetData>
      <sheetData sheetId="21070">
        <row r="1">
          <cell r="A1" t="str">
            <v>CODE</v>
          </cell>
        </row>
      </sheetData>
      <sheetData sheetId="21071">
        <row r="1">
          <cell r="A1" t="str">
            <v>03</v>
          </cell>
        </row>
      </sheetData>
      <sheetData sheetId="21072">
        <row r="1">
          <cell r="A1" t="str">
            <v>CODE</v>
          </cell>
        </row>
      </sheetData>
      <sheetData sheetId="21073">
        <row r="1">
          <cell r="A1" t="str">
            <v>CODE</v>
          </cell>
        </row>
      </sheetData>
      <sheetData sheetId="21074">
        <row r="1">
          <cell r="A1" t="str">
            <v>CODE</v>
          </cell>
        </row>
      </sheetData>
      <sheetData sheetId="21075">
        <row r="1">
          <cell r="A1" t="str">
            <v>03</v>
          </cell>
        </row>
      </sheetData>
      <sheetData sheetId="21076">
        <row r="1">
          <cell r="A1" t="str">
            <v>PARTICULARS</v>
          </cell>
        </row>
      </sheetData>
      <sheetData sheetId="21077">
        <row r="1">
          <cell r="A1" t="str">
            <v>CODE</v>
          </cell>
        </row>
      </sheetData>
      <sheetData sheetId="21078">
        <row r="1">
          <cell r="A1" t="str">
            <v>03</v>
          </cell>
        </row>
      </sheetData>
      <sheetData sheetId="21079">
        <row r="1">
          <cell r="A1" t="str">
            <v>CODE</v>
          </cell>
        </row>
      </sheetData>
      <sheetData sheetId="21080">
        <row r="1">
          <cell r="A1" t="str">
            <v>Sheet Index:</v>
          </cell>
        </row>
      </sheetData>
      <sheetData sheetId="21081">
        <row r="1">
          <cell r="A1" t="str">
            <v>CODE</v>
          </cell>
        </row>
      </sheetData>
      <sheetData sheetId="21082">
        <row r="1">
          <cell r="A1" t="str">
            <v>CODE</v>
          </cell>
        </row>
      </sheetData>
      <sheetData sheetId="21083" refreshError="1"/>
      <sheetData sheetId="21084">
        <row r="1">
          <cell r="A1" t="str">
            <v>CODE</v>
          </cell>
        </row>
      </sheetData>
      <sheetData sheetId="21085" refreshError="1"/>
      <sheetData sheetId="21086" refreshError="1"/>
      <sheetData sheetId="21087" refreshError="1"/>
      <sheetData sheetId="21088" refreshError="1"/>
      <sheetData sheetId="21089" refreshError="1"/>
      <sheetData sheetId="21090" refreshError="1"/>
      <sheetData sheetId="21091" refreshError="1"/>
      <sheetData sheetId="21092" refreshError="1"/>
      <sheetData sheetId="21093" refreshError="1"/>
      <sheetData sheetId="21094" refreshError="1"/>
      <sheetData sheetId="21095" refreshError="1"/>
      <sheetData sheetId="21096" refreshError="1"/>
      <sheetData sheetId="21097" refreshError="1"/>
      <sheetData sheetId="21098" refreshError="1"/>
      <sheetData sheetId="21099" refreshError="1"/>
      <sheetData sheetId="21100" refreshError="1"/>
      <sheetData sheetId="21101" refreshError="1"/>
      <sheetData sheetId="21102" refreshError="1"/>
      <sheetData sheetId="21103" refreshError="1"/>
      <sheetData sheetId="21104" refreshError="1"/>
      <sheetData sheetId="21105" refreshError="1"/>
      <sheetData sheetId="21106" refreshError="1"/>
      <sheetData sheetId="21107" refreshError="1"/>
      <sheetData sheetId="21108" refreshError="1"/>
      <sheetData sheetId="21109" refreshError="1"/>
      <sheetData sheetId="21110" refreshError="1"/>
      <sheetData sheetId="21111" refreshError="1"/>
      <sheetData sheetId="21112" refreshError="1"/>
      <sheetData sheetId="21113" refreshError="1"/>
      <sheetData sheetId="21114" refreshError="1"/>
      <sheetData sheetId="21115" refreshError="1"/>
      <sheetData sheetId="21116">
        <row r="1">
          <cell r="A1" t="str">
            <v>03</v>
          </cell>
        </row>
      </sheetData>
      <sheetData sheetId="21117">
        <row r="1">
          <cell r="A1" t="str">
            <v>03</v>
          </cell>
        </row>
      </sheetData>
      <sheetData sheetId="21118">
        <row r="1">
          <cell r="A1" t="str">
            <v>03</v>
          </cell>
        </row>
      </sheetData>
      <sheetData sheetId="21119" refreshError="1"/>
      <sheetData sheetId="21120" refreshError="1"/>
      <sheetData sheetId="21121" refreshError="1"/>
      <sheetData sheetId="21122" refreshError="1"/>
      <sheetData sheetId="21123" refreshError="1"/>
      <sheetData sheetId="21124" refreshError="1"/>
      <sheetData sheetId="21125" refreshError="1"/>
      <sheetData sheetId="21126" refreshError="1"/>
      <sheetData sheetId="21127" refreshError="1"/>
      <sheetData sheetId="21128" refreshError="1"/>
      <sheetData sheetId="21129" refreshError="1"/>
      <sheetData sheetId="21130" refreshError="1"/>
      <sheetData sheetId="21131" refreshError="1"/>
      <sheetData sheetId="21132" refreshError="1"/>
      <sheetData sheetId="21133" refreshError="1"/>
      <sheetData sheetId="21134" refreshError="1"/>
      <sheetData sheetId="21135" refreshError="1"/>
      <sheetData sheetId="21136" refreshError="1"/>
      <sheetData sheetId="21137" refreshError="1"/>
      <sheetData sheetId="21138" refreshError="1"/>
      <sheetData sheetId="21139" refreshError="1"/>
      <sheetData sheetId="21140" refreshError="1"/>
      <sheetData sheetId="21141" refreshError="1"/>
      <sheetData sheetId="21142" refreshError="1"/>
      <sheetData sheetId="21143" refreshError="1"/>
      <sheetData sheetId="21144">
        <row r="1">
          <cell r="A1" t="str">
            <v>CODE</v>
          </cell>
        </row>
      </sheetData>
      <sheetData sheetId="21145" refreshError="1"/>
      <sheetData sheetId="21146" refreshError="1"/>
      <sheetData sheetId="21147" refreshError="1"/>
      <sheetData sheetId="21148" refreshError="1"/>
      <sheetData sheetId="21149" refreshError="1"/>
      <sheetData sheetId="21150" refreshError="1"/>
      <sheetData sheetId="21151" refreshError="1"/>
      <sheetData sheetId="21152" refreshError="1"/>
      <sheetData sheetId="21153" refreshError="1"/>
      <sheetData sheetId="21154" refreshError="1"/>
      <sheetData sheetId="21155" refreshError="1"/>
      <sheetData sheetId="21156" refreshError="1"/>
      <sheetData sheetId="21157" refreshError="1"/>
      <sheetData sheetId="21158" refreshError="1"/>
      <sheetData sheetId="21159" refreshError="1"/>
      <sheetData sheetId="21160" refreshError="1"/>
      <sheetData sheetId="21161" refreshError="1"/>
      <sheetData sheetId="21162" refreshError="1"/>
      <sheetData sheetId="21163" refreshError="1"/>
      <sheetData sheetId="21164" refreshError="1"/>
      <sheetData sheetId="21165" refreshError="1"/>
      <sheetData sheetId="21166" refreshError="1"/>
      <sheetData sheetId="21167" refreshError="1"/>
      <sheetData sheetId="21168" refreshError="1"/>
      <sheetData sheetId="21169" refreshError="1"/>
      <sheetData sheetId="21170" refreshError="1"/>
      <sheetData sheetId="21171" refreshError="1"/>
      <sheetData sheetId="21172" refreshError="1"/>
      <sheetData sheetId="21173" refreshError="1"/>
      <sheetData sheetId="21174" refreshError="1"/>
      <sheetData sheetId="21175" refreshError="1"/>
      <sheetData sheetId="21176" refreshError="1"/>
      <sheetData sheetId="21177" refreshError="1"/>
      <sheetData sheetId="21178" refreshError="1"/>
      <sheetData sheetId="21179" refreshError="1"/>
      <sheetData sheetId="21180" refreshError="1"/>
      <sheetData sheetId="21181" refreshError="1"/>
      <sheetData sheetId="21182" refreshError="1"/>
      <sheetData sheetId="21183" refreshError="1"/>
      <sheetData sheetId="21184" refreshError="1"/>
      <sheetData sheetId="21185" refreshError="1"/>
      <sheetData sheetId="21186" refreshError="1"/>
      <sheetData sheetId="21187" refreshError="1"/>
      <sheetData sheetId="21188" refreshError="1"/>
      <sheetData sheetId="21189" refreshError="1"/>
      <sheetData sheetId="21190" refreshError="1"/>
      <sheetData sheetId="21191" refreshError="1"/>
      <sheetData sheetId="21192" refreshError="1"/>
      <sheetData sheetId="21193" refreshError="1"/>
      <sheetData sheetId="21194" refreshError="1"/>
      <sheetData sheetId="21195" refreshError="1"/>
      <sheetData sheetId="21196" refreshError="1"/>
      <sheetData sheetId="21197" refreshError="1"/>
      <sheetData sheetId="21198" refreshError="1"/>
      <sheetData sheetId="21199" refreshError="1"/>
      <sheetData sheetId="21200" refreshError="1"/>
      <sheetData sheetId="21201" refreshError="1"/>
      <sheetData sheetId="21202" refreshError="1"/>
      <sheetData sheetId="21203" refreshError="1"/>
      <sheetData sheetId="21204" refreshError="1"/>
      <sheetData sheetId="21205" refreshError="1"/>
      <sheetData sheetId="21206" refreshError="1"/>
      <sheetData sheetId="21207" refreshError="1"/>
      <sheetData sheetId="21208" refreshError="1"/>
      <sheetData sheetId="21209" refreshError="1"/>
      <sheetData sheetId="21210" refreshError="1"/>
      <sheetData sheetId="21211" refreshError="1"/>
      <sheetData sheetId="21212" refreshError="1"/>
      <sheetData sheetId="21213" refreshError="1"/>
      <sheetData sheetId="21214" refreshError="1"/>
      <sheetData sheetId="21215" refreshError="1"/>
      <sheetData sheetId="21216" refreshError="1"/>
      <sheetData sheetId="21217" refreshError="1"/>
      <sheetData sheetId="21218" refreshError="1"/>
      <sheetData sheetId="21219" refreshError="1"/>
      <sheetData sheetId="21220" refreshError="1"/>
      <sheetData sheetId="21221" refreshError="1"/>
      <sheetData sheetId="21222" refreshError="1"/>
      <sheetData sheetId="21223" refreshError="1"/>
      <sheetData sheetId="21224" refreshError="1"/>
      <sheetData sheetId="21225" refreshError="1"/>
      <sheetData sheetId="21226" refreshError="1"/>
      <sheetData sheetId="21227" refreshError="1"/>
      <sheetData sheetId="21228" refreshError="1"/>
      <sheetData sheetId="21229" refreshError="1"/>
      <sheetData sheetId="21230" refreshError="1"/>
      <sheetData sheetId="21231" refreshError="1"/>
      <sheetData sheetId="21232" refreshError="1"/>
      <sheetData sheetId="21233" refreshError="1"/>
      <sheetData sheetId="21234" refreshError="1"/>
      <sheetData sheetId="21235" refreshError="1"/>
      <sheetData sheetId="21236" refreshError="1"/>
      <sheetData sheetId="21237" refreshError="1"/>
      <sheetData sheetId="21238" refreshError="1"/>
      <sheetData sheetId="21239" refreshError="1"/>
      <sheetData sheetId="21240" refreshError="1"/>
      <sheetData sheetId="21241" refreshError="1"/>
      <sheetData sheetId="21242" refreshError="1"/>
      <sheetData sheetId="21243" refreshError="1"/>
      <sheetData sheetId="21244" refreshError="1"/>
      <sheetData sheetId="21245" refreshError="1"/>
      <sheetData sheetId="21246" refreshError="1"/>
      <sheetData sheetId="21247" refreshError="1"/>
      <sheetData sheetId="21248" refreshError="1"/>
      <sheetData sheetId="21249" refreshError="1"/>
      <sheetData sheetId="21250" refreshError="1"/>
      <sheetData sheetId="21251" refreshError="1"/>
      <sheetData sheetId="21252" refreshError="1"/>
      <sheetData sheetId="21253" refreshError="1"/>
      <sheetData sheetId="21254" refreshError="1"/>
      <sheetData sheetId="21255" refreshError="1"/>
      <sheetData sheetId="21256" refreshError="1"/>
      <sheetData sheetId="21257" refreshError="1"/>
      <sheetData sheetId="21258" refreshError="1"/>
      <sheetData sheetId="21259" refreshError="1"/>
      <sheetData sheetId="21260" refreshError="1"/>
      <sheetData sheetId="21261" refreshError="1"/>
      <sheetData sheetId="21262" refreshError="1"/>
      <sheetData sheetId="21263" refreshError="1"/>
      <sheetData sheetId="21264" refreshError="1"/>
      <sheetData sheetId="21265" refreshError="1"/>
      <sheetData sheetId="21266" refreshError="1"/>
      <sheetData sheetId="21267" refreshError="1"/>
      <sheetData sheetId="21268" refreshError="1"/>
      <sheetData sheetId="21269" refreshError="1"/>
      <sheetData sheetId="21270" refreshError="1"/>
      <sheetData sheetId="21271" refreshError="1"/>
      <sheetData sheetId="21272" refreshError="1"/>
      <sheetData sheetId="21273" refreshError="1"/>
      <sheetData sheetId="21274" refreshError="1"/>
      <sheetData sheetId="21275" refreshError="1"/>
      <sheetData sheetId="21276" refreshError="1"/>
      <sheetData sheetId="21277" refreshError="1"/>
      <sheetData sheetId="21278" refreshError="1"/>
      <sheetData sheetId="21279" refreshError="1"/>
      <sheetData sheetId="21280" refreshError="1"/>
      <sheetData sheetId="21281" refreshError="1"/>
      <sheetData sheetId="21282" refreshError="1"/>
      <sheetData sheetId="21283" refreshError="1"/>
      <sheetData sheetId="21284" refreshError="1"/>
      <sheetData sheetId="21285" refreshError="1"/>
      <sheetData sheetId="21286" refreshError="1"/>
      <sheetData sheetId="21287" refreshError="1"/>
      <sheetData sheetId="21288" refreshError="1"/>
      <sheetData sheetId="21289" refreshError="1"/>
      <sheetData sheetId="21290" refreshError="1"/>
      <sheetData sheetId="21291" refreshError="1"/>
      <sheetData sheetId="21292" refreshError="1"/>
      <sheetData sheetId="21293" refreshError="1"/>
      <sheetData sheetId="21294" refreshError="1"/>
      <sheetData sheetId="21295" refreshError="1"/>
      <sheetData sheetId="21296" refreshError="1"/>
      <sheetData sheetId="21297" refreshError="1"/>
      <sheetData sheetId="21298" refreshError="1"/>
      <sheetData sheetId="21299" refreshError="1"/>
      <sheetData sheetId="21300" refreshError="1"/>
      <sheetData sheetId="21301" refreshError="1"/>
      <sheetData sheetId="21302" refreshError="1"/>
      <sheetData sheetId="21303" refreshError="1"/>
      <sheetData sheetId="21304" refreshError="1"/>
      <sheetData sheetId="21305" refreshError="1"/>
      <sheetData sheetId="21306" refreshError="1"/>
      <sheetData sheetId="21307" refreshError="1"/>
      <sheetData sheetId="21308" refreshError="1"/>
      <sheetData sheetId="21309" refreshError="1"/>
      <sheetData sheetId="21310" refreshError="1"/>
      <sheetData sheetId="21311" refreshError="1"/>
      <sheetData sheetId="21312" refreshError="1"/>
      <sheetData sheetId="21313" refreshError="1"/>
      <sheetData sheetId="21314" refreshError="1"/>
      <sheetData sheetId="21315" refreshError="1"/>
      <sheetData sheetId="21316" refreshError="1"/>
      <sheetData sheetId="21317" refreshError="1"/>
      <sheetData sheetId="21318" refreshError="1"/>
      <sheetData sheetId="21319" refreshError="1"/>
      <sheetData sheetId="21320" refreshError="1"/>
      <sheetData sheetId="21321" refreshError="1"/>
      <sheetData sheetId="21322" refreshError="1"/>
      <sheetData sheetId="21323" refreshError="1"/>
      <sheetData sheetId="21324" refreshError="1"/>
      <sheetData sheetId="21325" refreshError="1"/>
      <sheetData sheetId="21326" refreshError="1"/>
      <sheetData sheetId="21327" refreshError="1"/>
      <sheetData sheetId="21328" refreshError="1"/>
      <sheetData sheetId="21329" refreshError="1"/>
      <sheetData sheetId="21330" refreshError="1"/>
      <sheetData sheetId="21331" refreshError="1"/>
      <sheetData sheetId="21332" refreshError="1"/>
      <sheetData sheetId="21333" refreshError="1"/>
      <sheetData sheetId="21334" refreshError="1"/>
      <sheetData sheetId="21335" refreshError="1"/>
      <sheetData sheetId="21336" refreshError="1"/>
      <sheetData sheetId="21337" refreshError="1"/>
      <sheetData sheetId="21338" refreshError="1"/>
      <sheetData sheetId="21339" refreshError="1"/>
      <sheetData sheetId="21340" refreshError="1"/>
      <sheetData sheetId="21341" refreshError="1"/>
      <sheetData sheetId="21342" refreshError="1"/>
      <sheetData sheetId="21343" refreshError="1"/>
      <sheetData sheetId="21344" refreshError="1"/>
      <sheetData sheetId="21345" refreshError="1"/>
      <sheetData sheetId="21346" refreshError="1"/>
      <sheetData sheetId="21347" refreshError="1"/>
      <sheetData sheetId="21348" refreshError="1"/>
      <sheetData sheetId="21349" refreshError="1"/>
      <sheetData sheetId="21350" refreshError="1"/>
      <sheetData sheetId="21351" refreshError="1"/>
      <sheetData sheetId="21352" refreshError="1"/>
      <sheetData sheetId="21353" refreshError="1"/>
      <sheetData sheetId="21354" refreshError="1"/>
      <sheetData sheetId="21355" refreshError="1"/>
      <sheetData sheetId="21356" refreshError="1"/>
      <sheetData sheetId="21357" refreshError="1"/>
      <sheetData sheetId="21358" refreshError="1"/>
      <sheetData sheetId="21359" refreshError="1"/>
      <sheetData sheetId="21360" refreshError="1"/>
      <sheetData sheetId="21361" refreshError="1"/>
      <sheetData sheetId="21362" refreshError="1"/>
      <sheetData sheetId="21363" refreshError="1"/>
      <sheetData sheetId="21364" refreshError="1"/>
      <sheetData sheetId="21365" refreshError="1"/>
      <sheetData sheetId="21366" refreshError="1"/>
      <sheetData sheetId="21367" refreshError="1"/>
      <sheetData sheetId="21368" refreshError="1"/>
      <sheetData sheetId="21369" refreshError="1"/>
      <sheetData sheetId="21370" refreshError="1"/>
      <sheetData sheetId="21371" refreshError="1"/>
      <sheetData sheetId="21372" refreshError="1"/>
      <sheetData sheetId="21373" refreshError="1"/>
      <sheetData sheetId="21374" refreshError="1"/>
      <sheetData sheetId="21375" refreshError="1"/>
      <sheetData sheetId="21376" refreshError="1"/>
      <sheetData sheetId="21377" refreshError="1"/>
      <sheetData sheetId="21378" refreshError="1"/>
      <sheetData sheetId="21379" refreshError="1"/>
      <sheetData sheetId="21380" refreshError="1"/>
      <sheetData sheetId="21381" refreshError="1"/>
      <sheetData sheetId="21382" refreshError="1"/>
      <sheetData sheetId="21383" refreshError="1"/>
      <sheetData sheetId="21384" refreshError="1"/>
      <sheetData sheetId="21385" refreshError="1"/>
      <sheetData sheetId="21386" refreshError="1"/>
      <sheetData sheetId="21387" refreshError="1"/>
      <sheetData sheetId="21388" refreshError="1"/>
      <sheetData sheetId="21389" refreshError="1"/>
      <sheetData sheetId="21390" refreshError="1"/>
      <sheetData sheetId="21391" refreshError="1"/>
      <sheetData sheetId="21392" refreshError="1"/>
      <sheetData sheetId="21393" refreshError="1"/>
      <sheetData sheetId="21394" refreshError="1"/>
      <sheetData sheetId="21395" refreshError="1"/>
      <sheetData sheetId="21396" refreshError="1"/>
      <sheetData sheetId="21397" refreshError="1"/>
      <sheetData sheetId="21398" refreshError="1"/>
      <sheetData sheetId="21399" refreshError="1"/>
      <sheetData sheetId="21400" refreshError="1"/>
      <sheetData sheetId="21401" refreshError="1"/>
      <sheetData sheetId="21402" refreshError="1"/>
      <sheetData sheetId="21403" refreshError="1"/>
      <sheetData sheetId="21404" refreshError="1"/>
      <sheetData sheetId="21405" refreshError="1"/>
      <sheetData sheetId="21406" refreshError="1"/>
      <sheetData sheetId="21407" refreshError="1"/>
      <sheetData sheetId="21408" refreshError="1"/>
      <sheetData sheetId="21409" refreshError="1"/>
      <sheetData sheetId="21410" refreshError="1"/>
      <sheetData sheetId="21411" refreshError="1"/>
      <sheetData sheetId="21412" refreshError="1"/>
      <sheetData sheetId="21413" refreshError="1"/>
      <sheetData sheetId="21414" refreshError="1"/>
      <sheetData sheetId="21415" refreshError="1"/>
      <sheetData sheetId="21416" refreshError="1"/>
      <sheetData sheetId="21417" refreshError="1"/>
      <sheetData sheetId="21418" refreshError="1"/>
      <sheetData sheetId="21419" refreshError="1"/>
      <sheetData sheetId="21420" refreshError="1"/>
      <sheetData sheetId="21421" refreshError="1"/>
      <sheetData sheetId="21422" refreshError="1"/>
      <sheetData sheetId="21423" refreshError="1"/>
      <sheetData sheetId="21424" refreshError="1"/>
      <sheetData sheetId="21425" refreshError="1"/>
      <sheetData sheetId="21426" refreshError="1"/>
      <sheetData sheetId="21427" refreshError="1"/>
      <sheetData sheetId="21428" refreshError="1"/>
      <sheetData sheetId="21429" refreshError="1"/>
      <sheetData sheetId="21430" refreshError="1"/>
      <sheetData sheetId="21431" refreshError="1"/>
      <sheetData sheetId="21432" refreshError="1"/>
      <sheetData sheetId="21433" refreshError="1"/>
      <sheetData sheetId="21434" refreshError="1"/>
      <sheetData sheetId="21435" refreshError="1"/>
      <sheetData sheetId="21436" refreshError="1"/>
      <sheetData sheetId="21437" refreshError="1"/>
      <sheetData sheetId="21438" refreshError="1"/>
      <sheetData sheetId="21439" refreshError="1"/>
      <sheetData sheetId="21440" refreshError="1"/>
      <sheetData sheetId="21441" refreshError="1"/>
      <sheetData sheetId="21442" refreshError="1"/>
      <sheetData sheetId="21443" refreshError="1"/>
      <sheetData sheetId="21444" refreshError="1"/>
      <sheetData sheetId="21445" refreshError="1"/>
      <sheetData sheetId="21446" refreshError="1"/>
      <sheetData sheetId="21447" refreshError="1"/>
      <sheetData sheetId="21448" refreshError="1"/>
      <sheetData sheetId="21449" refreshError="1"/>
      <sheetData sheetId="21450" refreshError="1"/>
      <sheetData sheetId="21451" refreshError="1"/>
      <sheetData sheetId="21452" refreshError="1"/>
      <sheetData sheetId="21453" refreshError="1"/>
      <sheetData sheetId="21454" refreshError="1"/>
      <sheetData sheetId="21455" refreshError="1"/>
      <sheetData sheetId="21456" refreshError="1"/>
      <sheetData sheetId="21457" refreshError="1"/>
      <sheetData sheetId="21458" refreshError="1"/>
      <sheetData sheetId="21459" refreshError="1"/>
      <sheetData sheetId="21460" refreshError="1"/>
      <sheetData sheetId="21461" refreshError="1"/>
      <sheetData sheetId="21462" refreshError="1"/>
      <sheetData sheetId="21463" refreshError="1"/>
      <sheetData sheetId="21464" refreshError="1"/>
      <sheetData sheetId="21465" refreshError="1"/>
      <sheetData sheetId="21466" refreshError="1"/>
      <sheetData sheetId="21467" refreshError="1"/>
      <sheetData sheetId="21468" refreshError="1"/>
      <sheetData sheetId="21469" refreshError="1"/>
      <sheetData sheetId="21470" refreshError="1"/>
      <sheetData sheetId="21471" refreshError="1"/>
      <sheetData sheetId="21472" refreshError="1"/>
      <sheetData sheetId="21473" refreshError="1"/>
      <sheetData sheetId="21474" refreshError="1"/>
      <sheetData sheetId="21475" refreshError="1"/>
      <sheetData sheetId="21476" refreshError="1"/>
      <sheetData sheetId="21477" refreshError="1"/>
      <sheetData sheetId="21478" refreshError="1"/>
      <sheetData sheetId="21479" refreshError="1"/>
      <sheetData sheetId="21480" refreshError="1"/>
      <sheetData sheetId="21481" refreshError="1"/>
      <sheetData sheetId="21482" refreshError="1"/>
      <sheetData sheetId="21483" refreshError="1"/>
      <sheetData sheetId="21484" refreshError="1"/>
      <sheetData sheetId="21485" refreshError="1"/>
      <sheetData sheetId="21486" refreshError="1"/>
      <sheetData sheetId="21487" refreshError="1"/>
      <sheetData sheetId="21488" refreshError="1"/>
      <sheetData sheetId="21489" refreshError="1"/>
      <sheetData sheetId="21490" refreshError="1"/>
      <sheetData sheetId="21491" refreshError="1"/>
      <sheetData sheetId="21492" refreshError="1"/>
      <sheetData sheetId="21493" refreshError="1"/>
      <sheetData sheetId="21494" refreshError="1"/>
      <sheetData sheetId="21495" refreshError="1"/>
      <sheetData sheetId="21496" refreshError="1"/>
      <sheetData sheetId="21497" refreshError="1"/>
      <sheetData sheetId="21498" refreshError="1"/>
      <sheetData sheetId="21499" refreshError="1"/>
      <sheetData sheetId="21500" refreshError="1"/>
      <sheetData sheetId="21501" refreshError="1"/>
      <sheetData sheetId="21502" refreshError="1"/>
      <sheetData sheetId="21503" refreshError="1"/>
      <sheetData sheetId="21504" refreshError="1"/>
      <sheetData sheetId="21505" refreshError="1"/>
      <sheetData sheetId="21506" refreshError="1"/>
      <sheetData sheetId="21507" refreshError="1"/>
      <sheetData sheetId="21508" refreshError="1"/>
      <sheetData sheetId="21509" refreshError="1"/>
      <sheetData sheetId="21510" refreshError="1"/>
      <sheetData sheetId="21511" refreshError="1"/>
      <sheetData sheetId="21512" refreshError="1"/>
      <sheetData sheetId="21513" refreshError="1"/>
      <sheetData sheetId="21514" refreshError="1"/>
      <sheetData sheetId="21515" refreshError="1"/>
      <sheetData sheetId="21516" refreshError="1"/>
      <sheetData sheetId="21517" refreshError="1"/>
      <sheetData sheetId="21518" refreshError="1"/>
      <sheetData sheetId="21519" refreshError="1"/>
      <sheetData sheetId="21520" refreshError="1"/>
      <sheetData sheetId="21521" refreshError="1"/>
      <sheetData sheetId="21522" refreshError="1"/>
      <sheetData sheetId="21523" refreshError="1"/>
      <sheetData sheetId="21524" refreshError="1"/>
      <sheetData sheetId="21525" refreshError="1"/>
      <sheetData sheetId="21526" refreshError="1"/>
      <sheetData sheetId="21527" refreshError="1"/>
      <sheetData sheetId="21528" refreshError="1"/>
      <sheetData sheetId="21529" refreshError="1"/>
      <sheetData sheetId="21530" refreshError="1"/>
      <sheetData sheetId="21531" refreshError="1"/>
      <sheetData sheetId="21532" refreshError="1"/>
      <sheetData sheetId="21533" refreshError="1"/>
      <sheetData sheetId="21534" refreshError="1"/>
      <sheetData sheetId="21535" refreshError="1"/>
      <sheetData sheetId="21536" refreshError="1"/>
      <sheetData sheetId="21537" refreshError="1"/>
      <sheetData sheetId="21538" refreshError="1"/>
      <sheetData sheetId="21539" refreshError="1"/>
      <sheetData sheetId="21540" refreshError="1"/>
      <sheetData sheetId="21541" refreshError="1"/>
      <sheetData sheetId="21542" refreshError="1"/>
      <sheetData sheetId="21543" refreshError="1"/>
      <sheetData sheetId="21544" refreshError="1"/>
      <sheetData sheetId="21545" refreshError="1"/>
      <sheetData sheetId="21546" refreshError="1"/>
      <sheetData sheetId="21547" refreshError="1"/>
      <sheetData sheetId="21548" refreshError="1"/>
      <sheetData sheetId="21549" refreshError="1"/>
      <sheetData sheetId="21550" refreshError="1"/>
      <sheetData sheetId="21551" refreshError="1"/>
      <sheetData sheetId="21552" refreshError="1"/>
      <sheetData sheetId="21553" refreshError="1"/>
      <sheetData sheetId="21554" refreshError="1"/>
      <sheetData sheetId="21555" refreshError="1"/>
      <sheetData sheetId="21556" refreshError="1"/>
      <sheetData sheetId="21557" refreshError="1"/>
      <sheetData sheetId="21558" refreshError="1"/>
      <sheetData sheetId="21559" refreshError="1"/>
      <sheetData sheetId="21560" refreshError="1"/>
      <sheetData sheetId="21561" refreshError="1"/>
      <sheetData sheetId="21562" refreshError="1"/>
      <sheetData sheetId="21563" refreshError="1"/>
      <sheetData sheetId="21564" refreshError="1"/>
      <sheetData sheetId="21565" refreshError="1"/>
      <sheetData sheetId="21566" refreshError="1"/>
      <sheetData sheetId="21567" refreshError="1"/>
      <sheetData sheetId="21568" refreshError="1"/>
      <sheetData sheetId="21569" refreshError="1"/>
      <sheetData sheetId="21570" refreshError="1"/>
      <sheetData sheetId="21571" refreshError="1"/>
      <sheetData sheetId="21572" refreshError="1"/>
      <sheetData sheetId="21573" refreshError="1"/>
      <sheetData sheetId="21574" refreshError="1"/>
      <sheetData sheetId="21575" refreshError="1"/>
      <sheetData sheetId="21576" refreshError="1"/>
      <sheetData sheetId="21577" refreshError="1"/>
      <sheetData sheetId="21578" refreshError="1"/>
      <sheetData sheetId="21579" refreshError="1"/>
      <sheetData sheetId="21580" refreshError="1"/>
      <sheetData sheetId="21581" refreshError="1"/>
      <sheetData sheetId="21582" refreshError="1"/>
      <sheetData sheetId="21583" refreshError="1"/>
      <sheetData sheetId="21584" refreshError="1"/>
      <sheetData sheetId="21585" refreshError="1"/>
      <sheetData sheetId="21586" refreshError="1"/>
      <sheetData sheetId="21587" refreshError="1"/>
      <sheetData sheetId="21588" refreshError="1"/>
      <sheetData sheetId="21589" refreshError="1"/>
      <sheetData sheetId="21590" refreshError="1"/>
      <sheetData sheetId="21591" refreshError="1"/>
      <sheetData sheetId="21592" refreshError="1"/>
      <sheetData sheetId="21593" refreshError="1"/>
      <sheetData sheetId="21594" refreshError="1"/>
      <sheetData sheetId="21595" refreshError="1"/>
      <sheetData sheetId="21596" refreshError="1"/>
      <sheetData sheetId="21597" refreshError="1"/>
      <sheetData sheetId="21598" refreshError="1"/>
      <sheetData sheetId="21599" refreshError="1"/>
      <sheetData sheetId="21600" refreshError="1"/>
      <sheetData sheetId="21601" refreshError="1"/>
      <sheetData sheetId="21602" refreshError="1"/>
      <sheetData sheetId="21603" refreshError="1"/>
      <sheetData sheetId="21604" refreshError="1"/>
      <sheetData sheetId="21605" refreshError="1"/>
      <sheetData sheetId="21606" refreshError="1"/>
      <sheetData sheetId="21607" refreshError="1"/>
      <sheetData sheetId="21608" refreshError="1"/>
      <sheetData sheetId="21609" refreshError="1"/>
      <sheetData sheetId="21610" refreshError="1"/>
      <sheetData sheetId="21611" refreshError="1"/>
      <sheetData sheetId="21612" refreshError="1"/>
      <sheetData sheetId="21613" refreshError="1"/>
      <sheetData sheetId="21614" refreshError="1"/>
      <sheetData sheetId="21615" refreshError="1"/>
      <sheetData sheetId="21616" refreshError="1"/>
      <sheetData sheetId="21617" refreshError="1"/>
      <sheetData sheetId="21618" refreshError="1"/>
      <sheetData sheetId="21619" refreshError="1"/>
      <sheetData sheetId="21620" refreshError="1"/>
      <sheetData sheetId="21621" refreshError="1"/>
      <sheetData sheetId="21622" refreshError="1"/>
      <sheetData sheetId="21623" refreshError="1"/>
      <sheetData sheetId="21624" refreshError="1"/>
      <sheetData sheetId="21625" refreshError="1"/>
      <sheetData sheetId="21626" refreshError="1"/>
      <sheetData sheetId="21627" refreshError="1"/>
      <sheetData sheetId="21628" refreshError="1"/>
      <sheetData sheetId="21629" refreshError="1"/>
      <sheetData sheetId="21630" refreshError="1"/>
      <sheetData sheetId="21631" refreshError="1"/>
      <sheetData sheetId="21632" refreshError="1"/>
      <sheetData sheetId="21633" refreshError="1"/>
      <sheetData sheetId="21634" refreshError="1"/>
      <sheetData sheetId="21635" refreshError="1"/>
      <sheetData sheetId="21636" refreshError="1"/>
      <sheetData sheetId="21637" refreshError="1"/>
      <sheetData sheetId="21638" refreshError="1"/>
      <sheetData sheetId="21639" refreshError="1"/>
      <sheetData sheetId="21640" refreshError="1"/>
      <sheetData sheetId="21641" refreshError="1"/>
      <sheetData sheetId="21642" refreshError="1"/>
      <sheetData sheetId="21643" refreshError="1"/>
      <sheetData sheetId="21644" refreshError="1"/>
      <sheetData sheetId="21645" refreshError="1"/>
      <sheetData sheetId="21646" refreshError="1"/>
      <sheetData sheetId="21647" refreshError="1"/>
      <sheetData sheetId="21648" refreshError="1"/>
      <sheetData sheetId="21649" refreshError="1"/>
      <sheetData sheetId="21650" refreshError="1"/>
      <sheetData sheetId="21651" refreshError="1"/>
      <sheetData sheetId="21652" refreshError="1"/>
      <sheetData sheetId="21653" refreshError="1"/>
      <sheetData sheetId="21654" refreshError="1"/>
      <sheetData sheetId="21655" refreshError="1"/>
      <sheetData sheetId="21656" refreshError="1"/>
      <sheetData sheetId="21657" refreshError="1"/>
      <sheetData sheetId="21658" refreshError="1"/>
      <sheetData sheetId="21659" refreshError="1"/>
      <sheetData sheetId="21660" refreshError="1"/>
      <sheetData sheetId="21661" refreshError="1"/>
      <sheetData sheetId="21662" refreshError="1"/>
      <sheetData sheetId="21663" refreshError="1"/>
      <sheetData sheetId="21664" refreshError="1"/>
      <sheetData sheetId="21665" refreshError="1"/>
      <sheetData sheetId="21666" refreshError="1"/>
      <sheetData sheetId="21667" refreshError="1"/>
      <sheetData sheetId="21668" refreshError="1"/>
      <sheetData sheetId="21669" refreshError="1"/>
      <sheetData sheetId="21670" refreshError="1"/>
      <sheetData sheetId="21671" refreshError="1"/>
      <sheetData sheetId="21672" refreshError="1"/>
      <sheetData sheetId="21673" refreshError="1"/>
      <sheetData sheetId="21674" refreshError="1"/>
      <sheetData sheetId="21675" refreshError="1"/>
      <sheetData sheetId="21676" refreshError="1"/>
      <sheetData sheetId="21677" refreshError="1"/>
      <sheetData sheetId="21678" refreshError="1"/>
      <sheetData sheetId="21679" refreshError="1"/>
      <sheetData sheetId="21680" refreshError="1"/>
      <sheetData sheetId="21681" refreshError="1"/>
      <sheetData sheetId="21682" refreshError="1"/>
      <sheetData sheetId="21683" refreshError="1"/>
      <sheetData sheetId="21684" refreshError="1"/>
      <sheetData sheetId="21685" refreshError="1"/>
      <sheetData sheetId="21686" refreshError="1"/>
      <sheetData sheetId="21687" refreshError="1"/>
      <sheetData sheetId="21688" refreshError="1"/>
      <sheetData sheetId="21689" refreshError="1"/>
      <sheetData sheetId="21690" refreshError="1"/>
      <sheetData sheetId="21691" refreshError="1"/>
      <sheetData sheetId="21692" refreshError="1"/>
      <sheetData sheetId="21693" refreshError="1"/>
      <sheetData sheetId="21694" refreshError="1"/>
      <sheetData sheetId="21695" refreshError="1"/>
      <sheetData sheetId="21696" refreshError="1"/>
      <sheetData sheetId="21697" refreshError="1"/>
      <sheetData sheetId="21698" refreshError="1"/>
      <sheetData sheetId="21699" refreshError="1"/>
      <sheetData sheetId="21700" refreshError="1"/>
      <sheetData sheetId="21701" refreshError="1"/>
      <sheetData sheetId="21702" refreshError="1"/>
      <sheetData sheetId="21703" refreshError="1"/>
      <sheetData sheetId="21704" refreshError="1"/>
      <sheetData sheetId="21705" refreshError="1"/>
      <sheetData sheetId="21706" refreshError="1"/>
      <sheetData sheetId="21707" refreshError="1"/>
      <sheetData sheetId="21708" refreshError="1"/>
      <sheetData sheetId="21709" refreshError="1"/>
      <sheetData sheetId="21710" refreshError="1"/>
      <sheetData sheetId="21711" refreshError="1"/>
      <sheetData sheetId="21712" refreshError="1"/>
      <sheetData sheetId="21713" refreshError="1"/>
      <sheetData sheetId="21714" refreshError="1"/>
      <sheetData sheetId="21715" refreshError="1"/>
      <sheetData sheetId="21716" refreshError="1"/>
      <sheetData sheetId="21717" refreshError="1"/>
      <sheetData sheetId="21718" refreshError="1"/>
      <sheetData sheetId="21719" refreshError="1"/>
      <sheetData sheetId="21720" refreshError="1"/>
      <sheetData sheetId="21721" refreshError="1"/>
      <sheetData sheetId="21722" refreshError="1"/>
      <sheetData sheetId="21723" refreshError="1"/>
      <sheetData sheetId="21724" refreshError="1"/>
      <sheetData sheetId="21725" refreshError="1"/>
      <sheetData sheetId="21726" refreshError="1"/>
      <sheetData sheetId="21727" refreshError="1"/>
      <sheetData sheetId="21728" refreshError="1"/>
      <sheetData sheetId="21729" refreshError="1"/>
      <sheetData sheetId="21730" refreshError="1"/>
      <sheetData sheetId="21731" refreshError="1"/>
      <sheetData sheetId="21732" refreshError="1"/>
      <sheetData sheetId="21733" refreshError="1"/>
      <sheetData sheetId="21734" refreshError="1"/>
      <sheetData sheetId="21735" refreshError="1"/>
      <sheetData sheetId="21736" refreshError="1"/>
      <sheetData sheetId="21737" refreshError="1"/>
      <sheetData sheetId="21738" refreshError="1"/>
      <sheetData sheetId="21739" refreshError="1"/>
      <sheetData sheetId="21740" refreshError="1"/>
      <sheetData sheetId="21741" refreshError="1"/>
      <sheetData sheetId="21742" refreshError="1"/>
      <sheetData sheetId="21743" refreshError="1"/>
      <sheetData sheetId="21744" refreshError="1"/>
      <sheetData sheetId="21745" refreshError="1"/>
      <sheetData sheetId="21746" refreshError="1"/>
      <sheetData sheetId="21747" refreshError="1"/>
      <sheetData sheetId="21748" refreshError="1"/>
      <sheetData sheetId="21749" refreshError="1"/>
      <sheetData sheetId="21750" refreshError="1"/>
      <sheetData sheetId="21751" refreshError="1"/>
      <sheetData sheetId="21752" refreshError="1"/>
      <sheetData sheetId="21753" refreshError="1"/>
      <sheetData sheetId="21754" refreshError="1"/>
      <sheetData sheetId="21755" refreshError="1"/>
      <sheetData sheetId="21756" refreshError="1"/>
      <sheetData sheetId="21757" refreshError="1"/>
      <sheetData sheetId="21758">
        <row r="1">
          <cell r="A1" t="str">
            <v>CODE</v>
          </cell>
        </row>
      </sheetData>
      <sheetData sheetId="21759">
        <row r="1">
          <cell r="A1" t="str">
            <v>CODE</v>
          </cell>
        </row>
      </sheetData>
      <sheetData sheetId="21760">
        <row r="1">
          <cell r="A1" t="str">
            <v>CODE</v>
          </cell>
        </row>
      </sheetData>
      <sheetData sheetId="21761">
        <row r="1">
          <cell r="A1" t="str">
            <v>CODE</v>
          </cell>
        </row>
      </sheetData>
      <sheetData sheetId="21762">
        <row r="1">
          <cell r="A1" t="str">
            <v>CODE</v>
          </cell>
        </row>
      </sheetData>
      <sheetData sheetId="21763">
        <row r="1">
          <cell r="A1" t="str">
            <v>CODE</v>
          </cell>
        </row>
      </sheetData>
      <sheetData sheetId="21764">
        <row r="1">
          <cell r="A1" t="str">
            <v>CODE</v>
          </cell>
        </row>
      </sheetData>
      <sheetData sheetId="21765">
        <row r="1">
          <cell r="A1" t="str">
            <v>Customer Name</v>
          </cell>
        </row>
      </sheetData>
      <sheetData sheetId="21766">
        <row r="1">
          <cell r="A1" t="str">
            <v>CODE</v>
          </cell>
        </row>
      </sheetData>
      <sheetData sheetId="21767">
        <row r="1">
          <cell r="A1" t="str">
            <v>CODE</v>
          </cell>
        </row>
      </sheetData>
      <sheetData sheetId="21768">
        <row r="1">
          <cell r="A1" t="str">
            <v>CODE</v>
          </cell>
        </row>
      </sheetData>
      <sheetData sheetId="21769" refreshError="1"/>
      <sheetData sheetId="21770">
        <row r="1">
          <cell r="A1" t="str">
            <v>CODE</v>
          </cell>
        </row>
      </sheetData>
      <sheetData sheetId="21771">
        <row r="1">
          <cell r="A1" t="str">
            <v>CODE</v>
          </cell>
        </row>
      </sheetData>
      <sheetData sheetId="21772">
        <row r="1">
          <cell r="A1" t="str">
            <v>CODE</v>
          </cell>
        </row>
      </sheetData>
      <sheetData sheetId="21773" refreshError="1"/>
      <sheetData sheetId="21774" refreshError="1"/>
      <sheetData sheetId="21775" refreshError="1"/>
      <sheetData sheetId="21776">
        <row r="1">
          <cell r="A1" t="str">
            <v>CODE</v>
          </cell>
        </row>
      </sheetData>
      <sheetData sheetId="21777" refreshError="1"/>
      <sheetData sheetId="21778" refreshError="1"/>
      <sheetData sheetId="21779" refreshError="1"/>
      <sheetData sheetId="21780" refreshError="1"/>
      <sheetData sheetId="21781" refreshError="1"/>
      <sheetData sheetId="21782" refreshError="1"/>
      <sheetData sheetId="21783" refreshError="1"/>
      <sheetData sheetId="21784" refreshError="1"/>
      <sheetData sheetId="21785" refreshError="1"/>
      <sheetData sheetId="21786" refreshError="1"/>
      <sheetData sheetId="21787" refreshError="1"/>
      <sheetData sheetId="21788" refreshError="1"/>
      <sheetData sheetId="21789" refreshError="1"/>
      <sheetData sheetId="21790" refreshError="1"/>
      <sheetData sheetId="21791" refreshError="1"/>
      <sheetData sheetId="21792" refreshError="1"/>
      <sheetData sheetId="21793" refreshError="1"/>
      <sheetData sheetId="21794" refreshError="1"/>
      <sheetData sheetId="21795" refreshError="1"/>
      <sheetData sheetId="21796" refreshError="1"/>
      <sheetData sheetId="21797" refreshError="1"/>
      <sheetData sheetId="21798" refreshError="1"/>
      <sheetData sheetId="21799" refreshError="1"/>
      <sheetData sheetId="21800" refreshError="1"/>
      <sheetData sheetId="21801" refreshError="1"/>
      <sheetData sheetId="21802" refreshError="1"/>
      <sheetData sheetId="21803" refreshError="1"/>
      <sheetData sheetId="21804" refreshError="1"/>
      <sheetData sheetId="21805">
        <row r="1">
          <cell r="A1" t="str">
            <v>CODE</v>
          </cell>
        </row>
      </sheetData>
      <sheetData sheetId="21806">
        <row r="1">
          <cell r="A1" t="str">
            <v>CODE</v>
          </cell>
        </row>
      </sheetData>
      <sheetData sheetId="21807">
        <row r="1">
          <cell r="A1" t="str">
            <v>CODE</v>
          </cell>
        </row>
      </sheetData>
      <sheetData sheetId="21808">
        <row r="1">
          <cell r="A1" t="str">
            <v>CODE</v>
          </cell>
        </row>
      </sheetData>
      <sheetData sheetId="21809">
        <row r="1">
          <cell r="A1" t="str">
            <v>CODE</v>
          </cell>
        </row>
      </sheetData>
      <sheetData sheetId="21810">
        <row r="1">
          <cell r="A1" t="str">
            <v>CODE</v>
          </cell>
        </row>
      </sheetData>
      <sheetData sheetId="21811">
        <row r="1">
          <cell r="A1" t="str">
            <v>CODE</v>
          </cell>
        </row>
      </sheetData>
      <sheetData sheetId="21812">
        <row r="1">
          <cell r="A1" t="str">
            <v>PARTICULARS</v>
          </cell>
        </row>
      </sheetData>
      <sheetData sheetId="21813">
        <row r="1">
          <cell r="A1" t="str">
            <v>CODE</v>
          </cell>
        </row>
      </sheetData>
      <sheetData sheetId="21814">
        <row r="1">
          <cell r="A1" t="str">
            <v>CODE</v>
          </cell>
        </row>
      </sheetData>
      <sheetData sheetId="21815">
        <row r="1">
          <cell r="A1" t="str">
            <v>CODE</v>
          </cell>
        </row>
      </sheetData>
      <sheetData sheetId="21816">
        <row r="1">
          <cell r="A1" t="str">
            <v>CODE</v>
          </cell>
        </row>
      </sheetData>
      <sheetData sheetId="21817">
        <row r="1">
          <cell r="A1" t="str">
            <v>CODE</v>
          </cell>
        </row>
      </sheetData>
      <sheetData sheetId="21818">
        <row r="1">
          <cell r="A1" t="str">
            <v>CODE</v>
          </cell>
        </row>
      </sheetData>
      <sheetData sheetId="21819">
        <row r="1">
          <cell r="A1" t="str">
            <v>CODE</v>
          </cell>
        </row>
      </sheetData>
      <sheetData sheetId="21820">
        <row r="1">
          <cell r="A1" t="str">
            <v>CODE</v>
          </cell>
        </row>
      </sheetData>
      <sheetData sheetId="21821">
        <row r="1">
          <cell r="A1" t="str">
            <v>CODE</v>
          </cell>
        </row>
      </sheetData>
      <sheetData sheetId="21822">
        <row r="1">
          <cell r="A1" t="str">
            <v>CODE</v>
          </cell>
        </row>
      </sheetData>
      <sheetData sheetId="21823">
        <row r="1">
          <cell r="A1" t="str">
            <v>CODE</v>
          </cell>
        </row>
      </sheetData>
      <sheetData sheetId="21824">
        <row r="1">
          <cell r="A1" t="str">
            <v>CODE</v>
          </cell>
        </row>
      </sheetData>
      <sheetData sheetId="21825">
        <row r="1">
          <cell r="A1" t="str">
            <v>CODE</v>
          </cell>
        </row>
      </sheetData>
      <sheetData sheetId="21826">
        <row r="1">
          <cell r="A1" t="str">
            <v>CODE</v>
          </cell>
        </row>
      </sheetData>
      <sheetData sheetId="21827">
        <row r="1">
          <cell r="A1" t="str">
            <v>CODE</v>
          </cell>
        </row>
      </sheetData>
      <sheetData sheetId="21828">
        <row r="1">
          <cell r="A1" t="str">
            <v>CODE</v>
          </cell>
        </row>
      </sheetData>
      <sheetData sheetId="21829">
        <row r="1">
          <cell r="A1" t="str">
            <v>CODE</v>
          </cell>
        </row>
      </sheetData>
      <sheetData sheetId="21830">
        <row r="1">
          <cell r="A1" t="str">
            <v>CODE</v>
          </cell>
        </row>
      </sheetData>
      <sheetData sheetId="21831">
        <row r="1">
          <cell r="A1" t="str">
            <v>CODE</v>
          </cell>
        </row>
      </sheetData>
      <sheetData sheetId="21832">
        <row r="1">
          <cell r="A1" t="str">
            <v>CODE</v>
          </cell>
        </row>
      </sheetData>
      <sheetData sheetId="21833">
        <row r="1">
          <cell r="A1" t="str">
            <v>CODE</v>
          </cell>
        </row>
      </sheetData>
      <sheetData sheetId="21834">
        <row r="1">
          <cell r="A1" t="str">
            <v>CODE</v>
          </cell>
        </row>
      </sheetData>
      <sheetData sheetId="21835">
        <row r="1">
          <cell r="A1" t="str">
            <v>CODE</v>
          </cell>
        </row>
      </sheetData>
      <sheetData sheetId="21836">
        <row r="1">
          <cell r="A1" t="str">
            <v>CODE</v>
          </cell>
        </row>
      </sheetData>
      <sheetData sheetId="21837">
        <row r="1">
          <cell r="A1" t="str">
            <v>CODE</v>
          </cell>
        </row>
      </sheetData>
      <sheetData sheetId="21838">
        <row r="1">
          <cell r="A1" t="str">
            <v>CODE</v>
          </cell>
        </row>
      </sheetData>
      <sheetData sheetId="21839">
        <row r="1">
          <cell r="A1" t="str">
            <v>CODE</v>
          </cell>
        </row>
      </sheetData>
      <sheetData sheetId="21840">
        <row r="1">
          <cell r="A1" t="str">
            <v>CODE</v>
          </cell>
        </row>
      </sheetData>
      <sheetData sheetId="21841">
        <row r="1">
          <cell r="A1" t="str">
            <v>CODE</v>
          </cell>
        </row>
      </sheetData>
      <sheetData sheetId="21842">
        <row r="1">
          <cell r="A1" t="str">
            <v>CODE</v>
          </cell>
        </row>
      </sheetData>
      <sheetData sheetId="21843">
        <row r="1">
          <cell r="A1" t="str">
            <v>Customer Name</v>
          </cell>
        </row>
      </sheetData>
      <sheetData sheetId="21844">
        <row r="1">
          <cell r="A1" t="str">
            <v>CODE</v>
          </cell>
        </row>
      </sheetData>
      <sheetData sheetId="21845">
        <row r="1">
          <cell r="A1" t="str">
            <v>CODE</v>
          </cell>
        </row>
      </sheetData>
      <sheetData sheetId="21846">
        <row r="1">
          <cell r="A1" t="str">
            <v>CODE</v>
          </cell>
        </row>
      </sheetData>
      <sheetData sheetId="21847">
        <row r="1">
          <cell r="A1" t="str">
            <v>CODE</v>
          </cell>
        </row>
      </sheetData>
      <sheetData sheetId="21848" refreshError="1"/>
      <sheetData sheetId="21849" refreshError="1"/>
      <sheetData sheetId="21850">
        <row r="1">
          <cell r="A1" t="str">
            <v>CODE</v>
          </cell>
        </row>
      </sheetData>
      <sheetData sheetId="21851" refreshError="1"/>
      <sheetData sheetId="21852" refreshError="1"/>
      <sheetData sheetId="21853" refreshError="1"/>
      <sheetData sheetId="21854" refreshError="1"/>
      <sheetData sheetId="21855" refreshError="1"/>
      <sheetData sheetId="21856" refreshError="1"/>
      <sheetData sheetId="21857">
        <row r="1">
          <cell r="A1" t="str">
            <v>CODE</v>
          </cell>
        </row>
      </sheetData>
      <sheetData sheetId="21858">
        <row r="1">
          <cell r="A1" t="str">
            <v>CODE</v>
          </cell>
        </row>
      </sheetData>
      <sheetData sheetId="21859" refreshError="1"/>
      <sheetData sheetId="21860">
        <row r="1">
          <cell r="A1" t="str">
            <v>Customer Name</v>
          </cell>
        </row>
      </sheetData>
      <sheetData sheetId="21861">
        <row r="1">
          <cell r="A1" t="str">
            <v>CODE</v>
          </cell>
        </row>
      </sheetData>
      <sheetData sheetId="21862">
        <row r="1">
          <cell r="A1" t="str">
            <v>CODE</v>
          </cell>
        </row>
      </sheetData>
      <sheetData sheetId="21863">
        <row r="1">
          <cell r="A1" t="str">
            <v>CODE</v>
          </cell>
        </row>
      </sheetData>
      <sheetData sheetId="21864">
        <row r="1">
          <cell r="A1" t="str">
            <v>CODE</v>
          </cell>
        </row>
      </sheetData>
      <sheetData sheetId="21865" refreshError="1"/>
      <sheetData sheetId="21866" refreshError="1"/>
      <sheetData sheetId="21867" refreshError="1"/>
      <sheetData sheetId="21868" refreshError="1"/>
      <sheetData sheetId="21869" refreshError="1"/>
      <sheetData sheetId="21870" refreshError="1"/>
      <sheetData sheetId="21871" refreshError="1"/>
      <sheetData sheetId="21872" refreshError="1"/>
      <sheetData sheetId="21873" refreshError="1"/>
      <sheetData sheetId="21874">
        <row r="1">
          <cell r="A1" t="str">
            <v>CODE</v>
          </cell>
        </row>
      </sheetData>
      <sheetData sheetId="21875">
        <row r="1">
          <cell r="A1" t="str">
            <v>CODE</v>
          </cell>
        </row>
      </sheetData>
      <sheetData sheetId="21876">
        <row r="1">
          <cell r="A1" t="str">
            <v>CODE</v>
          </cell>
        </row>
      </sheetData>
      <sheetData sheetId="21877">
        <row r="1">
          <cell r="A1" t="str">
            <v>CODE</v>
          </cell>
        </row>
      </sheetData>
      <sheetData sheetId="21878">
        <row r="1">
          <cell r="A1" t="str">
            <v>CODE</v>
          </cell>
        </row>
      </sheetData>
      <sheetData sheetId="21879">
        <row r="1">
          <cell r="A1" t="str">
            <v>CODE</v>
          </cell>
        </row>
      </sheetData>
      <sheetData sheetId="21880">
        <row r="1">
          <cell r="A1" t="str">
            <v>CODE</v>
          </cell>
        </row>
      </sheetData>
      <sheetData sheetId="21881">
        <row r="1">
          <cell r="A1" t="str">
            <v>CODE</v>
          </cell>
        </row>
      </sheetData>
      <sheetData sheetId="21882">
        <row r="1">
          <cell r="A1" t="str">
            <v>CODE</v>
          </cell>
        </row>
      </sheetData>
      <sheetData sheetId="21883">
        <row r="1">
          <cell r="A1" t="str">
            <v>CODE</v>
          </cell>
        </row>
      </sheetData>
      <sheetData sheetId="21884">
        <row r="1">
          <cell r="A1" t="str">
            <v>CODE</v>
          </cell>
        </row>
      </sheetData>
      <sheetData sheetId="21885">
        <row r="1">
          <cell r="A1" t="str">
            <v>CODE</v>
          </cell>
        </row>
      </sheetData>
      <sheetData sheetId="21886" refreshError="1"/>
      <sheetData sheetId="21887" refreshError="1"/>
      <sheetData sheetId="21888" refreshError="1"/>
      <sheetData sheetId="21889" refreshError="1"/>
      <sheetData sheetId="21890">
        <row r="1">
          <cell r="A1" t="str">
            <v>CODE</v>
          </cell>
        </row>
      </sheetData>
      <sheetData sheetId="21891">
        <row r="1">
          <cell r="A1" t="str">
            <v>CODE</v>
          </cell>
        </row>
      </sheetData>
      <sheetData sheetId="21892">
        <row r="1">
          <cell r="A1" t="str">
            <v>CODE</v>
          </cell>
        </row>
      </sheetData>
      <sheetData sheetId="21893">
        <row r="1">
          <cell r="A1" t="str">
            <v>CODE</v>
          </cell>
        </row>
      </sheetData>
      <sheetData sheetId="21894">
        <row r="1">
          <cell r="A1" t="str">
            <v>CODE</v>
          </cell>
        </row>
      </sheetData>
      <sheetData sheetId="21895" refreshError="1"/>
      <sheetData sheetId="21896">
        <row r="1">
          <cell r="A1" t="str">
            <v>CODE</v>
          </cell>
        </row>
      </sheetData>
      <sheetData sheetId="21897">
        <row r="1">
          <cell r="A1" t="str">
            <v>CODE</v>
          </cell>
        </row>
      </sheetData>
      <sheetData sheetId="21898">
        <row r="1">
          <cell r="A1" t="str">
            <v>CODE</v>
          </cell>
        </row>
      </sheetData>
      <sheetData sheetId="21899">
        <row r="1">
          <cell r="A1" t="str">
            <v>CODE</v>
          </cell>
        </row>
      </sheetData>
      <sheetData sheetId="21900">
        <row r="1">
          <cell r="A1" t="str">
            <v>CODE</v>
          </cell>
        </row>
      </sheetData>
      <sheetData sheetId="21901">
        <row r="1">
          <cell r="A1" t="str">
            <v>CODE</v>
          </cell>
        </row>
      </sheetData>
      <sheetData sheetId="21902">
        <row r="1">
          <cell r="A1" t="str">
            <v>CODE</v>
          </cell>
        </row>
      </sheetData>
      <sheetData sheetId="21903">
        <row r="1">
          <cell r="A1" t="str">
            <v>CODE</v>
          </cell>
        </row>
      </sheetData>
      <sheetData sheetId="21904" refreshError="1"/>
      <sheetData sheetId="21905">
        <row r="1">
          <cell r="A1" t="str">
            <v>CODE</v>
          </cell>
        </row>
      </sheetData>
      <sheetData sheetId="21906" refreshError="1"/>
      <sheetData sheetId="21907">
        <row r="1">
          <cell r="A1" t="str">
            <v>CODE</v>
          </cell>
        </row>
      </sheetData>
      <sheetData sheetId="21908">
        <row r="1">
          <cell r="A1" t="str">
            <v>CODE</v>
          </cell>
        </row>
      </sheetData>
      <sheetData sheetId="21909">
        <row r="1">
          <cell r="A1" t="str">
            <v>CODE</v>
          </cell>
        </row>
      </sheetData>
      <sheetData sheetId="21910">
        <row r="1">
          <cell r="A1" t="str">
            <v>CODE</v>
          </cell>
        </row>
      </sheetData>
      <sheetData sheetId="21911">
        <row r="1">
          <cell r="A1" t="str">
            <v>CODE</v>
          </cell>
        </row>
      </sheetData>
      <sheetData sheetId="21912">
        <row r="1">
          <cell r="A1" t="str">
            <v>CODE</v>
          </cell>
        </row>
      </sheetData>
      <sheetData sheetId="21913">
        <row r="1">
          <cell r="A1" t="str">
            <v>CODE</v>
          </cell>
        </row>
      </sheetData>
      <sheetData sheetId="21914">
        <row r="1">
          <cell r="A1" t="str">
            <v>CODE</v>
          </cell>
        </row>
      </sheetData>
      <sheetData sheetId="21915" refreshError="1"/>
      <sheetData sheetId="21916" refreshError="1"/>
      <sheetData sheetId="21917">
        <row r="1">
          <cell r="A1" t="str">
            <v>CODE</v>
          </cell>
        </row>
      </sheetData>
      <sheetData sheetId="21918" refreshError="1"/>
      <sheetData sheetId="21919">
        <row r="1">
          <cell r="A1" t="str">
            <v>CODE</v>
          </cell>
        </row>
      </sheetData>
      <sheetData sheetId="21920" refreshError="1"/>
      <sheetData sheetId="21921" refreshError="1"/>
      <sheetData sheetId="21922" refreshError="1"/>
      <sheetData sheetId="21923" refreshError="1"/>
      <sheetData sheetId="21924" refreshError="1"/>
      <sheetData sheetId="21925" refreshError="1"/>
      <sheetData sheetId="21926" refreshError="1"/>
      <sheetData sheetId="21927" refreshError="1"/>
      <sheetData sheetId="21928" refreshError="1"/>
      <sheetData sheetId="21929" refreshError="1"/>
      <sheetData sheetId="21930" refreshError="1"/>
      <sheetData sheetId="21931" refreshError="1"/>
      <sheetData sheetId="21932" refreshError="1"/>
      <sheetData sheetId="21933" refreshError="1"/>
      <sheetData sheetId="21934" refreshError="1"/>
      <sheetData sheetId="21935" refreshError="1"/>
      <sheetData sheetId="21936" refreshError="1"/>
      <sheetData sheetId="21937" refreshError="1"/>
      <sheetData sheetId="21938" refreshError="1"/>
      <sheetData sheetId="21939" refreshError="1"/>
      <sheetData sheetId="21940" refreshError="1"/>
      <sheetData sheetId="21941" refreshError="1"/>
      <sheetData sheetId="21942" refreshError="1"/>
      <sheetData sheetId="21943" refreshError="1"/>
      <sheetData sheetId="21944" refreshError="1"/>
      <sheetData sheetId="21945" refreshError="1"/>
      <sheetData sheetId="21946" refreshError="1"/>
      <sheetData sheetId="21947" refreshError="1"/>
      <sheetData sheetId="21948" refreshError="1"/>
      <sheetData sheetId="21949" refreshError="1"/>
      <sheetData sheetId="21950" refreshError="1"/>
      <sheetData sheetId="21951" refreshError="1"/>
      <sheetData sheetId="21952" refreshError="1"/>
      <sheetData sheetId="21953" refreshError="1"/>
      <sheetData sheetId="21954" refreshError="1"/>
      <sheetData sheetId="21955" refreshError="1"/>
      <sheetData sheetId="21956" refreshError="1"/>
      <sheetData sheetId="21957" refreshError="1"/>
      <sheetData sheetId="21958" refreshError="1"/>
      <sheetData sheetId="21959" refreshError="1"/>
      <sheetData sheetId="21960" refreshError="1"/>
      <sheetData sheetId="21961" refreshError="1"/>
      <sheetData sheetId="21962" refreshError="1"/>
      <sheetData sheetId="21963" refreshError="1"/>
      <sheetData sheetId="21964" refreshError="1"/>
      <sheetData sheetId="21965" refreshError="1"/>
      <sheetData sheetId="21966" refreshError="1"/>
      <sheetData sheetId="21967" refreshError="1"/>
      <sheetData sheetId="21968" refreshError="1"/>
      <sheetData sheetId="21969" refreshError="1"/>
      <sheetData sheetId="21970" refreshError="1"/>
      <sheetData sheetId="21971" refreshError="1"/>
      <sheetData sheetId="21972" refreshError="1"/>
      <sheetData sheetId="21973" refreshError="1"/>
      <sheetData sheetId="21974" refreshError="1"/>
      <sheetData sheetId="21975" refreshError="1"/>
      <sheetData sheetId="21976" refreshError="1"/>
      <sheetData sheetId="21977" refreshError="1"/>
      <sheetData sheetId="21978" refreshError="1"/>
      <sheetData sheetId="21979" refreshError="1"/>
      <sheetData sheetId="21980" refreshError="1"/>
      <sheetData sheetId="21981" refreshError="1"/>
      <sheetData sheetId="21982" refreshError="1"/>
      <sheetData sheetId="21983" refreshError="1"/>
      <sheetData sheetId="21984" refreshError="1"/>
      <sheetData sheetId="21985" refreshError="1"/>
      <sheetData sheetId="21986" refreshError="1"/>
      <sheetData sheetId="21987" refreshError="1"/>
      <sheetData sheetId="21988" refreshError="1"/>
      <sheetData sheetId="21989" refreshError="1"/>
      <sheetData sheetId="21990" refreshError="1"/>
      <sheetData sheetId="21991" refreshError="1"/>
      <sheetData sheetId="21992">
        <row r="1">
          <cell r="A1" t="str">
            <v>CODE</v>
          </cell>
        </row>
      </sheetData>
      <sheetData sheetId="21993" refreshError="1"/>
      <sheetData sheetId="21994">
        <row r="1">
          <cell r="A1" t="str">
            <v>CODE</v>
          </cell>
        </row>
      </sheetData>
      <sheetData sheetId="21995" refreshError="1"/>
      <sheetData sheetId="21996" refreshError="1"/>
      <sheetData sheetId="21997" refreshError="1"/>
      <sheetData sheetId="21998" refreshError="1"/>
      <sheetData sheetId="21999">
        <row r="1">
          <cell r="A1" t="str">
            <v>CODE</v>
          </cell>
        </row>
      </sheetData>
      <sheetData sheetId="22000" refreshError="1"/>
      <sheetData sheetId="22001">
        <row r="1">
          <cell r="A1" t="str">
            <v>CODE</v>
          </cell>
        </row>
      </sheetData>
      <sheetData sheetId="22002" refreshError="1"/>
      <sheetData sheetId="22003" refreshError="1"/>
      <sheetData sheetId="22004" refreshError="1"/>
      <sheetData sheetId="22005" refreshError="1"/>
      <sheetData sheetId="22006" refreshError="1"/>
      <sheetData sheetId="22007" refreshError="1"/>
      <sheetData sheetId="22008" refreshError="1"/>
      <sheetData sheetId="22009" refreshError="1"/>
      <sheetData sheetId="22010">
        <row r="1">
          <cell r="A1" t="str">
            <v>CODE</v>
          </cell>
        </row>
      </sheetData>
      <sheetData sheetId="22011">
        <row r="1">
          <cell r="A1" t="str">
            <v>CODE</v>
          </cell>
        </row>
      </sheetData>
      <sheetData sheetId="22012">
        <row r="1">
          <cell r="A1" t="str">
            <v>CODE</v>
          </cell>
        </row>
      </sheetData>
      <sheetData sheetId="22013">
        <row r="1">
          <cell r="A1" t="str">
            <v>CODE</v>
          </cell>
        </row>
      </sheetData>
      <sheetData sheetId="22014">
        <row r="1">
          <cell r="A1" t="str">
            <v>CODE</v>
          </cell>
        </row>
      </sheetData>
      <sheetData sheetId="22015">
        <row r="1">
          <cell r="A1" t="str">
            <v>CODE</v>
          </cell>
        </row>
      </sheetData>
      <sheetData sheetId="22016">
        <row r="1">
          <cell r="A1" t="str">
            <v>CODE</v>
          </cell>
        </row>
      </sheetData>
      <sheetData sheetId="22017">
        <row r="1">
          <cell r="A1" t="str">
            <v>CODE</v>
          </cell>
        </row>
      </sheetData>
      <sheetData sheetId="22018">
        <row r="1">
          <cell r="A1" t="str">
            <v>CODE</v>
          </cell>
        </row>
      </sheetData>
      <sheetData sheetId="22019">
        <row r="1">
          <cell r="A1" t="str">
            <v>CODE</v>
          </cell>
        </row>
      </sheetData>
      <sheetData sheetId="22020">
        <row r="1">
          <cell r="A1" t="str">
            <v>CODE</v>
          </cell>
        </row>
      </sheetData>
      <sheetData sheetId="22021">
        <row r="1">
          <cell r="A1" t="str">
            <v>CODE</v>
          </cell>
        </row>
      </sheetData>
      <sheetData sheetId="22022">
        <row r="1">
          <cell r="A1" t="str">
            <v>CODE</v>
          </cell>
        </row>
      </sheetData>
      <sheetData sheetId="22023">
        <row r="1">
          <cell r="A1" t="str">
            <v>CODE</v>
          </cell>
        </row>
      </sheetData>
      <sheetData sheetId="22024">
        <row r="1">
          <cell r="A1" t="str">
            <v>CODE</v>
          </cell>
        </row>
      </sheetData>
      <sheetData sheetId="22025">
        <row r="1">
          <cell r="A1" t="str">
            <v>CODE</v>
          </cell>
        </row>
      </sheetData>
      <sheetData sheetId="22026">
        <row r="1">
          <cell r="A1" t="str">
            <v>CODE</v>
          </cell>
        </row>
      </sheetData>
      <sheetData sheetId="22027">
        <row r="1">
          <cell r="A1" t="str">
            <v>CODE</v>
          </cell>
        </row>
      </sheetData>
      <sheetData sheetId="22028" refreshError="1"/>
      <sheetData sheetId="22029">
        <row r="1">
          <cell r="A1" t="str">
            <v>CODE</v>
          </cell>
        </row>
      </sheetData>
      <sheetData sheetId="22030">
        <row r="1">
          <cell r="A1" t="str">
            <v>CODE</v>
          </cell>
        </row>
      </sheetData>
      <sheetData sheetId="22031">
        <row r="1">
          <cell r="A1" t="str">
            <v>CODE</v>
          </cell>
        </row>
      </sheetData>
      <sheetData sheetId="22032">
        <row r="1">
          <cell r="A1" t="str">
            <v>CODE</v>
          </cell>
        </row>
      </sheetData>
      <sheetData sheetId="22033">
        <row r="1">
          <cell r="A1" t="str">
            <v>CODE</v>
          </cell>
        </row>
      </sheetData>
      <sheetData sheetId="22034">
        <row r="1">
          <cell r="A1" t="str">
            <v>CODE</v>
          </cell>
        </row>
      </sheetData>
      <sheetData sheetId="22035">
        <row r="1">
          <cell r="A1" t="str">
            <v>CODE</v>
          </cell>
        </row>
      </sheetData>
      <sheetData sheetId="22036">
        <row r="1">
          <cell r="A1" t="str">
            <v>CODE</v>
          </cell>
        </row>
      </sheetData>
      <sheetData sheetId="22037">
        <row r="1">
          <cell r="A1" t="str">
            <v>CODE</v>
          </cell>
        </row>
      </sheetData>
      <sheetData sheetId="22038">
        <row r="1">
          <cell r="A1" t="str">
            <v>CODE</v>
          </cell>
        </row>
      </sheetData>
      <sheetData sheetId="22039">
        <row r="1">
          <cell r="A1" t="str">
            <v>CODE</v>
          </cell>
        </row>
      </sheetData>
      <sheetData sheetId="22040">
        <row r="1">
          <cell r="A1" t="str">
            <v>CODE</v>
          </cell>
        </row>
      </sheetData>
      <sheetData sheetId="22041" refreshError="1"/>
      <sheetData sheetId="22042">
        <row r="1">
          <cell r="A1" t="str">
            <v>CODE</v>
          </cell>
        </row>
      </sheetData>
      <sheetData sheetId="22043" refreshError="1"/>
      <sheetData sheetId="22044">
        <row r="1">
          <cell r="A1" t="str">
            <v>CODE</v>
          </cell>
        </row>
      </sheetData>
      <sheetData sheetId="22045">
        <row r="1">
          <cell r="A1" t="str">
            <v>CODE</v>
          </cell>
        </row>
      </sheetData>
      <sheetData sheetId="22046">
        <row r="1">
          <cell r="A1" t="str">
            <v>CODE</v>
          </cell>
        </row>
      </sheetData>
      <sheetData sheetId="22047">
        <row r="1">
          <cell r="A1" t="str">
            <v>CODE</v>
          </cell>
        </row>
      </sheetData>
      <sheetData sheetId="22048">
        <row r="1">
          <cell r="A1" t="str">
            <v>CODE</v>
          </cell>
        </row>
      </sheetData>
      <sheetData sheetId="22049">
        <row r="1">
          <cell r="A1" t="str">
            <v>CODE</v>
          </cell>
        </row>
      </sheetData>
      <sheetData sheetId="22050">
        <row r="1">
          <cell r="A1" t="str">
            <v>CODE</v>
          </cell>
        </row>
      </sheetData>
      <sheetData sheetId="22051" refreshError="1"/>
      <sheetData sheetId="22052" refreshError="1"/>
      <sheetData sheetId="22053" refreshError="1"/>
      <sheetData sheetId="22054" refreshError="1"/>
      <sheetData sheetId="22055" refreshError="1"/>
      <sheetData sheetId="22056" refreshError="1"/>
      <sheetData sheetId="22057" refreshError="1"/>
      <sheetData sheetId="22058" refreshError="1"/>
      <sheetData sheetId="22059">
        <row r="1">
          <cell r="A1" t="str">
            <v>CODE</v>
          </cell>
        </row>
      </sheetData>
      <sheetData sheetId="22060" refreshError="1"/>
      <sheetData sheetId="22061" refreshError="1"/>
      <sheetData sheetId="22062" refreshError="1"/>
      <sheetData sheetId="22063" refreshError="1"/>
      <sheetData sheetId="22064" refreshError="1"/>
      <sheetData sheetId="22065" refreshError="1"/>
      <sheetData sheetId="22066">
        <row r="1">
          <cell r="A1" t="str">
            <v>CODE</v>
          </cell>
        </row>
      </sheetData>
      <sheetData sheetId="22067" refreshError="1"/>
      <sheetData sheetId="22068" refreshError="1"/>
      <sheetData sheetId="22069" refreshError="1"/>
      <sheetData sheetId="22070">
        <row r="1">
          <cell r="A1" t="str">
            <v>CODE</v>
          </cell>
        </row>
      </sheetData>
      <sheetData sheetId="22071">
        <row r="1">
          <cell r="A1" t="str">
            <v>CODE</v>
          </cell>
        </row>
      </sheetData>
      <sheetData sheetId="22072">
        <row r="1">
          <cell r="A1" t="str">
            <v>CODE</v>
          </cell>
        </row>
      </sheetData>
      <sheetData sheetId="22073">
        <row r="1">
          <cell r="A1" t="str">
            <v>CODE</v>
          </cell>
        </row>
      </sheetData>
      <sheetData sheetId="22074">
        <row r="1">
          <cell r="A1" t="str">
            <v>CODE</v>
          </cell>
        </row>
      </sheetData>
      <sheetData sheetId="22075">
        <row r="1">
          <cell r="A1" t="str">
            <v>CODE</v>
          </cell>
        </row>
      </sheetData>
      <sheetData sheetId="22076">
        <row r="1">
          <cell r="A1" t="str">
            <v>CODE</v>
          </cell>
        </row>
      </sheetData>
      <sheetData sheetId="22077">
        <row r="1">
          <cell r="A1" t="str">
            <v>CODE</v>
          </cell>
        </row>
      </sheetData>
      <sheetData sheetId="22078">
        <row r="1">
          <cell r="A1" t="str">
            <v>CODE</v>
          </cell>
        </row>
      </sheetData>
      <sheetData sheetId="22079">
        <row r="1">
          <cell r="A1" t="str">
            <v>CODE</v>
          </cell>
        </row>
      </sheetData>
      <sheetData sheetId="22080">
        <row r="1">
          <cell r="A1" t="str">
            <v>CODE</v>
          </cell>
        </row>
      </sheetData>
      <sheetData sheetId="22081">
        <row r="1">
          <cell r="A1" t="str">
            <v>CODE</v>
          </cell>
        </row>
      </sheetData>
      <sheetData sheetId="22082">
        <row r="1">
          <cell r="A1" t="str">
            <v>CODE</v>
          </cell>
        </row>
      </sheetData>
      <sheetData sheetId="22083">
        <row r="1">
          <cell r="A1" t="str">
            <v>CODE</v>
          </cell>
        </row>
      </sheetData>
      <sheetData sheetId="22084">
        <row r="1">
          <cell r="A1" t="str">
            <v>CODE</v>
          </cell>
        </row>
      </sheetData>
      <sheetData sheetId="22085">
        <row r="1">
          <cell r="A1" t="str">
            <v>CODE</v>
          </cell>
        </row>
      </sheetData>
      <sheetData sheetId="22086" refreshError="1"/>
      <sheetData sheetId="22087" refreshError="1"/>
      <sheetData sheetId="22088" refreshError="1"/>
      <sheetData sheetId="22089" refreshError="1"/>
      <sheetData sheetId="22090" refreshError="1"/>
      <sheetData sheetId="22091" refreshError="1"/>
      <sheetData sheetId="22092" refreshError="1"/>
      <sheetData sheetId="22093" refreshError="1"/>
      <sheetData sheetId="22094" refreshError="1"/>
      <sheetData sheetId="22095" refreshError="1"/>
      <sheetData sheetId="22096" refreshError="1"/>
      <sheetData sheetId="22097" refreshError="1"/>
      <sheetData sheetId="22098" refreshError="1"/>
      <sheetData sheetId="22099" refreshError="1"/>
      <sheetData sheetId="22100" refreshError="1"/>
      <sheetData sheetId="22101" refreshError="1"/>
      <sheetData sheetId="22102" refreshError="1"/>
      <sheetData sheetId="22103" refreshError="1"/>
      <sheetData sheetId="22104" refreshError="1"/>
      <sheetData sheetId="22105" refreshError="1"/>
      <sheetData sheetId="22106" refreshError="1"/>
      <sheetData sheetId="22107" refreshError="1"/>
      <sheetData sheetId="22108" refreshError="1"/>
      <sheetData sheetId="22109" refreshError="1"/>
      <sheetData sheetId="22110" refreshError="1"/>
      <sheetData sheetId="22111" refreshError="1"/>
      <sheetData sheetId="22112" refreshError="1"/>
      <sheetData sheetId="22113" refreshError="1"/>
      <sheetData sheetId="22114" refreshError="1"/>
      <sheetData sheetId="22115" refreshError="1"/>
      <sheetData sheetId="22116" refreshError="1"/>
      <sheetData sheetId="22117" refreshError="1"/>
      <sheetData sheetId="22118" refreshError="1"/>
      <sheetData sheetId="22119" refreshError="1"/>
      <sheetData sheetId="22120" refreshError="1"/>
      <sheetData sheetId="22121" refreshError="1"/>
      <sheetData sheetId="22122" refreshError="1"/>
      <sheetData sheetId="22123" refreshError="1"/>
      <sheetData sheetId="22124" refreshError="1"/>
      <sheetData sheetId="22125" refreshError="1"/>
      <sheetData sheetId="22126" refreshError="1"/>
      <sheetData sheetId="22127" refreshError="1"/>
      <sheetData sheetId="22128" refreshError="1"/>
      <sheetData sheetId="22129" refreshError="1"/>
      <sheetData sheetId="22130" refreshError="1"/>
      <sheetData sheetId="22131" refreshError="1"/>
      <sheetData sheetId="22132" refreshError="1"/>
      <sheetData sheetId="22133" refreshError="1"/>
      <sheetData sheetId="22134" refreshError="1"/>
      <sheetData sheetId="22135" refreshError="1"/>
      <sheetData sheetId="22136" refreshError="1"/>
      <sheetData sheetId="22137" refreshError="1"/>
      <sheetData sheetId="22138" refreshError="1"/>
      <sheetData sheetId="22139" refreshError="1"/>
      <sheetData sheetId="22140" refreshError="1"/>
      <sheetData sheetId="22141" refreshError="1"/>
      <sheetData sheetId="22142" refreshError="1"/>
      <sheetData sheetId="22143" refreshError="1"/>
      <sheetData sheetId="22144" refreshError="1"/>
      <sheetData sheetId="22145" refreshError="1"/>
      <sheetData sheetId="22146" refreshError="1"/>
      <sheetData sheetId="22147" refreshError="1"/>
      <sheetData sheetId="22148" refreshError="1"/>
      <sheetData sheetId="22149" refreshError="1"/>
      <sheetData sheetId="22150" refreshError="1"/>
      <sheetData sheetId="22151" refreshError="1"/>
      <sheetData sheetId="22152" refreshError="1"/>
      <sheetData sheetId="22153" refreshError="1"/>
      <sheetData sheetId="22154" refreshError="1"/>
      <sheetData sheetId="22155" refreshError="1"/>
      <sheetData sheetId="22156" refreshError="1"/>
      <sheetData sheetId="22157" refreshError="1"/>
      <sheetData sheetId="22158" refreshError="1"/>
      <sheetData sheetId="22159" refreshError="1"/>
      <sheetData sheetId="22160" refreshError="1"/>
      <sheetData sheetId="22161" refreshError="1"/>
      <sheetData sheetId="22162" refreshError="1"/>
      <sheetData sheetId="22163" refreshError="1"/>
      <sheetData sheetId="22164" refreshError="1"/>
      <sheetData sheetId="22165" refreshError="1"/>
      <sheetData sheetId="22166" refreshError="1"/>
      <sheetData sheetId="22167" refreshError="1"/>
      <sheetData sheetId="22168" refreshError="1"/>
      <sheetData sheetId="22169" refreshError="1"/>
      <sheetData sheetId="22170" refreshError="1"/>
      <sheetData sheetId="22171" refreshError="1"/>
      <sheetData sheetId="22172" refreshError="1"/>
      <sheetData sheetId="22173" refreshError="1"/>
      <sheetData sheetId="22174" refreshError="1"/>
      <sheetData sheetId="22175" refreshError="1"/>
      <sheetData sheetId="22176" refreshError="1"/>
      <sheetData sheetId="22177" refreshError="1"/>
      <sheetData sheetId="22178" refreshError="1"/>
      <sheetData sheetId="22179" refreshError="1"/>
      <sheetData sheetId="22180" refreshError="1"/>
      <sheetData sheetId="22181" refreshError="1"/>
      <sheetData sheetId="22182" refreshError="1"/>
      <sheetData sheetId="22183" refreshError="1"/>
      <sheetData sheetId="22184" refreshError="1"/>
      <sheetData sheetId="22185" refreshError="1"/>
      <sheetData sheetId="22186" refreshError="1"/>
      <sheetData sheetId="22187" refreshError="1"/>
      <sheetData sheetId="22188" refreshError="1"/>
      <sheetData sheetId="22189" refreshError="1"/>
      <sheetData sheetId="22190" refreshError="1"/>
      <sheetData sheetId="22191" refreshError="1"/>
      <sheetData sheetId="22192" refreshError="1"/>
      <sheetData sheetId="22193" refreshError="1"/>
      <sheetData sheetId="22194" refreshError="1"/>
      <sheetData sheetId="22195" refreshError="1"/>
      <sheetData sheetId="22196" refreshError="1"/>
      <sheetData sheetId="22197" refreshError="1"/>
      <sheetData sheetId="22198" refreshError="1"/>
      <sheetData sheetId="22199" refreshError="1"/>
      <sheetData sheetId="22200" refreshError="1"/>
      <sheetData sheetId="22201" refreshError="1"/>
      <sheetData sheetId="22202" refreshError="1"/>
      <sheetData sheetId="22203" refreshError="1"/>
      <sheetData sheetId="22204" refreshError="1"/>
      <sheetData sheetId="22205" refreshError="1"/>
      <sheetData sheetId="22206" refreshError="1"/>
      <sheetData sheetId="22207" refreshError="1"/>
      <sheetData sheetId="22208" refreshError="1"/>
      <sheetData sheetId="22209" refreshError="1"/>
      <sheetData sheetId="22210" refreshError="1"/>
      <sheetData sheetId="22211" refreshError="1"/>
      <sheetData sheetId="22212" refreshError="1"/>
      <sheetData sheetId="22213" refreshError="1"/>
      <sheetData sheetId="22214" refreshError="1"/>
      <sheetData sheetId="22215" refreshError="1"/>
      <sheetData sheetId="22216" refreshError="1"/>
      <sheetData sheetId="22217" refreshError="1"/>
      <sheetData sheetId="22218" refreshError="1"/>
      <sheetData sheetId="22219" refreshError="1"/>
      <sheetData sheetId="22220" refreshError="1"/>
      <sheetData sheetId="22221" refreshError="1"/>
      <sheetData sheetId="22222" refreshError="1"/>
      <sheetData sheetId="22223" refreshError="1"/>
      <sheetData sheetId="22224" refreshError="1"/>
      <sheetData sheetId="22225" refreshError="1"/>
      <sheetData sheetId="22226" refreshError="1"/>
      <sheetData sheetId="22227" refreshError="1"/>
      <sheetData sheetId="22228" refreshError="1"/>
      <sheetData sheetId="22229" refreshError="1"/>
      <sheetData sheetId="22230" refreshError="1"/>
      <sheetData sheetId="22231" refreshError="1"/>
      <sheetData sheetId="22232" refreshError="1"/>
      <sheetData sheetId="22233" refreshError="1"/>
      <sheetData sheetId="22234" refreshError="1"/>
      <sheetData sheetId="22235" refreshError="1"/>
      <sheetData sheetId="22236" refreshError="1"/>
      <sheetData sheetId="22237" refreshError="1"/>
      <sheetData sheetId="22238" refreshError="1"/>
      <sheetData sheetId="22239" refreshError="1"/>
      <sheetData sheetId="22240" refreshError="1"/>
      <sheetData sheetId="22241" refreshError="1"/>
      <sheetData sheetId="22242" refreshError="1"/>
      <sheetData sheetId="22243" refreshError="1"/>
      <sheetData sheetId="22244" refreshError="1"/>
      <sheetData sheetId="22245" refreshError="1"/>
      <sheetData sheetId="22246" refreshError="1"/>
      <sheetData sheetId="22247" refreshError="1"/>
      <sheetData sheetId="22248" refreshError="1"/>
      <sheetData sheetId="22249" refreshError="1"/>
      <sheetData sheetId="22250" refreshError="1"/>
      <sheetData sheetId="22251" refreshError="1"/>
      <sheetData sheetId="22252" refreshError="1"/>
      <sheetData sheetId="22253" refreshError="1"/>
      <sheetData sheetId="22254" refreshError="1"/>
      <sheetData sheetId="22255" refreshError="1"/>
      <sheetData sheetId="22256" refreshError="1"/>
      <sheetData sheetId="22257" refreshError="1"/>
      <sheetData sheetId="22258" refreshError="1"/>
      <sheetData sheetId="22259" refreshError="1"/>
      <sheetData sheetId="22260" refreshError="1"/>
      <sheetData sheetId="22261" refreshError="1"/>
      <sheetData sheetId="22262" refreshError="1"/>
      <sheetData sheetId="22263" refreshError="1"/>
      <sheetData sheetId="22264" refreshError="1"/>
      <sheetData sheetId="22265" refreshError="1"/>
      <sheetData sheetId="22266" refreshError="1"/>
      <sheetData sheetId="22267" refreshError="1"/>
      <sheetData sheetId="22268" refreshError="1"/>
      <sheetData sheetId="22269" refreshError="1"/>
      <sheetData sheetId="22270" refreshError="1"/>
      <sheetData sheetId="22271" refreshError="1"/>
      <sheetData sheetId="22272" refreshError="1"/>
      <sheetData sheetId="22273" refreshError="1"/>
      <sheetData sheetId="22274" refreshError="1"/>
      <sheetData sheetId="22275" refreshError="1"/>
      <sheetData sheetId="22276" refreshError="1"/>
      <sheetData sheetId="22277" refreshError="1"/>
      <sheetData sheetId="22278" refreshError="1"/>
      <sheetData sheetId="22279" refreshError="1"/>
      <sheetData sheetId="22280" refreshError="1"/>
      <sheetData sheetId="22281" refreshError="1"/>
      <sheetData sheetId="22282" refreshError="1"/>
      <sheetData sheetId="22283" refreshError="1"/>
      <sheetData sheetId="22284" refreshError="1"/>
      <sheetData sheetId="22285" refreshError="1"/>
      <sheetData sheetId="22286" refreshError="1"/>
      <sheetData sheetId="22287" refreshError="1"/>
      <sheetData sheetId="22288" refreshError="1"/>
      <sheetData sheetId="22289" refreshError="1"/>
      <sheetData sheetId="22290" refreshError="1"/>
      <sheetData sheetId="22291" refreshError="1"/>
      <sheetData sheetId="22292" refreshError="1"/>
      <sheetData sheetId="22293" refreshError="1"/>
      <sheetData sheetId="22294" refreshError="1"/>
      <sheetData sheetId="22295" refreshError="1"/>
      <sheetData sheetId="22296" refreshError="1"/>
      <sheetData sheetId="22297" refreshError="1"/>
      <sheetData sheetId="22298" refreshError="1"/>
      <sheetData sheetId="22299" refreshError="1"/>
      <sheetData sheetId="22300" refreshError="1"/>
      <sheetData sheetId="22301" refreshError="1"/>
      <sheetData sheetId="22302" refreshError="1"/>
      <sheetData sheetId="22303" refreshError="1"/>
      <sheetData sheetId="22304" refreshError="1"/>
      <sheetData sheetId="22305" refreshError="1"/>
      <sheetData sheetId="22306" refreshError="1"/>
      <sheetData sheetId="22307" refreshError="1"/>
      <sheetData sheetId="22308" refreshError="1"/>
      <sheetData sheetId="22309" refreshError="1"/>
      <sheetData sheetId="22310" refreshError="1"/>
      <sheetData sheetId="22311" refreshError="1"/>
      <sheetData sheetId="22312" refreshError="1"/>
      <sheetData sheetId="22313" refreshError="1"/>
      <sheetData sheetId="22314" refreshError="1"/>
      <sheetData sheetId="22315" refreshError="1"/>
      <sheetData sheetId="22316" refreshError="1"/>
      <sheetData sheetId="22317" refreshError="1"/>
      <sheetData sheetId="22318" refreshError="1"/>
      <sheetData sheetId="22319" refreshError="1"/>
      <sheetData sheetId="22320" refreshError="1"/>
      <sheetData sheetId="22321" refreshError="1"/>
      <sheetData sheetId="22322" refreshError="1"/>
      <sheetData sheetId="22323" refreshError="1"/>
      <sheetData sheetId="22324" refreshError="1"/>
      <sheetData sheetId="22325" refreshError="1"/>
      <sheetData sheetId="22326" refreshError="1"/>
      <sheetData sheetId="22327" refreshError="1"/>
      <sheetData sheetId="22328" refreshError="1"/>
      <sheetData sheetId="22329" refreshError="1"/>
      <sheetData sheetId="22330" refreshError="1"/>
      <sheetData sheetId="22331" refreshError="1"/>
      <sheetData sheetId="22332" refreshError="1"/>
      <sheetData sheetId="22333" refreshError="1"/>
      <sheetData sheetId="22334" refreshError="1"/>
      <sheetData sheetId="22335" refreshError="1"/>
      <sheetData sheetId="22336" refreshError="1"/>
      <sheetData sheetId="22337" refreshError="1"/>
      <sheetData sheetId="22338" refreshError="1"/>
      <sheetData sheetId="22339" refreshError="1"/>
      <sheetData sheetId="22340" refreshError="1"/>
      <sheetData sheetId="22341" refreshError="1"/>
      <sheetData sheetId="22342" refreshError="1"/>
      <sheetData sheetId="22343" refreshError="1"/>
      <sheetData sheetId="22344" refreshError="1"/>
      <sheetData sheetId="22345" refreshError="1"/>
      <sheetData sheetId="22346" refreshError="1"/>
      <sheetData sheetId="22347" refreshError="1"/>
      <sheetData sheetId="22348" refreshError="1"/>
      <sheetData sheetId="22349" refreshError="1"/>
      <sheetData sheetId="22350" refreshError="1"/>
      <sheetData sheetId="22351" refreshError="1"/>
      <sheetData sheetId="22352" refreshError="1"/>
      <sheetData sheetId="22353" refreshError="1"/>
      <sheetData sheetId="22354" refreshError="1"/>
      <sheetData sheetId="22355" refreshError="1"/>
      <sheetData sheetId="22356" refreshError="1"/>
      <sheetData sheetId="22357" refreshError="1"/>
      <sheetData sheetId="22358" refreshError="1"/>
      <sheetData sheetId="22359" refreshError="1"/>
      <sheetData sheetId="22360" refreshError="1"/>
      <sheetData sheetId="22361" refreshError="1"/>
      <sheetData sheetId="22362" refreshError="1"/>
      <sheetData sheetId="22363" refreshError="1"/>
      <sheetData sheetId="22364" refreshError="1"/>
      <sheetData sheetId="22365" refreshError="1"/>
      <sheetData sheetId="22366" refreshError="1"/>
      <sheetData sheetId="22367" refreshError="1"/>
      <sheetData sheetId="22368" refreshError="1"/>
      <sheetData sheetId="22369" refreshError="1"/>
      <sheetData sheetId="22370" refreshError="1"/>
      <sheetData sheetId="22371" refreshError="1"/>
      <sheetData sheetId="22372" refreshError="1"/>
      <sheetData sheetId="22373" refreshError="1"/>
      <sheetData sheetId="22374" refreshError="1"/>
      <sheetData sheetId="22375" refreshError="1"/>
      <sheetData sheetId="22376" refreshError="1"/>
      <sheetData sheetId="22377" refreshError="1"/>
      <sheetData sheetId="22378" refreshError="1"/>
      <sheetData sheetId="22379" refreshError="1"/>
      <sheetData sheetId="22380" refreshError="1"/>
      <sheetData sheetId="22381" refreshError="1"/>
      <sheetData sheetId="22382" refreshError="1"/>
      <sheetData sheetId="22383" refreshError="1"/>
      <sheetData sheetId="22384" refreshError="1"/>
      <sheetData sheetId="22385" refreshError="1"/>
      <sheetData sheetId="22386" refreshError="1"/>
      <sheetData sheetId="22387" refreshError="1"/>
      <sheetData sheetId="22388" refreshError="1"/>
      <sheetData sheetId="22389" refreshError="1"/>
      <sheetData sheetId="22390" refreshError="1"/>
      <sheetData sheetId="22391" refreshError="1"/>
      <sheetData sheetId="22392" refreshError="1"/>
      <sheetData sheetId="22393" refreshError="1"/>
      <sheetData sheetId="22394" refreshError="1"/>
      <sheetData sheetId="22395" refreshError="1"/>
      <sheetData sheetId="22396" refreshError="1"/>
      <sheetData sheetId="22397" refreshError="1"/>
      <sheetData sheetId="22398" refreshError="1"/>
      <sheetData sheetId="22399" refreshError="1"/>
      <sheetData sheetId="22400" refreshError="1"/>
      <sheetData sheetId="22401" refreshError="1"/>
      <sheetData sheetId="22402" refreshError="1"/>
      <sheetData sheetId="22403" refreshError="1"/>
      <sheetData sheetId="22404" refreshError="1"/>
      <sheetData sheetId="22405" refreshError="1"/>
      <sheetData sheetId="22406" refreshError="1"/>
      <sheetData sheetId="22407" refreshError="1"/>
      <sheetData sheetId="22408" refreshError="1"/>
      <sheetData sheetId="22409" refreshError="1"/>
      <sheetData sheetId="22410" refreshError="1"/>
      <sheetData sheetId="22411" refreshError="1"/>
      <sheetData sheetId="22412" refreshError="1"/>
      <sheetData sheetId="22413" refreshError="1"/>
      <sheetData sheetId="22414" refreshError="1"/>
      <sheetData sheetId="22415" refreshError="1"/>
      <sheetData sheetId="22416" refreshError="1"/>
      <sheetData sheetId="22417" refreshError="1"/>
      <sheetData sheetId="22418" refreshError="1"/>
      <sheetData sheetId="22419" refreshError="1"/>
      <sheetData sheetId="22420" refreshError="1"/>
      <sheetData sheetId="22421" refreshError="1"/>
      <sheetData sheetId="22422" refreshError="1"/>
      <sheetData sheetId="22423" refreshError="1"/>
      <sheetData sheetId="22424" refreshError="1"/>
      <sheetData sheetId="22425" refreshError="1"/>
      <sheetData sheetId="22426" refreshError="1"/>
      <sheetData sheetId="22427" refreshError="1"/>
      <sheetData sheetId="22428" refreshError="1"/>
      <sheetData sheetId="22429" refreshError="1"/>
      <sheetData sheetId="22430" refreshError="1"/>
      <sheetData sheetId="22431" refreshError="1"/>
      <sheetData sheetId="22432" refreshError="1"/>
      <sheetData sheetId="22433" refreshError="1"/>
      <sheetData sheetId="22434" refreshError="1"/>
      <sheetData sheetId="22435" refreshError="1"/>
      <sheetData sheetId="22436" refreshError="1"/>
      <sheetData sheetId="22437" refreshError="1"/>
      <sheetData sheetId="22438" refreshError="1"/>
      <sheetData sheetId="22439" refreshError="1"/>
      <sheetData sheetId="22440" refreshError="1"/>
      <sheetData sheetId="22441" refreshError="1"/>
      <sheetData sheetId="22442" refreshError="1"/>
      <sheetData sheetId="22443" refreshError="1"/>
      <sheetData sheetId="22444" refreshError="1"/>
      <sheetData sheetId="22445" refreshError="1"/>
      <sheetData sheetId="22446" refreshError="1"/>
      <sheetData sheetId="22447" refreshError="1"/>
      <sheetData sheetId="22448" refreshError="1"/>
      <sheetData sheetId="22449" refreshError="1"/>
      <sheetData sheetId="22450" refreshError="1"/>
      <sheetData sheetId="22451" refreshError="1"/>
      <sheetData sheetId="22452" refreshError="1"/>
      <sheetData sheetId="22453" refreshError="1"/>
      <sheetData sheetId="22454" refreshError="1"/>
      <sheetData sheetId="22455" refreshError="1"/>
      <sheetData sheetId="22456" refreshError="1"/>
      <sheetData sheetId="22457" refreshError="1"/>
      <sheetData sheetId="22458" refreshError="1"/>
      <sheetData sheetId="22459" refreshError="1"/>
      <sheetData sheetId="22460" refreshError="1"/>
      <sheetData sheetId="22461" refreshError="1"/>
      <sheetData sheetId="22462" refreshError="1"/>
      <sheetData sheetId="22463" refreshError="1"/>
      <sheetData sheetId="22464" refreshError="1"/>
      <sheetData sheetId="22465" refreshError="1"/>
      <sheetData sheetId="22466" refreshError="1"/>
      <sheetData sheetId="22467" refreshError="1"/>
      <sheetData sheetId="22468" refreshError="1"/>
      <sheetData sheetId="22469" refreshError="1"/>
      <sheetData sheetId="22470" refreshError="1"/>
      <sheetData sheetId="22471" refreshError="1"/>
      <sheetData sheetId="22472" refreshError="1"/>
      <sheetData sheetId="22473" refreshError="1"/>
      <sheetData sheetId="22474" refreshError="1"/>
      <sheetData sheetId="22475" refreshError="1"/>
      <sheetData sheetId="22476" refreshError="1"/>
      <sheetData sheetId="22477" refreshError="1"/>
      <sheetData sheetId="22478" refreshError="1"/>
      <sheetData sheetId="22479" refreshError="1"/>
      <sheetData sheetId="22480" refreshError="1"/>
      <sheetData sheetId="22481" refreshError="1"/>
      <sheetData sheetId="22482" refreshError="1"/>
      <sheetData sheetId="22483" refreshError="1"/>
      <sheetData sheetId="22484" refreshError="1"/>
      <sheetData sheetId="22485" refreshError="1"/>
      <sheetData sheetId="22486" refreshError="1"/>
      <sheetData sheetId="22487" refreshError="1"/>
      <sheetData sheetId="22488" refreshError="1"/>
      <sheetData sheetId="22489" refreshError="1"/>
      <sheetData sheetId="22490" refreshError="1"/>
      <sheetData sheetId="22491" refreshError="1"/>
      <sheetData sheetId="22492" refreshError="1"/>
      <sheetData sheetId="22493" refreshError="1"/>
      <sheetData sheetId="22494" refreshError="1"/>
      <sheetData sheetId="22495" refreshError="1"/>
      <sheetData sheetId="22496" refreshError="1"/>
      <sheetData sheetId="22497" refreshError="1"/>
      <sheetData sheetId="22498" refreshError="1"/>
      <sheetData sheetId="22499" refreshError="1"/>
      <sheetData sheetId="22500" refreshError="1"/>
      <sheetData sheetId="22501" refreshError="1"/>
      <sheetData sheetId="22502" refreshError="1"/>
      <sheetData sheetId="22503" refreshError="1"/>
      <sheetData sheetId="22504" refreshError="1"/>
      <sheetData sheetId="22505" refreshError="1"/>
      <sheetData sheetId="22506" refreshError="1"/>
      <sheetData sheetId="22507" refreshError="1"/>
      <sheetData sheetId="22508" refreshError="1"/>
      <sheetData sheetId="22509" refreshError="1"/>
      <sheetData sheetId="22510" refreshError="1"/>
      <sheetData sheetId="22511" refreshError="1"/>
      <sheetData sheetId="22512" refreshError="1"/>
      <sheetData sheetId="22513" refreshError="1"/>
      <sheetData sheetId="22514" refreshError="1"/>
      <sheetData sheetId="22515" refreshError="1"/>
      <sheetData sheetId="22516" refreshError="1"/>
      <sheetData sheetId="22517" refreshError="1"/>
      <sheetData sheetId="22518" refreshError="1"/>
      <sheetData sheetId="22519" refreshError="1"/>
      <sheetData sheetId="22520" refreshError="1"/>
      <sheetData sheetId="22521" refreshError="1"/>
      <sheetData sheetId="22522" refreshError="1"/>
      <sheetData sheetId="22523" refreshError="1"/>
      <sheetData sheetId="22524" refreshError="1"/>
      <sheetData sheetId="22525" refreshError="1"/>
      <sheetData sheetId="22526" refreshError="1"/>
      <sheetData sheetId="22527" refreshError="1"/>
      <sheetData sheetId="22528" refreshError="1"/>
      <sheetData sheetId="22529" refreshError="1"/>
      <sheetData sheetId="22530" refreshError="1"/>
      <sheetData sheetId="22531" refreshError="1"/>
      <sheetData sheetId="22532" refreshError="1"/>
      <sheetData sheetId="22533" refreshError="1"/>
      <sheetData sheetId="22534" refreshError="1"/>
      <sheetData sheetId="22535" refreshError="1"/>
      <sheetData sheetId="22536" refreshError="1"/>
      <sheetData sheetId="22537" refreshError="1"/>
      <sheetData sheetId="22538" refreshError="1"/>
      <sheetData sheetId="22539" refreshError="1"/>
      <sheetData sheetId="22540" refreshError="1"/>
      <sheetData sheetId="22541" refreshError="1"/>
      <sheetData sheetId="22542" refreshError="1"/>
      <sheetData sheetId="22543" refreshError="1"/>
      <sheetData sheetId="22544" refreshError="1"/>
      <sheetData sheetId="22545" refreshError="1"/>
      <sheetData sheetId="22546" refreshError="1"/>
      <sheetData sheetId="22547" refreshError="1"/>
      <sheetData sheetId="22548" refreshError="1"/>
      <sheetData sheetId="22549" refreshError="1"/>
      <sheetData sheetId="22550" refreshError="1"/>
      <sheetData sheetId="22551" refreshError="1"/>
      <sheetData sheetId="22552" refreshError="1"/>
      <sheetData sheetId="22553" refreshError="1"/>
      <sheetData sheetId="22554" refreshError="1"/>
      <sheetData sheetId="22555" refreshError="1"/>
      <sheetData sheetId="22556" refreshError="1"/>
      <sheetData sheetId="22557" refreshError="1"/>
      <sheetData sheetId="22558" refreshError="1"/>
      <sheetData sheetId="22559" refreshError="1"/>
      <sheetData sheetId="22560" refreshError="1"/>
      <sheetData sheetId="22561" refreshError="1"/>
      <sheetData sheetId="22562" refreshError="1"/>
      <sheetData sheetId="22563" refreshError="1"/>
      <sheetData sheetId="22564" refreshError="1"/>
      <sheetData sheetId="22565" refreshError="1"/>
      <sheetData sheetId="22566" refreshError="1"/>
      <sheetData sheetId="22567" refreshError="1"/>
      <sheetData sheetId="22568" refreshError="1"/>
      <sheetData sheetId="22569" refreshError="1"/>
      <sheetData sheetId="22570" refreshError="1"/>
      <sheetData sheetId="22571" refreshError="1"/>
      <sheetData sheetId="22572" refreshError="1"/>
      <sheetData sheetId="22573" refreshError="1"/>
      <sheetData sheetId="22574" refreshError="1"/>
      <sheetData sheetId="22575" refreshError="1"/>
      <sheetData sheetId="22576" refreshError="1"/>
      <sheetData sheetId="22577" refreshError="1"/>
      <sheetData sheetId="22578" refreshError="1"/>
      <sheetData sheetId="22579" refreshError="1"/>
      <sheetData sheetId="22580" refreshError="1"/>
      <sheetData sheetId="22581" refreshError="1"/>
      <sheetData sheetId="22582" refreshError="1"/>
      <sheetData sheetId="22583" refreshError="1"/>
      <sheetData sheetId="22584" refreshError="1"/>
      <sheetData sheetId="22585" refreshError="1"/>
      <sheetData sheetId="22586" refreshError="1"/>
      <sheetData sheetId="22587" refreshError="1"/>
      <sheetData sheetId="22588" refreshError="1"/>
      <sheetData sheetId="22589" refreshError="1"/>
      <sheetData sheetId="22590" refreshError="1"/>
      <sheetData sheetId="22591" refreshError="1"/>
      <sheetData sheetId="22592" refreshError="1"/>
      <sheetData sheetId="22593" refreshError="1"/>
      <sheetData sheetId="22594" refreshError="1"/>
      <sheetData sheetId="22595" refreshError="1"/>
      <sheetData sheetId="22596" refreshError="1"/>
      <sheetData sheetId="22597" refreshError="1"/>
      <sheetData sheetId="22598" refreshError="1"/>
      <sheetData sheetId="22599" refreshError="1"/>
      <sheetData sheetId="22600" refreshError="1"/>
      <sheetData sheetId="22601" refreshError="1"/>
      <sheetData sheetId="22602" refreshError="1"/>
      <sheetData sheetId="22603" refreshError="1"/>
      <sheetData sheetId="22604" refreshError="1"/>
      <sheetData sheetId="22605" refreshError="1"/>
      <sheetData sheetId="22606" refreshError="1"/>
      <sheetData sheetId="22607" refreshError="1"/>
      <sheetData sheetId="22608" refreshError="1"/>
      <sheetData sheetId="22609" refreshError="1"/>
      <sheetData sheetId="22610" refreshError="1"/>
      <sheetData sheetId="22611" refreshError="1"/>
      <sheetData sheetId="22612" refreshError="1"/>
      <sheetData sheetId="22613" refreshError="1"/>
      <sheetData sheetId="22614" refreshError="1"/>
      <sheetData sheetId="22615" refreshError="1"/>
      <sheetData sheetId="22616" refreshError="1"/>
      <sheetData sheetId="22617" refreshError="1"/>
      <sheetData sheetId="22618" refreshError="1"/>
      <sheetData sheetId="22619" refreshError="1"/>
      <sheetData sheetId="22620" refreshError="1"/>
      <sheetData sheetId="22621" refreshError="1"/>
      <sheetData sheetId="22622" refreshError="1"/>
      <sheetData sheetId="22623" refreshError="1"/>
      <sheetData sheetId="22624" refreshError="1"/>
      <sheetData sheetId="22625" refreshError="1"/>
      <sheetData sheetId="22626" refreshError="1"/>
      <sheetData sheetId="22627" refreshError="1"/>
      <sheetData sheetId="22628" refreshError="1"/>
      <sheetData sheetId="22629" refreshError="1"/>
      <sheetData sheetId="22630" refreshError="1"/>
      <sheetData sheetId="22631" refreshError="1"/>
      <sheetData sheetId="22632" refreshError="1"/>
      <sheetData sheetId="22633" refreshError="1"/>
      <sheetData sheetId="22634" refreshError="1"/>
      <sheetData sheetId="22635" refreshError="1"/>
      <sheetData sheetId="22636" refreshError="1"/>
      <sheetData sheetId="22637" refreshError="1"/>
      <sheetData sheetId="22638" refreshError="1"/>
      <sheetData sheetId="22639" refreshError="1"/>
      <sheetData sheetId="22640" refreshError="1"/>
      <sheetData sheetId="22641" refreshError="1"/>
      <sheetData sheetId="22642" refreshError="1"/>
      <sheetData sheetId="22643" refreshError="1"/>
      <sheetData sheetId="22644" refreshError="1"/>
      <sheetData sheetId="22645" refreshError="1"/>
      <sheetData sheetId="22646" refreshError="1"/>
      <sheetData sheetId="22647" refreshError="1"/>
      <sheetData sheetId="22648" refreshError="1"/>
      <sheetData sheetId="22649" refreshError="1"/>
      <sheetData sheetId="22650" refreshError="1"/>
      <sheetData sheetId="22651" refreshError="1"/>
      <sheetData sheetId="22652" refreshError="1"/>
      <sheetData sheetId="22653" refreshError="1"/>
      <sheetData sheetId="22654" refreshError="1"/>
      <sheetData sheetId="22655" refreshError="1"/>
      <sheetData sheetId="22656" refreshError="1"/>
      <sheetData sheetId="22657" refreshError="1"/>
      <sheetData sheetId="22658" refreshError="1"/>
      <sheetData sheetId="22659" refreshError="1"/>
      <sheetData sheetId="22660" refreshError="1"/>
      <sheetData sheetId="22661" refreshError="1"/>
      <sheetData sheetId="22662" refreshError="1"/>
      <sheetData sheetId="22663" refreshError="1"/>
      <sheetData sheetId="22664" refreshError="1"/>
      <sheetData sheetId="22665" refreshError="1"/>
      <sheetData sheetId="22666" refreshError="1"/>
      <sheetData sheetId="22667" refreshError="1"/>
      <sheetData sheetId="22668" refreshError="1"/>
      <sheetData sheetId="22669" refreshError="1"/>
      <sheetData sheetId="22670" refreshError="1"/>
      <sheetData sheetId="22671" refreshError="1"/>
      <sheetData sheetId="22672" refreshError="1"/>
      <sheetData sheetId="22673" refreshError="1"/>
      <sheetData sheetId="22674" refreshError="1"/>
      <sheetData sheetId="22675" refreshError="1"/>
      <sheetData sheetId="22676" refreshError="1"/>
      <sheetData sheetId="22677" refreshError="1"/>
      <sheetData sheetId="22678" refreshError="1"/>
      <sheetData sheetId="22679" refreshError="1"/>
      <sheetData sheetId="22680" refreshError="1"/>
      <sheetData sheetId="22681" refreshError="1"/>
      <sheetData sheetId="22682" refreshError="1"/>
      <sheetData sheetId="22683" refreshError="1"/>
      <sheetData sheetId="22684" refreshError="1"/>
      <sheetData sheetId="22685" refreshError="1"/>
      <sheetData sheetId="22686" refreshError="1"/>
      <sheetData sheetId="22687" refreshError="1"/>
      <sheetData sheetId="22688" refreshError="1"/>
      <sheetData sheetId="22689" refreshError="1"/>
      <sheetData sheetId="22690" refreshError="1"/>
      <sheetData sheetId="22691" refreshError="1"/>
      <sheetData sheetId="22692" refreshError="1"/>
      <sheetData sheetId="22693" refreshError="1"/>
      <sheetData sheetId="22694" refreshError="1"/>
      <sheetData sheetId="22695" refreshError="1"/>
      <sheetData sheetId="22696" refreshError="1"/>
      <sheetData sheetId="22697" refreshError="1"/>
      <sheetData sheetId="22698" refreshError="1"/>
      <sheetData sheetId="22699" refreshError="1"/>
      <sheetData sheetId="22700" refreshError="1"/>
      <sheetData sheetId="22701" refreshError="1"/>
      <sheetData sheetId="22702" refreshError="1"/>
      <sheetData sheetId="22703" refreshError="1"/>
      <sheetData sheetId="22704" refreshError="1"/>
      <sheetData sheetId="22705" refreshError="1"/>
      <sheetData sheetId="22706" refreshError="1"/>
      <sheetData sheetId="22707" refreshError="1"/>
      <sheetData sheetId="22708" refreshError="1"/>
      <sheetData sheetId="22709" refreshError="1"/>
      <sheetData sheetId="22710" refreshError="1"/>
      <sheetData sheetId="22711" refreshError="1"/>
      <sheetData sheetId="22712" refreshError="1"/>
      <sheetData sheetId="22713" refreshError="1"/>
      <sheetData sheetId="22714" refreshError="1"/>
      <sheetData sheetId="22715" refreshError="1"/>
      <sheetData sheetId="22716" refreshError="1"/>
      <sheetData sheetId="22717" refreshError="1"/>
      <sheetData sheetId="22718" refreshError="1"/>
      <sheetData sheetId="22719" refreshError="1"/>
      <sheetData sheetId="22720" refreshError="1"/>
      <sheetData sheetId="22721" refreshError="1"/>
      <sheetData sheetId="22722" refreshError="1"/>
      <sheetData sheetId="22723" refreshError="1"/>
      <sheetData sheetId="22724" refreshError="1"/>
      <sheetData sheetId="22725" refreshError="1"/>
      <sheetData sheetId="22726" refreshError="1"/>
      <sheetData sheetId="22727" refreshError="1"/>
      <sheetData sheetId="22728" refreshError="1"/>
      <sheetData sheetId="22729" refreshError="1"/>
      <sheetData sheetId="22730" refreshError="1"/>
      <sheetData sheetId="22731" refreshError="1"/>
      <sheetData sheetId="22732" refreshError="1"/>
      <sheetData sheetId="22733" refreshError="1"/>
      <sheetData sheetId="22734" refreshError="1"/>
      <sheetData sheetId="22735" refreshError="1"/>
      <sheetData sheetId="22736" refreshError="1"/>
      <sheetData sheetId="22737" refreshError="1"/>
      <sheetData sheetId="22738" refreshError="1"/>
      <sheetData sheetId="22739" refreshError="1"/>
      <sheetData sheetId="22740" refreshError="1"/>
      <sheetData sheetId="22741" refreshError="1"/>
      <sheetData sheetId="22742" refreshError="1"/>
      <sheetData sheetId="22743" refreshError="1"/>
      <sheetData sheetId="22744" refreshError="1"/>
      <sheetData sheetId="22745" refreshError="1"/>
      <sheetData sheetId="22746" refreshError="1"/>
      <sheetData sheetId="22747" refreshError="1"/>
      <sheetData sheetId="22748" refreshError="1"/>
      <sheetData sheetId="22749" refreshError="1"/>
      <sheetData sheetId="22750" refreshError="1"/>
      <sheetData sheetId="22751" refreshError="1"/>
      <sheetData sheetId="22752" refreshError="1"/>
      <sheetData sheetId="22753" refreshError="1"/>
      <sheetData sheetId="22754" refreshError="1"/>
      <sheetData sheetId="22755" refreshError="1"/>
      <sheetData sheetId="22756" refreshError="1"/>
      <sheetData sheetId="22757" refreshError="1"/>
      <sheetData sheetId="22758" refreshError="1"/>
      <sheetData sheetId="22759" refreshError="1"/>
      <sheetData sheetId="22760" refreshError="1"/>
      <sheetData sheetId="22761" refreshError="1"/>
      <sheetData sheetId="22762" refreshError="1"/>
      <sheetData sheetId="22763" refreshError="1"/>
      <sheetData sheetId="22764" refreshError="1"/>
      <sheetData sheetId="22765" refreshError="1"/>
      <sheetData sheetId="22766" refreshError="1"/>
      <sheetData sheetId="22767" refreshError="1"/>
      <sheetData sheetId="22768" refreshError="1"/>
      <sheetData sheetId="22769" refreshError="1"/>
      <sheetData sheetId="22770" refreshError="1"/>
      <sheetData sheetId="22771" refreshError="1"/>
      <sheetData sheetId="22772" refreshError="1"/>
      <sheetData sheetId="22773" refreshError="1"/>
      <sheetData sheetId="22774" refreshError="1"/>
      <sheetData sheetId="22775" refreshError="1"/>
      <sheetData sheetId="22776" refreshError="1"/>
      <sheetData sheetId="22777" refreshError="1"/>
      <sheetData sheetId="22778" refreshError="1"/>
      <sheetData sheetId="22779" refreshError="1"/>
      <sheetData sheetId="22780" refreshError="1"/>
      <sheetData sheetId="22781" refreshError="1"/>
      <sheetData sheetId="22782" refreshError="1"/>
      <sheetData sheetId="22783" refreshError="1"/>
      <sheetData sheetId="22784" refreshError="1"/>
      <sheetData sheetId="22785" refreshError="1"/>
      <sheetData sheetId="22786" refreshError="1"/>
      <sheetData sheetId="22787" refreshError="1"/>
      <sheetData sheetId="22788" refreshError="1"/>
      <sheetData sheetId="22789" refreshError="1"/>
      <sheetData sheetId="22790" refreshError="1"/>
      <sheetData sheetId="22791" refreshError="1"/>
      <sheetData sheetId="22792" refreshError="1"/>
      <sheetData sheetId="22793" refreshError="1"/>
      <sheetData sheetId="22794" refreshError="1"/>
      <sheetData sheetId="22795" refreshError="1"/>
      <sheetData sheetId="22796" refreshError="1"/>
      <sheetData sheetId="22797" refreshError="1"/>
      <sheetData sheetId="22798" refreshError="1"/>
      <sheetData sheetId="22799" refreshError="1"/>
      <sheetData sheetId="22800" refreshError="1"/>
      <sheetData sheetId="22801" refreshError="1"/>
      <sheetData sheetId="22802" refreshError="1"/>
      <sheetData sheetId="22803" refreshError="1"/>
      <sheetData sheetId="22804" refreshError="1"/>
      <sheetData sheetId="22805" refreshError="1"/>
      <sheetData sheetId="22806" refreshError="1"/>
      <sheetData sheetId="22807" refreshError="1"/>
      <sheetData sheetId="22808" refreshError="1"/>
      <sheetData sheetId="22809" refreshError="1"/>
      <sheetData sheetId="22810" refreshError="1"/>
      <sheetData sheetId="22811" refreshError="1"/>
      <sheetData sheetId="22812" refreshError="1"/>
      <sheetData sheetId="22813" refreshError="1"/>
      <sheetData sheetId="22814" refreshError="1"/>
      <sheetData sheetId="22815" refreshError="1"/>
      <sheetData sheetId="22816" refreshError="1"/>
      <sheetData sheetId="22817" refreshError="1"/>
      <sheetData sheetId="22818" refreshError="1"/>
      <sheetData sheetId="22819" refreshError="1"/>
      <sheetData sheetId="22820" refreshError="1"/>
      <sheetData sheetId="22821" refreshError="1"/>
      <sheetData sheetId="22822" refreshError="1"/>
      <sheetData sheetId="22823" refreshError="1"/>
      <sheetData sheetId="22824" refreshError="1"/>
      <sheetData sheetId="22825" refreshError="1"/>
      <sheetData sheetId="22826" refreshError="1"/>
      <sheetData sheetId="22827" refreshError="1"/>
      <sheetData sheetId="22828" refreshError="1"/>
      <sheetData sheetId="22829" refreshError="1"/>
      <sheetData sheetId="22830" refreshError="1"/>
      <sheetData sheetId="22831" refreshError="1"/>
      <sheetData sheetId="22832" refreshError="1"/>
      <sheetData sheetId="22833" refreshError="1"/>
      <sheetData sheetId="22834" refreshError="1"/>
      <sheetData sheetId="22835" refreshError="1"/>
      <sheetData sheetId="22836" refreshError="1"/>
      <sheetData sheetId="22837" refreshError="1"/>
      <sheetData sheetId="22838" refreshError="1"/>
      <sheetData sheetId="22839" refreshError="1"/>
      <sheetData sheetId="22840" refreshError="1"/>
      <sheetData sheetId="22841" refreshError="1"/>
      <sheetData sheetId="22842" refreshError="1"/>
      <sheetData sheetId="22843" refreshError="1"/>
      <sheetData sheetId="22844" refreshError="1"/>
      <sheetData sheetId="22845" refreshError="1"/>
      <sheetData sheetId="22846" refreshError="1"/>
      <sheetData sheetId="22847" refreshError="1"/>
      <sheetData sheetId="22848" refreshError="1"/>
      <sheetData sheetId="22849" refreshError="1"/>
      <sheetData sheetId="22850" refreshError="1"/>
      <sheetData sheetId="22851" refreshError="1"/>
      <sheetData sheetId="22852" refreshError="1"/>
      <sheetData sheetId="22853" refreshError="1"/>
      <sheetData sheetId="22854" refreshError="1"/>
      <sheetData sheetId="22855" refreshError="1"/>
      <sheetData sheetId="22856" refreshError="1"/>
      <sheetData sheetId="22857" refreshError="1"/>
      <sheetData sheetId="22858" refreshError="1"/>
      <sheetData sheetId="22859" refreshError="1"/>
      <sheetData sheetId="22860" refreshError="1"/>
      <sheetData sheetId="22861" refreshError="1"/>
      <sheetData sheetId="22862" refreshError="1"/>
      <sheetData sheetId="22863" refreshError="1"/>
      <sheetData sheetId="22864" refreshError="1"/>
      <sheetData sheetId="22865" refreshError="1"/>
      <sheetData sheetId="22866" refreshError="1"/>
      <sheetData sheetId="22867" refreshError="1"/>
      <sheetData sheetId="22868" refreshError="1"/>
      <sheetData sheetId="22869" refreshError="1"/>
      <sheetData sheetId="22870" refreshError="1"/>
      <sheetData sheetId="22871" refreshError="1"/>
      <sheetData sheetId="22872" refreshError="1"/>
      <sheetData sheetId="22873" refreshError="1"/>
      <sheetData sheetId="22874" refreshError="1"/>
      <sheetData sheetId="22875" refreshError="1"/>
      <sheetData sheetId="22876" refreshError="1"/>
      <sheetData sheetId="22877" refreshError="1"/>
      <sheetData sheetId="22878" refreshError="1"/>
      <sheetData sheetId="22879" refreshError="1"/>
      <sheetData sheetId="22880" refreshError="1"/>
      <sheetData sheetId="22881" refreshError="1"/>
      <sheetData sheetId="22882" refreshError="1"/>
      <sheetData sheetId="22883" refreshError="1"/>
      <sheetData sheetId="22884" refreshError="1"/>
      <sheetData sheetId="22885" refreshError="1"/>
      <sheetData sheetId="22886" refreshError="1"/>
      <sheetData sheetId="22887" refreshError="1"/>
      <sheetData sheetId="22888" refreshError="1"/>
      <sheetData sheetId="22889" refreshError="1"/>
      <sheetData sheetId="22890" refreshError="1"/>
      <sheetData sheetId="22891" refreshError="1"/>
      <sheetData sheetId="22892" refreshError="1"/>
      <sheetData sheetId="22893" refreshError="1"/>
      <sheetData sheetId="22894" refreshError="1"/>
      <sheetData sheetId="22895" refreshError="1"/>
      <sheetData sheetId="22896" refreshError="1"/>
      <sheetData sheetId="22897" refreshError="1"/>
      <sheetData sheetId="22898" refreshError="1"/>
      <sheetData sheetId="22899" refreshError="1"/>
      <sheetData sheetId="22900" refreshError="1"/>
      <sheetData sheetId="22901" refreshError="1"/>
      <sheetData sheetId="22902" refreshError="1"/>
      <sheetData sheetId="22903" refreshError="1"/>
      <sheetData sheetId="22904" refreshError="1"/>
      <sheetData sheetId="22905" refreshError="1"/>
      <sheetData sheetId="22906" refreshError="1"/>
      <sheetData sheetId="22907" refreshError="1"/>
      <sheetData sheetId="22908" refreshError="1"/>
      <sheetData sheetId="22909" refreshError="1"/>
      <sheetData sheetId="22910" refreshError="1"/>
      <sheetData sheetId="22911" refreshError="1"/>
      <sheetData sheetId="22912" refreshError="1"/>
      <sheetData sheetId="22913" refreshError="1"/>
      <sheetData sheetId="22914" refreshError="1"/>
      <sheetData sheetId="22915" refreshError="1"/>
      <sheetData sheetId="22916" refreshError="1"/>
      <sheetData sheetId="22917" refreshError="1"/>
      <sheetData sheetId="22918" refreshError="1"/>
      <sheetData sheetId="22919" refreshError="1"/>
      <sheetData sheetId="22920" refreshError="1"/>
      <sheetData sheetId="22921" refreshError="1"/>
      <sheetData sheetId="22922" refreshError="1"/>
      <sheetData sheetId="22923" refreshError="1"/>
      <sheetData sheetId="22924" refreshError="1"/>
      <sheetData sheetId="22925" refreshError="1"/>
      <sheetData sheetId="22926" refreshError="1"/>
      <sheetData sheetId="22927" refreshError="1"/>
      <sheetData sheetId="22928" refreshError="1"/>
      <sheetData sheetId="22929" refreshError="1"/>
      <sheetData sheetId="22930"/>
      <sheetData sheetId="22931"/>
      <sheetData sheetId="22932"/>
      <sheetData sheetId="22933"/>
      <sheetData sheetId="22934"/>
      <sheetData sheetId="22935"/>
      <sheetData sheetId="22936"/>
      <sheetData sheetId="22937"/>
      <sheetData sheetId="22938"/>
      <sheetData sheetId="22939"/>
      <sheetData sheetId="22940"/>
      <sheetData sheetId="22941"/>
      <sheetData sheetId="22942">
        <row r="299">
          <cell r="I299">
            <v>7388000000</v>
          </cell>
        </row>
      </sheetData>
      <sheetData sheetId="22943"/>
      <sheetData sheetId="22944" refreshError="1"/>
      <sheetData sheetId="22945" refreshError="1"/>
      <sheetData sheetId="22946" refreshError="1"/>
      <sheetData sheetId="22947" refreshError="1"/>
      <sheetData sheetId="22948" refreshError="1"/>
      <sheetData sheetId="22949" refreshError="1"/>
      <sheetData sheetId="22950" refreshError="1"/>
      <sheetData sheetId="22951" refreshError="1"/>
      <sheetData sheetId="22952" refreshError="1"/>
      <sheetData sheetId="22953" refreshError="1"/>
      <sheetData sheetId="22954" refreshError="1"/>
      <sheetData sheetId="22955" refreshError="1"/>
      <sheetData sheetId="22956" refreshError="1"/>
      <sheetData sheetId="22957" refreshError="1"/>
      <sheetData sheetId="22958" refreshError="1"/>
      <sheetData sheetId="22959" refreshError="1"/>
      <sheetData sheetId="22960" refreshError="1"/>
      <sheetData sheetId="22961" refreshError="1"/>
      <sheetData sheetId="22962" refreshError="1"/>
      <sheetData sheetId="22963" refreshError="1"/>
      <sheetData sheetId="22964" refreshError="1"/>
      <sheetData sheetId="22965" refreshError="1"/>
      <sheetData sheetId="22966" refreshError="1"/>
      <sheetData sheetId="22967" refreshError="1"/>
      <sheetData sheetId="22968" refreshError="1"/>
      <sheetData sheetId="22969" refreshError="1"/>
      <sheetData sheetId="22970" refreshError="1"/>
      <sheetData sheetId="22971" refreshError="1"/>
      <sheetData sheetId="22972" refreshError="1"/>
      <sheetData sheetId="22973" refreshError="1"/>
      <sheetData sheetId="22974" refreshError="1"/>
      <sheetData sheetId="22975" refreshError="1"/>
      <sheetData sheetId="22976" refreshError="1"/>
      <sheetData sheetId="22977" refreshError="1"/>
      <sheetData sheetId="22978"/>
      <sheetData sheetId="22979"/>
      <sheetData sheetId="22980"/>
      <sheetData sheetId="22981"/>
      <sheetData sheetId="22982"/>
      <sheetData sheetId="22983"/>
      <sheetData sheetId="22984" refreshError="1"/>
      <sheetData sheetId="22985"/>
      <sheetData sheetId="22986"/>
      <sheetData sheetId="22987"/>
      <sheetData sheetId="22988"/>
      <sheetData sheetId="22989"/>
      <sheetData sheetId="22990"/>
      <sheetData sheetId="22991"/>
      <sheetData sheetId="22992"/>
      <sheetData sheetId="22993"/>
      <sheetData sheetId="22994"/>
      <sheetData sheetId="22995"/>
      <sheetData sheetId="22996"/>
      <sheetData sheetId="22997"/>
      <sheetData sheetId="22998"/>
      <sheetData sheetId="22999"/>
      <sheetData sheetId="23000"/>
      <sheetData sheetId="23001"/>
      <sheetData sheetId="23002"/>
      <sheetData sheetId="23003"/>
      <sheetData sheetId="23004"/>
      <sheetData sheetId="23005"/>
      <sheetData sheetId="23006"/>
      <sheetData sheetId="23007"/>
      <sheetData sheetId="23008"/>
      <sheetData sheetId="23009"/>
      <sheetData sheetId="23010"/>
      <sheetData sheetId="23011"/>
      <sheetData sheetId="23012"/>
      <sheetData sheetId="23013"/>
      <sheetData sheetId="23014"/>
      <sheetData sheetId="23015"/>
      <sheetData sheetId="23016"/>
      <sheetData sheetId="23017"/>
      <sheetData sheetId="23018"/>
      <sheetData sheetId="23019"/>
      <sheetData sheetId="23020"/>
      <sheetData sheetId="23021"/>
      <sheetData sheetId="23022"/>
      <sheetData sheetId="23023"/>
      <sheetData sheetId="23024"/>
      <sheetData sheetId="23025"/>
      <sheetData sheetId="23026"/>
      <sheetData sheetId="23027"/>
      <sheetData sheetId="23028"/>
      <sheetData sheetId="23029"/>
      <sheetData sheetId="23030">
        <row r="299">
          <cell r="I299">
            <v>7388000000</v>
          </cell>
        </row>
      </sheetData>
      <sheetData sheetId="23031"/>
      <sheetData sheetId="23032"/>
      <sheetData sheetId="23033"/>
      <sheetData sheetId="23034"/>
      <sheetData sheetId="23035"/>
      <sheetData sheetId="23036"/>
      <sheetData sheetId="23037"/>
      <sheetData sheetId="23038"/>
      <sheetData sheetId="23039"/>
      <sheetData sheetId="23040"/>
      <sheetData sheetId="23041"/>
      <sheetData sheetId="23042"/>
      <sheetData sheetId="23043"/>
      <sheetData sheetId="23044"/>
      <sheetData sheetId="23045">
        <row r="1">
          <cell r="A1" t="str">
            <v>03</v>
          </cell>
        </row>
      </sheetData>
      <sheetData sheetId="23046">
        <row r="1">
          <cell r="A1" t="str">
            <v>03</v>
          </cell>
        </row>
      </sheetData>
      <sheetData sheetId="23047">
        <row r="1">
          <cell r="A1" t="str">
            <v>03</v>
          </cell>
        </row>
      </sheetData>
      <sheetData sheetId="23048">
        <row r="1">
          <cell r="A1" t="str">
            <v>03</v>
          </cell>
        </row>
      </sheetData>
      <sheetData sheetId="23049">
        <row r="1">
          <cell r="A1" t="str">
            <v>03</v>
          </cell>
        </row>
      </sheetData>
      <sheetData sheetId="23050">
        <row r="1">
          <cell r="A1" t="str">
            <v>03</v>
          </cell>
        </row>
      </sheetData>
      <sheetData sheetId="23051">
        <row r="1">
          <cell r="A1" t="str">
            <v>03</v>
          </cell>
        </row>
      </sheetData>
      <sheetData sheetId="23052">
        <row r="1">
          <cell r="A1" t="str">
            <v>03</v>
          </cell>
        </row>
      </sheetData>
      <sheetData sheetId="23053">
        <row r="1">
          <cell r="A1" t="str">
            <v>03</v>
          </cell>
        </row>
      </sheetData>
      <sheetData sheetId="23054">
        <row r="1">
          <cell r="A1" t="str">
            <v>03</v>
          </cell>
        </row>
      </sheetData>
      <sheetData sheetId="23055">
        <row r="1">
          <cell r="A1" t="str">
            <v>CODE</v>
          </cell>
        </row>
      </sheetData>
      <sheetData sheetId="23056">
        <row r="1">
          <cell r="A1" t="str">
            <v>CODE</v>
          </cell>
        </row>
      </sheetData>
      <sheetData sheetId="23057">
        <row r="1">
          <cell r="A1" t="str">
            <v>CODE</v>
          </cell>
        </row>
      </sheetData>
      <sheetData sheetId="23058">
        <row r="1">
          <cell r="A1" t="str">
            <v>CODE</v>
          </cell>
        </row>
      </sheetData>
      <sheetData sheetId="23059">
        <row r="1">
          <cell r="A1" t="str">
            <v>CODE</v>
          </cell>
        </row>
      </sheetData>
      <sheetData sheetId="23060">
        <row r="1">
          <cell r="A1" t="str">
            <v>CODE</v>
          </cell>
        </row>
      </sheetData>
      <sheetData sheetId="23061">
        <row r="1">
          <cell r="A1" t="str">
            <v>03</v>
          </cell>
        </row>
      </sheetData>
      <sheetData sheetId="23062">
        <row r="1">
          <cell r="A1" t="str">
            <v>CODE</v>
          </cell>
        </row>
      </sheetData>
      <sheetData sheetId="23063">
        <row r="1">
          <cell r="A1" t="str">
            <v>Sheet Index:</v>
          </cell>
        </row>
      </sheetData>
      <sheetData sheetId="23064">
        <row r="1">
          <cell r="A1" t="str">
            <v>Sheet Index:</v>
          </cell>
        </row>
      </sheetData>
      <sheetData sheetId="23065">
        <row r="1">
          <cell r="A1" t="str">
            <v>03</v>
          </cell>
        </row>
      </sheetData>
      <sheetData sheetId="23066">
        <row r="1">
          <cell r="A1" t="str">
            <v>03</v>
          </cell>
        </row>
      </sheetData>
      <sheetData sheetId="23067">
        <row r="1">
          <cell r="A1" t="str">
            <v>CODE</v>
          </cell>
        </row>
      </sheetData>
      <sheetData sheetId="23068">
        <row r="1">
          <cell r="A1" t="str">
            <v>03</v>
          </cell>
        </row>
      </sheetData>
      <sheetData sheetId="23069">
        <row r="1">
          <cell r="A1" t="str">
            <v>CODE</v>
          </cell>
        </row>
      </sheetData>
      <sheetData sheetId="23070">
        <row r="1">
          <cell r="A1" t="str">
            <v>CODE</v>
          </cell>
        </row>
      </sheetData>
      <sheetData sheetId="23071">
        <row r="1">
          <cell r="A1" t="str">
            <v>CODE</v>
          </cell>
        </row>
      </sheetData>
      <sheetData sheetId="23072">
        <row r="1">
          <cell r="A1" t="str">
            <v>CODE</v>
          </cell>
        </row>
      </sheetData>
      <sheetData sheetId="23073">
        <row r="1">
          <cell r="A1" t="str">
            <v>CODE</v>
          </cell>
        </row>
      </sheetData>
      <sheetData sheetId="23074">
        <row r="1">
          <cell r="A1" t="str">
            <v>03</v>
          </cell>
        </row>
      </sheetData>
      <sheetData sheetId="23075">
        <row r="1">
          <cell r="A1" t="str">
            <v>CODE</v>
          </cell>
        </row>
      </sheetData>
      <sheetData sheetId="23076">
        <row r="1">
          <cell r="A1" t="str">
            <v>CODE</v>
          </cell>
        </row>
      </sheetData>
      <sheetData sheetId="23077">
        <row r="1">
          <cell r="A1" t="str">
            <v>03</v>
          </cell>
        </row>
      </sheetData>
      <sheetData sheetId="23078">
        <row r="1">
          <cell r="A1" t="str">
            <v>CODE</v>
          </cell>
        </row>
      </sheetData>
      <sheetData sheetId="23079">
        <row r="1">
          <cell r="A1" t="str">
            <v>CODE</v>
          </cell>
        </row>
      </sheetData>
      <sheetData sheetId="23080">
        <row r="1">
          <cell r="A1" t="str">
            <v>CODE</v>
          </cell>
        </row>
      </sheetData>
      <sheetData sheetId="23081">
        <row r="1">
          <cell r="A1" t="str">
            <v>03</v>
          </cell>
        </row>
      </sheetData>
      <sheetData sheetId="23082">
        <row r="1">
          <cell r="A1" t="str">
            <v>PARTICULARS</v>
          </cell>
        </row>
      </sheetData>
      <sheetData sheetId="23083">
        <row r="1">
          <cell r="A1" t="str">
            <v>CODE</v>
          </cell>
        </row>
      </sheetData>
      <sheetData sheetId="23084">
        <row r="1">
          <cell r="A1" t="str">
            <v>03</v>
          </cell>
        </row>
      </sheetData>
      <sheetData sheetId="23085">
        <row r="1">
          <cell r="A1" t="str">
            <v>CODE</v>
          </cell>
        </row>
      </sheetData>
      <sheetData sheetId="23086">
        <row r="1">
          <cell r="A1" t="str">
            <v>Sheet Index:</v>
          </cell>
        </row>
      </sheetData>
      <sheetData sheetId="23087">
        <row r="1">
          <cell r="A1" t="str">
            <v>CODE</v>
          </cell>
        </row>
      </sheetData>
      <sheetData sheetId="23088">
        <row r="1">
          <cell r="A1" t="str">
            <v>CODE</v>
          </cell>
        </row>
      </sheetData>
      <sheetData sheetId="23089"/>
      <sheetData sheetId="23090">
        <row r="1">
          <cell r="A1" t="str">
            <v>CODE</v>
          </cell>
        </row>
      </sheetData>
      <sheetData sheetId="23091"/>
      <sheetData sheetId="23092"/>
      <sheetData sheetId="23093"/>
      <sheetData sheetId="23094"/>
      <sheetData sheetId="23095"/>
      <sheetData sheetId="23096"/>
      <sheetData sheetId="23097"/>
      <sheetData sheetId="23098"/>
      <sheetData sheetId="23099"/>
      <sheetData sheetId="23100"/>
      <sheetData sheetId="23101"/>
      <sheetData sheetId="23102"/>
      <sheetData sheetId="23103"/>
      <sheetData sheetId="23104"/>
      <sheetData sheetId="23105"/>
      <sheetData sheetId="23106"/>
      <sheetData sheetId="23107"/>
      <sheetData sheetId="23108"/>
      <sheetData sheetId="23109">
        <row r="5">
          <cell r="B5" t="str">
            <v>Clearing and grubbing road land including uprooting rank vegetation, grass, bushes, shrubs, saplings and trees girth up to 300 mm, removal of stumps of trees cut earlier and disposal of unserviceable materials and stacking of serviceable material to be us</v>
          </cell>
        </row>
      </sheetData>
      <sheetData sheetId="23110"/>
      <sheetData sheetId="23111"/>
      <sheetData sheetId="23112"/>
      <sheetData sheetId="23113"/>
      <sheetData sheetId="23114">
        <row r="3">
          <cell r="D3">
            <v>31.2</v>
          </cell>
        </row>
      </sheetData>
      <sheetData sheetId="23115">
        <row r="9">
          <cell r="D9" t="str">
            <v>Sub - Department</v>
          </cell>
        </row>
      </sheetData>
      <sheetData sheetId="23116"/>
      <sheetData sheetId="23117"/>
      <sheetData sheetId="23118"/>
      <sheetData sheetId="23119"/>
      <sheetData sheetId="23120">
        <row r="3">
          <cell r="D3">
            <v>31.2</v>
          </cell>
        </row>
      </sheetData>
      <sheetData sheetId="23121"/>
      <sheetData sheetId="23122">
        <row r="1">
          <cell r="A1" t="str">
            <v>03</v>
          </cell>
        </row>
      </sheetData>
      <sheetData sheetId="23123">
        <row r="1">
          <cell r="A1" t="str">
            <v>03</v>
          </cell>
        </row>
      </sheetData>
      <sheetData sheetId="23124">
        <row r="1">
          <cell r="A1" t="str">
            <v>03</v>
          </cell>
        </row>
      </sheetData>
      <sheetData sheetId="23125">
        <row r="7">
          <cell r="C7" t="str">
            <v>TIRUPATI - TIRUTHANI - CHENNAI</v>
          </cell>
        </row>
      </sheetData>
      <sheetData sheetId="23126"/>
      <sheetData sheetId="23127"/>
      <sheetData sheetId="23128"/>
      <sheetData sheetId="23129"/>
      <sheetData sheetId="23130"/>
      <sheetData sheetId="23131"/>
      <sheetData sheetId="23132"/>
      <sheetData sheetId="23133">
        <row r="1">
          <cell r="A1" t="str">
            <v>03</v>
          </cell>
        </row>
      </sheetData>
      <sheetData sheetId="23134">
        <row r="1">
          <cell r="A1" t="str">
            <v>03</v>
          </cell>
        </row>
      </sheetData>
      <sheetData sheetId="23135">
        <row r="1">
          <cell r="A1" t="str">
            <v>03</v>
          </cell>
        </row>
      </sheetData>
      <sheetData sheetId="23136">
        <row r="1">
          <cell r="A1" t="str">
            <v>03</v>
          </cell>
        </row>
      </sheetData>
      <sheetData sheetId="23137">
        <row r="1">
          <cell r="A1" t="str">
            <v>03</v>
          </cell>
        </row>
      </sheetData>
      <sheetData sheetId="23138">
        <row r="1">
          <cell r="A1" t="str">
            <v>03</v>
          </cell>
        </row>
      </sheetData>
      <sheetData sheetId="23139">
        <row r="1">
          <cell r="A1" t="str">
            <v>03</v>
          </cell>
        </row>
      </sheetData>
      <sheetData sheetId="23140">
        <row r="1">
          <cell r="A1" t="str">
            <v>03</v>
          </cell>
        </row>
      </sheetData>
      <sheetData sheetId="23141">
        <row r="1">
          <cell r="A1" t="str">
            <v>03</v>
          </cell>
        </row>
      </sheetData>
      <sheetData sheetId="23142">
        <row r="1">
          <cell r="A1" t="str">
            <v>03</v>
          </cell>
        </row>
      </sheetData>
      <sheetData sheetId="23143">
        <row r="1">
          <cell r="A1" t="str">
            <v>CODE</v>
          </cell>
        </row>
      </sheetData>
      <sheetData sheetId="23144">
        <row r="1">
          <cell r="A1" t="str">
            <v>CODE</v>
          </cell>
        </row>
      </sheetData>
      <sheetData sheetId="23145">
        <row r="1">
          <cell r="A1" t="str">
            <v>CODE</v>
          </cell>
        </row>
      </sheetData>
      <sheetData sheetId="23146">
        <row r="1">
          <cell r="A1" t="str">
            <v>CODE</v>
          </cell>
        </row>
      </sheetData>
      <sheetData sheetId="23147">
        <row r="1">
          <cell r="A1" t="str">
            <v>CODE</v>
          </cell>
        </row>
      </sheetData>
      <sheetData sheetId="23148">
        <row r="1">
          <cell r="A1" t="str">
            <v>CODE</v>
          </cell>
        </row>
      </sheetData>
      <sheetData sheetId="23149">
        <row r="1">
          <cell r="A1" t="str">
            <v>03</v>
          </cell>
        </row>
      </sheetData>
      <sheetData sheetId="23150">
        <row r="1">
          <cell r="A1" t="str">
            <v>CODE</v>
          </cell>
        </row>
      </sheetData>
      <sheetData sheetId="23151">
        <row r="1">
          <cell r="A1" t="str">
            <v>Sheet Index:</v>
          </cell>
        </row>
      </sheetData>
      <sheetData sheetId="23152">
        <row r="1">
          <cell r="A1" t="str">
            <v>Sheet Index:</v>
          </cell>
        </row>
      </sheetData>
      <sheetData sheetId="23153">
        <row r="1">
          <cell r="A1" t="str">
            <v>03</v>
          </cell>
        </row>
      </sheetData>
      <sheetData sheetId="23154">
        <row r="1">
          <cell r="A1" t="str">
            <v>03</v>
          </cell>
        </row>
      </sheetData>
      <sheetData sheetId="23155">
        <row r="1">
          <cell r="A1" t="str">
            <v>CODE</v>
          </cell>
        </row>
      </sheetData>
      <sheetData sheetId="23156">
        <row r="1">
          <cell r="A1" t="str">
            <v>03</v>
          </cell>
        </row>
      </sheetData>
      <sheetData sheetId="23157">
        <row r="1">
          <cell r="A1" t="str">
            <v>CODE</v>
          </cell>
        </row>
      </sheetData>
      <sheetData sheetId="23158">
        <row r="1">
          <cell r="A1" t="str">
            <v>CODE</v>
          </cell>
        </row>
      </sheetData>
      <sheetData sheetId="23159">
        <row r="1">
          <cell r="A1" t="str">
            <v>CODE</v>
          </cell>
        </row>
      </sheetData>
      <sheetData sheetId="23160">
        <row r="1">
          <cell r="A1" t="str">
            <v>CODE</v>
          </cell>
        </row>
      </sheetData>
      <sheetData sheetId="23161">
        <row r="1">
          <cell r="A1" t="str">
            <v>CODE</v>
          </cell>
        </row>
      </sheetData>
      <sheetData sheetId="23162">
        <row r="1">
          <cell r="A1" t="str">
            <v>03</v>
          </cell>
        </row>
      </sheetData>
      <sheetData sheetId="23163">
        <row r="1">
          <cell r="A1" t="str">
            <v>CODE</v>
          </cell>
        </row>
      </sheetData>
      <sheetData sheetId="23164">
        <row r="1">
          <cell r="A1" t="str">
            <v>CODE</v>
          </cell>
        </row>
      </sheetData>
      <sheetData sheetId="23165">
        <row r="1">
          <cell r="A1" t="str">
            <v>03</v>
          </cell>
        </row>
      </sheetData>
      <sheetData sheetId="23166">
        <row r="1">
          <cell r="A1" t="str">
            <v>CODE</v>
          </cell>
        </row>
      </sheetData>
      <sheetData sheetId="23167">
        <row r="1">
          <cell r="A1" t="str">
            <v>CODE</v>
          </cell>
        </row>
      </sheetData>
      <sheetData sheetId="23168">
        <row r="1">
          <cell r="A1" t="str">
            <v>CODE</v>
          </cell>
        </row>
      </sheetData>
      <sheetData sheetId="23169">
        <row r="1">
          <cell r="A1" t="str">
            <v>03</v>
          </cell>
        </row>
      </sheetData>
      <sheetData sheetId="23170">
        <row r="1">
          <cell r="A1" t="str">
            <v>PARTICULARS</v>
          </cell>
        </row>
      </sheetData>
      <sheetData sheetId="23171">
        <row r="1">
          <cell r="A1" t="str">
            <v>CODE</v>
          </cell>
        </row>
      </sheetData>
      <sheetData sheetId="23172">
        <row r="1">
          <cell r="A1" t="str">
            <v>03</v>
          </cell>
        </row>
      </sheetData>
      <sheetData sheetId="23173">
        <row r="1">
          <cell r="A1" t="str">
            <v>CODE</v>
          </cell>
        </row>
      </sheetData>
      <sheetData sheetId="23174">
        <row r="1">
          <cell r="A1" t="str">
            <v>Sheet Index:</v>
          </cell>
        </row>
      </sheetData>
      <sheetData sheetId="23175">
        <row r="1">
          <cell r="A1" t="str">
            <v>CODE</v>
          </cell>
        </row>
      </sheetData>
      <sheetData sheetId="23176">
        <row r="1">
          <cell r="A1" t="str">
            <v>CODE</v>
          </cell>
        </row>
      </sheetData>
      <sheetData sheetId="23177"/>
      <sheetData sheetId="23178">
        <row r="1">
          <cell r="A1" t="str">
            <v>CODE</v>
          </cell>
        </row>
      </sheetData>
      <sheetData sheetId="23179"/>
      <sheetData sheetId="23180"/>
      <sheetData sheetId="23181"/>
      <sheetData sheetId="23182"/>
      <sheetData sheetId="23183"/>
      <sheetData sheetId="23184"/>
      <sheetData sheetId="23185"/>
      <sheetData sheetId="23186"/>
      <sheetData sheetId="23187"/>
      <sheetData sheetId="23188"/>
      <sheetData sheetId="23189"/>
      <sheetData sheetId="23190"/>
      <sheetData sheetId="23191"/>
      <sheetData sheetId="23192"/>
      <sheetData sheetId="23193"/>
      <sheetData sheetId="23194"/>
      <sheetData sheetId="23195"/>
      <sheetData sheetId="23196"/>
      <sheetData sheetId="23197">
        <row r="5">
          <cell r="B5" t="str">
            <v>Clearing and grubbing road land including uprooting rank vegetation, grass, bushes, shrubs, saplings and trees girth up to 300 mm, removal of stumps of trees cut earlier and disposal of unserviceable materials and stacking of serviceable material to be us</v>
          </cell>
        </row>
      </sheetData>
      <sheetData sheetId="23198"/>
      <sheetData sheetId="23199"/>
      <sheetData sheetId="23200"/>
      <sheetData sheetId="23201"/>
      <sheetData sheetId="23202">
        <row r="3">
          <cell r="D3">
            <v>31.2</v>
          </cell>
        </row>
      </sheetData>
      <sheetData sheetId="23203">
        <row r="9">
          <cell r="D9" t="str">
            <v>Sub - Department</v>
          </cell>
        </row>
      </sheetData>
      <sheetData sheetId="23204"/>
      <sheetData sheetId="23205"/>
      <sheetData sheetId="23206"/>
      <sheetData sheetId="23207"/>
      <sheetData sheetId="23208">
        <row r="3">
          <cell r="D3">
            <v>31.2</v>
          </cell>
        </row>
      </sheetData>
      <sheetData sheetId="23209"/>
      <sheetData sheetId="23210">
        <row r="1">
          <cell r="A1" t="str">
            <v>03</v>
          </cell>
        </row>
      </sheetData>
      <sheetData sheetId="23211">
        <row r="1">
          <cell r="A1" t="str">
            <v>03</v>
          </cell>
        </row>
      </sheetData>
      <sheetData sheetId="23212">
        <row r="1">
          <cell r="A1" t="str">
            <v>03</v>
          </cell>
        </row>
      </sheetData>
      <sheetData sheetId="23213">
        <row r="7">
          <cell r="C7" t="str">
            <v>TIRUPATI - TIRUTHANI - CHENNAI</v>
          </cell>
        </row>
      </sheetData>
      <sheetData sheetId="23214"/>
      <sheetData sheetId="23215"/>
      <sheetData sheetId="23216"/>
      <sheetData sheetId="23217"/>
      <sheetData sheetId="23218"/>
      <sheetData sheetId="23219"/>
      <sheetData sheetId="23220"/>
      <sheetData sheetId="23221"/>
      <sheetData sheetId="23222"/>
      <sheetData sheetId="23223"/>
      <sheetData sheetId="23224"/>
      <sheetData sheetId="23225"/>
      <sheetData sheetId="23226"/>
      <sheetData sheetId="23227"/>
      <sheetData sheetId="23228"/>
      <sheetData sheetId="23229"/>
      <sheetData sheetId="23230"/>
      <sheetData sheetId="23231"/>
      <sheetData sheetId="23232"/>
      <sheetData sheetId="23233"/>
      <sheetData sheetId="23234"/>
      <sheetData sheetId="23235"/>
      <sheetData sheetId="23236"/>
      <sheetData sheetId="23237"/>
      <sheetData sheetId="23238">
        <row r="1">
          <cell r="A1" t="str">
            <v>CODE</v>
          </cell>
        </row>
      </sheetData>
      <sheetData sheetId="23239"/>
      <sheetData sheetId="23240"/>
      <sheetData sheetId="23241"/>
      <sheetData sheetId="23242"/>
      <sheetData sheetId="23243"/>
      <sheetData sheetId="23244"/>
      <sheetData sheetId="23245"/>
      <sheetData sheetId="23246"/>
      <sheetData sheetId="23247"/>
      <sheetData sheetId="23248"/>
      <sheetData sheetId="23249"/>
      <sheetData sheetId="23250">
        <row r="181">
          <cell r="J181">
            <v>29.9</v>
          </cell>
        </row>
      </sheetData>
      <sheetData sheetId="23251"/>
      <sheetData sheetId="23252"/>
      <sheetData sheetId="23253"/>
      <sheetData sheetId="23254" refreshError="1"/>
      <sheetData sheetId="23255" refreshError="1"/>
      <sheetData sheetId="23256" refreshError="1"/>
      <sheetData sheetId="23257" refreshError="1"/>
      <sheetData sheetId="23258" refreshError="1"/>
      <sheetData sheetId="23259" refreshError="1"/>
      <sheetData sheetId="23260" refreshError="1"/>
      <sheetData sheetId="23261" refreshError="1"/>
      <sheetData sheetId="23262" refreshError="1"/>
      <sheetData sheetId="23263" refreshError="1"/>
      <sheetData sheetId="23264" refreshError="1"/>
      <sheetData sheetId="23265" refreshError="1"/>
      <sheetData sheetId="23266" refreshError="1"/>
      <sheetData sheetId="23267" refreshError="1"/>
      <sheetData sheetId="23268" refreshError="1"/>
      <sheetData sheetId="23269" refreshError="1"/>
      <sheetData sheetId="23270" refreshError="1"/>
      <sheetData sheetId="23271" refreshError="1"/>
      <sheetData sheetId="23272" refreshError="1"/>
      <sheetData sheetId="23273" refreshError="1"/>
      <sheetData sheetId="23274" refreshError="1"/>
      <sheetData sheetId="23275" refreshError="1"/>
      <sheetData sheetId="23276" refreshError="1"/>
      <sheetData sheetId="23277" refreshError="1"/>
      <sheetData sheetId="23278" refreshError="1"/>
      <sheetData sheetId="23279" refreshError="1"/>
      <sheetData sheetId="23280" refreshError="1"/>
      <sheetData sheetId="23281" refreshError="1"/>
      <sheetData sheetId="23282" refreshError="1"/>
      <sheetData sheetId="23283" refreshError="1"/>
      <sheetData sheetId="23284" refreshError="1"/>
      <sheetData sheetId="23285" refreshError="1"/>
      <sheetData sheetId="23286" refreshError="1"/>
      <sheetData sheetId="23287" refreshError="1"/>
      <sheetData sheetId="23288" refreshError="1"/>
      <sheetData sheetId="23289" refreshError="1"/>
      <sheetData sheetId="23290" refreshError="1"/>
      <sheetData sheetId="23291" refreshError="1"/>
      <sheetData sheetId="23292" refreshError="1"/>
      <sheetData sheetId="23293" refreshError="1"/>
      <sheetData sheetId="23294" refreshError="1"/>
      <sheetData sheetId="23295" refreshError="1"/>
      <sheetData sheetId="23296" refreshError="1"/>
      <sheetData sheetId="23297" refreshError="1"/>
      <sheetData sheetId="23298" refreshError="1"/>
      <sheetData sheetId="23299" refreshError="1"/>
      <sheetData sheetId="23300" refreshError="1"/>
      <sheetData sheetId="23301" refreshError="1"/>
      <sheetData sheetId="23302" refreshError="1"/>
      <sheetData sheetId="23303" refreshError="1"/>
      <sheetData sheetId="23304" refreshError="1"/>
      <sheetData sheetId="23305" refreshError="1"/>
      <sheetData sheetId="23306" refreshError="1"/>
      <sheetData sheetId="23307" refreshError="1"/>
      <sheetData sheetId="23308" refreshError="1"/>
      <sheetData sheetId="23309" refreshError="1"/>
      <sheetData sheetId="23310" refreshError="1"/>
      <sheetData sheetId="23311" refreshError="1"/>
      <sheetData sheetId="23312" refreshError="1"/>
      <sheetData sheetId="23313" refreshError="1"/>
      <sheetData sheetId="23314" refreshError="1"/>
      <sheetData sheetId="23315" refreshError="1"/>
      <sheetData sheetId="23316" refreshError="1"/>
      <sheetData sheetId="23317" refreshError="1"/>
      <sheetData sheetId="23318" refreshError="1"/>
      <sheetData sheetId="23319" refreshError="1"/>
      <sheetData sheetId="23320" refreshError="1"/>
      <sheetData sheetId="23321" refreshError="1"/>
      <sheetData sheetId="23322" refreshError="1"/>
      <sheetData sheetId="23323" refreshError="1"/>
      <sheetData sheetId="23324" refreshError="1"/>
      <sheetData sheetId="23325" refreshError="1"/>
      <sheetData sheetId="23326" refreshError="1"/>
      <sheetData sheetId="23327" refreshError="1"/>
      <sheetData sheetId="23328" refreshError="1"/>
      <sheetData sheetId="23329" refreshError="1"/>
      <sheetData sheetId="23330" refreshError="1"/>
      <sheetData sheetId="23331" refreshError="1"/>
      <sheetData sheetId="23332" refreshError="1"/>
      <sheetData sheetId="23333" refreshError="1"/>
      <sheetData sheetId="23334" refreshError="1"/>
      <sheetData sheetId="23335" refreshError="1"/>
      <sheetData sheetId="23336" refreshError="1"/>
      <sheetData sheetId="23337" refreshError="1"/>
      <sheetData sheetId="23338" refreshError="1"/>
      <sheetData sheetId="23339" refreshError="1"/>
      <sheetData sheetId="23340" refreshError="1"/>
      <sheetData sheetId="23341" refreshError="1"/>
      <sheetData sheetId="23342" refreshError="1"/>
      <sheetData sheetId="23343" refreshError="1"/>
      <sheetData sheetId="23344" refreshError="1"/>
      <sheetData sheetId="23345" refreshError="1"/>
      <sheetData sheetId="23346" refreshError="1"/>
      <sheetData sheetId="23347" refreshError="1"/>
      <sheetData sheetId="23348" refreshError="1"/>
      <sheetData sheetId="23349" refreshError="1"/>
      <sheetData sheetId="23350" refreshError="1"/>
      <sheetData sheetId="23351" refreshError="1"/>
      <sheetData sheetId="23352" refreshError="1"/>
      <sheetData sheetId="23353" refreshError="1"/>
      <sheetData sheetId="23354" refreshError="1"/>
      <sheetData sheetId="23355" refreshError="1"/>
      <sheetData sheetId="23356" refreshError="1"/>
      <sheetData sheetId="23357" refreshError="1"/>
      <sheetData sheetId="23358" refreshError="1"/>
      <sheetData sheetId="23359" refreshError="1"/>
      <sheetData sheetId="23360" refreshError="1"/>
      <sheetData sheetId="23361" refreshError="1"/>
      <sheetData sheetId="23362" refreshError="1"/>
      <sheetData sheetId="23363" refreshError="1"/>
      <sheetData sheetId="23364" refreshError="1"/>
      <sheetData sheetId="23365" refreshError="1"/>
      <sheetData sheetId="23366" refreshError="1"/>
      <sheetData sheetId="23367" refreshError="1"/>
      <sheetData sheetId="23368" refreshError="1"/>
      <sheetData sheetId="23369" refreshError="1"/>
      <sheetData sheetId="23370" refreshError="1"/>
      <sheetData sheetId="23371" refreshError="1"/>
      <sheetData sheetId="23372" refreshError="1"/>
      <sheetData sheetId="23373" refreshError="1"/>
      <sheetData sheetId="23374" refreshError="1"/>
      <sheetData sheetId="23375" refreshError="1"/>
      <sheetData sheetId="23376" refreshError="1"/>
      <sheetData sheetId="23377" refreshError="1"/>
      <sheetData sheetId="23378" refreshError="1"/>
      <sheetData sheetId="23379" refreshError="1"/>
      <sheetData sheetId="23380" refreshError="1"/>
      <sheetData sheetId="23381" refreshError="1"/>
      <sheetData sheetId="23382" refreshError="1"/>
      <sheetData sheetId="23383" refreshError="1"/>
      <sheetData sheetId="23384" refreshError="1"/>
      <sheetData sheetId="23385" refreshError="1"/>
      <sheetData sheetId="23386" refreshError="1"/>
      <sheetData sheetId="23387" refreshError="1"/>
      <sheetData sheetId="23388" refreshError="1"/>
      <sheetData sheetId="23389" refreshError="1"/>
      <sheetData sheetId="23390" refreshError="1"/>
      <sheetData sheetId="23391" refreshError="1"/>
      <sheetData sheetId="23392" refreshError="1"/>
      <sheetData sheetId="23393" refreshError="1"/>
      <sheetData sheetId="23394" refreshError="1"/>
      <sheetData sheetId="23395" refreshError="1"/>
      <sheetData sheetId="23396" refreshError="1"/>
      <sheetData sheetId="23397" refreshError="1"/>
      <sheetData sheetId="23398" refreshError="1"/>
      <sheetData sheetId="23399" refreshError="1"/>
      <sheetData sheetId="23400" refreshError="1"/>
      <sheetData sheetId="23401" refreshError="1"/>
      <sheetData sheetId="23402" refreshError="1"/>
      <sheetData sheetId="23403" refreshError="1"/>
      <sheetData sheetId="23404" refreshError="1"/>
      <sheetData sheetId="23405" refreshError="1"/>
      <sheetData sheetId="23406" refreshError="1"/>
      <sheetData sheetId="23407" refreshError="1"/>
      <sheetData sheetId="23408" refreshError="1"/>
      <sheetData sheetId="23409" refreshError="1"/>
      <sheetData sheetId="23410" refreshError="1"/>
      <sheetData sheetId="23411" refreshError="1"/>
      <sheetData sheetId="23412" refreshError="1"/>
      <sheetData sheetId="23413" refreshError="1"/>
      <sheetData sheetId="23414" refreshError="1"/>
      <sheetData sheetId="23415" refreshError="1"/>
      <sheetData sheetId="23416" refreshError="1"/>
      <sheetData sheetId="23417" refreshError="1"/>
      <sheetData sheetId="23418" refreshError="1"/>
      <sheetData sheetId="23419" refreshError="1"/>
      <sheetData sheetId="23420" refreshError="1"/>
      <sheetData sheetId="23421" refreshError="1"/>
      <sheetData sheetId="23422" refreshError="1"/>
      <sheetData sheetId="23423" refreshError="1"/>
      <sheetData sheetId="23424" refreshError="1"/>
      <sheetData sheetId="23425" refreshError="1"/>
      <sheetData sheetId="23426" refreshError="1"/>
      <sheetData sheetId="23427" refreshError="1"/>
      <sheetData sheetId="23428" refreshError="1"/>
      <sheetData sheetId="23429" refreshError="1"/>
      <sheetData sheetId="23430" refreshError="1"/>
      <sheetData sheetId="23431" refreshError="1"/>
      <sheetData sheetId="23432" refreshError="1"/>
      <sheetData sheetId="23433" refreshError="1"/>
      <sheetData sheetId="23434" refreshError="1"/>
      <sheetData sheetId="23435" refreshError="1"/>
      <sheetData sheetId="23436" refreshError="1"/>
      <sheetData sheetId="23437" refreshError="1"/>
      <sheetData sheetId="23438" refreshError="1"/>
      <sheetData sheetId="23439" refreshError="1"/>
      <sheetData sheetId="23440" refreshError="1"/>
      <sheetData sheetId="23441" refreshError="1"/>
      <sheetData sheetId="23442" refreshError="1"/>
      <sheetData sheetId="23443" refreshError="1"/>
      <sheetData sheetId="23444" refreshError="1"/>
      <sheetData sheetId="23445" refreshError="1"/>
      <sheetData sheetId="23446" refreshError="1"/>
      <sheetData sheetId="23447" refreshError="1"/>
      <sheetData sheetId="23448" refreshError="1"/>
      <sheetData sheetId="23449" refreshError="1"/>
      <sheetData sheetId="23450" refreshError="1"/>
      <sheetData sheetId="23451" refreshError="1"/>
      <sheetData sheetId="23452" refreshError="1"/>
      <sheetData sheetId="23453" refreshError="1"/>
      <sheetData sheetId="23454" refreshError="1"/>
      <sheetData sheetId="23455" refreshError="1"/>
      <sheetData sheetId="23456" refreshError="1"/>
      <sheetData sheetId="23457" refreshError="1"/>
      <sheetData sheetId="23458" refreshError="1"/>
      <sheetData sheetId="23459" refreshError="1"/>
      <sheetData sheetId="23460" refreshError="1"/>
      <sheetData sheetId="23461" refreshError="1"/>
      <sheetData sheetId="23462" refreshError="1"/>
      <sheetData sheetId="23463" refreshError="1"/>
      <sheetData sheetId="23464" refreshError="1"/>
      <sheetData sheetId="23465" refreshError="1"/>
      <sheetData sheetId="23466" refreshError="1"/>
      <sheetData sheetId="23467" refreshError="1"/>
      <sheetData sheetId="23468" refreshError="1"/>
      <sheetData sheetId="23469" refreshError="1"/>
      <sheetData sheetId="23470" refreshError="1"/>
      <sheetData sheetId="23471" refreshError="1"/>
      <sheetData sheetId="23472" refreshError="1"/>
      <sheetData sheetId="23473" refreshError="1"/>
      <sheetData sheetId="23474" refreshError="1"/>
      <sheetData sheetId="23475" refreshError="1"/>
      <sheetData sheetId="23476" refreshError="1"/>
      <sheetData sheetId="23477" refreshError="1"/>
      <sheetData sheetId="23478" refreshError="1"/>
      <sheetData sheetId="23479" refreshError="1"/>
      <sheetData sheetId="23480" refreshError="1"/>
      <sheetData sheetId="23481" refreshError="1"/>
      <sheetData sheetId="23482" refreshError="1"/>
      <sheetData sheetId="23483" refreshError="1"/>
      <sheetData sheetId="23484" refreshError="1"/>
      <sheetData sheetId="23485" refreshError="1"/>
      <sheetData sheetId="23486" refreshError="1"/>
      <sheetData sheetId="23487" refreshError="1"/>
      <sheetData sheetId="23488" refreshError="1"/>
      <sheetData sheetId="23489" refreshError="1"/>
      <sheetData sheetId="23490" refreshError="1"/>
      <sheetData sheetId="23491" refreshError="1"/>
      <sheetData sheetId="23492" refreshError="1"/>
      <sheetData sheetId="23493" refreshError="1"/>
      <sheetData sheetId="23494" refreshError="1"/>
      <sheetData sheetId="23495" refreshError="1"/>
      <sheetData sheetId="23496" refreshError="1"/>
      <sheetData sheetId="23497" refreshError="1"/>
      <sheetData sheetId="23498" refreshError="1"/>
      <sheetData sheetId="23499" refreshError="1"/>
      <sheetData sheetId="23500" refreshError="1"/>
      <sheetData sheetId="23501" refreshError="1"/>
      <sheetData sheetId="23502" refreshError="1"/>
      <sheetData sheetId="23503" refreshError="1"/>
      <sheetData sheetId="23504" refreshError="1"/>
      <sheetData sheetId="23505" refreshError="1"/>
      <sheetData sheetId="23506" refreshError="1"/>
      <sheetData sheetId="23507" refreshError="1"/>
      <sheetData sheetId="23508" refreshError="1"/>
      <sheetData sheetId="23509" refreshError="1"/>
      <sheetData sheetId="23510" refreshError="1"/>
      <sheetData sheetId="23511" refreshError="1"/>
      <sheetData sheetId="23512" refreshError="1"/>
      <sheetData sheetId="23513" refreshError="1"/>
      <sheetData sheetId="23514" refreshError="1"/>
      <sheetData sheetId="23515" refreshError="1"/>
      <sheetData sheetId="23516" refreshError="1"/>
      <sheetData sheetId="23517" refreshError="1"/>
      <sheetData sheetId="23518" refreshError="1"/>
      <sheetData sheetId="23519" refreshError="1"/>
      <sheetData sheetId="23520" refreshError="1"/>
      <sheetData sheetId="23521" refreshError="1"/>
      <sheetData sheetId="23522" refreshError="1"/>
      <sheetData sheetId="23523" refreshError="1"/>
      <sheetData sheetId="23524" refreshError="1"/>
      <sheetData sheetId="23525" refreshError="1"/>
      <sheetData sheetId="23526" refreshError="1"/>
      <sheetData sheetId="23527" refreshError="1"/>
      <sheetData sheetId="23528" refreshError="1"/>
      <sheetData sheetId="23529" refreshError="1"/>
      <sheetData sheetId="23530" refreshError="1"/>
      <sheetData sheetId="23531" refreshError="1"/>
      <sheetData sheetId="23532" refreshError="1"/>
      <sheetData sheetId="23533" refreshError="1"/>
      <sheetData sheetId="23534" refreshError="1"/>
      <sheetData sheetId="23535" refreshError="1"/>
      <sheetData sheetId="23536" refreshError="1"/>
      <sheetData sheetId="23537" refreshError="1"/>
      <sheetData sheetId="23538" refreshError="1"/>
      <sheetData sheetId="23539" refreshError="1"/>
      <sheetData sheetId="23540" refreshError="1"/>
      <sheetData sheetId="23541" refreshError="1"/>
      <sheetData sheetId="23542" refreshError="1"/>
      <sheetData sheetId="23543" refreshError="1"/>
      <sheetData sheetId="23544" refreshError="1"/>
      <sheetData sheetId="23545" refreshError="1"/>
      <sheetData sheetId="23546" refreshError="1"/>
      <sheetData sheetId="23547" refreshError="1"/>
      <sheetData sheetId="23548" refreshError="1"/>
      <sheetData sheetId="23549" refreshError="1"/>
      <sheetData sheetId="23550" refreshError="1"/>
      <sheetData sheetId="23551" refreshError="1"/>
      <sheetData sheetId="23552" refreshError="1"/>
      <sheetData sheetId="23553" refreshError="1"/>
      <sheetData sheetId="23554" refreshError="1"/>
      <sheetData sheetId="23555" refreshError="1"/>
      <sheetData sheetId="23556" refreshError="1"/>
      <sheetData sheetId="23557" refreshError="1"/>
      <sheetData sheetId="23558" refreshError="1"/>
      <sheetData sheetId="23559" refreshError="1"/>
      <sheetData sheetId="23560" refreshError="1"/>
      <sheetData sheetId="23561" refreshError="1"/>
      <sheetData sheetId="23562" refreshError="1"/>
      <sheetData sheetId="23563" refreshError="1"/>
      <sheetData sheetId="23564" refreshError="1"/>
      <sheetData sheetId="23565" refreshError="1"/>
      <sheetData sheetId="23566" refreshError="1"/>
      <sheetData sheetId="23567" refreshError="1"/>
      <sheetData sheetId="23568" refreshError="1"/>
      <sheetData sheetId="23569" refreshError="1"/>
      <sheetData sheetId="23570" refreshError="1"/>
      <sheetData sheetId="23571" refreshError="1"/>
      <sheetData sheetId="23572" refreshError="1"/>
      <sheetData sheetId="23573" refreshError="1"/>
      <sheetData sheetId="23574" refreshError="1"/>
      <sheetData sheetId="23575" refreshError="1"/>
      <sheetData sheetId="23576" refreshError="1"/>
      <sheetData sheetId="23577" refreshError="1"/>
      <sheetData sheetId="23578" refreshError="1"/>
      <sheetData sheetId="23579" refreshError="1"/>
      <sheetData sheetId="23580" refreshError="1"/>
      <sheetData sheetId="23581" refreshError="1"/>
      <sheetData sheetId="23582" refreshError="1"/>
      <sheetData sheetId="23583" refreshError="1"/>
      <sheetData sheetId="23584" refreshError="1"/>
      <sheetData sheetId="23585" refreshError="1"/>
      <sheetData sheetId="23586" refreshError="1"/>
      <sheetData sheetId="23587" refreshError="1"/>
      <sheetData sheetId="23588" refreshError="1"/>
      <sheetData sheetId="23589" refreshError="1"/>
      <sheetData sheetId="23590" refreshError="1"/>
      <sheetData sheetId="23591" refreshError="1"/>
      <sheetData sheetId="23592" refreshError="1"/>
      <sheetData sheetId="23593" refreshError="1"/>
      <sheetData sheetId="23594" refreshError="1"/>
      <sheetData sheetId="23595" refreshError="1"/>
      <sheetData sheetId="23596" refreshError="1"/>
      <sheetData sheetId="23597" refreshError="1"/>
      <sheetData sheetId="23598" refreshError="1"/>
      <sheetData sheetId="23599" refreshError="1"/>
      <sheetData sheetId="23600" refreshError="1"/>
      <sheetData sheetId="23601" refreshError="1"/>
      <sheetData sheetId="23602" refreshError="1"/>
      <sheetData sheetId="23603" refreshError="1"/>
      <sheetData sheetId="23604" refreshError="1"/>
      <sheetData sheetId="23605" refreshError="1"/>
      <sheetData sheetId="23606" refreshError="1"/>
      <sheetData sheetId="23607" refreshError="1"/>
      <sheetData sheetId="23608" refreshError="1"/>
      <sheetData sheetId="23609" refreshError="1"/>
      <sheetData sheetId="23610" refreshError="1"/>
      <sheetData sheetId="23611" refreshError="1"/>
      <sheetData sheetId="23612" refreshError="1"/>
      <sheetData sheetId="23613" refreshError="1"/>
      <sheetData sheetId="23614" refreshError="1"/>
      <sheetData sheetId="23615" refreshError="1"/>
      <sheetData sheetId="23616" refreshError="1"/>
      <sheetData sheetId="23617" refreshError="1"/>
      <sheetData sheetId="23618" refreshError="1"/>
      <sheetData sheetId="23619" refreshError="1"/>
      <sheetData sheetId="23620" refreshError="1"/>
      <sheetData sheetId="23621" refreshError="1"/>
      <sheetData sheetId="23622" refreshError="1"/>
      <sheetData sheetId="23623" refreshError="1"/>
      <sheetData sheetId="23624" refreshError="1"/>
      <sheetData sheetId="23625" refreshError="1"/>
      <sheetData sheetId="23626" refreshError="1"/>
      <sheetData sheetId="23627" refreshError="1"/>
      <sheetData sheetId="23628" refreshError="1"/>
      <sheetData sheetId="23629" refreshError="1"/>
      <sheetData sheetId="23630" refreshError="1"/>
      <sheetData sheetId="23631" refreshError="1"/>
      <sheetData sheetId="23632" refreshError="1"/>
      <sheetData sheetId="23633" refreshError="1"/>
      <sheetData sheetId="23634" refreshError="1"/>
      <sheetData sheetId="23635" refreshError="1"/>
      <sheetData sheetId="23636" refreshError="1"/>
      <sheetData sheetId="23637" refreshError="1"/>
      <sheetData sheetId="23638" refreshError="1"/>
      <sheetData sheetId="23639" refreshError="1"/>
      <sheetData sheetId="23640" refreshError="1"/>
      <sheetData sheetId="23641" refreshError="1"/>
      <sheetData sheetId="23642" refreshError="1"/>
      <sheetData sheetId="23643" refreshError="1"/>
      <sheetData sheetId="23644" refreshError="1"/>
      <sheetData sheetId="23645" refreshError="1"/>
      <sheetData sheetId="23646" refreshError="1"/>
      <sheetData sheetId="23647" refreshError="1"/>
      <sheetData sheetId="23648" refreshError="1"/>
      <sheetData sheetId="23649" refreshError="1"/>
      <sheetData sheetId="23650" refreshError="1"/>
      <sheetData sheetId="23651" refreshError="1"/>
      <sheetData sheetId="23652" refreshError="1"/>
      <sheetData sheetId="23653" refreshError="1"/>
      <sheetData sheetId="23654" refreshError="1"/>
      <sheetData sheetId="23655" refreshError="1"/>
      <sheetData sheetId="23656" refreshError="1"/>
      <sheetData sheetId="23657" refreshError="1"/>
      <sheetData sheetId="23658" refreshError="1"/>
      <sheetData sheetId="23659" refreshError="1"/>
      <sheetData sheetId="23660" refreshError="1"/>
      <sheetData sheetId="23661" refreshError="1"/>
      <sheetData sheetId="23662" refreshError="1"/>
      <sheetData sheetId="23663" refreshError="1"/>
      <sheetData sheetId="23664" refreshError="1"/>
      <sheetData sheetId="23665" refreshError="1"/>
      <sheetData sheetId="23666" refreshError="1"/>
      <sheetData sheetId="23667" refreshError="1"/>
      <sheetData sheetId="23668" refreshError="1"/>
      <sheetData sheetId="23669" refreshError="1"/>
      <sheetData sheetId="23670" refreshError="1"/>
      <sheetData sheetId="23671" refreshError="1"/>
      <sheetData sheetId="23672" refreshError="1"/>
      <sheetData sheetId="23673" refreshError="1"/>
      <sheetData sheetId="23674" refreshError="1"/>
      <sheetData sheetId="23675" refreshError="1"/>
      <sheetData sheetId="23676" refreshError="1"/>
      <sheetData sheetId="23677" refreshError="1"/>
      <sheetData sheetId="23678" refreshError="1"/>
      <sheetData sheetId="23679" refreshError="1"/>
      <sheetData sheetId="23680" refreshError="1"/>
      <sheetData sheetId="23681" refreshError="1"/>
      <sheetData sheetId="23682" refreshError="1"/>
      <sheetData sheetId="23683" refreshError="1"/>
      <sheetData sheetId="23684" refreshError="1"/>
      <sheetData sheetId="23685" refreshError="1"/>
      <sheetData sheetId="23686" refreshError="1"/>
      <sheetData sheetId="23687" refreshError="1"/>
      <sheetData sheetId="23688" refreshError="1"/>
      <sheetData sheetId="23689" refreshError="1"/>
      <sheetData sheetId="23690" refreshError="1"/>
      <sheetData sheetId="23691" refreshError="1"/>
      <sheetData sheetId="23692" refreshError="1"/>
      <sheetData sheetId="23693" refreshError="1"/>
      <sheetData sheetId="23694" refreshError="1"/>
      <sheetData sheetId="23695" refreshError="1"/>
      <sheetData sheetId="23696" refreshError="1"/>
      <sheetData sheetId="23697" refreshError="1"/>
      <sheetData sheetId="23698" refreshError="1"/>
      <sheetData sheetId="23699" refreshError="1"/>
      <sheetData sheetId="23700" refreshError="1"/>
      <sheetData sheetId="23701" refreshError="1"/>
      <sheetData sheetId="23702" refreshError="1"/>
      <sheetData sheetId="23703" refreshError="1"/>
      <sheetData sheetId="23704" refreshError="1"/>
      <sheetData sheetId="23705" refreshError="1"/>
      <sheetData sheetId="23706" refreshError="1"/>
      <sheetData sheetId="23707" refreshError="1"/>
      <sheetData sheetId="23708" refreshError="1"/>
      <sheetData sheetId="23709" refreshError="1"/>
      <sheetData sheetId="23710" refreshError="1"/>
      <sheetData sheetId="23711" refreshError="1"/>
      <sheetData sheetId="23712" refreshError="1"/>
      <sheetData sheetId="23713" refreshError="1"/>
      <sheetData sheetId="23714" refreshError="1"/>
      <sheetData sheetId="23715" refreshError="1"/>
      <sheetData sheetId="23716" refreshError="1"/>
      <sheetData sheetId="23717" refreshError="1"/>
      <sheetData sheetId="23718" refreshError="1"/>
      <sheetData sheetId="23719" refreshError="1"/>
      <sheetData sheetId="23720" refreshError="1"/>
      <sheetData sheetId="23721" refreshError="1"/>
      <sheetData sheetId="23722" refreshError="1"/>
      <sheetData sheetId="23723" refreshError="1"/>
      <sheetData sheetId="23724" refreshError="1"/>
      <sheetData sheetId="23725" refreshError="1"/>
      <sheetData sheetId="23726" refreshError="1"/>
      <sheetData sheetId="23727" refreshError="1"/>
      <sheetData sheetId="23728" refreshError="1"/>
      <sheetData sheetId="23729" refreshError="1"/>
      <sheetData sheetId="23730" refreshError="1"/>
      <sheetData sheetId="23731" refreshError="1"/>
      <sheetData sheetId="23732" refreshError="1"/>
      <sheetData sheetId="23733" refreshError="1"/>
      <sheetData sheetId="23734" refreshError="1"/>
      <sheetData sheetId="23735" refreshError="1"/>
      <sheetData sheetId="23736" refreshError="1"/>
      <sheetData sheetId="23737" refreshError="1"/>
      <sheetData sheetId="23738" refreshError="1"/>
      <sheetData sheetId="23739" refreshError="1"/>
      <sheetData sheetId="23740" refreshError="1"/>
      <sheetData sheetId="23741" refreshError="1"/>
      <sheetData sheetId="23742" refreshError="1"/>
      <sheetData sheetId="23743" refreshError="1"/>
      <sheetData sheetId="23744" refreshError="1"/>
      <sheetData sheetId="23745" refreshError="1"/>
      <sheetData sheetId="23746" refreshError="1"/>
      <sheetData sheetId="23747" refreshError="1"/>
      <sheetData sheetId="23748" refreshError="1"/>
      <sheetData sheetId="23749" refreshError="1"/>
      <sheetData sheetId="23750" refreshError="1"/>
      <sheetData sheetId="23751" refreshError="1"/>
      <sheetData sheetId="23752" refreshError="1"/>
      <sheetData sheetId="23753" refreshError="1"/>
      <sheetData sheetId="23754" refreshError="1"/>
      <sheetData sheetId="23755" refreshError="1"/>
      <sheetData sheetId="23756" refreshError="1"/>
      <sheetData sheetId="23757" refreshError="1"/>
      <sheetData sheetId="23758" refreshError="1"/>
      <sheetData sheetId="23759" refreshError="1"/>
      <sheetData sheetId="23760" refreshError="1"/>
      <sheetData sheetId="23761" refreshError="1"/>
      <sheetData sheetId="23762" refreshError="1"/>
      <sheetData sheetId="23763" refreshError="1"/>
      <sheetData sheetId="23764" refreshError="1"/>
      <sheetData sheetId="23765" refreshError="1"/>
      <sheetData sheetId="23766" refreshError="1"/>
      <sheetData sheetId="23767" refreshError="1"/>
      <sheetData sheetId="23768" refreshError="1"/>
      <sheetData sheetId="23769" refreshError="1"/>
      <sheetData sheetId="23770" refreshError="1"/>
      <sheetData sheetId="23771" refreshError="1"/>
      <sheetData sheetId="23772" refreshError="1"/>
      <sheetData sheetId="23773" refreshError="1"/>
      <sheetData sheetId="23774" refreshError="1"/>
      <sheetData sheetId="23775" refreshError="1"/>
      <sheetData sheetId="23776" refreshError="1"/>
      <sheetData sheetId="23777" refreshError="1"/>
      <sheetData sheetId="23778" refreshError="1"/>
      <sheetData sheetId="23779" refreshError="1"/>
      <sheetData sheetId="23780" refreshError="1"/>
      <sheetData sheetId="23781" refreshError="1"/>
      <sheetData sheetId="23782" refreshError="1"/>
      <sheetData sheetId="23783" refreshError="1"/>
      <sheetData sheetId="23784" refreshError="1"/>
      <sheetData sheetId="23785" refreshError="1"/>
      <sheetData sheetId="23786" refreshError="1"/>
      <sheetData sheetId="23787" refreshError="1"/>
      <sheetData sheetId="23788" refreshError="1"/>
      <sheetData sheetId="23789" refreshError="1"/>
      <sheetData sheetId="23790" refreshError="1"/>
      <sheetData sheetId="23791" refreshError="1"/>
      <sheetData sheetId="23792" refreshError="1"/>
      <sheetData sheetId="23793" refreshError="1"/>
      <sheetData sheetId="23794" refreshError="1"/>
      <sheetData sheetId="23795" refreshError="1"/>
      <sheetData sheetId="23796" refreshError="1"/>
      <sheetData sheetId="23797" refreshError="1"/>
      <sheetData sheetId="23798" refreshError="1"/>
      <sheetData sheetId="23799" refreshError="1"/>
      <sheetData sheetId="23800" refreshError="1"/>
      <sheetData sheetId="23801" refreshError="1"/>
      <sheetData sheetId="23802" refreshError="1"/>
      <sheetData sheetId="23803" refreshError="1"/>
      <sheetData sheetId="23804" refreshError="1"/>
      <sheetData sheetId="23805" refreshError="1"/>
      <sheetData sheetId="23806" refreshError="1"/>
      <sheetData sheetId="23807" refreshError="1"/>
      <sheetData sheetId="23808" refreshError="1"/>
      <sheetData sheetId="23809" refreshError="1"/>
      <sheetData sheetId="23810" refreshError="1"/>
      <sheetData sheetId="23811" refreshError="1"/>
      <sheetData sheetId="23812" refreshError="1"/>
      <sheetData sheetId="23813" refreshError="1"/>
      <sheetData sheetId="23814" refreshError="1"/>
      <sheetData sheetId="23815" refreshError="1"/>
      <sheetData sheetId="23816" refreshError="1"/>
      <sheetData sheetId="23817" refreshError="1"/>
      <sheetData sheetId="23818" refreshError="1"/>
      <sheetData sheetId="23819" refreshError="1"/>
      <sheetData sheetId="23820" refreshError="1"/>
      <sheetData sheetId="23821" refreshError="1"/>
      <sheetData sheetId="23822" refreshError="1"/>
      <sheetData sheetId="23823" refreshError="1"/>
      <sheetData sheetId="23824" refreshError="1"/>
      <sheetData sheetId="23825" refreshError="1"/>
      <sheetData sheetId="23826" refreshError="1"/>
      <sheetData sheetId="23827" refreshError="1"/>
      <sheetData sheetId="23828" refreshError="1"/>
      <sheetData sheetId="23829" refreshError="1"/>
      <sheetData sheetId="23830" refreshError="1"/>
      <sheetData sheetId="23831" refreshError="1"/>
      <sheetData sheetId="23832" refreshError="1"/>
      <sheetData sheetId="23833" refreshError="1"/>
      <sheetData sheetId="23834" refreshError="1"/>
      <sheetData sheetId="23835" refreshError="1"/>
      <sheetData sheetId="23836" refreshError="1"/>
      <sheetData sheetId="23837" refreshError="1"/>
      <sheetData sheetId="23838" refreshError="1"/>
      <sheetData sheetId="23839" refreshError="1"/>
      <sheetData sheetId="23840" refreshError="1"/>
      <sheetData sheetId="23841" refreshError="1"/>
      <sheetData sheetId="23842" refreshError="1"/>
      <sheetData sheetId="23843" refreshError="1"/>
      <sheetData sheetId="23844" refreshError="1"/>
      <sheetData sheetId="23845" refreshError="1"/>
      <sheetData sheetId="23846" refreshError="1"/>
      <sheetData sheetId="23847" refreshError="1"/>
      <sheetData sheetId="23848" refreshError="1"/>
      <sheetData sheetId="23849" refreshError="1"/>
      <sheetData sheetId="23850" refreshError="1"/>
      <sheetData sheetId="23851" refreshError="1"/>
      <sheetData sheetId="23852" refreshError="1"/>
      <sheetData sheetId="23853" refreshError="1"/>
      <sheetData sheetId="23854" refreshError="1"/>
      <sheetData sheetId="23855" refreshError="1"/>
      <sheetData sheetId="23856" refreshError="1"/>
      <sheetData sheetId="23857" refreshError="1"/>
      <sheetData sheetId="23858" refreshError="1"/>
      <sheetData sheetId="23859" refreshError="1"/>
      <sheetData sheetId="23860" refreshError="1"/>
      <sheetData sheetId="23861" refreshError="1"/>
      <sheetData sheetId="23862" refreshError="1"/>
      <sheetData sheetId="23863" refreshError="1"/>
      <sheetData sheetId="23864" refreshError="1"/>
      <sheetData sheetId="23865" refreshError="1"/>
      <sheetData sheetId="23866" refreshError="1"/>
      <sheetData sheetId="23867" refreshError="1"/>
      <sheetData sheetId="23868" refreshError="1"/>
      <sheetData sheetId="23869" refreshError="1"/>
      <sheetData sheetId="23870" refreshError="1"/>
      <sheetData sheetId="23871" refreshError="1"/>
      <sheetData sheetId="23872" refreshError="1"/>
      <sheetData sheetId="23873" refreshError="1"/>
      <sheetData sheetId="23874" refreshError="1"/>
      <sheetData sheetId="23875" refreshError="1"/>
      <sheetData sheetId="23876" refreshError="1"/>
      <sheetData sheetId="23877" refreshError="1"/>
      <sheetData sheetId="23878" refreshError="1"/>
      <sheetData sheetId="23879" refreshError="1"/>
      <sheetData sheetId="23880" refreshError="1"/>
      <sheetData sheetId="23881" refreshError="1"/>
      <sheetData sheetId="23882" refreshError="1"/>
      <sheetData sheetId="23883" refreshError="1"/>
      <sheetData sheetId="23884" refreshError="1"/>
      <sheetData sheetId="23885" refreshError="1"/>
      <sheetData sheetId="23886" refreshError="1"/>
      <sheetData sheetId="23887" refreshError="1"/>
      <sheetData sheetId="23888" refreshError="1"/>
      <sheetData sheetId="23889" refreshError="1"/>
      <sheetData sheetId="23890" refreshError="1"/>
      <sheetData sheetId="23891" refreshError="1"/>
      <sheetData sheetId="23892" refreshError="1"/>
      <sheetData sheetId="23893" refreshError="1"/>
      <sheetData sheetId="23894" refreshError="1"/>
      <sheetData sheetId="23895" refreshError="1"/>
      <sheetData sheetId="23896" refreshError="1"/>
      <sheetData sheetId="23897" refreshError="1"/>
      <sheetData sheetId="23898" refreshError="1"/>
      <sheetData sheetId="23899" refreshError="1"/>
      <sheetData sheetId="23900" refreshError="1"/>
      <sheetData sheetId="23901" refreshError="1"/>
      <sheetData sheetId="23902" refreshError="1"/>
      <sheetData sheetId="23903" refreshError="1"/>
      <sheetData sheetId="23904" refreshError="1"/>
      <sheetData sheetId="23905" refreshError="1"/>
      <sheetData sheetId="23906" refreshError="1"/>
      <sheetData sheetId="23907" refreshError="1"/>
      <sheetData sheetId="23908" refreshError="1"/>
      <sheetData sheetId="23909" refreshError="1"/>
      <sheetData sheetId="23910" refreshError="1"/>
      <sheetData sheetId="23911" refreshError="1"/>
      <sheetData sheetId="23912" refreshError="1"/>
      <sheetData sheetId="23913" refreshError="1"/>
      <sheetData sheetId="23914" refreshError="1"/>
      <sheetData sheetId="23915" refreshError="1"/>
      <sheetData sheetId="23916" refreshError="1"/>
      <sheetData sheetId="23917" refreshError="1"/>
      <sheetData sheetId="23918" refreshError="1"/>
      <sheetData sheetId="23919" refreshError="1"/>
      <sheetData sheetId="23920" refreshError="1"/>
      <sheetData sheetId="23921" refreshError="1"/>
      <sheetData sheetId="23922" refreshError="1"/>
      <sheetData sheetId="23923" refreshError="1"/>
      <sheetData sheetId="23924" refreshError="1"/>
      <sheetData sheetId="23925" refreshError="1"/>
      <sheetData sheetId="23926" refreshError="1"/>
      <sheetData sheetId="23927" refreshError="1"/>
      <sheetData sheetId="23928" refreshError="1"/>
      <sheetData sheetId="23929" refreshError="1"/>
      <sheetData sheetId="23930" refreshError="1"/>
      <sheetData sheetId="23931" refreshError="1"/>
      <sheetData sheetId="23932" refreshError="1"/>
      <sheetData sheetId="23933" refreshError="1"/>
      <sheetData sheetId="23934" refreshError="1"/>
      <sheetData sheetId="23935" refreshError="1"/>
      <sheetData sheetId="23936" refreshError="1"/>
      <sheetData sheetId="23937" refreshError="1"/>
      <sheetData sheetId="23938" refreshError="1"/>
      <sheetData sheetId="23939" refreshError="1"/>
      <sheetData sheetId="23940" refreshError="1"/>
      <sheetData sheetId="23941" refreshError="1"/>
      <sheetData sheetId="23942" refreshError="1"/>
      <sheetData sheetId="23943" refreshError="1"/>
      <sheetData sheetId="23944" refreshError="1"/>
      <sheetData sheetId="23945" refreshError="1"/>
      <sheetData sheetId="23946" refreshError="1"/>
      <sheetData sheetId="23947" refreshError="1"/>
      <sheetData sheetId="23948" refreshError="1"/>
      <sheetData sheetId="23949" refreshError="1"/>
      <sheetData sheetId="23950" refreshError="1"/>
      <sheetData sheetId="23951" refreshError="1"/>
      <sheetData sheetId="23952" refreshError="1"/>
      <sheetData sheetId="23953" refreshError="1"/>
      <sheetData sheetId="23954" refreshError="1"/>
      <sheetData sheetId="23955" refreshError="1"/>
      <sheetData sheetId="23956" refreshError="1"/>
      <sheetData sheetId="23957" refreshError="1"/>
      <sheetData sheetId="23958" refreshError="1"/>
      <sheetData sheetId="23959" refreshError="1"/>
      <sheetData sheetId="23960" refreshError="1"/>
      <sheetData sheetId="23961" refreshError="1"/>
      <sheetData sheetId="23962" refreshError="1"/>
      <sheetData sheetId="23963" refreshError="1"/>
      <sheetData sheetId="23964" refreshError="1"/>
      <sheetData sheetId="23965" refreshError="1"/>
      <sheetData sheetId="23966" refreshError="1"/>
      <sheetData sheetId="23967" refreshError="1"/>
      <sheetData sheetId="23968" refreshError="1"/>
      <sheetData sheetId="23969" refreshError="1"/>
      <sheetData sheetId="23970" refreshError="1"/>
      <sheetData sheetId="23971" refreshError="1"/>
      <sheetData sheetId="23972" refreshError="1"/>
      <sheetData sheetId="23973" refreshError="1"/>
      <sheetData sheetId="23974" refreshError="1"/>
      <sheetData sheetId="23975" refreshError="1"/>
      <sheetData sheetId="23976" refreshError="1"/>
      <sheetData sheetId="23977" refreshError="1"/>
      <sheetData sheetId="23978" refreshError="1"/>
      <sheetData sheetId="23979" refreshError="1"/>
      <sheetData sheetId="23980" refreshError="1"/>
      <sheetData sheetId="23981" refreshError="1"/>
      <sheetData sheetId="23982" refreshError="1"/>
      <sheetData sheetId="23983" refreshError="1"/>
      <sheetData sheetId="23984" refreshError="1"/>
      <sheetData sheetId="23985" refreshError="1"/>
      <sheetData sheetId="23986" refreshError="1"/>
      <sheetData sheetId="23987" refreshError="1"/>
      <sheetData sheetId="23988" refreshError="1"/>
      <sheetData sheetId="23989" refreshError="1"/>
      <sheetData sheetId="23990" refreshError="1"/>
      <sheetData sheetId="23991" refreshError="1"/>
      <sheetData sheetId="23992" refreshError="1"/>
      <sheetData sheetId="23993" refreshError="1"/>
      <sheetData sheetId="23994" refreshError="1"/>
      <sheetData sheetId="23995" refreshError="1"/>
      <sheetData sheetId="23996" refreshError="1"/>
      <sheetData sheetId="23997" refreshError="1"/>
      <sheetData sheetId="23998" refreshError="1"/>
      <sheetData sheetId="23999" refreshError="1"/>
      <sheetData sheetId="24000" refreshError="1"/>
      <sheetData sheetId="24001" refreshError="1"/>
      <sheetData sheetId="24002" refreshError="1"/>
      <sheetData sheetId="24003" refreshError="1"/>
      <sheetData sheetId="24004" refreshError="1"/>
      <sheetData sheetId="24005" refreshError="1"/>
      <sheetData sheetId="24006" refreshError="1"/>
      <sheetData sheetId="24007" refreshError="1"/>
      <sheetData sheetId="24008" refreshError="1"/>
      <sheetData sheetId="24009" refreshError="1"/>
      <sheetData sheetId="24010" refreshError="1"/>
      <sheetData sheetId="24011" refreshError="1"/>
      <sheetData sheetId="24012" refreshError="1"/>
      <sheetData sheetId="24013" refreshError="1"/>
      <sheetData sheetId="24014" refreshError="1"/>
      <sheetData sheetId="24015" refreshError="1"/>
      <sheetData sheetId="24016" refreshError="1"/>
      <sheetData sheetId="24017" refreshError="1"/>
      <sheetData sheetId="24018" refreshError="1"/>
      <sheetData sheetId="24019" refreshError="1"/>
      <sheetData sheetId="24020" refreshError="1"/>
      <sheetData sheetId="24021" refreshError="1"/>
      <sheetData sheetId="24022" refreshError="1"/>
      <sheetData sheetId="24023" refreshError="1"/>
      <sheetData sheetId="24024" refreshError="1"/>
      <sheetData sheetId="24025" refreshError="1"/>
      <sheetData sheetId="24026" refreshError="1"/>
      <sheetData sheetId="24027" refreshError="1"/>
      <sheetData sheetId="24028" refreshError="1"/>
      <sheetData sheetId="24029" refreshError="1"/>
      <sheetData sheetId="24030" refreshError="1"/>
      <sheetData sheetId="24031" refreshError="1"/>
      <sheetData sheetId="24032" refreshError="1"/>
      <sheetData sheetId="24033" refreshError="1"/>
      <sheetData sheetId="24034" refreshError="1"/>
      <sheetData sheetId="24035" refreshError="1"/>
      <sheetData sheetId="24036" refreshError="1"/>
      <sheetData sheetId="24037" refreshError="1"/>
      <sheetData sheetId="24038" refreshError="1"/>
      <sheetData sheetId="24039" refreshError="1"/>
      <sheetData sheetId="24040" refreshError="1"/>
      <sheetData sheetId="24041" refreshError="1"/>
      <sheetData sheetId="24042" refreshError="1"/>
      <sheetData sheetId="24043" refreshError="1"/>
      <sheetData sheetId="24044" refreshError="1"/>
      <sheetData sheetId="24045" refreshError="1"/>
      <sheetData sheetId="24046" refreshError="1"/>
      <sheetData sheetId="24047" refreshError="1"/>
      <sheetData sheetId="24048" refreshError="1"/>
      <sheetData sheetId="24049" refreshError="1"/>
      <sheetData sheetId="24050" refreshError="1"/>
      <sheetData sheetId="24051" refreshError="1"/>
      <sheetData sheetId="24052" refreshError="1"/>
      <sheetData sheetId="24053" refreshError="1"/>
      <sheetData sheetId="24054" refreshError="1"/>
      <sheetData sheetId="24055" refreshError="1"/>
      <sheetData sheetId="24056" refreshError="1"/>
      <sheetData sheetId="24057" refreshError="1"/>
      <sheetData sheetId="24058" refreshError="1"/>
      <sheetData sheetId="24059" refreshError="1"/>
      <sheetData sheetId="24060" refreshError="1"/>
      <sheetData sheetId="24061" refreshError="1"/>
      <sheetData sheetId="24062" refreshError="1"/>
      <sheetData sheetId="24063" refreshError="1"/>
      <sheetData sheetId="24064" refreshError="1"/>
      <sheetData sheetId="24065" refreshError="1"/>
      <sheetData sheetId="24066" refreshError="1"/>
      <sheetData sheetId="24067" refreshError="1"/>
      <sheetData sheetId="24068" refreshError="1"/>
      <sheetData sheetId="24069" refreshError="1"/>
      <sheetData sheetId="24070" refreshError="1"/>
      <sheetData sheetId="24071" refreshError="1"/>
      <sheetData sheetId="24072" refreshError="1"/>
      <sheetData sheetId="24073" refreshError="1"/>
      <sheetData sheetId="24074" refreshError="1"/>
      <sheetData sheetId="24075" refreshError="1"/>
      <sheetData sheetId="24076" refreshError="1"/>
      <sheetData sheetId="24077" refreshError="1"/>
      <sheetData sheetId="24078" refreshError="1"/>
      <sheetData sheetId="24079" refreshError="1"/>
      <sheetData sheetId="24080" refreshError="1"/>
      <sheetData sheetId="24081" refreshError="1"/>
      <sheetData sheetId="24082" refreshError="1"/>
      <sheetData sheetId="24083" refreshError="1"/>
      <sheetData sheetId="24084" refreshError="1"/>
      <sheetData sheetId="24085" refreshError="1"/>
      <sheetData sheetId="24086" refreshError="1"/>
      <sheetData sheetId="24087" refreshError="1"/>
      <sheetData sheetId="24088" refreshError="1"/>
      <sheetData sheetId="24089" refreshError="1"/>
      <sheetData sheetId="24090" refreshError="1"/>
      <sheetData sheetId="24091" refreshError="1"/>
      <sheetData sheetId="24092" refreshError="1"/>
      <sheetData sheetId="24093" refreshError="1"/>
      <sheetData sheetId="24094" refreshError="1"/>
      <sheetData sheetId="24095">
        <row r="1">
          <cell r="A1" t="str">
            <v>ASSET_NUMBER</v>
          </cell>
        </row>
      </sheetData>
      <sheetData sheetId="24096" refreshError="1"/>
      <sheetData sheetId="24097" refreshError="1"/>
      <sheetData sheetId="24098" refreshError="1"/>
      <sheetData sheetId="24099" refreshError="1"/>
      <sheetData sheetId="24100" refreshError="1"/>
      <sheetData sheetId="24101" refreshError="1"/>
      <sheetData sheetId="24102" refreshError="1"/>
      <sheetData sheetId="24103" refreshError="1"/>
      <sheetData sheetId="24104" refreshError="1"/>
      <sheetData sheetId="24105" refreshError="1"/>
      <sheetData sheetId="24106" refreshError="1"/>
      <sheetData sheetId="24107" refreshError="1"/>
      <sheetData sheetId="24108" refreshError="1"/>
      <sheetData sheetId="24109" refreshError="1"/>
      <sheetData sheetId="24110" refreshError="1"/>
      <sheetData sheetId="24111" refreshError="1"/>
      <sheetData sheetId="24112" refreshError="1"/>
      <sheetData sheetId="24113" refreshError="1"/>
      <sheetData sheetId="24114" refreshError="1"/>
      <sheetData sheetId="24115" refreshError="1"/>
      <sheetData sheetId="24116" refreshError="1"/>
      <sheetData sheetId="24117" refreshError="1"/>
      <sheetData sheetId="24118" refreshError="1"/>
      <sheetData sheetId="24119" refreshError="1"/>
      <sheetData sheetId="24120" refreshError="1"/>
      <sheetData sheetId="24121" refreshError="1"/>
      <sheetData sheetId="24122" refreshError="1"/>
      <sheetData sheetId="24123" refreshError="1"/>
      <sheetData sheetId="24124" refreshError="1"/>
      <sheetData sheetId="24125" refreshError="1"/>
      <sheetData sheetId="24126" refreshError="1"/>
      <sheetData sheetId="24127" refreshError="1"/>
      <sheetData sheetId="24128" refreshError="1"/>
      <sheetData sheetId="24129" refreshError="1"/>
      <sheetData sheetId="24130" refreshError="1"/>
      <sheetData sheetId="24131" refreshError="1"/>
      <sheetData sheetId="24132" refreshError="1"/>
      <sheetData sheetId="24133" refreshError="1"/>
      <sheetData sheetId="24134" refreshError="1"/>
      <sheetData sheetId="24135" refreshError="1"/>
      <sheetData sheetId="24136" refreshError="1"/>
      <sheetData sheetId="24137" refreshError="1"/>
      <sheetData sheetId="24138" refreshError="1"/>
      <sheetData sheetId="24139" refreshError="1"/>
      <sheetData sheetId="24140" refreshError="1"/>
      <sheetData sheetId="24141" refreshError="1"/>
      <sheetData sheetId="24142" refreshError="1"/>
      <sheetData sheetId="24143" refreshError="1"/>
      <sheetData sheetId="24144" refreshError="1"/>
      <sheetData sheetId="24145" refreshError="1"/>
      <sheetData sheetId="24146" refreshError="1"/>
      <sheetData sheetId="24147" refreshError="1"/>
      <sheetData sheetId="24148" refreshError="1"/>
      <sheetData sheetId="24149" refreshError="1"/>
      <sheetData sheetId="24150" refreshError="1"/>
      <sheetData sheetId="24151" refreshError="1"/>
      <sheetData sheetId="24152" refreshError="1"/>
      <sheetData sheetId="24153" refreshError="1"/>
      <sheetData sheetId="24154" refreshError="1"/>
      <sheetData sheetId="24155" refreshError="1"/>
      <sheetData sheetId="24156" refreshError="1"/>
      <sheetData sheetId="24157" refreshError="1"/>
      <sheetData sheetId="24158" refreshError="1"/>
      <sheetData sheetId="24159" refreshError="1"/>
      <sheetData sheetId="24160" refreshError="1"/>
      <sheetData sheetId="24161" refreshError="1"/>
      <sheetData sheetId="24162" refreshError="1"/>
      <sheetData sheetId="24163" refreshError="1"/>
      <sheetData sheetId="24164" refreshError="1"/>
      <sheetData sheetId="24165" refreshError="1"/>
      <sheetData sheetId="24166" refreshError="1"/>
      <sheetData sheetId="24167" refreshError="1"/>
      <sheetData sheetId="24168" refreshError="1"/>
      <sheetData sheetId="24169" refreshError="1"/>
      <sheetData sheetId="24170" refreshError="1"/>
      <sheetData sheetId="24171" refreshError="1"/>
      <sheetData sheetId="24172" refreshError="1"/>
      <sheetData sheetId="24173" refreshError="1"/>
      <sheetData sheetId="24174" refreshError="1"/>
      <sheetData sheetId="24175" refreshError="1"/>
      <sheetData sheetId="24176" refreshError="1"/>
      <sheetData sheetId="24177" refreshError="1"/>
      <sheetData sheetId="24178" refreshError="1"/>
      <sheetData sheetId="24179" refreshError="1"/>
      <sheetData sheetId="24180" refreshError="1"/>
      <sheetData sheetId="24181" refreshError="1"/>
      <sheetData sheetId="24182" refreshError="1"/>
      <sheetData sheetId="24183" refreshError="1"/>
      <sheetData sheetId="24184" refreshError="1"/>
      <sheetData sheetId="24185" refreshError="1"/>
      <sheetData sheetId="24186" refreshError="1"/>
      <sheetData sheetId="24187" refreshError="1"/>
      <sheetData sheetId="24188" refreshError="1"/>
      <sheetData sheetId="24189" refreshError="1"/>
      <sheetData sheetId="24190" refreshError="1"/>
      <sheetData sheetId="24191" refreshError="1"/>
      <sheetData sheetId="24192" refreshError="1"/>
      <sheetData sheetId="24193" refreshError="1"/>
      <sheetData sheetId="24194" refreshError="1"/>
      <sheetData sheetId="24195" refreshError="1"/>
      <sheetData sheetId="24196" refreshError="1"/>
      <sheetData sheetId="24197" refreshError="1"/>
      <sheetData sheetId="24198" refreshError="1"/>
      <sheetData sheetId="24199" refreshError="1"/>
      <sheetData sheetId="24200" refreshError="1"/>
      <sheetData sheetId="24201" refreshError="1"/>
      <sheetData sheetId="24202" refreshError="1"/>
      <sheetData sheetId="24203" refreshError="1"/>
      <sheetData sheetId="24204" refreshError="1"/>
      <sheetData sheetId="24205" refreshError="1"/>
      <sheetData sheetId="24206" refreshError="1"/>
      <sheetData sheetId="24207" refreshError="1"/>
      <sheetData sheetId="24208" refreshError="1"/>
      <sheetData sheetId="24209" refreshError="1"/>
      <sheetData sheetId="24210" refreshError="1"/>
      <sheetData sheetId="24211" refreshError="1"/>
      <sheetData sheetId="24212" refreshError="1"/>
      <sheetData sheetId="24213" refreshError="1"/>
      <sheetData sheetId="24214" refreshError="1"/>
      <sheetData sheetId="24215" refreshError="1"/>
      <sheetData sheetId="24216" refreshError="1"/>
      <sheetData sheetId="24217" refreshError="1"/>
      <sheetData sheetId="24218" refreshError="1"/>
      <sheetData sheetId="24219" refreshError="1"/>
      <sheetData sheetId="24220" refreshError="1"/>
      <sheetData sheetId="24221" refreshError="1"/>
      <sheetData sheetId="24222" refreshError="1"/>
      <sheetData sheetId="24223" refreshError="1"/>
      <sheetData sheetId="24224" refreshError="1"/>
      <sheetData sheetId="24225" refreshError="1"/>
      <sheetData sheetId="24226" refreshError="1"/>
      <sheetData sheetId="24227" refreshError="1"/>
      <sheetData sheetId="24228" refreshError="1"/>
      <sheetData sheetId="24229" refreshError="1"/>
      <sheetData sheetId="24230" refreshError="1"/>
      <sheetData sheetId="24231" refreshError="1"/>
      <sheetData sheetId="24232" refreshError="1"/>
      <sheetData sheetId="24233" refreshError="1"/>
      <sheetData sheetId="24234" refreshError="1"/>
      <sheetData sheetId="24235" refreshError="1"/>
      <sheetData sheetId="24236" refreshError="1"/>
      <sheetData sheetId="24237" refreshError="1"/>
      <sheetData sheetId="24238" refreshError="1"/>
      <sheetData sheetId="24239" refreshError="1"/>
      <sheetData sheetId="24240" refreshError="1"/>
      <sheetData sheetId="24241" refreshError="1"/>
      <sheetData sheetId="24242" refreshError="1"/>
      <sheetData sheetId="24243" refreshError="1"/>
      <sheetData sheetId="24244" refreshError="1"/>
      <sheetData sheetId="24245" refreshError="1"/>
      <sheetData sheetId="24246" refreshError="1"/>
      <sheetData sheetId="24247" refreshError="1"/>
      <sheetData sheetId="24248" refreshError="1"/>
      <sheetData sheetId="24249" refreshError="1"/>
      <sheetData sheetId="24250" refreshError="1"/>
      <sheetData sheetId="24251" refreshError="1"/>
      <sheetData sheetId="24252" refreshError="1"/>
      <sheetData sheetId="24253" refreshError="1"/>
      <sheetData sheetId="24254" refreshError="1"/>
      <sheetData sheetId="24255" refreshError="1"/>
      <sheetData sheetId="24256" refreshError="1"/>
      <sheetData sheetId="24257" refreshError="1"/>
      <sheetData sheetId="24258" refreshError="1"/>
      <sheetData sheetId="24259" refreshError="1"/>
      <sheetData sheetId="24260" refreshError="1"/>
      <sheetData sheetId="24261" refreshError="1"/>
      <sheetData sheetId="24262" refreshError="1"/>
      <sheetData sheetId="24263" refreshError="1"/>
      <sheetData sheetId="24264" refreshError="1"/>
      <sheetData sheetId="24265" refreshError="1"/>
      <sheetData sheetId="24266" refreshError="1"/>
      <sheetData sheetId="24267" refreshError="1"/>
      <sheetData sheetId="24268" refreshError="1"/>
      <sheetData sheetId="24269" refreshError="1"/>
      <sheetData sheetId="24270" refreshError="1"/>
      <sheetData sheetId="24271" refreshError="1"/>
      <sheetData sheetId="24272" refreshError="1"/>
      <sheetData sheetId="24273" refreshError="1"/>
      <sheetData sheetId="24274" refreshError="1"/>
      <sheetData sheetId="24275" refreshError="1"/>
      <sheetData sheetId="24276" refreshError="1"/>
      <sheetData sheetId="24277" refreshError="1"/>
      <sheetData sheetId="24278" refreshError="1"/>
      <sheetData sheetId="24279" refreshError="1"/>
      <sheetData sheetId="24280" refreshError="1"/>
      <sheetData sheetId="24281" refreshError="1"/>
      <sheetData sheetId="24282" refreshError="1"/>
      <sheetData sheetId="24283" refreshError="1"/>
      <sheetData sheetId="24284" refreshError="1"/>
      <sheetData sheetId="24285" refreshError="1"/>
      <sheetData sheetId="24286" refreshError="1"/>
      <sheetData sheetId="24287" refreshError="1"/>
      <sheetData sheetId="24288" refreshError="1"/>
      <sheetData sheetId="24289" refreshError="1"/>
      <sheetData sheetId="24290" refreshError="1"/>
      <sheetData sheetId="24291" refreshError="1"/>
      <sheetData sheetId="24292" refreshError="1"/>
      <sheetData sheetId="24293" refreshError="1"/>
      <sheetData sheetId="24294" refreshError="1"/>
      <sheetData sheetId="24295" refreshError="1"/>
      <sheetData sheetId="24296" refreshError="1"/>
      <sheetData sheetId="24297" refreshError="1"/>
      <sheetData sheetId="24298" refreshError="1"/>
      <sheetData sheetId="24299" refreshError="1"/>
      <sheetData sheetId="24300" refreshError="1"/>
      <sheetData sheetId="24301" refreshError="1"/>
      <sheetData sheetId="24302" refreshError="1"/>
      <sheetData sheetId="24303" refreshError="1"/>
      <sheetData sheetId="24304" refreshError="1"/>
      <sheetData sheetId="24305" refreshError="1"/>
      <sheetData sheetId="24306" refreshError="1"/>
      <sheetData sheetId="24307" refreshError="1"/>
      <sheetData sheetId="24308" refreshError="1"/>
      <sheetData sheetId="24309" refreshError="1"/>
      <sheetData sheetId="24310" refreshError="1"/>
      <sheetData sheetId="24311" refreshError="1"/>
      <sheetData sheetId="24312" refreshError="1"/>
      <sheetData sheetId="24313" refreshError="1"/>
      <sheetData sheetId="24314" refreshError="1"/>
      <sheetData sheetId="24315" refreshError="1"/>
      <sheetData sheetId="24316" refreshError="1"/>
      <sheetData sheetId="24317" refreshError="1"/>
      <sheetData sheetId="24318" refreshError="1"/>
      <sheetData sheetId="24319" refreshError="1"/>
      <sheetData sheetId="24320" refreshError="1"/>
      <sheetData sheetId="24321" refreshError="1"/>
      <sheetData sheetId="24322" refreshError="1"/>
      <sheetData sheetId="24323" refreshError="1"/>
      <sheetData sheetId="24324" refreshError="1"/>
      <sheetData sheetId="24325" refreshError="1"/>
      <sheetData sheetId="24326" refreshError="1"/>
      <sheetData sheetId="24327" refreshError="1"/>
      <sheetData sheetId="24328" refreshError="1"/>
      <sheetData sheetId="24329" refreshError="1"/>
      <sheetData sheetId="24330" refreshError="1"/>
      <sheetData sheetId="24331" refreshError="1"/>
      <sheetData sheetId="24332" refreshError="1"/>
      <sheetData sheetId="24333" refreshError="1"/>
      <sheetData sheetId="24334" refreshError="1"/>
      <sheetData sheetId="24335" refreshError="1"/>
      <sheetData sheetId="24336" refreshError="1"/>
      <sheetData sheetId="24337" refreshError="1"/>
      <sheetData sheetId="24338" refreshError="1"/>
      <sheetData sheetId="24339" refreshError="1"/>
      <sheetData sheetId="24340" refreshError="1"/>
      <sheetData sheetId="24341" refreshError="1"/>
      <sheetData sheetId="24342" refreshError="1"/>
      <sheetData sheetId="24343" refreshError="1"/>
      <sheetData sheetId="24344" refreshError="1"/>
      <sheetData sheetId="24345" refreshError="1"/>
      <sheetData sheetId="24346" refreshError="1"/>
      <sheetData sheetId="24347" refreshError="1"/>
      <sheetData sheetId="24348" refreshError="1"/>
      <sheetData sheetId="24349" refreshError="1"/>
      <sheetData sheetId="24350" refreshError="1"/>
      <sheetData sheetId="24351" refreshError="1"/>
      <sheetData sheetId="24352" refreshError="1"/>
      <sheetData sheetId="24353" refreshError="1"/>
      <sheetData sheetId="24354" refreshError="1"/>
      <sheetData sheetId="24355" refreshError="1"/>
      <sheetData sheetId="24356" refreshError="1"/>
      <sheetData sheetId="24357" refreshError="1"/>
      <sheetData sheetId="24358" refreshError="1"/>
      <sheetData sheetId="24359" refreshError="1"/>
      <sheetData sheetId="24360" refreshError="1"/>
      <sheetData sheetId="24361" refreshError="1"/>
      <sheetData sheetId="24362" refreshError="1"/>
      <sheetData sheetId="24363" refreshError="1"/>
      <sheetData sheetId="24364" refreshError="1"/>
      <sheetData sheetId="24365" refreshError="1"/>
      <sheetData sheetId="24366" refreshError="1"/>
      <sheetData sheetId="24367" refreshError="1"/>
      <sheetData sheetId="24368" refreshError="1"/>
      <sheetData sheetId="24369" refreshError="1"/>
      <sheetData sheetId="24370" refreshError="1"/>
      <sheetData sheetId="24371" refreshError="1"/>
      <sheetData sheetId="24372" refreshError="1"/>
      <sheetData sheetId="24373" refreshError="1"/>
      <sheetData sheetId="24374" refreshError="1"/>
      <sheetData sheetId="24375" refreshError="1"/>
      <sheetData sheetId="24376" refreshError="1"/>
      <sheetData sheetId="24377" refreshError="1"/>
      <sheetData sheetId="24378" refreshError="1"/>
      <sheetData sheetId="24379" refreshError="1"/>
      <sheetData sheetId="24380" refreshError="1"/>
      <sheetData sheetId="24381" refreshError="1"/>
      <sheetData sheetId="24382" refreshError="1"/>
      <sheetData sheetId="24383" refreshError="1"/>
      <sheetData sheetId="24384" refreshError="1"/>
      <sheetData sheetId="24385" refreshError="1"/>
      <sheetData sheetId="24386" refreshError="1"/>
      <sheetData sheetId="24387" refreshError="1"/>
      <sheetData sheetId="24388" refreshError="1"/>
      <sheetData sheetId="24389" refreshError="1"/>
      <sheetData sheetId="24390" refreshError="1"/>
      <sheetData sheetId="24391" refreshError="1"/>
      <sheetData sheetId="24392" refreshError="1"/>
      <sheetData sheetId="24393" refreshError="1"/>
      <sheetData sheetId="24394" refreshError="1"/>
      <sheetData sheetId="24395" refreshError="1"/>
      <sheetData sheetId="24396" refreshError="1"/>
      <sheetData sheetId="24397" refreshError="1"/>
      <sheetData sheetId="24398" refreshError="1"/>
      <sheetData sheetId="24399" refreshError="1"/>
      <sheetData sheetId="24400" refreshError="1"/>
      <sheetData sheetId="24401" refreshError="1"/>
      <sheetData sheetId="24402" refreshError="1"/>
      <sheetData sheetId="24403" refreshError="1"/>
      <sheetData sheetId="24404" refreshError="1"/>
      <sheetData sheetId="24405" refreshError="1"/>
      <sheetData sheetId="24406" refreshError="1"/>
      <sheetData sheetId="24407" refreshError="1"/>
      <sheetData sheetId="24408" refreshError="1"/>
      <sheetData sheetId="24409" refreshError="1"/>
      <sheetData sheetId="24410" refreshError="1"/>
      <sheetData sheetId="24411" refreshError="1"/>
      <sheetData sheetId="24412" refreshError="1"/>
      <sheetData sheetId="24413" refreshError="1"/>
      <sheetData sheetId="24414" refreshError="1"/>
      <sheetData sheetId="24415" refreshError="1"/>
      <sheetData sheetId="24416" refreshError="1"/>
      <sheetData sheetId="24417" refreshError="1"/>
      <sheetData sheetId="24418" refreshError="1"/>
      <sheetData sheetId="24419" refreshError="1"/>
      <sheetData sheetId="24420" refreshError="1"/>
      <sheetData sheetId="24421" refreshError="1"/>
      <sheetData sheetId="24422" refreshError="1"/>
      <sheetData sheetId="24423" refreshError="1"/>
      <sheetData sheetId="24424" refreshError="1"/>
      <sheetData sheetId="24425" refreshError="1"/>
      <sheetData sheetId="24426" refreshError="1"/>
      <sheetData sheetId="24427" refreshError="1"/>
      <sheetData sheetId="24428" refreshError="1"/>
      <sheetData sheetId="24429" refreshError="1"/>
      <sheetData sheetId="24430" refreshError="1"/>
      <sheetData sheetId="24431" refreshError="1"/>
      <sheetData sheetId="24432" refreshError="1"/>
      <sheetData sheetId="24433" refreshError="1"/>
      <sheetData sheetId="24434" refreshError="1"/>
      <sheetData sheetId="24435" refreshError="1"/>
      <sheetData sheetId="24436" refreshError="1"/>
      <sheetData sheetId="24437" refreshError="1"/>
      <sheetData sheetId="24438" refreshError="1"/>
      <sheetData sheetId="24439" refreshError="1"/>
      <sheetData sheetId="24440" refreshError="1"/>
      <sheetData sheetId="24441" refreshError="1"/>
      <sheetData sheetId="24442" refreshError="1"/>
      <sheetData sheetId="24443" refreshError="1"/>
      <sheetData sheetId="24444" refreshError="1"/>
      <sheetData sheetId="24445" refreshError="1"/>
      <sheetData sheetId="24446" refreshError="1"/>
      <sheetData sheetId="24447" refreshError="1"/>
      <sheetData sheetId="24448" refreshError="1"/>
      <sheetData sheetId="24449" refreshError="1"/>
      <sheetData sheetId="24450" refreshError="1"/>
      <sheetData sheetId="24451" refreshError="1"/>
      <sheetData sheetId="24452" refreshError="1"/>
      <sheetData sheetId="24453" refreshError="1"/>
      <sheetData sheetId="24454" refreshError="1"/>
      <sheetData sheetId="24455" refreshError="1"/>
      <sheetData sheetId="24456" refreshError="1"/>
      <sheetData sheetId="24457" refreshError="1"/>
      <sheetData sheetId="24458" refreshError="1"/>
      <sheetData sheetId="24459" refreshError="1"/>
      <sheetData sheetId="24460" refreshError="1"/>
      <sheetData sheetId="24461" refreshError="1"/>
      <sheetData sheetId="24462" refreshError="1"/>
      <sheetData sheetId="24463" refreshError="1"/>
      <sheetData sheetId="24464" refreshError="1"/>
      <sheetData sheetId="24465" refreshError="1"/>
      <sheetData sheetId="24466" refreshError="1"/>
      <sheetData sheetId="24467" refreshError="1"/>
      <sheetData sheetId="24468" refreshError="1"/>
      <sheetData sheetId="24469" refreshError="1"/>
      <sheetData sheetId="24470" refreshError="1"/>
      <sheetData sheetId="24471" refreshError="1"/>
      <sheetData sheetId="24472" refreshError="1"/>
      <sheetData sheetId="24473" refreshError="1"/>
      <sheetData sheetId="24474" refreshError="1"/>
      <sheetData sheetId="24475" refreshError="1"/>
      <sheetData sheetId="24476" refreshError="1"/>
      <sheetData sheetId="24477" refreshError="1"/>
      <sheetData sheetId="24478" refreshError="1"/>
      <sheetData sheetId="24479" refreshError="1"/>
      <sheetData sheetId="24480" refreshError="1"/>
      <sheetData sheetId="24481" refreshError="1"/>
      <sheetData sheetId="24482" refreshError="1"/>
      <sheetData sheetId="24483" refreshError="1"/>
      <sheetData sheetId="24484" refreshError="1"/>
      <sheetData sheetId="24485" refreshError="1"/>
      <sheetData sheetId="24486" refreshError="1"/>
      <sheetData sheetId="24487" refreshError="1"/>
      <sheetData sheetId="24488" refreshError="1"/>
      <sheetData sheetId="24489" refreshError="1"/>
      <sheetData sheetId="24490" refreshError="1"/>
      <sheetData sheetId="24491" refreshError="1"/>
      <sheetData sheetId="24492" refreshError="1"/>
      <sheetData sheetId="24493" refreshError="1"/>
      <sheetData sheetId="24494" refreshError="1"/>
      <sheetData sheetId="24495" refreshError="1"/>
      <sheetData sheetId="24496" refreshError="1"/>
      <sheetData sheetId="24497" refreshError="1"/>
      <sheetData sheetId="24498" refreshError="1"/>
      <sheetData sheetId="24499" refreshError="1"/>
      <sheetData sheetId="24500" refreshError="1"/>
      <sheetData sheetId="24501" refreshError="1"/>
      <sheetData sheetId="24502" refreshError="1"/>
      <sheetData sheetId="24503" refreshError="1"/>
      <sheetData sheetId="24504" refreshError="1"/>
      <sheetData sheetId="24505" refreshError="1"/>
      <sheetData sheetId="24506" refreshError="1"/>
      <sheetData sheetId="24507" refreshError="1"/>
      <sheetData sheetId="24508" refreshError="1"/>
      <sheetData sheetId="24509" refreshError="1"/>
      <sheetData sheetId="24510" refreshError="1"/>
      <sheetData sheetId="24511" refreshError="1"/>
      <sheetData sheetId="24512" refreshError="1"/>
      <sheetData sheetId="24513" refreshError="1"/>
      <sheetData sheetId="24514" refreshError="1"/>
      <sheetData sheetId="24515" refreshError="1"/>
      <sheetData sheetId="24516" refreshError="1"/>
      <sheetData sheetId="24517" refreshError="1"/>
      <sheetData sheetId="24518" refreshError="1"/>
      <sheetData sheetId="24519" refreshError="1"/>
      <sheetData sheetId="24520" refreshError="1"/>
      <sheetData sheetId="24521" refreshError="1"/>
      <sheetData sheetId="24522" refreshError="1"/>
      <sheetData sheetId="24523" refreshError="1"/>
      <sheetData sheetId="24524" refreshError="1"/>
      <sheetData sheetId="24525" refreshError="1"/>
      <sheetData sheetId="24526" refreshError="1"/>
      <sheetData sheetId="24527" refreshError="1"/>
      <sheetData sheetId="24528" refreshError="1"/>
      <sheetData sheetId="24529" refreshError="1"/>
      <sheetData sheetId="24530" refreshError="1"/>
      <sheetData sheetId="24531" refreshError="1"/>
      <sheetData sheetId="24532" refreshError="1"/>
      <sheetData sheetId="24533" refreshError="1"/>
      <sheetData sheetId="24534" refreshError="1"/>
      <sheetData sheetId="24535" refreshError="1"/>
      <sheetData sheetId="24536" refreshError="1"/>
      <sheetData sheetId="24537" refreshError="1"/>
      <sheetData sheetId="24538" refreshError="1"/>
      <sheetData sheetId="24539" refreshError="1"/>
      <sheetData sheetId="24540" refreshError="1"/>
      <sheetData sheetId="24541" refreshError="1"/>
      <sheetData sheetId="24542" refreshError="1"/>
      <sheetData sheetId="24543" refreshError="1"/>
      <sheetData sheetId="24544" refreshError="1"/>
      <sheetData sheetId="24545" refreshError="1"/>
      <sheetData sheetId="24546" refreshError="1"/>
      <sheetData sheetId="24547" refreshError="1"/>
      <sheetData sheetId="24548" refreshError="1"/>
      <sheetData sheetId="24549" refreshError="1"/>
      <sheetData sheetId="24550" refreshError="1"/>
      <sheetData sheetId="24551" refreshError="1"/>
      <sheetData sheetId="24552" refreshError="1"/>
      <sheetData sheetId="24553" refreshError="1"/>
      <sheetData sheetId="24554" refreshError="1"/>
      <sheetData sheetId="24555" refreshError="1"/>
      <sheetData sheetId="24556" refreshError="1"/>
      <sheetData sheetId="24557" refreshError="1"/>
      <sheetData sheetId="24558" refreshError="1"/>
      <sheetData sheetId="24559" refreshError="1"/>
      <sheetData sheetId="24560" refreshError="1"/>
      <sheetData sheetId="24561" refreshError="1"/>
      <sheetData sheetId="24562" refreshError="1"/>
      <sheetData sheetId="24563" refreshError="1"/>
      <sheetData sheetId="24564" refreshError="1"/>
      <sheetData sheetId="24565" refreshError="1"/>
      <sheetData sheetId="24566" refreshError="1"/>
      <sheetData sheetId="24567" refreshError="1"/>
      <sheetData sheetId="24568" refreshError="1"/>
      <sheetData sheetId="24569" refreshError="1"/>
      <sheetData sheetId="24570" refreshError="1"/>
      <sheetData sheetId="24571" refreshError="1"/>
      <sheetData sheetId="24572" refreshError="1"/>
      <sheetData sheetId="24573" refreshError="1"/>
      <sheetData sheetId="24574" refreshError="1"/>
      <sheetData sheetId="24575" refreshError="1"/>
      <sheetData sheetId="24576" refreshError="1"/>
      <sheetData sheetId="24577" refreshError="1"/>
      <sheetData sheetId="24578" refreshError="1"/>
      <sheetData sheetId="24579" refreshError="1"/>
      <sheetData sheetId="24580" refreshError="1"/>
      <sheetData sheetId="24581" refreshError="1"/>
      <sheetData sheetId="24582" refreshError="1"/>
      <sheetData sheetId="24583" refreshError="1"/>
      <sheetData sheetId="24584" refreshError="1"/>
      <sheetData sheetId="24585" refreshError="1"/>
      <sheetData sheetId="24586" refreshError="1"/>
      <sheetData sheetId="24587" refreshError="1"/>
      <sheetData sheetId="24588" refreshError="1"/>
      <sheetData sheetId="24589" refreshError="1"/>
      <sheetData sheetId="24590" refreshError="1"/>
      <sheetData sheetId="24591" refreshError="1"/>
      <sheetData sheetId="24592" refreshError="1"/>
      <sheetData sheetId="24593" refreshError="1"/>
      <sheetData sheetId="24594" refreshError="1"/>
      <sheetData sheetId="24595" refreshError="1"/>
      <sheetData sheetId="24596" refreshError="1"/>
      <sheetData sheetId="24597" refreshError="1"/>
      <sheetData sheetId="24598" refreshError="1"/>
      <sheetData sheetId="24599" refreshError="1"/>
      <sheetData sheetId="24600" refreshError="1"/>
      <sheetData sheetId="24601" refreshError="1"/>
      <sheetData sheetId="24602" refreshError="1"/>
      <sheetData sheetId="24603" refreshError="1"/>
      <sheetData sheetId="24604" refreshError="1"/>
      <sheetData sheetId="24605" refreshError="1"/>
      <sheetData sheetId="24606" refreshError="1"/>
      <sheetData sheetId="24607" refreshError="1"/>
      <sheetData sheetId="24608" refreshError="1"/>
      <sheetData sheetId="24609" refreshError="1"/>
      <sheetData sheetId="24610" refreshError="1"/>
      <sheetData sheetId="24611" refreshError="1"/>
      <sheetData sheetId="24612" refreshError="1"/>
      <sheetData sheetId="24613" refreshError="1"/>
      <sheetData sheetId="24614" refreshError="1"/>
      <sheetData sheetId="24615" refreshError="1"/>
      <sheetData sheetId="24616" refreshError="1"/>
      <sheetData sheetId="24617" refreshError="1"/>
      <sheetData sheetId="24618" refreshError="1"/>
      <sheetData sheetId="24619" refreshError="1"/>
      <sheetData sheetId="24620" refreshError="1"/>
      <sheetData sheetId="24621" refreshError="1"/>
      <sheetData sheetId="24622" refreshError="1"/>
      <sheetData sheetId="24623" refreshError="1"/>
      <sheetData sheetId="24624" refreshError="1"/>
      <sheetData sheetId="24625" refreshError="1"/>
      <sheetData sheetId="24626" refreshError="1"/>
      <sheetData sheetId="24627" refreshError="1"/>
      <sheetData sheetId="24628" refreshError="1"/>
      <sheetData sheetId="24629" refreshError="1"/>
      <sheetData sheetId="24630" refreshError="1"/>
      <sheetData sheetId="24631" refreshError="1"/>
      <sheetData sheetId="24632" refreshError="1"/>
      <sheetData sheetId="24633" refreshError="1"/>
      <sheetData sheetId="24634" refreshError="1"/>
      <sheetData sheetId="24635" refreshError="1"/>
      <sheetData sheetId="24636" refreshError="1"/>
      <sheetData sheetId="24637" refreshError="1"/>
      <sheetData sheetId="24638" refreshError="1"/>
      <sheetData sheetId="24639" refreshError="1"/>
      <sheetData sheetId="24640" refreshError="1"/>
      <sheetData sheetId="24641" refreshError="1"/>
      <sheetData sheetId="24642" refreshError="1"/>
      <sheetData sheetId="24643" refreshError="1"/>
      <sheetData sheetId="24644" refreshError="1"/>
      <sheetData sheetId="24645" refreshError="1"/>
      <sheetData sheetId="24646" refreshError="1"/>
      <sheetData sheetId="24647" refreshError="1"/>
      <sheetData sheetId="24648" refreshError="1"/>
      <sheetData sheetId="24649" refreshError="1"/>
      <sheetData sheetId="24650" refreshError="1"/>
      <sheetData sheetId="24651" refreshError="1"/>
      <sheetData sheetId="24652" refreshError="1"/>
      <sheetData sheetId="24653" refreshError="1"/>
      <sheetData sheetId="24654" refreshError="1"/>
      <sheetData sheetId="24655" refreshError="1"/>
      <sheetData sheetId="24656" refreshError="1"/>
      <sheetData sheetId="24657" refreshError="1"/>
      <sheetData sheetId="24658" refreshError="1"/>
      <sheetData sheetId="24659" refreshError="1"/>
      <sheetData sheetId="24660" refreshError="1"/>
      <sheetData sheetId="24661" refreshError="1"/>
      <sheetData sheetId="24662" refreshError="1"/>
      <sheetData sheetId="24663" refreshError="1"/>
      <sheetData sheetId="24664" refreshError="1"/>
      <sheetData sheetId="24665" refreshError="1"/>
      <sheetData sheetId="24666" refreshError="1"/>
      <sheetData sheetId="24667" refreshError="1"/>
      <sheetData sheetId="24668" refreshError="1"/>
      <sheetData sheetId="24669" refreshError="1"/>
      <sheetData sheetId="24670" refreshError="1"/>
      <sheetData sheetId="24671" refreshError="1"/>
      <sheetData sheetId="24672" refreshError="1"/>
      <sheetData sheetId="24673" refreshError="1"/>
      <sheetData sheetId="24674" refreshError="1"/>
      <sheetData sheetId="24675" refreshError="1"/>
      <sheetData sheetId="24676" refreshError="1"/>
      <sheetData sheetId="24677" refreshError="1"/>
      <sheetData sheetId="24678" refreshError="1"/>
      <sheetData sheetId="24679" refreshError="1"/>
      <sheetData sheetId="24680" refreshError="1"/>
      <sheetData sheetId="24681" refreshError="1"/>
      <sheetData sheetId="24682" refreshError="1"/>
      <sheetData sheetId="24683" refreshError="1"/>
      <sheetData sheetId="24684" refreshError="1"/>
      <sheetData sheetId="24685" refreshError="1"/>
      <sheetData sheetId="24686" refreshError="1"/>
      <sheetData sheetId="24687" refreshError="1"/>
      <sheetData sheetId="24688" refreshError="1"/>
      <sheetData sheetId="24689" refreshError="1"/>
      <sheetData sheetId="24690" refreshError="1"/>
      <sheetData sheetId="24691" refreshError="1"/>
      <sheetData sheetId="24692" refreshError="1"/>
      <sheetData sheetId="24693" refreshError="1"/>
      <sheetData sheetId="24694" refreshError="1"/>
      <sheetData sheetId="24695" refreshError="1"/>
      <sheetData sheetId="24696" refreshError="1"/>
      <sheetData sheetId="24697" refreshError="1"/>
      <sheetData sheetId="24698" refreshError="1"/>
      <sheetData sheetId="24699" refreshError="1"/>
      <sheetData sheetId="24700" refreshError="1"/>
      <sheetData sheetId="24701" refreshError="1"/>
      <sheetData sheetId="24702" refreshError="1"/>
      <sheetData sheetId="24703" refreshError="1"/>
      <sheetData sheetId="24704" refreshError="1"/>
      <sheetData sheetId="24705" refreshError="1"/>
      <sheetData sheetId="24706" refreshError="1"/>
      <sheetData sheetId="24707" refreshError="1"/>
      <sheetData sheetId="24708" refreshError="1"/>
      <sheetData sheetId="24709" refreshError="1"/>
      <sheetData sheetId="24710" refreshError="1"/>
      <sheetData sheetId="24711" refreshError="1"/>
      <sheetData sheetId="24712" refreshError="1"/>
      <sheetData sheetId="24713" refreshError="1"/>
      <sheetData sheetId="24714" refreshError="1"/>
      <sheetData sheetId="24715" refreshError="1"/>
      <sheetData sheetId="24716" refreshError="1"/>
      <sheetData sheetId="24717" refreshError="1"/>
      <sheetData sheetId="24718" refreshError="1"/>
      <sheetData sheetId="24719" refreshError="1"/>
      <sheetData sheetId="24720" refreshError="1"/>
      <sheetData sheetId="24721" refreshError="1"/>
      <sheetData sheetId="24722" refreshError="1"/>
      <sheetData sheetId="24723" refreshError="1"/>
      <sheetData sheetId="24724" refreshError="1"/>
      <sheetData sheetId="24725" refreshError="1"/>
      <sheetData sheetId="24726" refreshError="1"/>
      <sheetData sheetId="24727" refreshError="1"/>
      <sheetData sheetId="24728" refreshError="1"/>
      <sheetData sheetId="24729" refreshError="1"/>
      <sheetData sheetId="24730" refreshError="1"/>
      <sheetData sheetId="24731" refreshError="1"/>
      <sheetData sheetId="24732" refreshError="1"/>
      <sheetData sheetId="24733" refreshError="1"/>
      <sheetData sheetId="24734" refreshError="1"/>
      <sheetData sheetId="24735" refreshError="1"/>
      <sheetData sheetId="24736" refreshError="1"/>
      <sheetData sheetId="24737" refreshError="1"/>
      <sheetData sheetId="24738" refreshError="1"/>
      <sheetData sheetId="24739" refreshError="1"/>
      <sheetData sheetId="24740" refreshError="1"/>
      <sheetData sheetId="24741" refreshError="1"/>
      <sheetData sheetId="24742" refreshError="1"/>
      <sheetData sheetId="24743" refreshError="1"/>
      <sheetData sheetId="24744" refreshError="1"/>
      <sheetData sheetId="24745" refreshError="1"/>
      <sheetData sheetId="24746" refreshError="1"/>
      <sheetData sheetId="24747" refreshError="1"/>
      <sheetData sheetId="24748" refreshError="1"/>
      <sheetData sheetId="24749" refreshError="1"/>
      <sheetData sheetId="24750" refreshError="1"/>
      <sheetData sheetId="24751" refreshError="1"/>
      <sheetData sheetId="24752" refreshError="1"/>
      <sheetData sheetId="24753" refreshError="1"/>
      <sheetData sheetId="24754" refreshError="1"/>
      <sheetData sheetId="24755" refreshError="1"/>
      <sheetData sheetId="24756" refreshError="1"/>
      <sheetData sheetId="24757" refreshError="1"/>
      <sheetData sheetId="24758" refreshError="1"/>
      <sheetData sheetId="24759" refreshError="1"/>
      <sheetData sheetId="24760" refreshError="1"/>
      <sheetData sheetId="24761" refreshError="1"/>
      <sheetData sheetId="24762" refreshError="1"/>
      <sheetData sheetId="24763" refreshError="1"/>
      <sheetData sheetId="24764" refreshError="1"/>
      <sheetData sheetId="24765" refreshError="1"/>
      <sheetData sheetId="24766" refreshError="1"/>
      <sheetData sheetId="24767" refreshError="1"/>
      <sheetData sheetId="24768" refreshError="1"/>
      <sheetData sheetId="24769" refreshError="1"/>
      <sheetData sheetId="24770" refreshError="1"/>
      <sheetData sheetId="24771" refreshError="1"/>
      <sheetData sheetId="24772" refreshError="1"/>
      <sheetData sheetId="24773" refreshError="1"/>
      <sheetData sheetId="24774" refreshError="1"/>
      <sheetData sheetId="24775" refreshError="1"/>
      <sheetData sheetId="24776" refreshError="1"/>
      <sheetData sheetId="24777" refreshError="1"/>
      <sheetData sheetId="24778" refreshError="1"/>
      <sheetData sheetId="24779" refreshError="1"/>
      <sheetData sheetId="24780" refreshError="1"/>
      <sheetData sheetId="24781" refreshError="1"/>
      <sheetData sheetId="24782" refreshError="1"/>
      <sheetData sheetId="24783" refreshError="1"/>
      <sheetData sheetId="24784" refreshError="1"/>
      <sheetData sheetId="24785" refreshError="1"/>
      <sheetData sheetId="24786" refreshError="1"/>
      <sheetData sheetId="24787" refreshError="1"/>
      <sheetData sheetId="24788" refreshError="1"/>
      <sheetData sheetId="24789" refreshError="1"/>
      <sheetData sheetId="24790" refreshError="1"/>
      <sheetData sheetId="24791" refreshError="1"/>
      <sheetData sheetId="24792" refreshError="1"/>
      <sheetData sheetId="24793" refreshError="1"/>
      <sheetData sheetId="24794" refreshError="1"/>
      <sheetData sheetId="24795" refreshError="1"/>
      <sheetData sheetId="24796" refreshError="1"/>
      <sheetData sheetId="24797" refreshError="1"/>
      <sheetData sheetId="24798" refreshError="1"/>
      <sheetData sheetId="24799" refreshError="1"/>
      <sheetData sheetId="24800" refreshError="1"/>
      <sheetData sheetId="24801" refreshError="1"/>
      <sheetData sheetId="24802" refreshError="1"/>
      <sheetData sheetId="24803" refreshError="1"/>
      <sheetData sheetId="24804" refreshError="1"/>
      <sheetData sheetId="24805" refreshError="1"/>
      <sheetData sheetId="24806" refreshError="1"/>
      <sheetData sheetId="24807" refreshError="1"/>
      <sheetData sheetId="24808" refreshError="1"/>
      <sheetData sheetId="24809" refreshError="1"/>
      <sheetData sheetId="24810" refreshError="1"/>
      <sheetData sheetId="24811" refreshError="1"/>
      <sheetData sheetId="24812" refreshError="1"/>
      <sheetData sheetId="24813" refreshError="1"/>
      <sheetData sheetId="24814" refreshError="1"/>
      <sheetData sheetId="24815" refreshError="1"/>
      <sheetData sheetId="24816" refreshError="1"/>
      <sheetData sheetId="24817" refreshError="1"/>
      <sheetData sheetId="24818" refreshError="1"/>
      <sheetData sheetId="24819" refreshError="1"/>
      <sheetData sheetId="24820" refreshError="1"/>
      <sheetData sheetId="24821" refreshError="1"/>
      <sheetData sheetId="24822" refreshError="1"/>
      <sheetData sheetId="24823" refreshError="1"/>
      <sheetData sheetId="24824" refreshError="1"/>
      <sheetData sheetId="24825" refreshError="1"/>
      <sheetData sheetId="24826" refreshError="1"/>
      <sheetData sheetId="24827" refreshError="1"/>
      <sheetData sheetId="24828" refreshError="1"/>
      <sheetData sheetId="24829" refreshError="1"/>
      <sheetData sheetId="24830" refreshError="1"/>
      <sheetData sheetId="24831" refreshError="1"/>
      <sheetData sheetId="24832" refreshError="1"/>
      <sheetData sheetId="24833" refreshError="1"/>
      <sheetData sheetId="24834" refreshError="1"/>
      <sheetData sheetId="24835" refreshError="1"/>
      <sheetData sheetId="24836" refreshError="1"/>
      <sheetData sheetId="24837" refreshError="1"/>
      <sheetData sheetId="24838" refreshError="1"/>
      <sheetData sheetId="24839" refreshError="1"/>
      <sheetData sheetId="24840" refreshError="1"/>
      <sheetData sheetId="24841" refreshError="1"/>
      <sheetData sheetId="24842" refreshError="1"/>
      <sheetData sheetId="24843" refreshError="1"/>
      <sheetData sheetId="24844" refreshError="1"/>
      <sheetData sheetId="24845" refreshError="1"/>
      <sheetData sheetId="24846" refreshError="1"/>
      <sheetData sheetId="24847" refreshError="1"/>
      <sheetData sheetId="24848" refreshError="1"/>
      <sheetData sheetId="24849" refreshError="1"/>
      <sheetData sheetId="24850" refreshError="1"/>
      <sheetData sheetId="24851" refreshError="1"/>
      <sheetData sheetId="24852" refreshError="1"/>
      <sheetData sheetId="24853" refreshError="1"/>
      <sheetData sheetId="24854" refreshError="1"/>
      <sheetData sheetId="24855" refreshError="1"/>
      <sheetData sheetId="24856" refreshError="1"/>
      <sheetData sheetId="24857" refreshError="1"/>
      <sheetData sheetId="24858" refreshError="1"/>
      <sheetData sheetId="24859" refreshError="1"/>
      <sheetData sheetId="24860" refreshError="1"/>
      <sheetData sheetId="24861" refreshError="1"/>
      <sheetData sheetId="24862" refreshError="1"/>
      <sheetData sheetId="24863" refreshError="1"/>
      <sheetData sheetId="24864" refreshError="1"/>
      <sheetData sheetId="24865" refreshError="1"/>
      <sheetData sheetId="24866" refreshError="1"/>
      <sheetData sheetId="24867" refreshError="1"/>
      <sheetData sheetId="24868" refreshError="1"/>
      <sheetData sheetId="24869" refreshError="1"/>
      <sheetData sheetId="24870" refreshError="1"/>
      <sheetData sheetId="24871" refreshError="1"/>
      <sheetData sheetId="24872" refreshError="1"/>
      <sheetData sheetId="24873" refreshError="1"/>
      <sheetData sheetId="24874" refreshError="1"/>
      <sheetData sheetId="24875" refreshError="1"/>
      <sheetData sheetId="24876" refreshError="1"/>
      <sheetData sheetId="24877" refreshError="1"/>
      <sheetData sheetId="24878" refreshError="1"/>
      <sheetData sheetId="24879" refreshError="1"/>
      <sheetData sheetId="24880" refreshError="1"/>
      <sheetData sheetId="24881" refreshError="1"/>
      <sheetData sheetId="24882" refreshError="1"/>
      <sheetData sheetId="24883" refreshError="1"/>
      <sheetData sheetId="24884" refreshError="1"/>
      <sheetData sheetId="24885" refreshError="1"/>
      <sheetData sheetId="24886" refreshError="1"/>
      <sheetData sheetId="24887" refreshError="1"/>
      <sheetData sheetId="24888" refreshError="1"/>
      <sheetData sheetId="24889" refreshError="1"/>
      <sheetData sheetId="24890" refreshError="1"/>
      <sheetData sheetId="24891" refreshError="1"/>
      <sheetData sheetId="24892" refreshError="1"/>
      <sheetData sheetId="24893" refreshError="1"/>
      <sheetData sheetId="24894" refreshError="1"/>
      <sheetData sheetId="24895" refreshError="1"/>
      <sheetData sheetId="24896" refreshError="1"/>
      <sheetData sheetId="24897" refreshError="1"/>
      <sheetData sheetId="24898" refreshError="1"/>
      <sheetData sheetId="24899" refreshError="1"/>
      <sheetData sheetId="24900" refreshError="1"/>
      <sheetData sheetId="24901" refreshError="1"/>
      <sheetData sheetId="24902" refreshError="1"/>
      <sheetData sheetId="24903" refreshError="1"/>
      <sheetData sheetId="24904" refreshError="1"/>
      <sheetData sheetId="24905" refreshError="1"/>
      <sheetData sheetId="24906" refreshError="1"/>
      <sheetData sheetId="24907" refreshError="1"/>
      <sheetData sheetId="24908" refreshError="1"/>
      <sheetData sheetId="24909" refreshError="1"/>
      <sheetData sheetId="24910" refreshError="1"/>
      <sheetData sheetId="24911" refreshError="1"/>
      <sheetData sheetId="24912" refreshError="1"/>
      <sheetData sheetId="24913" refreshError="1"/>
      <sheetData sheetId="24914" refreshError="1"/>
      <sheetData sheetId="24915" refreshError="1"/>
      <sheetData sheetId="24916" refreshError="1"/>
      <sheetData sheetId="24917" refreshError="1"/>
      <sheetData sheetId="24918" refreshError="1"/>
      <sheetData sheetId="24919" refreshError="1"/>
      <sheetData sheetId="24920" refreshError="1"/>
      <sheetData sheetId="24921" refreshError="1"/>
      <sheetData sheetId="24922" refreshError="1"/>
      <sheetData sheetId="24923" refreshError="1"/>
      <sheetData sheetId="24924" refreshError="1"/>
      <sheetData sheetId="24925" refreshError="1"/>
      <sheetData sheetId="24926" refreshError="1"/>
      <sheetData sheetId="24927" refreshError="1"/>
      <sheetData sheetId="24928" refreshError="1"/>
      <sheetData sheetId="24929" refreshError="1"/>
      <sheetData sheetId="24930" refreshError="1"/>
      <sheetData sheetId="24931" refreshError="1"/>
      <sheetData sheetId="24932" refreshError="1"/>
      <sheetData sheetId="24933" refreshError="1"/>
      <sheetData sheetId="24934" refreshError="1"/>
      <sheetData sheetId="24935" refreshError="1"/>
      <sheetData sheetId="24936" refreshError="1"/>
      <sheetData sheetId="24937" refreshError="1"/>
      <sheetData sheetId="24938" refreshError="1"/>
      <sheetData sheetId="24939" refreshError="1"/>
      <sheetData sheetId="24940" refreshError="1"/>
      <sheetData sheetId="24941" refreshError="1"/>
      <sheetData sheetId="24942" refreshError="1"/>
      <sheetData sheetId="24943" refreshError="1"/>
      <sheetData sheetId="24944" refreshError="1"/>
      <sheetData sheetId="24945" refreshError="1"/>
      <sheetData sheetId="24946" refreshError="1"/>
      <sheetData sheetId="24947" refreshError="1"/>
      <sheetData sheetId="24948" refreshError="1"/>
      <sheetData sheetId="24949" refreshError="1"/>
      <sheetData sheetId="24950" refreshError="1"/>
      <sheetData sheetId="24951" refreshError="1"/>
      <sheetData sheetId="24952" refreshError="1"/>
      <sheetData sheetId="24953" refreshError="1"/>
      <sheetData sheetId="24954" refreshError="1"/>
      <sheetData sheetId="24955" refreshError="1"/>
      <sheetData sheetId="24956" refreshError="1"/>
      <sheetData sheetId="24957" refreshError="1"/>
      <sheetData sheetId="24958" refreshError="1"/>
      <sheetData sheetId="24959" refreshError="1"/>
      <sheetData sheetId="24960" refreshError="1"/>
      <sheetData sheetId="24961" refreshError="1"/>
      <sheetData sheetId="24962" refreshError="1"/>
      <sheetData sheetId="24963" refreshError="1"/>
      <sheetData sheetId="24964" refreshError="1"/>
      <sheetData sheetId="24965" refreshError="1"/>
      <sheetData sheetId="24966" refreshError="1"/>
      <sheetData sheetId="24967" refreshError="1"/>
      <sheetData sheetId="24968" refreshError="1"/>
      <sheetData sheetId="24969" refreshError="1"/>
      <sheetData sheetId="24970" refreshError="1"/>
      <sheetData sheetId="24971" refreshError="1"/>
      <sheetData sheetId="24972" refreshError="1"/>
      <sheetData sheetId="24973" refreshError="1"/>
      <sheetData sheetId="24974" refreshError="1"/>
      <sheetData sheetId="24975" refreshError="1"/>
      <sheetData sheetId="24976" refreshError="1"/>
      <sheetData sheetId="24977" refreshError="1"/>
      <sheetData sheetId="24978" refreshError="1"/>
      <sheetData sheetId="24979" refreshError="1"/>
      <sheetData sheetId="24980" refreshError="1"/>
      <sheetData sheetId="24981" refreshError="1"/>
      <sheetData sheetId="24982" refreshError="1"/>
      <sheetData sheetId="24983" refreshError="1"/>
      <sheetData sheetId="24984" refreshError="1"/>
      <sheetData sheetId="24985" refreshError="1"/>
      <sheetData sheetId="24986" refreshError="1"/>
      <sheetData sheetId="24987" refreshError="1"/>
      <sheetData sheetId="24988" refreshError="1"/>
      <sheetData sheetId="24989" refreshError="1"/>
      <sheetData sheetId="24990" refreshError="1"/>
      <sheetData sheetId="24991" refreshError="1"/>
      <sheetData sheetId="24992" refreshError="1"/>
      <sheetData sheetId="24993" refreshError="1"/>
      <sheetData sheetId="24994" refreshError="1"/>
      <sheetData sheetId="24995" refreshError="1"/>
      <sheetData sheetId="24996" refreshError="1"/>
      <sheetData sheetId="24997" refreshError="1"/>
      <sheetData sheetId="24998" refreshError="1"/>
      <sheetData sheetId="24999" refreshError="1"/>
      <sheetData sheetId="25000" refreshError="1"/>
      <sheetData sheetId="25001" refreshError="1"/>
      <sheetData sheetId="25002" refreshError="1"/>
      <sheetData sheetId="25003" refreshError="1"/>
      <sheetData sheetId="25004" refreshError="1"/>
      <sheetData sheetId="25005" refreshError="1"/>
      <sheetData sheetId="25006" refreshError="1"/>
      <sheetData sheetId="25007" refreshError="1"/>
      <sheetData sheetId="25008" refreshError="1"/>
      <sheetData sheetId="25009" refreshError="1"/>
      <sheetData sheetId="25010" refreshError="1"/>
      <sheetData sheetId="25011" refreshError="1"/>
      <sheetData sheetId="25012" refreshError="1"/>
      <sheetData sheetId="25013" refreshError="1"/>
      <sheetData sheetId="25014" refreshError="1"/>
      <sheetData sheetId="25015" refreshError="1"/>
      <sheetData sheetId="25016" refreshError="1"/>
      <sheetData sheetId="25017" refreshError="1"/>
      <sheetData sheetId="25018" refreshError="1"/>
      <sheetData sheetId="25019" refreshError="1"/>
      <sheetData sheetId="25020" refreshError="1"/>
      <sheetData sheetId="25021" refreshError="1"/>
      <sheetData sheetId="25022" refreshError="1"/>
      <sheetData sheetId="25023" refreshError="1"/>
      <sheetData sheetId="25024" refreshError="1"/>
      <sheetData sheetId="25025" refreshError="1"/>
      <sheetData sheetId="25026" refreshError="1"/>
      <sheetData sheetId="25027" refreshError="1"/>
      <sheetData sheetId="25028" refreshError="1"/>
      <sheetData sheetId="25029" refreshError="1"/>
      <sheetData sheetId="25030" refreshError="1"/>
      <sheetData sheetId="25031" refreshError="1"/>
      <sheetData sheetId="25032" refreshError="1"/>
      <sheetData sheetId="25033" refreshError="1"/>
      <sheetData sheetId="25034" refreshError="1"/>
      <sheetData sheetId="25035" refreshError="1"/>
      <sheetData sheetId="25036" refreshError="1"/>
      <sheetData sheetId="25037" refreshError="1"/>
      <sheetData sheetId="25038" refreshError="1"/>
      <sheetData sheetId="25039" refreshError="1"/>
      <sheetData sheetId="25040" refreshError="1"/>
      <sheetData sheetId="25041" refreshError="1"/>
      <sheetData sheetId="25042" refreshError="1"/>
      <sheetData sheetId="25043" refreshError="1"/>
      <sheetData sheetId="25044" refreshError="1"/>
      <sheetData sheetId="25045" refreshError="1"/>
      <sheetData sheetId="25046" refreshError="1"/>
      <sheetData sheetId="25047" refreshError="1"/>
      <sheetData sheetId="25048" refreshError="1"/>
      <sheetData sheetId="25049" refreshError="1"/>
      <sheetData sheetId="25050" refreshError="1"/>
      <sheetData sheetId="25051" refreshError="1"/>
      <sheetData sheetId="25052" refreshError="1"/>
      <sheetData sheetId="25053" refreshError="1"/>
      <sheetData sheetId="25054" refreshError="1"/>
      <sheetData sheetId="25055" refreshError="1"/>
      <sheetData sheetId="25056" refreshError="1"/>
      <sheetData sheetId="25057" refreshError="1"/>
      <sheetData sheetId="25058" refreshError="1"/>
      <sheetData sheetId="25059" refreshError="1"/>
      <sheetData sheetId="25060" refreshError="1"/>
      <sheetData sheetId="25061" refreshError="1"/>
      <sheetData sheetId="25062" refreshError="1"/>
      <sheetData sheetId="25063" refreshError="1"/>
      <sheetData sheetId="25064" refreshError="1"/>
      <sheetData sheetId="25065" refreshError="1"/>
      <sheetData sheetId="25066" refreshError="1"/>
      <sheetData sheetId="25067" refreshError="1"/>
      <sheetData sheetId="25068" refreshError="1"/>
      <sheetData sheetId="25069" refreshError="1"/>
      <sheetData sheetId="25070" refreshError="1"/>
      <sheetData sheetId="25071" refreshError="1"/>
      <sheetData sheetId="25072" refreshError="1"/>
      <sheetData sheetId="25073" refreshError="1"/>
      <sheetData sheetId="25074" refreshError="1"/>
      <sheetData sheetId="25075" refreshError="1"/>
      <sheetData sheetId="25076" refreshError="1"/>
      <sheetData sheetId="25077" refreshError="1"/>
      <sheetData sheetId="25078" refreshError="1"/>
      <sheetData sheetId="25079" refreshError="1"/>
      <sheetData sheetId="25080" refreshError="1"/>
      <sheetData sheetId="25081" refreshError="1"/>
      <sheetData sheetId="25082" refreshError="1"/>
      <sheetData sheetId="25083" refreshError="1"/>
      <sheetData sheetId="25084" refreshError="1"/>
      <sheetData sheetId="25085" refreshError="1"/>
      <sheetData sheetId="25086" refreshError="1"/>
      <sheetData sheetId="25087" refreshError="1"/>
      <sheetData sheetId="25088" refreshError="1"/>
      <sheetData sheetId="25089" refreshError="1"/>
      <sheetData sheetId="25090" refreshError="1"/>
      <sheetData sheetId="25091" refreshError="1"/>
      <sheetData sheetId="25092" refreshError="1"/>
      <sheetData sheetId="25093" refreshError="1"/>
      <sheetData sheetId="25094" refreshError="1"/>
      <sheetData sheetId="25095" refreshError="1"/>
      <sheetData sheetId="25096" refreshError="1"/>
      <sheetData sheetId="25097" refreshError="1"/>
      <sheetData sheetId="25098" refreshError="1"/>
      <sheetData sheetId="25099" refreshError="1"/>
      <sheetData sheetId="25100" refreshError="1"/>
      <sheetData sheetId="25101" refreshError="1"/>
      <sheetData sheetId="25102" refreshError="1"/>
      <sheetData sheetId="25103" refreshError="1"/>
      <sheetData sheetId="25104" refreshError="1"/>
      <sheetData sheetId="25105" refreshError="1"/>
      <sheetData sheetId="25106" refreshError="1"/>
      <sheetData sheetId="25107" refreshError="1"/>
      <sheetData sheetId="25108" refreshError="1"/>
      <sheetData sheetId="25109" refreshError="1"/>
      <sheetData sheetId="25110" refreshError="1"/>
      <sheetData sheetId="25111" refreshError="1"/>
      <sheetData sheetId="25112" refreshError="1"/>
      <sheetData sheetId="25113" refreshError="1"/>
      <sheetData sheetId="25114" refreshError="1"/>
      <sheetData sheetId="25115" refreshError="1"/>
      <sheetData sheetId="25116" refreshError="1"/>
      <sheetData sheetId="25117" refreshError="1"/>
      <sheetData sheetId="25118" refreshError="1"/>
      <sheetData sheetId="25119" refreshError="1"/>
      <sheetData sheetId="25120" refreshError="1"/>
      <sheetData sheetId="25121" refreshError="1"/>
      <sheetData sheetId="25122" refreshError="1"/>
      <sheetData sheetId="25123" refreshError="1"/>
      <sheetData sheetId="25124" refreshError="1"/>
      <sheetData sheetId="25125" refreshError="1"/>
      <sheetData sheetId="25126" refreshError="1"/>
      <sheetData sheetId="25127" refreshError="1"/>
      <sheetData sheetId="25128" refreshError="1"/>
      <sheetData sheetId="25129" refreshError="1"/>
      <sheetData sheetId="25130" refreshError="1"/>
      <sheetData sheetId="25131" refreshError="1"/>
      <sheetData sheetId="25132" refreshError="1"/>
      <sheetData sheetId="25133" refreshError="1"/>
      <sheetData sheetId="25134" refreshError="1"/>
      <sheetData sheetId="25135" refreshError="1"/>
      <sheetData sheetId="25136" refreshError="1"/>
      <sheetData sheetId="25137" refreshError="1"/>
      <sheetData sheetId="25138" refreshError="1"/>
      <sheetData sheetId="25139" refreshError="1"/>
      <sheetData sheetId="25140" refreshError="1"/>
      <sheetData sheetId="25141" refreshError="1"/>
      <sheetData sheetId="25142" refreshError="1"/>
      <sheetData sheetId="25143" refreshError="1"/>
      <sheetData sheetId="25144" refreshError="1"/>
      <sheetData sheetId="25145" refreshError="1"/>
      <sheetData sheetId="25146" refreshError="1"/>
      <sheetData sheetId="25147" refreshError="1"/>
      <sheetData sheetId="25148" refreshError="1"/>
      <sheetData sheetId="25149" refreshError="1"/>
      <sheetData sheetId="25150" refreshError="1"/>
      <sheetData sheetId="25151" refreshError="1"/>
      <sheetData sheetId="25152" refreshError="1"/>
      <sheetData sheetId="25153" refreshError="1"/>
      <sheetData sheetId="25154" refreshError="1"/>
      <sheetData sheetId="25155" refreshError="1"/>
      <sheetData sheetId="25156" refreshError="1"/>
      <sheetData sheetId="25157" refreshError="1"/>
      <sheetData sheetId="25158" refreshError="1"/>
      <sheetData sheetId="25159" refreshError="1"/>
      <sheetData sheetId="25160" refreshError="1"/>
      <sheetData sheetId="25161" refreshError="1"/>
      <sheetData sheetId="25162" refreshError="1"/>
      <sheetData sheetId="25163" refreshError="1"/>
      <sheetData sheetId="25164" refreshError="1"/>
      <sheetData sheetId="25165" refreshError="1"/>
      <sheetData sheetId="25166" refreshError="1"/>
      <sheetData sheetId="25167" refreshError="1"/>
      <sheetData sheetId="25168" refreshError="1"/>
      <sheetData sheetId="25169" refreshError="1"/>
      <sheetData sheetId="25170" refreshError="1"/>
      <sheetData sheetId="25171" refreshError="1"/>
      <sheetData sheetId="25172" refreshError="1"/>
      <sheetData sheetId="25173" refreshError="1"/>
      <sheetData sheetId="25174" refreshError="1"/>
      <sheetData sheetId="25175" refreshError="1"/>
      <sheetData sheetId="25176" refreshError="1"/>
      <sheetData sheetId="25177" refreshError="1"/>
      <sheetData sheetId="25178" refreshError="1"/>
      <sheetData sheetId="25179" refreshError="1"/>
      <sheetData sheetId="25180" refreshError="1"/>
      <sheetData sheetId="25181" refreshError="1"/>
      <sheetData sheetId="25182" refreshError="1"/>
      <sheetData sheetId="25183" refreshError="1"/>
      <sheetData sheetId="25184" refreshError="1"/>
      <sheetData sheetId="25185" refreshError="1"/>
      <sheetData sheetId="25186" refreshError="1"/>
      <sheetData sheetId="25187" refreshError="1"/>
      <sheetData sheetId="25188" refreshError="1"/>
      <sheetData sheetId="25189" refreshError="1"/>
      <sheetData sheetId="25190" refreshError="1"/>
      <sheetData sheetId="25191" refreshError="1"/>
      <sheetData sheetId="25192" refreshError="1"/>
      <sheetData sheetId="25193" refreshError="1"/>
      <sheetData sheetId="25194" refreshError="1"/>
      <sheetData sheetId="25195" refreshError="1"/>
      <sheetData sheetId="25196" refreshError="1"/>
      <sheetData sheetId="25197" refreshError="1"/>
      <sheetData sheetId="25198" refreshError="1"/>
      <sheetData sheetId="25199" refreshError="1"/>
      <sheetData sheetId="25200" refreshError="1"/>
      <sheetData sheetId="25201" refreshError="1"/>
      <sheetData sheetId="25202" refreshError="1"/>
      <sheetData sheetId="25203" refreshError="1"/>
      <sheetData sheetId="25204" refreshError="1"/>
      <sheetData sheetId="25205" refreshError="1"/>
      <sheetData sheetId="25206" refreshError="1"/>
      <sheetData sheetId="25207" refreshError="1"/>
      <sheetData sheetId="25208" refreshError="1"/>
      <sheetData sheetId="25209" refreshError="1"/>
      <sheetData sheetId="25210" refreshError="1"/>
      <sheetData sheetId="25211" refreshError="1"/>
      <sheetData sheetId="25212" refreshError="1"/>
      <sheetData sheetId="25213" refreshError="1"/>
      <sheetData sheetId="25214" refreshError="1"/>
      <sheetData sheetId="25215" refreshError="1"/>
      <sheetData sheetId="25216" refreshError="1"/>
      <sheetData sheetId="25217" refreshError="1"/>
      <sheetData sheetId="25218" refreshError="1"/>
      <sheetData sheetId="25219" refreshError="1"/>
      <sheetData sheetId="25220" refreshError="1"/>
      <sheetData sheetId="25221" refreshError="1"/>
      <sheetData sheetId="25222" refreshError="1"/>
      <sheetData sheetId="25223" refreshError="1"/>
      <sheetData sheetId="25224" refreshError="1"/>
      <sheetData sheetId="25225" refreshError="1"/>
      <sheetData sheetId="25226" refreshError="1"/>
      <sheetData sheetId="25227" refreshError="1"/>
      <sheetData sheetId="25228" refreshError="1"/>
      <sheetData sheetId="25229" refreshError="1"/>
      <sheetData sheetId="25230" refreshError="1"/>
      <sheetData sheetId="25231" refreshError="1"/>
      <sheetData sheetId="25232" refreshError="1"/>
      <sheetData sheetId="25233" refreshError="1"/>
      <sheetData sheetId="25234" refreshError="1"/>
      <sheetData sheetId="25235" refreshError="1"/>
      <sheetData sheetId="25236" refreshError="1"/>
      <sheetData sheetId="25237" refreshError="1"/>
      <sheetData sheetId="25238" refreshError="1"/>
      <sheetData sheetId="25239" refreshError="1"/>
      <sheetData sheetId="25240" refreshError="1"/>
      <sheetData sheetId="25241" refreshError="1"/>
      <sheetData sheetId="25242" refreshError="1"/>
      <sheetData sheetId="25243" refreshError="1"/>
      <sheetData sheetId="25244" refreshError="1"/>
      <sheetData sheetId="25245" refreshError="1"/>
      <sheetData sheetId="25246" refreshError="1"/>
      <sheetData sheetId="25247" refreshError="1"/>
      <sheetData sheetId="25248" refreshError="1"/>
      <sheetData sheetId="25249" refreshError="1"/>
      <sheetData sheetId="25250" refreshError="1"/>
      <sheetData sheetId="25251" refreshError="1"/>
      <sheetData sheetId="25252" refreshError="1"/>
      <sheetData sheetId="25253" refreshError="1"/>
      <sheetData sheetId="25254" refreshError="1"/>
      <sheetData sheetId="25255" refreshError="1"/>
      <sheetData sheetId="25256" refreshError="1"/>
      <sheetData sheetId="25257" refreshError="1"/>
      <sheetData sheetId="25258" refreshError="1"/>
      <sheetData sheetId="25259" refreshError="1"/>
      <sheetData sheetId="25260" refreshError="1"/>
      <sheetData sheetId="25261" refreshError="1"/>
      <sheetData sheetId="25262" refreshError="1"/>
      <sheetData sheetId="25263" refreshError="1"/>
      <sheetData sheetId="25264" refreshError="1"/>
      <sheetData sheetId="25265" refreshError="1"/>
      <sheetData sheetId="25266" refreshError="1"/>
      <sheetData sheetId="25267" refreshError="1"/>
      <sheetData sheetId="25268" refreshError="1"/>
      <sheetData sheetId="25269" refreshError="1"/>
      <sheetData sheetId="25270" refreshError="1"/>
      <sheetData sheetId="25271" refreshError="1"/>
      <sheetData sheetId="25272" refreshError="1"/>
      <sheetData sheetId="25273" refreshError="1"/>
      <sheetData sheetId="25274" refreshError="1"/>
      <sheetData sheetId="25275" refreshError="1"/>
      <sheetData sheetId="25276" refreshError="1"/>
      <sheetData sheetId="25277" refreshError="1"/>
      <sheetData sheetId="25278" refreshError="1"/>
      <sheetData sheetId="25279" refreshError="1"/>
      <sheetData sheetId="25280" refreshError="1"/>
      <sheetData sheetId="25281" refreshError="1"/>
      <sheetData sheetId="25282" refreshError="1"/>
      <sheetData sheetId="25283" refreshError="1"/>
      <sheetData sheetId="25284" refreshError="1"/>
      <sheetData sheetId="25285" refreshError="1"/>
      <sheetData sheetId="25286" refreshError="1"/>
      <sheetData sheetId="25287" refreshError="1"/>
      <sheetData sheetId="25288" refreshError="1"/>
      <sheetData sheetId="25289" refreshError="1"/>
      <sheetData sheetId="25290" refreshError="1"/>
      <sheetData sheetId="25291" refreshError="1"/>
      <sheetData sheetId="25292" refreshError="1"/>
      <sheetData sheetId="25293" refreshError="1"/>
      <sheetData sheetId="25294" refreshError="1"/>
      <sheetData sheetId="25295" refreshError="1"/>
      <sheetData sheetId="25296" refreshError="1"/>
      <sheetData sheetId="25297" refreshError="1"/>
      <sheetData sheetId="25298" refreshError="1"/>
      <sheetData sheetId="25299" refreshError="1"/>
      <sheetData sheetId="25300" refreshError="1"/>
      <sheetData sheetId="25301" refreshError="1"/>
      <sheetData sheetId="25302" refreshError="1"/>
      <sheetData sheetId="25303" refreshError="1"/>
      <sheetData sheetId="25304" refreshError="1"/>
      <sheetData sheetId="25305" refreshError="1"/>
      <sheetData sheetId="25306" refreshError="1"/>
      <sheetData sheetId="25307" refreshError="1"/>
      <sheetData sheetId="25308" refreshError="1"/>
      <sheetData sheetId="25309" refreshError="1"/>
      <sheetData sheetId="25310" refreshError="1"/>
      <sheetData sheetId="25311" refreshError="1"/>
      <sheetData sheetId="25312" refreshError="1"/>
      <sheetData sheetId="25313" refreshError="1"/>
      <sheetData sheetId="25314" refreshError="1"/>
      <sheetData sheetId="25315" refreshError="1"/>
      <sheetData sheetId="25316" refreshError="1"/>
      <sheetData sheetId="25317" refreshError="1"/>
      <sheetData sheetId="25318" refreshError="1"/>
      <sheetData sheetId="25319" refreshError="1"/>
      <sheetData sheetId="25320" refreshError="1"/>
      <sheetData sheetId="25321" refreshError="1"/>
      <sheetData sheetId="25322" refreshError="1"/>
      <sheetData sheetId="25323" refreshError="1"/>
      <sheetData sheetId="25324" refreshError="1"/>
      <sheetData sheetId="25325" refreshError="1"/>
      <sheetData sheetId="25326" refreshError="1"/>
      <sheetData sheetId="25327" refreshError="1"/>
      <sheetData sheetId="25328" refreshError="1"/>
      <sheetData sheetId="25329" refreshError="1"/>
      <sheetData sheetId="25330" refreshError="1"/>
      <sheetData sheetId="25331" refreshError="1"/>
      <sheetData sheetId="25332" refreshError="1"/>
      <sheetData sheetId="25333" refreshError="1"/>
      <sheetData sheetId="25334" refreshError="1"/>
      <sheetData sheetId="25335" refreshError="1"/>
      <sheetData sheetId="25336" refreshError="1"/>
      <sheetData sheetId="25337" refreshError="1"/>
      <sheetData sheetId="25338" refreshError="1"/>
      <sheetData sheetId="25339" refreshError="1"/>
      <sheetData sheetId="25340" refreshError="1"/>
      <sheetData sheetId="25341" refreshError="1"/>
      <sheetData sheetId="25342" refreshError="1"/>
      <sheetData sheetId="25343" refreshError="1"/>
      <sheetData sheetId="25344" refreshError="1"/>
      <sheetData sheetId="25345" refreshError="1"/>
      <sheetData sheetId="25346" refreshError="1"/>
      <sheetData sheetId="25347" refreshError="1"/>
      <sheetData sheetId="25348" refreshError="1"/>
      <sheetData sheetId="25349" refreshError="1"/>
      <sheetData sheetId="25350" refreshError="1"/>
      <sheetData sheetId="25351" refreshError="1"/>
      <sheetData sheetId="25352" refreshError="1"/>
      <sheetData sheetId="25353" refreshError="1"/>
      <sheetData sheetId="25354" refreshError="1"/>
      <sheetData sheetId="25355" refreshError="1"/>
      <sheetData sheetId="25356" refreshError="1"/>
      <sheetData sheetId="25357" refreshError="1"/>
      <sheetData sheetId="25358" refreshError="1"/>
      <sheetData sheetId="25359" refreshError="1"/>
      <sheetData sheetId="25360" refreshError="1"/>
      <sheetData sheetId="25361" refreshError="1"/>
      <sheetData sheetId="25362" refreshError="1"/>
      <sheetData sheetId="25363" refreshError="1"/>
      <sheetData sheetId="25364" refreshError="1"/>
      <sheetData sheetId="25365" refreshError="1"/>
      <sheetData sheetId="25366" refreshError="1"/>
      <sheetData sheetId="25367" refreshError="1"/>
      <sheetData sheetId="25368" refreshError="1"/>
      <sheetData sheetId="25369" refreshError="1"/>
      <sheetData sheetId="25370" refreshError="1"/>
      <sheetData sheetId="25371" refreshError="1"/>
      <sheetData sheetId="25372" refreshError="1"/>
      <sheetData sheetId="25373" refreshError="1"/>
      <sheetData sheetId="25374" refreshError="1"/>
      <sheetData sheetId="25375" refreshError="1"/>
      <sheetData sheetId="25376" refreshError="1"/>
      <sheetData sheetId="25377" refreshError="1"/>
      <sheetData sheetId="25378" refreshError="1"/>
      <sheetData sheetId="25379" refreshError="1"/>
      <sheetData sheetId="25380" refreshError="1"/>
      <sheetData sheetId="25381" refreshError="1"/>
      <sheetData sheetId="25382" refreshError="1"/>
      <sheetData sheetId="25383" refreshError="1"/>
      <sheetData sheetId="25384" refreshError="1"/>
      <sheetData sheetId="25385" refreshError="1"/>
      <sheetData sheetId="25386" refreshError="1"/>
      <sheetData sheetId="25387" refreshError="1"/>
      <sheetData sheetId="25388" refreshError="1"/>
      <sheetData sheetId="25389" refreshError="1"/>
      <sheetData sheetId="25390" refreshError="1"/>
      <sheetData sheetId="25391" refreshError="1"/>
      <sheetData sheetId="25392" refreshError="1"/>
      <sheetData sheetId="25393" refreshError="1"/>
      <sheetData sheetId="25394" refreshError="1"/>
      <sheetData sheetId="25395" refreshError="1"/>
      <sheetData sheetId="25396" refreshError="1"/>
      <sheetData sheetId="25397" refreshError="1"/>
      <sheetData sheetId="25398" refreshError="1"/>
      <sheetData sheetId="25399" refreshError="1"/>
      <sheetData sheetId="25400" refreshError="1"/>
      <sheetData sheetId="25401" refreshError="1"/>
      <sheetData sheetId="25402" refreshError="1"/>
      <sheetData sheetId="25403" refreshError="1"/>
      <sheetData sheetId="25404" refreshError="1"/>
      <sheetData sheetId="25405" refreshError="1"/>
      <sheetData sheetId="25406" refreshError="1"/>
      <sheetData sheetId="25407" refreshError="1"/>
      <sheetData sheetId="25408" refreshError="1"/>
      <sheetData sheetId="25409" refreshError="1"/>
      <sheetData sheetId="25410" refreshError="1"/>
      <sheetData sheetId="25411" refreshError="1"/>
      <sheetData sheetId="25412" refreshError="1"/>
      <sheetData sheetId="25413" refreshError="1"/>
      <sheetData sheetId="25414" refreshError="1"/>
      <sheetData sheetId="25415" refreshError="1"/>
      <sheetData sheetId="25416" refreshError="1"/>
      <sheetData sheetId="25417" refreshError="1"/>
      <sheetData sheetId="25418" refreshError="1"/>
      <sheetData sheetId="25419" refreshError="1"/>
      <sheetData sheetId="25420" refreshError="1"/>
      <sheetData sheetId="25421" refreshError="1"/>
      <sheetData sheetId="25422" refreshError="1"/>
      <sheetData sheetId="25423" refreshError="1"/>
      <sheetData sheetId="25424" refreshError="1"/>
      <sheetData sheetId="25425" refreshError="1"/>
      <sheetData sheetId="25426" refreshError="1"/>
      <sheetData sheetId="25427" refreshError="1"/>
      <sheetData sheetId="25428" refreshError="1"/>
      <sheetData sheetId="25429" refreshError="1"/>
      <sheetData sheetId="25430" refreshError="1"/>
      <sheetData sheetId="25431" refreshError="1"/>
      <sheetData sheetId="25432" refreshError="1"/>
      <sheetData sheetId="25433" refreshError="1"/>
      <sheetData sheetId="25434" refreshError="1"/>
      <sheetData sheetId="25435" refreshError="1"/>
      <sheetData sheetId="25436" refreshError="1"/>
      <sheetData sheetId="25437" refreshError="1"/>
      <sheetData sheetId="25438" refreshError="1"/>
      <sheetData sheetId="25439" refreshError="1"/>
      <sheetData sheetId="25440" refreshError="1"/>
      <sheetData sheetId="25441" refreshError="1"/>
      <sheetData sheetId="25442" refreshError="1"/>
      <sheetData sheetId="25443" refreshError="1"/>
      <sheetData sheetId="25444" refreshError="1"/>
      <sheetData sheetId="25445" refreshError="1"/>
      <sheetData sheetId="25446" refreshError="1"/>
      <sheetData sheetId="25447" refreshError="1"/>
      <sheetData sheetId="25448" refreshError="1"/>
      <sheetData sheetId="25449" refreshError="1"/>
      <sheetData sheetId="25450" refreshError="1"/>
      <sheetData sheetId="25451" refreshError="1"/>
      <sheetData sheetId="25452" refreshError="1"/>
      <sheetData sheetId="25453" refreshError="1"/>
      <sheetData sheetId="25454" refreshError="1"/>
      <sheetData sheetId="25455" refreshError="1"/>
      <sheetData sheetId="25456" refreshError="1"/>
      <sheetData sheetId="25457" refreshError="1"/>
      <sheetData sheetId="25458" refreshError="1"/>
      <sheetData sheetId="25459" refreshError="1"/>
      <sheetData sheetId="25460" refreshError="1"/>
      <sheetData sheetId="25461" refreshError="1"/>
      <sheetData sheetId="25462" refreshError="1"/>
      <sheetData sheetId="25463" refreshError="1"/>
      <sheetData sheetId="25464" refreshError="1"/>
      <sheetData sheetId="25465" refreshError="1"/>
      <sheetData sheetId="25466" refreshError="1"/>
      <sheetData sheetId="25467" refreshError="1"/>
      <sheetData sheetId="25468" refreshError="1"/>
      <sheetData sheetId="25469" refreshError="1"/>
      <sheetData sheetId="25470" refreshError="1"/>
      <sheetData sheetId="25471" refreshError="1"/>
      <sheetData sheetId="25472" refreshError="1"/>
      <sheetData sheetId="25473" refreshError="1"/>
      <sheetData sheetId="25474" refreshError="1"/>
      <sheetData sheetId="25475" refreshError="1"/>
      <sheetData sheetId="25476" refreshError="1"/>
      <sheetData sheetId="25477" refreshError="1"/>
      <sheetData sheetId="25478" refreshError="1"/>
      <sheetData sheetId="25479" refreshError="1"/>
      <sheetData sheetId="25480" refreshError="1"/>
      <sheetData sheetId="25481" refreshError="1"/>
      <sheetData sheetId="25482" refreshError="1"/>
      <sheetData sheetId="25483" refreshError="1"/>
      <sheetData sheetId="25484" refreshError="1"/>
      <sheetData sheetId="25485" refreshError="1"/>
      <sheetData sheetId="25486" refreshError="1"/>
      <sheetData sheetId="25487" refreshError="1"/>
      <sheetData sheetId="25488" refreshError="1"/>
      <sheetData sheetId="25489" refreshError="1"/>
      <sheetData sheetId="25490" refreshError="1"/>
      <sheetData sheetId="25491" refreshError="1"/>
      <sheetData sheetId="25492" refreshError="1"/>
      <sheetData sheetId="25493" refreshError="1"/>
      <sheetData sheetId="25494" refreshError="1"/>
      <sheetData sheetId="25495" refreshError="1"/>
      <sheetData sheetId="25496" refreshError="1"/>
      <sheetData sheetId="25497" refreshError="1"/>
      <sheetData sheetId="25498" refreshError="1"/>
      <sheetData sheetId="25499" refreshError="1"/>
      <sheetData sheetId="25500" refreshError="1"/>
      <sheetData sheetId="25501" refreshError="1"/>
      <sheetData sheetId="25502" refreshError="1"/>
      <sheetData sheetId="25503" refreshError="1"/>
      <sheetData sheetId="25504" refreshError="1"/>
      <sheetData sheetId="25505" refreshError="1"/>
      <sheetData sheetId="25506" refreshError="1"/>
      <sheetData sheetId="25507" refreshError="1"/>
      <sheetData sheetId="25508" refreshError="1"/>
      <sheetData sheetId="25509" refreshError="1"/>
      <sheetData sheetId="25510" refreshError="1"/>
      <sheetData sheetId="25511" refreshError="1"/>
      <sheetData sheetId="25512" refreshError="1"/>
      <sheetData sheetId="25513" refreshError="1"/>
      <sheetData sheetId="25514" refreshError="1"/>
      <sheetData sheetId="25515" refreshError="1"/>
      <sheetData sheetId="25516" refreshError="1"/>
      <sheetData sheetId="25517" refreshError="1"/>
      <sheetData sheetId="25518" refreshError="1"/>
      <sheetData sheetId="25519" refreshError="1"/>
      <sheetData sheetId="25520" refreshError="1"/>
      <sheetData sheetId="25521" refreshError="1"/>
      <sheetData sheetId="25522" refreshError="1"/>
      <sheetData sheetId="25523" refreshError="1"/>
      <sheetData sheetId="25524" refreshError="1"/>
      <sheetData sheetId="25525" refreshError="1"/>
      <sheetData sheetId="25526" refreshError="1"/>
      <sheetData sheetId="25527" refreshError="1"/>
      <sheetData sheetId="25528" refreshError="1"/>
      <sheetData sheetId="25529" refreshError="1"/>
      <sheetData sheetId="25530" refreshError="1"/>
      <sheetData sheetId="25531" refreshError="1"/>
      <sheetData sheetId="25532" refreshError="1"/>
      <sheetData sheetId="25533" refreshError="1"/>
      <sheetData sheetId="25534" refreshError="1"/>
      <sheetData sheetId="25535" refreshError="1"/>
      <sheetData sheetId="25536" refreshError="1"/>
      <sheetData sheetId="25537" refreshError="1"/>
      <sheetData sheetId="25538" refreshError="1"/>
      <sheetData sheetId="25539" refreshError="1"/>
      <sheetData sheetId="25540" refreshError="1"/>
      <sheetData sheetId="25541" refreshError="1"/>
      <sheetData sheetId="25542" refreshError="1"/>
      <sheetData sheetId="25543" refreshError="1"/>
      <sheetData sheetId="25544" refreshError="1"/>
      <sheetData sheetId="25545" refreshError="1"/>
      <sheetData sheetId="25546" refreshError="1"/>
      <sheetData sheetId="25547" refreshError="1"/>
      <sheetData sheetId="25548" refreshError="1"/>
      <sheetData sheetId="25549" refreshError="1"/>
      <sheetData sheetId="25550" refreshError="1"/>
      <sheetData sheetId="25551" refreshError="1"/>
      <sheetData sheetId="25552" refreshError="1"/>
      <sheetData sheetId="25553" refreshError="1"/>
      <sheetData sheetId="25554" refreshError="1"/>
      <sheetData sheetId="25555" refreshError="1"/>
      <sheetData sheetId="25556" refreshError="1"/>
      <sheetData sheetId="25557" refreshError="1"/>
      <sheetData sheetId="25558" refreshError="1"/>
      <sheetData sheetId="25559" refreshError="1"/>
      <sheetData sheetId="25560" refreshError="1"/>
      <sheetData sheetId="25561" refreshError="1"/>
      <sheetData sheetId="25562" refreshError="1"/>
      <sheetData sheetId="25563" refreshError="1"/>
      <sheetData sheetId="25564" refreshError="1"/>
      <sheetData sheetId="25565" refreshError="1"/>
      <sheetData sheetId="25566" refreshError="1"/>
      <sheetData sheetId="25567" refreshError="1"/>
      <sheetData sheetId="25568" refreshError="1"/>
      <sheetData sheetId="25569" refreshError="1"/>
      <sheetData sheetId="25570" refreshError="1"/>
      <sheetData sheetId="25571" refreshError="1"/>
      <sheetData sheetId="25572" refreshError="1"/>
      <sheetData sheetId="25573" refreshError="1"/>
      <sheetData sheetId="25574" refreshError="1"/>
      <sheetData sheetId="25575" refreshError="1"/>
      <sheetData sheetId="25576" refreshError="1"/>
      <sheetData sheetId="25577" refreshError="1"/>
      <sheetData sheetId="25578" refreshError="1"/>
      <sheetData sheetId="25579" refreshError="1"/>
      <sheetData sheetId="25580" refreshError="1"/>
      <sheetData sheetId="25581" refreshError="1"/>
      <sheetData sheetId="25582" refreshError="1"/>
      <sheetData sheetId="25583" refreshError="1"/>
      <sheetData sheetId="25584" refreshError="1"/>
      <sheetData sheetId="25585" refreshError="1"/>
      <sheetData sheetId="25586" refreshError="1"/>
      <sheetData sheetId="25587" refreshError="1"/>
      <sheetData sheetId="25588" refreshError="1"/>
      <sheetData sheetId="25589" refreshError="1"/>
      <sheetData sheetId="25590" refreshError="1"/>
      <sheetData sheetId="25591" refreshError="1"/>
      <sheetData sheetId="25592" refreshError="1"/>
      <sheetData sheetId="25593" refreshError="1"/>
      <sheetData sheetId="25594" refreshError="1"/>
      <sheetData sheetId="25595" refreshError="1"/>
      <sheetData sheetId="25596" refreshError="1"/>
      <sheetData sheetId="25597" refreshError="1"/>
      <sheetData sheetId="25598" refreshError="1"/>
      <sheetData sheetId="25599" refreshError="1"/>
      <sheetData sheetId="25600" refreshError="1"/>
      <sheetData sheetId="25601" refreshError="1"/>
      <sheetData sheetId="25602" refreshError="1"/>
      <sheetData sheetId="25603" refreshError="1"/>
      <sheetData sheetId="25604" refreshError="1"/>
      <sheetData sheetId="25605" refreshError="1"/>
      <sheetData sheetId="25606" refreshError="1"/>
      <sheetData sheetId="25607" refreshError="1"/>
      <sheetData sheetId="25608" refreshError="1"/>
      <sheetData sheetId="25609" refreshError="1"/>
      <sheetData sheetId="25610" refreshError="1"/>
      <sheetData sheetId="25611" refreshError="1"/>
      <sheetData sheetId="25612" refreshError="1"/>
      <sheetData sheetId="25613" refreshError="1"/>
      <sheetData sheetId="25614" refreshError="1"/>
      <sheetData sheetId="25615" refreshError="1"/>
      <sheetData sheetId="25616" refreshError="1"/>
      <sheetData sheetId="25617" refreshError="1"/>
      <sheetData sheetId="25618" refreshError="1"/>
      <sheetData sheetId="25619" refreshError="1"/>
      <sheetData sheetId="25620" refreshError="1"/>
      <sheetData sheetId="25621" refreshError="1"/>
      <sheetData sheetId="25622" refreshError="1"/>
      <sheetData sheetId="25623" refreshError="1"/>
      <sheetData sheetId="25624" refreshError="1"/>
      <sheetData sheetId="25625" refreshError="1"/>
      <sheetData sheetId="25626" refreshError="1"/>
      <sheetData sheetId="25627" refreshError="1"/>
      <sheetData sheetId="25628" refreshError="1"/>
      <sheetData sheetId="25629" refreshError="1"/>
      <sheetData sheetId="25630" refreshError="1"/>
      <sheetData sheetId="25631" refreshError="1"/>
      <sheetData sheetId="25632" refreshError="1"/>
      <sheetData sheetId="25633" refreshError="1"/>
      <sheetData sheetId="25634" refreshError="1"/>
      <sheetData sheetId="25635" refreshError="1"/>
      <sheetData sheetId="25636" refreshError="1"/>
      <sheetData sheetId="25637" refreshError="1"/>
      <sheetData sheetId="25638" refreshError="1"/>
      <sheetData sheetId="25639" refreshError="1"/>
      <sheetData sheetId="25640" refreshError="1"/>
      <sheetData sheetId="25641" refreshError="1"/>
      <sheetData sheetId="25642" refreshError="1"/>
      <sheetData sheetId="25643" refreshError="1"/>
      <sheetData sheetId="25644" refreshError="1"/>
      <sheetData sheetId="25645" refreshError="1"/>
      <sheetData sheetId="25646" refreshError="1"/>
      <sheetData sheetId="25647" refreshError="1"/>
      <sheetData sheetId="25648" refreshError="1"/>
      <sheetData sheetId="25649" refreshError="1"/>
      <sheetData sheetId="25650" refreshError="1"/>
      <sheetData sheetId="25651" refreshError="1"/>
      <sheetData sheetId="25652" refreshError="1"/>
      <sheetData sheetId="25653" refreshError="1"/>
      <sheetData sheetId="25654" refreshError="1"/>
      <sheetData sheetId="25655" refreshError="1"/>
      <sheetData sheetId="25656" refreshError="1"/>
      <sheetData sheetId="25657" refreshError="1"/>
      <sheetData sheetId="25658" refreshError="1"/>
      <sheetData sheetId="25659" refreshError="1"/>
      <sheetData sheetId="25660" refreshError="1"/>
      <sheetData sheetId="25661" refreshError="1"/>
      <sheetData sheetId="25662" refreshError="1"/>
      <sheetData sheetId="25663" refreshError="1"/>
      <sheetData sheetId="25664" refreshError="1"/>
      <sheetData sheetId="25665" refreshError="1"/>
      <sheetData sheetId="25666" refreshError="1"/>
      <sheetData sheetId="25667" refreshError="1"/>
      <sheetData sheetId="25668" refreshError="1"/>
      <sheetData sheetId="25669" refreshError="1"/>
      <sheetData sheetId="25670" refreshError="1"/>
      <sheetData sheetId="25671" refreshError="1"/>
      <sheetData sheetId="25672" refreshError="1"/>
      <sheetData sheetId="25673" refreshError="1"/>
      <sheetData sheetId="25674" refreshError="1"/>
      <sheetData sheetId="25675" refreshError="1"/>
      <sheetData sheetId="25676" refreshError="1"/>
      <sheetData sheetId="25677" refreshError="1"/>
      <sheetData sheetId="25678" refreshError="1"/>
      <sheetData sheetId="25679" refreshError="1"/>
      <sheetData sheetId="25680" refreshError="1"/>
      <sheetData sheetId="25681" refreshError="1"/>
      <sheetData sheetId="25682" refreshError="1"/>
      <sheetData sheetId="25683" refreshError="1"/>
      <sheetData sheetId="25684" refreshError="1"/>
      <sheetData sheetId="25685" refreshError="1"/>
      <sheetData sheetId="25686" refreshError="1"/>
      <sheetData sheetId="25687" refreshError="1"/>
      <sheetData sheetId="25688" refreshError="1"/>
      <sheetData sheetId="25689" refreshError="1"/>
      <sheetData sheetId="25690" refreshError="1"/>
      <sheetData sheetId="25691" refreshError="1"/>
      <sheetData sheetId="25692" refreshError="1"/>
      <sheetData sheetId="25693" refreshError="1"/>
      <sheetData sheetId="25694" refreshError="1"/>
      <sheetData sheetId="25695" refreshError="1"/>
      <sheetData sheetId="25696" refreshError="1"/>
      <sheetData sheetId="25697" refreshError="1"/>
      <sheetData sheetId="25698" refreshError="1"/>
      <sheetData sheetId="25699" refreshError="1"/>
      <sheetData sheetId="25700" refreshError="1"/>
      <sheetData sheetId="25701" refreshError="1"/>
      <sheetData sheetId="25702" refreshError="1"/>
      <sheetData sheetId="25703" refreshError="1"/>
      <sheetData sheetId="25704" refreshError="1"/>
      <sheetData sheetId="25705" refreshError="1"/>
      <sheetData sheetId="25706" refreshError="1"/>
      <sheetData sheetId="25707" refreshError="1"/>
      <sheetData sheetId="25708" refreshError="1"/>
      <sheetData sheetId="25709" refreshError="1"/>
      <sheetData sheetId="25710" refreshError="1"/>
      <sheetData sheetId="25711" refreshError="1"/>
      <sheetData sheetId="25712" refreshError="1"/>
      <sheetData sheetId="25713" refreshError="1"/>
      <sheetData sheetId="25714" refreshError="1"/>
      <sheetData sheetId="25715" refreshError="1"/>
      <sheetData sheetId="25716" refreshError="1"/>
      <sheetData sheetId="25717" refreshError="1"/>
      <sheetData sheetId="25718" refreshError="1"/>
      <sheetData sheetId="25719" refreshError="1"/>
      <sheetData sheetId="25720" refreshError="1"/>
      <sheetData sheetId="25721" refreshError="1"/>
      <sheetData sheetId="25722" refreshError="1"/>
      <sheetData sheetId="25723" refreshError="1"/>
      <sheetData sheetId="25724" refreshError="1"/>
      <sheetData sheetId="25725" refreshError="1"/>
      <sheetData sheetId="25726" refreshError="1"/>
      <sheetData sheetId="25727" refreshError="1"/>
      <sheetData sheetId="25728" refreshError="1"/>
      <sheetData sheetId="25729" refreshError="1"/>
      <sheetData sheetId="25730" refreshError="1"/>
      <sheetData sheetId="25731" refreshError="1"/>
      <sheetData sheetId="25732" refreshError="1"/>
      <sheetData sheetId="25733" refreshError="1"/>
      <sheetData sheetId="25734" refreshError="1"/>
      <sheetData sheetId="25735" refreshError="1"/>
      <sheetData sheetId="25736" refreshError="1"/>
      <sheetData sheetId="25737" refreshError="1"/>
      <sheetData sheetId="25738" refreshError="1"/>
      <sheetData sheetId="25739" refreshError="1"/>
      <sheetData sheetId="25740" refreshError="1"/>
      <sheetData sheetId="25741" refreshError="1"/>
      <sheetData sheetId="25742" refreshError="1"/>
      <sheetData sheetId="25743" refreshError="1"/>
      <sheetData sheetId="25744" refreshError="1"/>
      <sheetData sheetId="25745" refreshError="1"/>
      <sheetData sheetId="25746" refreshError="1"/>
      <sheetData sheetId="25747" refreshError="1"/>
      <sheetData sheetId="25748" refreshError="1"/>
      <sheetData sheetId="25749" refreshError="1"/>
      <sheetData sheetId="25750" refreshError="1"/>
      <sheetData sheetId="25751" refreshError="1"/>
      <sheetData sheetId="25752" refreshError="1"/>
      <sheetData sheetId="25753" refreshError="1"/>
      <sheetData sheetId="25754" refreshError="1"/>
      <sheetData sheetId="25755" refreshError="1"/>
      <sheetData sheetId="25756" refreshError="1"/>
      <sheetData sheetId="25757" refreshError="1"/>
      <sheetData sheetId="25758" refreshError="1"/>
      <sheetData sheetId="25759" refreshError="1"/>
      <sheetData sheetId="25760" refreshError="1"/>
      <sheetData sheetId="25761" refreshError="1"/>
      <sheetData sheetId="25762" refreshError="1"/>
      <sheetData sheetId="25763" refreshError="1"/>
      <sheetData sheetId="25764" refreshError="1"/>
      <sheetData sheetId="25765" refreshError="1"/>
      <sheetData sheetId="25766" refreshError="1"/>
      <sheetData sheetId="25767" refreshError="1"/>
      <sheetData sheetId="25768" refreshError="1"/>
      <sheetData sheetId="25769" refreshError="1"/>
      <sheetData sheetId="25770" refreshError="1"/>
      <sheetData sheetId="25771" refreshError="1"/>
      <sheetData sheetId="25772" refreshError="1"/>
      <sheetData sheetId="25773" refreshError="1"/>
      <sheetData sheetId="25774" refreshError="1"/>
      <sheetData sheetId="25775" refreshError="1"/>
      <sheetData sheetId="25776" refreshError="1"/>
      <sheetData sheetId="25777" refreshError="1"/>
      <sheetData sheetId="25778" refreshError="1"/>
      <sheetData sheetId="25779" refreshError="1"/>
      <sheetData sheetId="25780" refreshError="1"/>
      <sheetData sheetId="25781" refreshError="1"/>
      <sheetData sheetId="25782" refreshError="1"/>
      <sheetData sheetId="25783" refreshError="1"/>
      <sheetData sheetId="25784" refreshError="1"/>
      <sheetData sheetId="25785" refreshError="1"/>
      <sheetData sheetId="25786" refreshError="1"/>
      <sheetData sheetId="25787" refreshError="1"/>
      <sheetData sheetId="25788" refreshError="1"/>
      <sheetData sheetId="25789" refreshError="1"/>
      <sheetData sheetId="25790" refreshError="1"/>
      <sheetData sheetId="25791" refreshError="1"/>
      <sheetData sheetId="25792" refreshError="1"/>
      <sheetData sheetId="25793" refreshError="1"/>
      <sheetData sheetId="25794" refreshError="1"/>
      <sheetData sheetId="25795" refreshError="1"/>
      <sheetData sheetId="25796" refreshError="1"/>
      <sheetData sheetId="25797" refreshError="1"/>
      <sheetData sheetId="25798" refreshError="1"/>
      <sheetData sheetId="25799" refreshError="1"/>
      <sheetData sheetId="25800" refreshError="1"/>
      <sheetData sheetId="25801" refreshError="1"/>
      <sheetData sheetId="25802" refreshError="1"/>
      <sheetData sheetId="25803" refreshError="1"/>
      <sheetData sheetId="25804" refreshError="1"/>
      <sheetData sheetId="25805" refreshError="1"/>
      <sheetData sheetId="25806" refreshError="1"/>
      <sheetData sheetId="25807" refreshError="1"/>
      <sheetData sheetId="25808" refreshError="1"/>
      <sheetData sheetId="25809" refreshError="1"/>
      <sheetData sheetId="25810" refreshError="1"/>
      <sheetData sheetId="25811" refreshError="1"/>
      <sheetData sheetId="25812" refreshError="1"/>
      <sheetData sheetId="25813" refreshError="1"/>
      <sheetData sheetId="25814" refreshError="1"/>
      <sheetData sheetId="25815" refreshError="1"/>
      <sheetData sheetId="25816" refreshError="1"/>
      <sheetData sheetId="25817" refreshError="1"/>
      <sheetData sheetId="25818" refreshError="1"/>
      <sheetData sheetId="25819" refreshError="1"/>
      <sheetData sheetId="25820" refreshError="1"/>
      <sheetData sheetId="25821" refreshError="1"/>
      <sheetData sheetId="25822" refreshError="1"/>
      <sheetData sheetId="25823" refreshError="1"/>
      <sheetData sheetId="25824" refreshError="1"/>
      <sheetData sheetId="25825" refreshError="1"/>
      <sheetData sheetId="25826" refreshError="1"/>
      <sheetData sheetId="25827" refreshError="1"/>
      <sheetData sheetId="25828" refreshError="1"/>
      <sheetData sheetId="25829" refreshError="1"/>
      <sheetData sheetId="25830" refreshError="1"/>
      <sheetData sheetId="25831" refreshError="1"/>
      <sheetData sheetId="25832" refreshError="1"/>
      <sheetData sheetId="25833" refreshError="1"/>
      <sheetData sheetId="25834" refreshError="1"/>
      <sheetData sheetId="25835" refreshError="1"/>
      <sheetData sheetId="25836" refreshError="1"/>
      <sheetData sheetId="25837" refreshError="1"/>
      <sheetData sheetId="25838" refreshError="1"/>
      <sheetData sheetId="25839" refreshError="1"/>
      <sheetData sheetId="25840" refreshError="1"/>
      <sheetData sheetId="25841" refreshError="1"/>
      <sheetData sheetId="25842" refreshError="1"/>
      <sheetData sheetId="25843" refreshError="1"/>
      <sheetData sheetId="25844" refreshError="1"/>
      <sheetData sheetId="25845" refreshError="1"/>
      <sheetData sheetId="25846" refreshError="1"/>
      <sheetData sheetId="25847" refreshError="1"/>
      <sheetData sheetId="25848" refreshError="1"/>
      <sheetData sheetId="25849" refreshError="1"/>
      <sheetData sheetId="25850" refreshError="1"/>
      <sheetData sheetId="25851" refreshError="1"/>
      <sheetData sheetId="25852" refreshError="1"/>
      <sheetData sheetId="25853" refreshError="1"/>
      <sheetData sheetId="25854" refreshError="1"/>
      <sheetData sheetId="25855" refreshError="1"/>
      <sheetData sheetId="25856" refreshError="1"/>
      <sheetData sheetId="25857" refreshError="1"/>
      <sheetData sheetId="25858" refreshError="1"/>
      <sheetData sheetId="25859" refreshError="1"/>
      <sheetData sheetId="25860" refreshError="1"/>
      <sheetData sheetId="25861" refreshError="1"/>
      <sheetData sheetId="25862" refreshError="1"/>
      <sheetData sheetId="25863" refreshError="1"/>
      <sheetData sheetId="25864" refreshError="1"/>
      <sheetData sheetId="25865" refreshError="1"/>
      <sheetData sheetId="25866" refreshError="1"/>
      <sheetData sheetId="25867" refreshError="1"/>
      <sheetData sheetId="25868" refreshError="1"/>
      <sheetData sheetId="25869" refreshError="1"/>
      <sheetData sheetId="25870" refreshError="1"/>
      <sheetData sheetId="25871" refreshError="1"/>
      <sheetData sheetId="25872" refreshError="1"/>
      <sheetData sheetId="25873" refreshError="1"/>
      <sheetData sheetId="25874" refreshError="1"/>
      <sheetData sheetId="25875" refreshError="1"/>
      <sheetData sheetId="25876" refreshError="1"/>
      <sheetData sheetId="25877" refreshError="1"/>
      <sheetData sheetId="25878" refreshError="1"/>
      <sheetData sheetId="25879" refreshError="1"/>
      <sheetData sheetId="25880" refreshError="1"/>
      <sheetData sheetId="25881" refreshError="1"/>
      <sheetData sheetId="25882" refreshError="1"/>
      <sheetData sheetId="25883" refreshError="1"/>
      <sheetData sheetId="25884" refreshError="1"/>
      <sheetData sheetId="25885" refreshError="1"/>
      <sheetData sheetId="25886" refreshError="1"/>
      <sheetData sheetId="25887" refreshError="1"/>
      <sheetData sheetId="25888" refreshError="1"/>
      <sheetData sheetId="25889" refreshError="1"/>
      <sheetData sheetId="25890" refreshError="1"/>
      <sheetData sheetId="25891" refreshError="1"/>
      <sheetData sheetId="25892" refreshError="1"/>
      <sheetData sheetId="25893" refreshError="1"/>
      <sheetData sheetId="25894" refreshError="1"/>
      <sheetData sheetId="25895" refreshError="1"/>
      <sheetData sheetId="25896" refreshError="1"/>
      <sheetData sheetId="25897" refreshError="1"/>
      <sheetData sheetId="25898" refreshError="1"/>
      <sheetData sheetId="25899" refreshError="1"/>
      <sheetData sheetId="25900" refreshError="1"/>
      <sheetData sheetId="25901" refreshError="1"/>
      <sheetData sheetId="25902" refreshError="1"/>
      <sheetData sheetId="25903" refreshError="1"/>
      <sheetData sheetId="25904" refreshError="1"/>
      <sheetData sheetId="25905" refreshError="1"/>
      <sheetData sheetId="25906" refreshError="1"/>
      <sheetData sheetId="25907" refreshError="1"/>
      <sheetData sheetId="25908" refreshError="1"/>
      <sheetData sheetId="25909" refreshError="1"/>
      <sheetData sheetId="25910" refreshError="1"/>
      <sheetData sheetId="25911" refreshError="1"/>
      <sheetData sheetId="25912" refreshError="1"/>
      <sheetData sheetId="25913" refreshError="1"/>
      <sheetData sheetId="25914" refreshError="1"/>
      <sheetData sheetId="25915" refreshError="1"/>
      <sheetData sheetId="25916" refreshError="1"/>
      <sheetData sheetId="25917" refreshError="1"/>
      <sheetData sheetId="25918" refreshError="1"/>
      <sheetData sheetId="25919" refreshError="1"/>
      <sheetData sheetId="25920" refreshError="1"/>
      <sheetData sheetId="25921" refreshError="1"/>
      <sheetData sheetId="25922" refreshError="1"/>
      <sheetData sheetId="25923" refreshError="1"/>
      <sheetData sheetId="25924" refreshError="1"/>
      <sheetData sheetId="25925" refreshError="1"/>
      <sheetData sheetId="25926" refreshError="1"/>
      <sheetData sheetId="25927" refreshError="1"/>
      <sheetData sheetId="25928" refreshError="1"/>
      <sheetData sheetId="25929" refreshError="1"/>
      <sheetData sheetId="25930" refreshError="1"/>
      <sheetData sheetId="25931" refreshError="1"/>
      <sheetData sheetId="25932" refreshError="1"/>
      <sheetData sheetId="25933" refreshError="1"/>
      <sheetData sheetId="25934" refreshError="1"/>
      <sheetData sheetId="25935" refreshError="1"/>
      <sheetData sheetId="25936" refreshError="1"/>
      <sheetData sheetId="25937" refreshError="1"/>
      <sheetData sheetId="25938" refreshError="1"/>
      <sheetData sheetId="25939" refreshError="1"/>
      <sheetData sheetId="25940" refreshError="1"/>
      <sheetData sheetId="25941" refreshError="1"/>
      <sheetData sheetId="25942" refreshError="1"/>
      <sheetData sheetId="25943" refreshError="1"/>
      <sheetData sheetId="25944" refreshError="1"/>
      <sheetData sheetId="25945" refreshError="1"/>
      <sheetData sheetId="25946" refreshError="1"/>
      <sheetData sheetId="25947" refreshError="1"/>
      <sheetData sheetId="25948" refreshError="1"/>
      <sheetData sheetId="25949" refreshError="1"/>
      <sheetData sheetId="25950" refreshError="1"/>
      <sheetData sheetId="25951" refreshError="1"/>
      <sheetData sheetId="25952" refreshError="1"/>
      <sheetData sheetId="25953" refreshError="1"/>
      <sheetData sheetId="25954" refreshError="1"/>
      <sheetData sheetId="25955" refreshError="1"/>
      <sheetData sheetId="25956" refreshError="1"/>
      <sheetData sheetId="25957" refreshError="1"/>
      <sheetData sheetId="25958" refreshError="1"/>
      <sheetData sheetId="25959" refreshError="1"/>
      <sheetData sheetId="25960" refreshError="1"/>
      <sheetData sheetId="25961" refreshError="1"/>
      <sheetData sheetId="25962" refreshError="1"/>
      <sheetData sheetId="25963" refreshError="1"/>
      <sheetData sheetId="25964" refreshError="1"/>
      <sheetData sheetId="25965" refreshError="1"/>
      <sheetData sheetId="25966" refreshError="1"/>
      <sheetData sheetId="25967" refreshError="1"/>
      <sheetData sheetId="25968" refreshError="1"/>
      <sheetData sheetId="25969" refreshError="1"/>
      <sheetData sheetId="25970" refreshError="1"/>
      <sheetData sheetId="25971" refreshError="1"/>
      <sheetData sheetId="25972" refreshError="1"/>
      <sheetData sheetId="25973" refreshError="1"/>
      <sheetData sheetId="25974" refreshError="1"/>
      <sheetData sheetId="25975" refreshError="1"/>
      <sheetData sheetId="25976" refreshError="1"/>
      <sheetData sheetId="25977" refreshError="1"/>
      <sheetData sheetId="25978" refreshError="1"/>
      <sheetData sheetId="25979" refreshError="1"/>
      <sheetData sheetId="25980" refreshError="1"/>
      <sheetData sheetId="25981" refreshError="1"/>
      <sheetData sheetId="25982" refreshError="1"/>
      <sheetData sheetId="25983" refreshError="1"/>
      <sheetData sheetId="25984" refreshError="1"/>
      <sheetData sheetId="25985" refreshError="1"/>
      <sheetData sheetId="25986" refreshError="1"/>
      <sheetData sheetId="25987" refreshError="1"/>
      <sheetData sheetId="25988" refreshError="1"/>
      <sheetData sheetId="25989" refreshError="1"/>
      <sheetData sheetId="25990" refreshError="1"/>
      <sheetData sheetId="25991" refreshError="1"/>
      <sheetData sheetId="25992" refreshError="1"/>
      <sheetData sheetId="25993" refreshError="1"/>
      <sheetData sheetId="25994" refreshError="1"/>
      <sheetData sheetId="25995" refreshError="1"/>
      <sheetData sheetId="25996" refreshError="1"/>
      <sheetData sheetId="25997" refreshError="1"/>
      <sheetData sheetId="25998" refreshError="1"/>
      <sheetData sheetId="25999" refreshError="1"/>
      <sheetData sheetId="26000" refreshError="1"/>
      <sheetData sheetId="26001" refreshError="1"/>
      <sheetData sheetId="26002" refreshError="1"/>
      <sheetData sheetId="26003" refreshError="1"/>
      <sheetData sheetId="26004" refreshError="1"/>
      <sheetData sheetId="26005" refreshError="1"/>
      <sheetData sheetId="26006" refreshError="1"/>
      <sheetData sheetId="26007" refreshError="1"/>
      <sheetData sheetId="26008" refreshError="1"/>
      <sheetData sheetId="26009" refreshError="1"/>
      <sheetData sheetId="26010" refreshError="1"/>
      <sheetData sheetId="26011" refreshError="1"/>
      <sheetData sheetId="26012" refreshError="1"/>
      <sheetData sheetId="26013" refreshError="1"/>
      <sheetData sheetId="26014" refreshError="1"/>
      <sheetData sheetId="26015" refreshError="1"/>
      <sheetData sheetId="26016" refreshError="1"/>
      <sheetData sheetId="26017" refreshError="1"/>
      <sheetData sheetId="26018" refreshError="1"/>
      <sheetData sheetId="26019" refreshError="1"/>
      <sheetData sheetId="26020" refreshError="1"/>
      <sheetData sheetId="26021" refreshError="1"/>
      <sheetData sheetId="26022" refreshError="1"/>
      <sheetData sheetId="26023" refreshError="1"/>
      <sheetData sheetId="26024" refreshError="1"/>
      <sheetData sheetId="26025" refreshError="1"/>
      <sheetData sheetId="26026" refreshError="1"/>
      <sheetData sheetId="26027" refreshError="1"/>
      <sheetData sheetId="26028" refreshError="1"/>
      <sheetData sheetId="26029" refreshError="1"/>
      <sheetData sheetId="26030" refreshError="1"/>
      <sheetData sheetId="26031" refreshError="1"/>
      <sheetData sheetId="26032" refreshError="1"/>
      <sheetData sheetId="26033" refreshError="1"/>
      <sheetData sheetId="26034" refreshError="1"/>
      <sheetData sheetId="26035" refreshError="1"/>
      <sheetData sheetId="26036" refreshError="1"/>
      <sheetData sheetId="26037" refreshError="1"/>
      <sheetData sheetId="26038" refreshError="1"/>
      <sheetData sheetId="26039" refreshError="1"/>
      <sheetData sheetId="26040" refreshError="1"/>
      <sheetData sheetId="26041" refreshError="1"/>
      <sheetData sheetId="26042" refreshError="1"/>
      <sheetData sheetId="26043" refreshError="1"/>
      <sheetData sheetId="26044" refreshError="1"/>
      <sheetData sheetId="26045" refreshError="1"/>
      <sheetData sheetId="26046" refreshError="1"/>
      <sheetData sheetId="26047" refreshError="1"/>
      <sheetData sheetId="26048" refreshError="1"/>
      <sheetData sheetId="26049" refreshError="1"/>
      <sheetData sheetId="26050" refreshError="1"/>
      <sheetData sheetId="26051" refreshError="1"/>
      <sheetData sheetId="26052" refreshError="1"/>
      <sheetData sheetId="26053" refreshError="1"/>
      <sheetData sheetId="26054" refreshError="1"/>
      <sheetData sheetId="26055" refreshError="1"/>
      <sheetData sheetId="26056" refreshError="1"/>
      <sheetData sheetId="26057" refreshError="1"/>
      <sheetData sheetId="26058" refreshError="1"/>
      <sheetData sheetId="26059" refreshError="1"/>
      <sheetData sheetId="26060" refreshError="1"/>
      <sheetData sheetId="26061" refreshError="1"/>
      <sheetData sheetId="26062" refreshError="1"/>
      <sheetData sheetId="26063" refreshError="1"/>
      <sheetData sheetId="26064" refreshError="1"/>
      <sheetData sheetId="26065" refreshError="1"/>
      <sheetData sheetId="26066" refreshError="1"/>
      <sheetData sheetId="26067" refreshError="1"/>
      <sheetData sheetId="26068" refreshError="1"/>
      <sheetData sheetId="26069" refreshError="1"/>
      <sheetData sheetId="26070" refreshError="1"/>
      <sheetData sheetId="26071" refreshError="1"/>
      <sheetData sheetId="26072" refreshError="1"/>
      <sheetData sheetId="26073" refreshError="1"/>
      <sheetData sheetId="26074" refreshError="1"/>
      <sheetData sheetId="26075" refreshError="1"/>
      <sheetData sheetId="26076" refreshError="1"/>
      <sheetData sheetId="26077" refreshError="1"/>
      <sheetData sheetId="26078" refreshError="1"/>
      <sheetData sheetId="26079" refreshError="1"/>
      <sheetData sheetId="26080" refreshError="1"/>
      <sheetData sheetId="26081" refreshError="1"/>
      <sheetData sheetId="26082" refreshError="1"/>
      <sheetData sheetId="26083" refreshError="1"/>
      <sheetData sheetId="26084" refreshError="1"/>
      <sheetData sheetId="26085" refreshError="1"/>
      <sheetData sheetId="26086" refreshError="1"/>
      <sheetData sheetId="26087" refreshError="1"/>
      <sheetData sheetId="26088" refreshError="1"/>
      <sheetData sheetId="26089" refreshError="1"/>
      <sheetData sheetId="26090" refreshError="1"/>
      <sheetData sheetId="26091" refreshError="1"/>
      <sheetData sheetId="26092" refreshError="1"/>
      <sheetData sheetId="26093" refreshError="1"/>
      <sheetData sheetId="26094" refreshError="1"/>
      <sheetData sheetId="26095" refreshError="1"/>
      <sheetData sheetId="26096" refreshError="1"/>
      <sheetData sheetId="26097" refreshError="1"/>
      <sheetData sheetId="26098" refreshError="1"/>
      <sheetData sheetId="26099" refreshError="1"/>
      <sheetData sheetId="26100" refreshError="1"/>
      <sheetData sheetId="26101" refreshError="1"/>
      <sheetData sheetId="26102" refreshError="1"/>
      <sheetData sheetId="26103" refreshError="1"/>
      <sheetData sheetId="26104" refreshError="1"/>
      <sheetData sheetId="26105" refreshError="1"/>
      <sheetData sheetId="26106" refreshError="1"/>
      <sheetData sheetId="26107" refreshError="1"/>
      <sheetData sheetId="26108" refreshError="1"/>
      <sheetData sheetId="26109" refreshError="1"/>
      <sheetData sheetId="26110" refreshError="1"/>
      <sheetData sheetId="26111" refreshError="1"/>
      <sheetData sheetId="26112" refreshError="1"/>
      <sheetData sheetId="26113" refreshError="1"/>
      <sheetData sheetId="26114"/>
      <sheetData sheetId="26115">
        <row r="1">
          <cell r="A1" t="str">
            <v>TECNICAS REUNIDAS, S. A.</v>
          </cell>
        </row>
      </sheetData>
      <sheetData sheetId="26116"/>
      <sheetData sheetId="26117">
        <row r="1">
          <cell r="B1" t="str">
            <v>Id</v>
          </cell>
        </row>
      </sheetData>
      <sheetData sheetId="26118">
        <row r="1">
          <cell r="B1" t="str">
            <v>Id</v>
          </cell>
        </row>
      </sheetData>
      <sheetData sheetId="26119">
        <row r="1">
          <cell r="B1" t="str">
            <v>Id</v>
          </cell>
        </row>
      </sheetData>
      <sheetData sheetId="26120" refreshError="1"/>
      <sheetData sheetId="26121">
        <row r="1">
          <cell r="B1" t="str">
            <v>Id</v>
          </cell>
        </row>
      </sheetData>
      <sheetData sheetId="26122" refreshError="1"/>
      <sheetData sheetId="26123" refreshError="1"/>
      <sheetData sheetId="26124" refreshError="1"/>
      <sheetData sheetId="26125" refreshError="1"/>
      <sheetData sheetId="26126" refreshError="1"/>
      <sheetData sheetId="26127" refreshError="1"/>
      <sheetData sheetId="26128" refreshError="1"/>
      <sheetData sheetId="26129" refreshError="1"/>
      <sheetData sheetId="26130" refreshError="1"/>
      <sheetData sheetId="26131" refreshError="1"/>
      <sheetData sheetId="26132" refreshError="1"/>
      <sheetData sheetId="26133" refreshError="1"/>
      <sheetData sheetId="26134" refreshError="1"/>
      <sheetData sheetId="26135" refreshError="1"/>
      <sheetData sheetId="26136" refreshError="1"/>
      <sheetData sheetId="26137" refreshError="1"/>
      <sheetData sheetId="26138" refreshError="1"/>
      <sheetData sheetId="26139" refreshError="1"/>
      <sheetData sheetId="26140" refreshError="1"/>
      <sheetData sheetId="26141" refreshError="1"/>
      <sheetData sheetId="26142" refreshError="1"/>
      <sheetData sheetId="26143" refreshError="1"/>
      <sheetData sheetId="26144" refreshError="1"/>
      <sheetData sheetId="26145" refreshError="1"/>
      <sheetData sheetId="26146" refreshError="1"/>
      <sheetData sheetId="26147" refreshError="1"/>
      <sheetData sheetId="26148" refreshError="1"/>
      <sheetData sheetId="26149" refreshError="1"/>
      <sheetData sheetId="26150" refreshError="1"/>
      <sheetData sheetId="26151" refreshError="1"/>
      <sheetData sheetId="26152" refreshError="1"/>
      <sheetData sheetId="26153" refreshError="1"/>
      <sheetData sheetId="26154" refreshError="1"/>
      <sheetData sheetId="26155" refreshError="1"/>
      <sheetData sheetId="26156" refreshError="1"/>
      <sheetData sheetId="26157" refreshError="1"/>
      <sheetData sheetId="26158" refreshError="1"/>
      <sheetData sheetId="26159" refreshError="1"/>
      <sheetData sheetId="26160" refreshError="1"/>
      <sheetData sheetId="26161" refreshError="1"/>
      <sheetData sheetId="26162" refreshError="1"/>
      <sheetData sheetId="26163" refreshError="1"/>
      <sheetData sheetId="26164" refreshError="1"/>
      <sheetData sheetId="26165" refreshError="1"/>
      <sheetData sheetId="26166" refreshError="1"/>
      <sheetData sheetId="26167" refreshError="1"/>
      <sheetData sheetId="26168" refreshError="1"/>
      <sheetData sheetId="26169" refreshError="1"/>
      <sheetData sheetId="26170" refreshError="1"/>
      <sheetData sheetId="26171" refreshError="1"/>
      <sheetData sheetId="26172" refreshError="1"/>
      <sheetData sheetId="26173" refreshError="1"/>
      <sheetData sheetId="26174" refreshError="1"/>
      <sheetData sheetId="26175" refreshError="1"/>
      <sheetData sheetId="26176" refreshError="1"/>
      <sheetData sheetId="26177" refreshError="1"/>
      <sheetData sheetId="26178" refreshError="1"/>
      <sheetData sheetId="26179" refreshError="1"/>
      <sheetData sheetId="26180" refreshError="1"/>
      <sheetData sheetId="26181" refreshError="1"/>
      <sheetData sheetId="26182" refreshError="1"/>
      <sheetData sheetId="26183" refreshError="1"/>
      <sheetData sheetId="26184" refreshError="1"/>
      <sheetData sheetId="26185" refreshError="1"/>
      <sheetData sheetId="26186" refreshError="1"/>
      <sheetData sheetId="26187" refreshError="1"/>
      <sheetData sheetId="26188" refreshError="1"/>
      <sheetData sheetId="26189" refreshError="1"/>
      <sheetData sheetId="26190" refreshError="1"/>
      <sheetData sheetId="26191" refreshError="1"/>
      <sheetData sheetId="26192" refreshError="1"/>
      <sheetData sheetId="26193" refreshError="1"/>
      <sheetData sheetId="26194" refreshError="1"/>
      <sheetData sheetId="26195" refreshError="1"/>
      <sheetData sheetId="26196" refreshError="1"/>
      <sheetData sheetId="26197" refreshError="1"/>
      <sheetData sheetId="26198" refreshError="1"/>
      <sheetData sheetId="26199" refreshError="1"/>
      <sheetData sheetId="26200" refreshError="1"/>
      <sheetData sheetId="26201" refreshError="1"/>
      <sheetData sheetId="26202" refreshError="1"/>
      <sheetData sheetId="26203" refreshError="1"/>
      <sheetData sheetId="26204" refreshError="1"/>
      <sheetData sheetId="26205" refreshError="1"/>
      <sheetData sheetId="26206" refreshError="1"/>
      <sheetData sheetId="26207" refreshError="1"/>
      <sheetData sheetId="26208" refreshError="1"/>
      <sheetData sheetId="26209" refreshError="1"/>
      <sheetData sheetId="26210" refreshError="1"/>
      <sheetData sheetId="26211" refreshError="1"/>
      <sheetData sheetId="26212" refreshError="1"/>
      <sheetData sheetId="26213" refreshError="1"/>
      <sheetData sheetId="26214" refreshError="1"/>
      <sheetData sheetId="26215" refreshError="1"/>
      <sheetData sheetId="26216" refreshError="1"/>
      <sheetData sheetId="26217" refreshError="1"/>
      <sheetData sheetId="26218" refreshError="1"/>
      <sheetData sheetId="26219" refreshError="1"/>
      <sheetData sheetId="26220" refreshError="1"/>
      <sheetData sheetId="26221" refreshError="1"/>
      <sheetData sheetId="26222" refreshError="1"/>
      <sheetData sheetId="26223" refreshError="1"/>
      <sheetData sheetId="26224" refreshError="1"/>
      <sheetData sheetId="26225" refreshError="1"/>
      <sheetData sheetId="26226" refreshError="1"/>
      <sheetData sheetId="26227" refreshError="1"/>
      <sheetData sheetId="26228" refreshError="1"/>
      <sheetData sheetId="26229" refreshError="1"/>
      <sheetData sheetId="26230" refreshError="1"/>
      <sheetData sheetId="26231" refreshError="1"/>
      <sheetData sheetId="26232" refreshError="1"/>
      <sheetData sheetId="26233" refreshError="1"/>
      <sheetData sheetId="26234" refreshError="1"/>
      <sheetData sheetId="26235" refreshError="1"/>
      <sheetData sheetId="26236" refreshError="1"/>
      <sheetData sheetId="26237" refreshError="1"/>
      <sheetData sheetId="26238" refreshError="1"/>
      <sheetData sheetId="26239" refreshError="1"/>
      <sheetData sheetId="26240" refreshError="1"/>
      <sheetData sheetId="26241" refreshError="1"/>
      <sheetData sheetId="26242" refreshError="1"/>
      <sheetData sheetId="26243" refreshError="1"/>
      <sheetData sheetId="26244" refreshError="1"/>
      <sheetData sheetId="26245" refreshError="1"/>
      <sheetData sheetId="26246" refreshError="1"/>
      <sheetData sheetId="26247" refreshError="1"/>
      <sheetData sheetId="26248" refreshError="1"/>
      <sheetData sheetId="26249" refreshError="1"/>
      <sheetData sheetId="26250" refreshError="1"/>
      <sheetData sheetId="26251" refreshError="1"/>
      <sheetData sheetId="26252" refreshError="1"/>
      <sheetData sheetId="26253" refreshError="1"/>
      <sheetData sheetId="26254" refreshError="1"/>
      <sheetData sheetId="26255" refreshError="1"/>
      <sheetData sheetId="26256" refreshError="1"/>
      <sheetData sheetId="26257" refreshError="1"/>
      <sheetData sheetId="26258" refreshError="1"/>
      <sheetData sheetId="26259" refreshError="1"/>
      <sheetData sheetId="26260" refreshError="1"/>
      <sheetData sheetId="26261" refreshError="1"/>
      <sheetData sheetId="26262" refreshError="1"/>
      <sheetData sheetId="26263" refreshError="1"/>
      <sheetData sheetId="26264" refreshError="1"/>
      <sheetData sheetId="26265" refreshError="1"/>
      <sheetData sheetId="26266" refreshError="1"/>
      <sheetData sheetId="26267" refreshError="1"/>
      <sheetData sheetId="26268" refreshError="1"/>
      <sheetData sheetId="26269" refreshError="1"/>
      <sheetData sheetId="26270" refreshError="1"/>
      <sheetData sheetId="26271" refreshError="1"/>
      <sheetData sheetId="26272" refreshError="1"/>
      <sheetData sheetId="26273" refreshError="1"/>
      <sheetData sheetId="26274" refreshError="1"/>
      <sheetData sheetId="26275" refreshError="1"/>
      <sheetData sheetId="26276" refreshError="1"/>
      <sheetData sheetId="26277" refreshError="1"/>
      <sheetData sheetId="26278" refreshError="1"/>
      <sheetData sheetId="26279" refreshError="1"/>
      <sheetData sheetId="26280" refreshError="1"/>
      <sheetData sheetId="26281" refreshError="1"/>
      <sheetData sheetId="26282" refreshError="1"/>
      <sheetData sheetId="26283" refreshError="1"/>
      <sheetData sheetId="26284" refreshError="1"/>
      <sheetData sheetId="26285" refreshError="1"/>
      <sheetData sheetId="26286" refreshError="1"/>
      <sheetData sheetId="26287" refreshError="1"/>
      <sheetData sheetId="26288" refreshError="1"/>
      <sheetData sheetId="26289" refreshError="1"/>
      <sheetData sheetId="26290" refreshError="1"/>
      <sheetData sheetId="26291" refreshError="1"/>
      <sheetData sheetId="26292" refreshError="1"/>
      <sheetData sheetId="26293" refreshError="1"/>
      <sheetData sheetId="26294" refreshError="1"/>
      <sheetData sheetId="26295" refreshError="1"/>
      <sheetData sheetId="26296" refreshError="1"/>
      <sheetData sheetId="26297" refreshError="1"/>
      <sheetData sheetId="26298" refreshError="1"/>
      <sheetData sheetId="26299" refreshError="1"/>
      <sheetData sheetId="26300" refreshError="1"/>
      <sheetData sheetId="26301" refreshError="1"/>
      <sheetData sheetId="26302" refreshError="1"/>
      <sheetData sheetId="26303" refreshError="1"/>
      <sheetData sheetId="26304" refreshError="1"/>
      <sheetData sheetId="26305" refreshError="1"/>
      <sheetData sheetId="26306" refreshError="1"/>
      <sheetData sheetId="26307" refreshError="1"/>
      <sheetData sheetId="26308" refreshError="1"/>
      <sheetData sheetId="26309" refreshError="1"/>
      <sheetData sheetId="26310" refreshError="1"/>
      <sheetData sheetId="26311" refreshError="1"/>
      <sheetData sheetId="26312" refreshError="1"/>
      <sheetData sheetId="26313" refreshError="1"/>
      <sheetData sheetId="26314" refreshError="1"/>
      <sheetData sheetId="26315" refreshError="1"/>
      <sheetData sheetId="26316" refreshError="1"/>
      <sheetData sheetId="26317" refreshError="1"/>
      <sheetData sheetId="26318" refreshError="1"/>
      <sheetData sheetId="26319" refreshError="1"/>
      <sheetData sheetId="26320" refreshError="1"/>
      <sheetData sheetId="26321" refreshError="1"/>
      <sheetData sheetId="26322" refreshError="1"/>
      <sheetData sheetId="26323" refreshError="1"/>
      <sheetData sheetId="26324" refreshError="1"/>
      <sheetData sheetId="26325" refreshError="1"/>
      <sheetData sheetId="26326" refreshError="1"/>
      <sheetData sheetId="26327" refreshError="1"/>
      <sheetData sheetId="26328" refreshError="1"/>
      <sheetData sheetId="26329" refreshError="1"/>
      <sheetData sheetId="26330" refreshError="1"/>
      <sheetData sheetId="26331" refreshError="1"/>
      <sheetData sheetId="26332" refreshError="1"/>
      <sheetData sheetId="26333" refreshError="1"/>
      <sheetData sheetId="26334" refreshError="1"/>
      <sheetData sheetId="26335" refreshError="1"/>
      <sheetData sheetId="26336" refreshError="1"/>
      <sheetData sheetId="26337" refreshError="1"/>
      <sheetData sheetId="26338" refreshError="1"/>
      <sheetData sheetId="26339" refreshError="1"/>
      <sheetData sheetId="26340" refreshError="1"/>
      <sheetData sheetId="26341" refreshError="1"/>
      <sheetData sheetId="26342" refreshError="1"/>
      <sheetData sheetId="26343" refreshError="1"/>
      <sheetData sheetId="26344" refreshError="1"/>
      <sheetData sheetId="26345" refreshError="1"/>
      <sheetData sheetId="26346" refreshError="1"/>
      <sheetData sheetId="26347" refreshError="1"/>
      <sheetData sheetId="26348" refreshError="1"/>
      <sheetData sheetId="26349" refreshError="1"/>
      <sheetData sheetId="26350" refreshError="1"/>
      <sheetData sheetId="26351" refreshError="1"/>
      <sheetData sheetId="26352" refreshError="1"/>
      <sheetData sheetId="26353" refreshError="1"/>
      <sheetData sheetId="26354" refreshError="1"/>
      <sheetData sheetId="26355" refreshError="1"/>
      <sheetData sheetId="26356" refreshError="1"/>
      <sheetData sheetId="26357" refreshError="1"/>
      <sheetData sheetId="26358" refreshError="1"/>
      <sheetData sheetId="26359" refreshError="1"/>
      <sheetData sheetId="26360" refreshError="1"/>
      <sheetData sheetId="26361" refreshError="1"/>
      <sheetData sheetId="26362" refreshError="1"/>
      <sheetData sheetId="26363" refreshError="1"/>
      <sheetData sheetId="26364" refreshError="1"/>
      <sheetData sheetId="26365" refreshError="1"/>
      <sheetData sheetId="26366" refreshError="1"/>
      <sheetData sheetId="26367" refreshError="1"/>
      <sheetData sheetId="26368" refreshError="1"/>
      <sheetData sheetId="26369" refreshError="1"/>
      <sheetData sheetId="26370"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beam"/>
      <sheetName val="doq"/>
      <sheetName val="Road data"/>
      <sheetName val="Labour"/>
      <sheetName val="Material"/>
      <sheetName val="C.D.Abs.Est."/>
      <sheetName val="Plant &amp;  Machinery"/>
      <sheetName val="01"/>
      <sheetName val="NLD - Assum"/>
      <sheetName val="Capex-fixed"/>
      <sheetName val="s"/>
      <sheetName val="Basic"/>
      <sheetName val="갑지"/>
      <sheetName val="analysis"/>
      <sheetName val="Machinery"/>
      <sheetName val="Inventory"/>
      <sheetName val="Timesheet"/>
      <sheetName val="ANAL"/>
      <sheetName val="Sheet1"/>
      <sheetName val="data"/>
      <sheetName val="COST"/>
      <sheetName val="MAJOR QTYS"/>
      <sheetName val="AoR Finishing"/>
      <sheetName val="doq br."/>
      <sheetName val="Debit_Transit"/>
      <sheetName val="basdat"/>
      <sheetName val="Sheet2"/>
      <sheetName val="ANNEXURE-A"/>
      <sheetName val="Gen Info"/>
      <sheetName val="Machinery-final"/>
      <sheetName val="Site clearance"/>
      <sheetName val="Input"/>
      <sheetName val="Chapter 1-4"/>
      <sheetName val="Chapter-12 Drainage"/>
      <sheetName val="Chapter-13 Junction"/>
      <sheetName val="Chapter-14 trafic Manag const"/>
      <sheetName val="Chapter-15 bus&amp; trck laybye"/>
      <sheetName val="Chapter-16 Toll Plaza"/>
      <sheetName val="Chapter-17 Main during cons"/>
      <sheetName val="Chap-18  "/>
      <sheetName val="Chapter-19"/>
      <sheetName val="Dayworks Bill"/>
      <sheetName val="Bills of Quantities"/>
      <sheetName val="DETAILED  BOQ"/>
      <sheetName val="S2groupcode"/>
      <sheetName val="Index"/>
      <sheetName val="Material "/>
      <sheetName val="Intro"/>
      <sheetName val="17"/>
      <sheetName val="p&amp;m"/>
      <sheetName val="DSLP"/>
      <sheetName val="CROSS-SECTION"/>
      <sheetName val="QTY-CRUST-MCW"/>
      <sheetName val="Bill-12"/>
      <sheetName val="Basicrates"/>
      <sheetName val="MRATES"/>
      <sheetName val="Abs"/>
      <sheetName val="maya"/>
      <sheetName val="bricks"/>
      <sheetName val="Summary- Flyovers"/>
      <sheetName val="leads"/>
      <sheetName val="MRoad data"/>
      <sheetName val=" AnalysisPCC"/>
      <sheetName val="purpose&amp;input"/>
      <sheetName val="Elect."/>
      <sheetName val="4 Annex 1 Basic rate"/>
      <sheetName val="Detail 1A"/>
      <sheetName val="R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bs"/>
      <sheetName val="Det.Est"/>
      <sheetName val="Data"/>
      <sheetName val="BT rate"/>
      <sheetName val="Sheet1"/>
      <sheetName val="T.memo"/>
      <sheetName val="Road Detail Est."/>
      <sheetName val="Road data"/>
      <sheetName val="abs road"/>
      <sheetName val="mlead"/>
      <sheetName val="R_Det"/>
      <sheetName val="MRATES"/>
      <sheetName val="RMR"/>
      <sheetName val="BTR"/>
      <sheetName val="r"/>
      <sheetName val="Class IV Qtr. Ele"/>
      <sheetName val="Sheet2"/>
      <sheetName val="Common "/>
      <sheetName val="Estimate 10.00 Lakhs "/>
      <sheetName val="BWSCPlt"/>
      <sheetName val="CI"/>
      <sheetName val="DI"/>
      <sheetName val="G.R.P"/>
      <sheetName val="HDPE"/>
      <sheetName val="PSC REVISED"/>
      <sheetName val="pvc"/>
      <sheetName val="Sketch"/>
      <sheetName val="C.D.Abs.Est."/>
      <sheetName val="data1"/>
      <sheetName val="Labour"/>
      <sheetName val="Material"/>
      <sheetName val="DATA-2005-06"/>
      <sheetName val="1-Pop Proj"/>
      <sheetName val="v"/>
      <sheetName val="C.s bund (1)"/>
      <sheetName val="MRoad data"/>
      <sheetName val="01"/>
      <sheetName val="Leads"/>
      <sheetName val="SUMP1420KL@HW"/>
      <sheetName val="DATA-BASE"/>
      <sheetName val="DATA-ABSTRACT"/>
      <sheetName val="BALAN1"/>
      <sheetName val="Boq Block A"/>
      <sheetName val="maya"/>
      <sheetName val="0000000000000"/>
      <sheetName val="Civil-works"/>
      <sheetName val="LIST"/>
      <sheetName val="PlanAlign"/>
      <sheetName val="DESIGN"/>
      <sheetName val="Plant &amp;  Machinery"/>
      <sheetName val="t_prsr"/>
      <sheetName val="id"/>
      <sheetName val="Basicrates"/>
      <sheetName val="data existing_do not delete"/>
      <sheetName val="GROUND FLOOR"/>
      <sheetName val="Specification report"/>
      <sheetName val="coverpage"/>
      <sheetName val="Bitumen trunk"/>
      <sheetName val="Feeder"/>
      <sheetName val="R99 etc"/>
      <sheetName val="Trunk unpaved"/>
      <sheetName val="C-data"/>
      <sheetName val="Bill-12"/>
      <sheetName val="Lead statement"/>
      <sheetName val="doq"/>
      <sheetName val="Rd.Det.Est"/>
      <sheetName val="Cover"/>
      <sheetName val="MRMECADAMoad data"/>
      <sheetName val="TS memo"/>
      <sheetName val="Rates"/>
      <sheetName val="BTR (2)"/>
      <sheetName val="hdpe_basic"/>
      <sheetName val="pvc_basic"/>
      <sheetName val="Machinery"/>
      <sheetName val="Global factors"/>
      <sheetName val="Detailed Estimate"/>
      <sheetName val="bricks"/>
      <sheetName val="Data (2)"/>
      <sheetName val="General"/>
      <sheetName val="Buildings"/>
      <sheetName val="Civil SSR"/>
      <sheetName val="Input"/>
      <sheetName val="51"/>
      <sheetName val="DATA_PRG"/>
      <sheetName val="int-Dia-pvc"/>
      <sheetName val="ABST SANITARY"/>
      <sheetName val="ABST CIVIL"/>
      <sheetName val="Rates-May-14"/>
      <sheetName val="BM-HOOP"/>
      <sheetName val="Line"/>
      <sheetName val="FINAL DATA"/>
      <sheetName val="Bridge Data 2005-06"/>
      <sheetName val="Main sheet"/>
      <sheetName val="Civil Boq"/>
      <sheetName val="PH data"/>
      <sheetName val="s"/>
      <sheetName val="Nspt-smp-final-ORIGINAL"/>
      <sheetName val="lead"/>
      <sheetName val="boredetails"/>
      <sheetName val="labour &amp; Centering"/>
      <sheetName val="Bed Fall"/>
      <sheetName val="Title"/>
      <sheetName val="Ventway Calculations"/>
      <sheetName val="Usage"/>
      <sheetName val="m"/>
      <sheetName val="Quarry"/>
      <sheetName val="DET R"/>
      <sheetName val="Det_Est4"/>
      <sheetName val="BT_rate4"/>
      <sheetName val="T_memo4"/>
      <sheetName val="C_D_Abs_Est_4"/>
      <sheetName val="Det_Est1"/>
      <sheetName val="BT_rate1"/>
      <sheetName val="T_memo1"/>
      <sheetName val="C_D_Abs_Est_1"/>
      <sheetName val="Det_Est"/>
      <sheetName val="BT_rate"/>
      <sheetName val="T_memo"/>
      <sheetName val="C_D_Abs_Est_"/>
      <sheetName val="Det_Est3"/>
      <sheetName val="BT_rate3"/>
      <sheetName val="T_memo3"/>
      <sheetName val="C_D_Abs_Est_3"/>
      <sheetName val="Det_Est2"/>
      <sheetName val="BT_rate2"/>
      <sheetName val="T_memo2"/>
      <sheetName val="C_D_Abs_Est_2"/>
      <sheetName val="BOQ Distribution"/>
      <sheetName val="Build-up"/>
      <sheetName val="civ data"/>
      <sheetName val="A.O.R."/>
      <sheetName val="Road_Detail_Est_"/>
      <sheetName val="Road_data"/>
      <sheetName val="abs_road"/>
      <sheetName val="Class_IV_Qtr__Ele"/>
      <sheetName val="MRMECADAMoad_data"/>
      <sheetName val="Common_"/>
      <sheetName val="Estimate_10_00_Lakhs_"/>
      <sheetName val="G_R_P"/>
      <sheetName val="PSC_REVISED"/>
      <sheetName val="1-Pop_Proj"/>
      <sheetName val="C_s_bund_(1)"/>
      <sheetName val="MRoad_data"/>
      <sheetName val="Road_Detail_Est_1"/>
      <sheetName val="Road_data1"/>
      <sheetName val="abs_road1"/>
      <sheetName val="Class_IV_Qtr__Ele1"/>
      <sheetName val="MRMECADAMoad_data1"/>
      <sheetName val="Common_1"/>
      <sheetName val="Estimate_10_00_Lakhs_1"/>
      <sheetName val="G_R_P1"/>
      <sheetName val="PSC_REVISED1"/>
      <sheetName val="1-Pop_Proj1"/>
      <sheetName val="C_s_bund_(1)1"/>
      <sheetName val="MRoad_data1"/>
      <sheetName val="Works"/>
      <sheetName val="BOXCELL"/>
      <sheetName val="BOXCULVERT"/>
      <sheetName val="Cut Fill"/>
      <sheetName val="FORM5"/>
      <sheetName val="Habitation"/>
      <sheetName val="Maintenance"/>
      <sheetName val="RET "/>
      <sheetName val="Rate"/>
      <sheetName val="TOE"/>
      <sheetName val="RMR2"/>
      <sheetName val="RD4"/>
      <sheetName val="Population"/>
      <sheetName val="Proforma B"/>
      <sheetName val="Traffic"/>
      <sheetName val="segments-details"/>
      <sheetName val="int-Dia-hdpe"/>
      <sheetName val="PVC_dia"/>
      <sheetName val="WT AVG LEAD"/>
      <sheetName val="rdamdata"/>
      <sheetName val="lead-st"/>
      <sheetName val="wel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sheetData sheetId="133"/>
      <sheetData sheetId="134"/>
      <sheetData sheetId="135"/>
      <sheetData sheetId="136"/>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GenAbst"/>
      <sheetName val="Abs raod work"/>
      <sheetName val="Abs-CC"/>
      <sheetName val="Abs CD works"/>
      <sheetName val="Del Road work"/>
      <sheetName val="Det CC"/>
      <sheetName val="1000( 1R)"/>
      <sheetName val="800(2R)"/>
      <sheetName val="800(1R)"/>
      <sheetName val="600( 1R)"/>
      <sheetName val="Road data"/>
      <sheetName val="Rates"/>
      <sheetName val="leads"/>
      <sheetName val="RMR"/>
      <sheetName val="BTR"/>
      <sheetName val="Quarry map"/>
      <sheetName val="Quarry map (2)"/>
      <sheetName val="Cerificates"/>
    </sheetNames>
    <sheetDataSet>
      <sheetData sheetId="0" refreshError="1"/>
      <sheetData sheetId="1" refreshError="1"/>
      <sheetData sheetId="2">
        <row r="4">
          <cell r="A4" t="str">
            <v>Name of work:- Improvements to road from km 7/2 to 9/2 of  Chitvel - Rapur road Chitvel - Edigapalli road in Y.S.R. District</v>
          </cell>
        </row>
      </sheetData>
      <sheetData sheetId="3" refreshError="1"/>
      <sheetData sheetId="4" refreshError="1"/>
      <sheetData sheetId="5"/>
      <sheetData sheetId="6" refreshError="1"/>
      <sheetData sheetId="7" refreshError="1"/>
      <sheetData sheetId="8"/>
      <sheetData sheetId="9"/>
      <sheetData sheetId="10">
        <row r="31">
          <cell r="I31">
            <v>5</v>
          </cell>
        </row>
      </sheetData>
      <sheetData sheetId="11"/>
      <sheetData sheetId="12">
        <row r="62">
          <cell r="K62">
            <v>132</v>
          </cell>
        </row>
        <row r="215">
          <cell r="C215" t="str">
            <v>Providing Vibrated Cement Concrete (1:4:8) mix using 40mm size  HBD crushed stone aggregate and fine aggregate conforming to table 1000-2 of MoRT&amp;H including cost, seigniorage conveyance of all materials to site and labour charges, centering, machine mixi</v>
          </cell>
        </row>
        <row r="242">
          <cell r="C242" t="str">
            <v>Vibrated  cement concrete M 35 grade using  20mm &amp; 10mm  HBD crushed stone aggregate (Coarse aggregate conforming to table 1000-1 and fine aggregate conforming to table 1000-2) including cost, seigniorage conveyance of all materials to site and labour cha</v>
          </cell>
        </row>
      </sheetData>
      <sheetData sheetId="13">
        <row r="8">
          <cell r="C8">
            <v>100</v>
          </cell>
        </row>
        <row r="33">
          <cell r="D33">
            <v>268.5</v>
          </cell>
        </row>
      </sheetData>
      <sheetData sheetId="14" refreshError="1"/>
      <sheetData sheetId="15" refreshError="1"/>
      <sheetData sheetId="16">
        <row r="4">
          <cell r="D4" t="str">
            <v>Name of work:- Improvements to road from km 7/2 to 9/2 of  Chitvel - Rapur road Chitvel - Edigapalli road in Y.S.R. District</v>
          </cell>
        </row>
      </sheetData>
      <sheetData sheetId="17" refreshError="1"/>
      <sheetData sheetId="18" refreshError="1"/>
      <sheetData sheetId="19"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GenAbst"/>
      <sheetName val="Abs raod work"/>
      <sheetName val="Abs-CC"/>
      <sheetName val="Abs CD works"/>
      <sheetName val="Del Road work"/>
      <sheetName val="Det CC"/>
      <sheetName val="1000( 1R)"/>
      <sheetName val="800(2R)"/>
      <sheetName val="800(1R)"/>
      <sheetName val="600( 1R)"/>
      <sheetName val="Road data"/>
      <sheetName val="Rates"/>
      <sheetName val="leads"/>
      <sheetName val="RMR"/>
      <sheetName val="BTR"/>
      <sheetName val="Quarry map"/>
      <sheetName val="Quarry map (2)"/>
      <sheetName val="Cerificates"/>
    </sheetNames>
    <sheetDataSet>
      <sheetData sheetId="0" refreshError="1"/>
      <sheetData sheetId="1" refreshError="1"/>
      <sheetData sheetId="2">
        <row r="4">
          <cell r="A4" t="str">
            <v>Name of work:- Improvements to road from km 7/2 to 9/2 of  Chitvel - Rapur road Chitvel - Edigapalli road in Y.S.R. District</v>
          </cell>
        </row>
      </sheetData>
      <sheetData sheetId="3" refreshError="1"/>
      <sheetData sheetId="4" refreshError="1"/>
      <sheetData sheetId="5"/>
      <sheetData sheetId="6" refreshError="1"/>
      <sheetData sheetId="7" refreshError="1"/>
      <sheetData sheetId="8"/>
      <sheetData sheetId="9"/>
      <sheetData sheetId="10"/>
      <sheetData sheetId="11"/>
      <sheetData sheetId="12">
        <row r="215">
          <cell r="C215" t="str">
            <v>Providing Vibrated Cement Concrete (1:4:8) mix using 40mm size  HBD crushed stone aggregate and fine aggregate conforming to table 1000-2 of MoRT&amp;H including cost, seigniorage conveyance of all materials to site and labour charges, centering, machine mixi</v>
          </cell>
        </row>
        <row r="242">
          <cell r="C242" t="str">
            <v>Vibrated  cement concrete M 35 grade using  20mm &amp; 10mm  HBD crushed stone aggregate (Coarse aggregate conforming to table 1000-1 and fine aggregate conforming to table 1000-2) including cost, seigniorage conveyance of all materials to site and labour cha</v>
          </cell>
        </row>
      </sheetData>
      <sheetData sheetId="13">
        <row r="33">
          <cell r="D33">
            <v>268.5</v>
          </cell>
        </row>
      </sheetData>
      <sheetData sheetId="14" refreshError="1"/>
      <sheetData sheetId="15" refreshError="1"/>
      <sheetData sheetId="16"/>
      <sheetData sheetId="17" refreshError="1"/>
      <sheetData sheetId="18" refreshError="1"/>
      <sheetData sheetId="19"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GenAbst"/>
      <sheetName val="Abs raod work"/>
      <sheetName val="Abs-CC"/>
      <sheetName val="Abs CD works"/>
      <sheetName val="Del Road work"/>
      <sheetName val="Det CC"/>
      <sheetName val="1000( 1R)"/>
      <sheetName val="800(2R)"/>
      <sheetName val="800(1R)"/>
      <sheetName val="600( 1R)"/>
      <sheetName val="Road data"/>
      <sheetName val="Rates"/>
      <sheetName val="leads"/>
      <sheetName val="RMR"/>
      <sheetName val="BTR"/>
      <sheetName val="Quarry map"/>
      <sheetName val="Quarry map (2)"/>
      <sheetName val="Cerificates"/>
    </sheetNames>
    <sheetDataSet>
      <sheetData sheetId="0" refreshError="1"/>
      <sheetData sheetId="1" refreshError="1"/>
      <sheetData sheetId="2">
        <row r="4">
          <cell r="A4" t="str">
            <v>Name of work:- Improvements to road from km 7/2 to 9/2 of  Chitvel - Rapur road Chitvel - Edigapalli road in Y.S.R. District</v>
          </cell>
        </row>
      </sheetData>
      <sheetData sheetId="3" refreshError="1"/>
      <sheetData sheetId="4" refreshError="1"/>
      <sheetData sheetId="5"/>
      <sheetData sheetId="6" refreshError="1"/>
      <sheetData sheetId="7" refreshError="1"/>
      <sheetData sheetId="8"/>
      <sheetData sheetId="9"/>
      <sheetData sheetId="10"/>
      <sheetData sheetId="11"/>
      <sheetData sheetId="12">
        <row r="215">
          <cell r="C215" t="str">
            <v>Providing Vibrated Cement Concrete (1:4:8) mix using 40mm size  HBD crushed stone aggregate and fine aggregate conforming to table 1000-2 of MoRT&amp;H including cost, seigniorage conveyance of all materials to site and labour charges, centering, machine mixi</v>
          </cell>
        </row>
        <row r="242">
          <cell r="C242" t="str">
            <v>Vibrated  cement concrete M 35 grade using  20mm &amp; 10mm  HBD crushed stone aggregate (Coarse aggregate conforming to table 1000-1 and fine aggregate conforming to table 1000-2) including cost, seigniorage conveyance of all materials to site and labour cha</v>
          </cell>
        </row>
      </sheetData>
      <sheetData sheetId="13">
        <row r="33">
          <cell r="D33">
            <v>268.5</v>
          </cell>
        </row>
      </sheetData>
      <sheetData sheetId="14" refreshError="1"/>
      <sheetData sheetId="15" refreshError="1"/>
      <sheetData sheetId="16"/>
      <sheetData sheetId="17" refreshError="1"/>
      <sheetData sheetId="18" refreshError="1"/>
      <sheetData sheetId="19"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MRATES"/>
      <sheetName val="mlead"/>
      <sheetName val="abs road"/>
      <sheetName val="(Road-Project)"/>
      <sheetName val="Amortization Table"/>
      <sheetName val="BTR"/>
      <sheetName val="Rates"/>
      <sheetName val="Cover"/>
      <sheetName val="Rd.Det.Est"/>
      <sheetName val="Road Detail Est_"/>
      <sheetName val="leads"/>
      <sheetName val="v"/>
      <sheetName val="quarry"/>
      <sheetName val="LEAD"/>
      <sheetName val="Dormitory"/>
      <sheetName val="Labour"/>
      <sheetName val="Material"/>
      <sheetName val="data"/>
      <sheetName val="GF SB Ok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MRATES"/>
      <sheetName val="mlead"/>
      <sheetName val="abs road"/>
      <sheetName val="(Road-Project)"/>
      <sheetName val="Amortization Table"/>
      <sheetName val="BTR"/>
      <sheetName val="Rates"/>
      <sheetName val="Cover"/>
      <sheetName val="Rd.Det.Est"/>
      <sheetName val="Road Detail Est_"/>
      <sheetName val="leads"/>
      <sheetName val="v"/>
      <sheetName val="quarry"/>
      <sheetName val="LEAD"/>
      <sheetName val="Dormitory"/>
      <sheetName val="Labour"/>
      <sheetName val="Material"/>
      <sheetName val="data"/>
      <sheetName val="GF SB Ok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Line_Abstract"/>
      <sheetName val="Gen abs"/>
      <sheetName val="abs road"/>
      <sheetName val="Bridge"/>
      <sheetName val="HP abs"/>
      <sheetName val="BTR"/>
      <sheetName val="RMR"/>
      <sheetName val="Road data"/>
      <sheetName val="Certificates"/>
      <sheetName val="m lead"/>
      <sheetName val="mmlead"/>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648">
          <cell r="C648" t="str">
            <v xml:space="preserve">Vibrated reinforced cement concrete M 30 grade using  20mm &amp; 10mm  HBG crushed stone aggregate (Coarse aggregate conforming to table 1000-1 and fine aggregate conforming to table 1000-2) including cost, seigniorage conveyance of all materials to site and </v>
          </cell>
        </row>
        <row r="699">
          <cell r="C699" t="str">
            <v>Vibrated cement concrete M 15 Grade Concrete using 40mm , 20mm and 10mm size HBG crushed stone aggregate  (Coarse aggregate conforming to table 1000-1 and fine aggregate conforming to table 1000-2) including cost,seignorage and conveyance of all  material</v>
          </cell>
        </row>
      </sheetData>
      <sheetData sheetId="13"/>
      <sheetData sheetId="14"/>
      <sheetData sheetId="15"/>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Line_Abstract"/>
      <sheetName val="Gen abs"/>
      <sheetName val="abs road"/>
      <sheetName val="Bridge"/>
      <sheetName val="HP abs"/>
      <sheetName val="BTR"/>
      <sheetName val="RMR"/>
      <sheetName val="Road data"/>
      <sheetName val="Certificates"/>
      <sheetName val="m lead"/>
      <sheetName val="mmlead"/>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648">
          <cell r="C648" t="str">
            <v xml:space="preserve">Vibrated reinforced cement concrete M 30 grade using  20mm &amp; 10mm  HBG crushed stone aggregate (Coarse aggregate conforming to table 1000-1 and fine aggregate conforming to table 1000-2) including cost, seigniorage conveyance of all materials to site and </v>
          </cell>
        </row>
        <row r="699">
          <cell r="C699" t="str">
            <v>Vibrated cement concrete M 15 Grade Concrete using 40mm , 20mm and 10mm size HBG crushed stone aggregate  (Coarse aggregate conforming to table 1000-1 and fine aggregate conforming to table 1000-2) including cost,seignorage and conveyance of all  material</v>
          </cell>
        </row>
      </sheetData>
      <sheetData sheetId="13"/>
      <sheetData sheetId="14"/>
      <sheetData sheetId="15"/>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Sheet5 (2)"/>
      <sheetName val="Sheet5"/>
      <sheetName val="GS"/>
      <sheetName val="TS"/>
      <sheetName val="Estimate"/>
      <sheetName val="BTR"/>
      <sheetName val="RMR"/>
      <sheetName val="Road data"/>
      <sheetName val="Hire charges"/>
    </sheetNames>
    <sheetDataSet>
      <sheetData sheetId="0"/>
      <sheetData sheetId="1"/>
      <sheetData sheetId="2"/>
      <sheetData sheetId="3"/>
      <sheetData sheetId="4"/>
      <sheetData sheetId="5"/>
      <sheetData sheetId="6"/>
      <sheetData sheetId="7"/>
      <sheetData sheetId="8">
        <row r="30">
          <cell r="F30">
            <v>43000</v>
          </cell>
        </row>
        <row r="32">
          <cell r="F32">
            <v>4600</v>
          </cell>
        </row>
      </sheetData>
      <sheetData sheetId="9"/>
      <sheetData sheetId="10"/>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Sheet5 (2)"/>
      <sheetName val="Sheet5"/>
      <sheetName val="GS"/>
      <sheetName val="TS"/>
      <sheetName val="Estimate"/>
      <sheetName val="BTR"/>
      <sheetName val="RMR"/>
      <sheetName val="Road data"/>
      <sheetName val="Hire charges"/>
    </sheetNames>
    <sheetDataSet>
      <sheetData sheetId="0"/>
      <sheetData sheetId="1"/>
      <sheetData sheetId="2"/>
      <sheetData sheetId="3"/>
      <sheetData sheetId="4"/>
      <sheetData sheetId="5"/>
      <sheetData sheetId="6"/>
      <sheetData sheetId="7"/>
      <sheetData sheetId="8">
        <row r="30">
          <cell r="F30">
            <v>43000</v>
          </cell>
        </row>
        <row r="32">
          <cell r="F32">
            <v>4600</v>
          </cell>
        </row>
      </sheetData>
      <sheetData sheetId="9"/>
      <sheetData sheetId="10"/>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S"/>
      <sheetName val="ABS.ESTI"/>
      <sheetName val="DETAILED"/>
      <sheetName val="cc pav"/>
      <sheetName val="1 Row 800"/>
      <sheetName val="Data"/>
      <sheetName val="RMR"/>
      <sheetName val="Compare "/>
    </sheetNames>
    <sheetDataSet>
      <sheetData sheetId="0"/>
      <sheetData sheetId="1"/>
      <sheetData sheetId="2"/>
      <sheetData sheetId="3"/>
      <sheetData sheetId="4"/>
      <sheetData sheetId="5"/>
      <sheetData sheetId="6" refreshError="1">
        <row r="11">
          <cell r="K11">
            <v>929.43</v>
          </cell>
        </row>
        <row r="29">
          <cell r="F29">
            <v>31000</v>
          </cell>
        </row>
        <row r="30">
          <cell r="F30">
            <v>29000</v>
          </cell>
        </row>
        <row r="31">
          <cell r="F31">
            <v>31000</v>
          </cell>
        </row>
        <row r="32">
          <cell r="F32">
            <v>2800</v>
          </cell>
        </row>
      </sheetData>
      <sheetData sheetId="7"/>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Gen abs"/>
      <sheetName val="abs road"/>
      <sheetName val="HP abs"/>
      <sheetName val="road est"/>
      <sheetName val="Road data"/>
      <sheetName val="2V800"/>
      <sheetName val="1V800"/>
      <sheetName val="1V600"/>
      <sheetName val="2V600"/>
      <sheetName val="BTR"/>
      <sheetName val="RMR"/>
      <sheetName val="certificate"/>
      <sheetName val="CBR"/>
    </sheetNames>
    <sheetDataSet>
      <sheetData sheetId="0" refreshError="1"/>
      <sheetData sheetId="1" refreshError="1"/>
      <sheetData sheetId="2" refreshError="1"/>
      <sheetData sheetId="3"/>
      <sheetData sheetId="4" refreshError="1"/>
      <sheetData sheetId="5" refreshError="1"/>
      <sheetData sheetId="6"/>
      <sheetData sheetId="7" refreshError="1"/>
      <sheetData sheetId="8"/>
      <sheetData sheetId="9"/>
      <sheetData sheetId="10" refreshError="1"/>
      <sheetData sheetId="11"/>
      <sheetData sheetId="12" refreshError="1"/>
      <sheetData sheetId="13" refreshError="1"/>
      <sheetData sheetId="14" refreshError="1"/>
      <sheetData sheetId="15"/>
      <sheetData sheetId="16" refreshError="1"/>
      <sheetData sheetId="17"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Sheet1"/>
      <sheetName val="DATA_ENTRY"/>
      <sheetName val="Letter"/>
      <sheetName val="Report"/>
      <sheetName val="Cover"/>
      <sheetName val="GenAbs"/>
      <sheetName val="DetAbsAbs"/>
      <sheetName val="Seignarages"/>
      <sheetName val="DetEst"/>
      <sheetName val="Lead"/>
      <sheetName val="WorkSlip"/>
      <sheetName val="BTLeads"/>
      <sheetName val="RMR"/>
      <sheetName val="MRoad data"/>
      <sheetName val="Certificates"/>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30">
          <cell r="K30">
            <v>0</v>
          </cell>
        </row>
        <row r="34">
          <cell r="C34">
            <v>5</v>
          </cell>
        </row>
        <row r="36">
          <cell r="C36">
            <v>10</v>
          </cell>
        </row>
      </sheetData>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GEN. ABS."/>
      <sheetName val="MRoad data"/>
      <sheetName val="MRATES"/>
      <sheetName val="MBTLead"/>
      <sheetName val="MRMR"/>
      <sheetName val="MRoadMap"/>
      <sheetName val="Lead Chart"/>
      <sheetName val="Quarry Chart"/>
      <sheetName val="Road Est."/>
      <sheetName val="Median"/>
      <sheetName val="Slab Culvert 51.10"/>
      <sheetName val="Slab Wid.52.4"/>
      <sheetName val="Wid.Pipe cul 52.10"/>
      <sheetName val="P.C.Drawing"/>
      <sheetName val="C.S.OF DIVIDER"/>
    </sheetNames>
    <sheetDataSet>
      <sheetData sheetId="0" refreshError="1"/>
      <sheetData sheetId="1" refreshError="1"/>
      <sheetData sheetId="2" refreshError="1"/>
      <sheetData sheetId="3" refreshError="1"/>
      <sheetData sheetId="4" refreshError="1"/>
      <sheetData sheetId="5" refreshError="1">
        <row r="36">
          <cell r="F36">
            <v>160</v>
          </cell>
        </row>
        <row r="37">
          <cell r="F37">
            <v>130</v>
          </cell>
        </row>
        <row r="52">
          <cell r="H52">
            <v>6</v>
          </cell>
        </row>
        <row r="54">
          <cell r="H54">
            <v>10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GEN. ABS."/>
      <sheetName val="MRoad data"/>
      <sheetName val="MRATES"/>
      <sheetName val="MBTLead"/>
      <sheetName val="MRMR"/>
      <sheetName val="MRoadMap"/>
      <sheetName val="Lead Chart"/>
      <sheetName val="Quarry Chart"/>
      <sheetName val="Road Est."/>
      <sheetName val="Median"/>
      <sheetName val="Slab Culvert 51.10"/>
      <sheetName val="Slab Wid.52.4"/>
      <sheetName val="Wid.Pipe cul 52.10"/>
      <sheetName val="P.C.Drawing"/>
      <sheetName val="C.S.OF DIVIDER"/>
    </sheetNames>
    <sheetDataSet>
      <sheetData sheetId="0" refreshError="1"/>
      <sheetData sheetId="1" refreshError="1"/>
      <sheetData sheetId="2" refreshError="1"/>
      <sheetData sheetId="3" refreshError="1"/>
      <sheetData sheetId="4"/>
      <sheetData sheetId="5">
        <row r="36">
          <cell r="F36">
            <v>160</v>
          </cell>
        </row>
        <row r="37">
          <cell r="F37">
            <v>130</v>
          </cell>
        </row>
        <row r="52">
          <cell r="H52">
            <v>6</v>
          </cell>
        </row>
        <row r="54">
          <cell r="H54">
            <v>10</v>
          </cell>
        </row>
      </sheetData>
      <sheetData sheetId="6"/>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Sheet1"/>
      <sheetName val="DATA_ENTRY"/>
      <sheetName val="Letter"/>
      <sheetName val="Report"/>
      <sheetName val="Cover"/>
      <sheetName val="GenAbs"/>
      <sheetName val="DetAbsAbs"/>
      <sheetName val="Seignarages"/>
      <sheetName val="DetEst"/>
      <sheetName val="Lead"/>
      <sheetName val="WorkSlip"/>
      <sheetName val="BTLeads"/>
      <sheetName val="RMR"/>
      <sheetName val="MRoad data"/>
      <sheetName val="Certificates"/>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30">
          <cell r="K30">
            <v>0</v>
          </cell>
        </row>
        <row r="34">
          <cell r="C34">
            <v>5</v>
          </cell>
        </row>
        <row r="36">
          <cell r="C36">
            <v>10</v>
          </cell>
        </row>
      </sheetData>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Roaddam"/>
      <sheetName val="rdamdata"/>
      <sheetName val="CDdata (2)"/>
      <sheetName val="1v600stone"/>
      <sheetName val="2v900stone"/>
      <sheetName val="3v900stone"/>
      <sheetName val="CDdata"/>
      <sheetName val="F7hp600"/>
      <sheetName val="1v900"/>
      <sheetName val="cwaydata (2)"/>
      <sheetName val="LLCWay"/>
      <sheetName val="1v900stone"/>
      <sheetName val="lead-st"/>
      <sheetName val="CDdata (3)"/>
      <sheetName val="F7hp1v900"/>
      <sheetName val="F7hp2v900"/>
      <sheetName val="F7hp3v900"/>
      <sheetName val="Hydra"/>
      <sheetName val="leads"/>
      <sheetName val="#REF"/>
      <sheetName val="Lead statement ss5"/>
      <sheetName val="v"/>
      <sheetName val="r"/>
      <sheetName val="CDdata_(2)"/>
      <sheetName val="cwaydata_(2)"/>
      <sheetName val="CDdata_(3)"/>
      <sheetName val="Lead_statement_ss5"/>
      <sheetName val="#REF!"/>
      <sheetName val="Sheet1"/>
      <sheetName val="lead_st"/>
      <sheetName val="DATA"/>
      <sheetName val="CDdata_(2)1"/>
      <sheetName val="cwaydata_(2)1"/>
      <sheetName val="CDdata_(3)1"/>
      <sheetName val="Rates"/>
      <sheetName val="Road data"/>
      <sheetName val="CDdata_(2)5"/>
      <sheetName val="cwaydata_(2)5"/>
      <sheetName val="CDdata_(3)5"/>
      <sheetName val="Lead_statement_ss53"/>
      <sheetName val="CDdata_(2)3"/>
      <sheetName val="cwaydata_(2)3"/>
      <sheetName val="CDdata_(3)3"/>
      <sheetName val="CDdata_(2)2"/>
      <sheetName val="cwaydata_(2)2"/>
      <sheetName val="CDdata_(3)2"/>
      <sheetName val="Lead_statement_ss51"/>
      <sheetName val="CDdata_(2)4"/>
      <sheetName val="cwaydata_(2)4"/>
      <sheetName val="CDdata_(3)4"/>
      <sheetName val="Lead_statement_ss52"/>
      <sheetName val="Common "/>
      <sheetName val="Data-ELSR"/>
      <sheetName val="Mortars"/>
      <sheetName val="Usage"/>
      <sheetName val="General"/>
      <sheetName val="Lead statement"/>
      <sheetName val="hdpe_basic"/>
      <sheetName val="pvc_basic"/>
      <sheetName val="HDPE"/>
      <sheetName val="DI"/>
      <sheetName val="pvc"/>
      <sheetName val="CD works"/>
      <sheetName val="Labour"/>
      <sheetName val="MRATES"/>
      <sheetName val="data-WC"/>
      <sheetName val="1V800"/>
      <sheetName val="Lead"/>
      <sheetName val="Detailed Estimate"/>
      <sheetName val="mlead"/>
      <sheetName val="Cover"/>
      <sheetName val="RMR"/>
      <sheetName val="Summary"/>
      <sheetName val="DATA_PRG"/>
      <sheetName val="DATA-BASE"/>
      <sheetName val="DATA-ABSTRACT"/>
      <sheetName val="SUMP1420KL@HW"/>
      <sheetName val="Sheet2"/>
      <sheetName val="Material"/>
      <sheetName val="work_sheet"/>
      <sheetName val="BTR"/>
      <sheetName val="coverpage"/>
      <sheetName val="segments-details"/>
      <sheetName val="habs-list"/>
      <sheetName val="int-Dia-hdpe"/>
      <sheetName val="int-Dia-pvc"/>
      <sheetName val="Main sheet"/>
      <sheetName val="Quotes"/>
      <sheetName val="0000"/>
      <sheetName val="Start"/>
      <sheetName val="1. Add"/>
      <sheetName val="2. Fill"/>
      <sheetName val="3. Split"/>
      <sheetName val="4. Transpose"/>
      <sheetName val="5. Sort &amp; filter"/>
      <sheetName val="6. Tables"/>
      <sheetName val="7. Drop-downs"/>
      <sheetName val="8. Analyze"/>
      <sheetName val="9. Charts"/>
      <sheetName val="10. PivotTables"/>
      <sheetName val="Learn more"/>
      <sheetName val="Cover Page"/>
      <sheetName val="Sp. Rep."/>
      <sheetName val="Sp.Rep.2"/>
      <sheetName val="CC est 3.00 lakhs"/>
      <sheetName val="Drain est"/>
      <sheetName val="Input Sheet 3.00 L"/>
      <sheetName val="Sp. Rep. (wrk dne)"/>
      <sheetName val="CC est 80+20 (work done)"/>
      <sheetName val="CC est 80+20"/>
      <sheetName val="Input Sheet 80+20"/>
      <sheetName val="comp report"/>
      <sheetName val="CC Road data"/>
      <sheetName val="Drain DATA"/>
      <sheetName val="Sheet11"/>
      <sheetName val="Conveyance"/>
      <sheetName val="Sp. Rep. (2)"/>
      <sheetName val="Work done"/>
      <sheetName val="Completion"/>
      <sheetName val="Conv"/>
      <sheetName val="New lead2"/>
      <sheetName val="CD-DAta"/>
      <sheetName val="Base Course "/>
      <sheetName val="Sheet3"/>
      <sheetName val="Sheet5"/>
      <sheetName val="Sheet18"/>
      <sheetName val="Sheet19"/>
      <sheetName val="ABS"/>
      <sheetName val="Data.F8.BTR"/>
      <sheetName val="abs road"/>
      <sheetName val="BALAN1"/>
      <sheetName val="Boq"/>
      <sheetName val="Levels"/>
      <sheetName val="BS8007"/>
      <sheetName val="Deck Slab"/>
      <sheetName val="CDdata_(2)6"/>
      <sheetName val="cwaydata_(2)6"/>
      <sheetName val="CDdata_(3)6"/>
      <sheetName val="Lead_statement_ss54"/>
      <sheetName val="Common_"/>
      <sheetName val="Lead_statement"/>
      <sheetName val="CD_works"/>
      <sheetName val="Road_data"/>
      <sheetName val="sand"/>
      <sheetName val="stone"/>
      <sheetName val="index"/>
      <sheetName val="Plant &amp;  Machinery"/>
      <sheetName val="ONLINE DUMP"/>
      <sheetName val="sancdump"/>
      <sheetName val="DISCOUNT"/>
      <sheetName val="INPUT"/>
      <sheetName val="Quarry"/>
      <sheetName val="Line"/>
      <sheetName val="Valves"/>
      <sheetName val="MS Rates"/>
      <sheetName val="final abstract"/>
      <sheetName val="clvrt_data"/>
      <sheetName val="m"/>
      <sheetName val="bom"/>
      <sheetName val="MRoad data"/>
      <sheetName val="DATA-2005-06"/>
      <sheetName val="SSR 2014-15 Rates"/>
      <sheetName val="maya"/>
      <sheetName val="C.D.Abs.Est."/>
      <sheetName val="wh_data"/>
      <sheetName val="CPHEEO"/>
      <sheetName val="wh_data_R"/>
      <sheetName val="HDPE-pipe-rates"/>
      <sheetName val="pvc-pipe-rates"/>
      <sheetName val="04REL"/>
      <sheetName val="Format-A (B)"/>
      <sheetName val="Format-A"/>
      <sheetName val="Format-A (HQ)"/>
      <sheetName val="Sheet2 (2)"/>
      <sheetName val="Format-A (S)"/>
      <sheetName val="civ data"/>
      <sheetName val="Road Detail Est."/>
      <sheetName val="Sketch"/>
      <sheetName val="data_sein"/>
      <sheetName val="R_Det"/>
      <sheetName val="Road data-TDR"/>
      <sheetName val="Data-Road "/>
      <sheetName val="Side Drains"/>
      <sheetName val="DATA-CD "/>
      <sheetName val="Protection Wall"/>
      <sheetName val="PRECAST lightconc-II"/>
      <sheetName val="t_prsr"/>
      <sheetName val="id"/>
      <sheetName val="wh"/>
      <sheetName val="PVC_dia"/>
      <sheetName val="Rate"/>
      <sheetName val="RMR.PS"/>
      <sheetName val="BTR.PS"/>
      <sheetName val="Road data.PS"/>
      <sheetName val=" Data -Valves"/>
      <sheetName val="PH data"/>
      <sheetName val="(4)F-81 Exp.side"/>
      <sheetName val="cap-cwr_top"/>
      <sheetName val="compr_sta_2"/>
      <sheetName val="compr_sta_3"/>
      <sheetName val="design "/>
      <sheetName val="disinfec"/>
      <sheetName val="duti_desi"/>
      <sheetName val="pop_"/>
      <sheetName val="pum_hours"/>
      <sheetName val="risin_Ips_3"/>
      <sheetName val="risin_mps_2"/>
      <sheetName val="risin_sourc-1"/>
      <sheetName val="velo_1"/>
      <sheetName val="water_dem"/>
      <sheetName val="FACE"/>
      <sheetName val="CC Road"/>
      <sheetName val="Census_of_India_2001"/>
      <sheetName val="rate analysis "/>
      <sheetName val="INPUT-DATA"/>
      <sheetName val="Pier Design(with offset)"/>
      <sheetName val="Relig-place"/>
      <sheetName val="Check List"/>
      <sheetName val="Recovery"/>
      <sheetName val="HYDRAULICS"/>
      <sheetName val="Designs"/>
      <sheetName val="DataInput"/>
      <sheetName val="DataInput-1"/>
      <sheetName val="DI Rate Analysis"/>
      <sheetName val="Economic RisingMain  Ph-I"/>
      <sheetName val="1-Pop Proj"/>
      <sheetName val="Sheet3-1"/>
      <sheetName val="LIST"/>
      <sheetName val="Area Sheet NO 1"/>
      <sheetName val="N- Ward Codes"/>
      <sheetName val="STAMT"/>
      <sheetName val="data existing_do not delete"/>
      <sheetName val="CONNECT"/>
      <sheetName val="WTP-Pr"/>
      <sheetName val="EDWise"/>
      <sheetName val="slab"/>
      <sheetName val="DREV"/>
      <sheetName val="CREV"/>
      <sheetName val="Sheet9"/>
      <sheetName val="LLEGADA"/>
      <sheetName val="app2"/>
      <sheetName val="Sheet1 (2)"/>
      <sheetName val="habcodes"/>
      <sheetName val="Gen Info"/>
      <sheetName val="Process"/>
      <sheetName val="Design"/>
      <sheetName val="Sanction dump"/>
      <sheetName val="0000000000000"/>
      <sheetName val="Datas"/>
      <sheetName val="SubAnlysis"/>
      <sheetName val="SubAnalysis"/>
      <sheetName val="Fee Rate Summary"/>
      <sheetName val="civil-works"/>
      <sheetName val="detls"/>
      <sheetName val="PROCTOR"/>
      <sheetName val="CDdata_(2)7"/>
      <sheetName val="cwaydata_(2)7"/>
      <sheetName val="CDdata_(3)7"/>
      <sheetName val="Lead_statement_ss55"/>
      <sheetName val="Road_data1"/>
      <sheetName val="Common_1"/>
      <sheetName val="Lead_statement1"/>
      <sheetName val="CD_works1"/>
      <sheetName val="Main_sheet"/>
      <sheetName val="1__Add"/>
      <sheetName val="2__Fill"/>
      <sheetName val="3__Split"/>
      <sheetName val="4__Transpose"/>
      <sheetName val="5__Sort_&amp;_filter"/>
      <sheetName val="6__Tables"/>
      <sheetName val="7__Drop-downs"/>
      <sheetName val="8__Analyze"/>
      <sheetName val="9__Charts"/>
      <sheetName val="10__PivotTables"/>
      <sheetName val="Learn_more"/>
      <sheetName val="Cover_Page"/>
      <sheetName val="Sp__Rep_"/>
      <sheetName val="Sp_Rep_2"/>
      <sheetName val="CC_est_3_00_lakhs"/>
      <sheetName val="Drain_est"/>
      <sheetName val="Input_Sheet_3_00_L"/>
      <sheetName val="Sp__Rep__(wrk_dne)"/>
      <sheetName val="CC_est_80+20_(work_done)"/>
      <sheetName val="CC_est_80+20"/>
      <sheetName val="Input_Sheet_80+20"/>
      <sheetName val="comp_report"/>
      <sheetName val="CC_Road_data"/>
      <sheetName val="Drain_DATA"/>
      <sheetName val="Sp__Rep__(2)"/>
      <sheetName val="Work_done"/>
      <sheetName val="New_lead2"/>
      <sheetName val="Base_Course_"/>
      <sheetName val="Data_F8_BTR"/>
      <sheetName val="final_abstract"/>
      <sheetName val="Plant_&amp;__Machinery"/>
      <sheetName val="MRoad_data"/>
      <sheetName val="abs_road"/>
      <sheetName val="Deck_Slab"/>
      <sheetName val="SSR_2014-15_Rates"/>
      <sheetName val="ONLINE_DUMP"/>
      <sheetName val="Detailed_Estimate"/>
      <sheetName val="MS_Rates"/>
      <sheetName val="C_D_Abs_Est_"/>
      <sheetName val="Nspt-smp-final-ORIGINAL"/>
      <sheetName val="C-data"/>
      <sheetName val="PMAY DATA 2016-17"/>
      <sheetName val="Final Status as on 15.09.2021"/>
      <sheetName val="12"/>
      <sheetName val="Abs_CD_2"/>
      <sheetName val="road est"/>
      <sheetName val="ECV"/>
      <sheetName val="Met"/>
    </sheetNames>
    <sheetDataSet>
      <sheetData sheetId="0">
        <row r="6">
          <cell r="J6">
            <v>336.1</v>
          </cell>
        </row>
      </sheetData>
      <sheetData sheetId="1" refreshError="1">
        <row r="6">
          <cell r="J6">
            <v>336.1</v>
          </cell>
        </row>
        <row r="9">
          <cell r="J9">
            <v>181.1</v>
          </cell>
        </row>
        <row r="10">
          <cell r="J10">
            <v>226.1</v>
          </cell>
        </row>
        <row r="11">
          <cell r="J11">
            <v>90.1</v>
          </cell>
        </row>
      </sheetData>
      <sheetData sheetId="2"/>
      <sheetData sheetId="3"/>
      <sheetData sheetId="4"/>
      <sheetData sheetId="5"/>
      <sheetData sheetId="6"/>
      <sheetData sheetId="7"/>
      <sheetData sheetId="8"/>
      <sheetData sheetId="9"/>
      <sheetData sheetId="10"/>
      <sheetData sheetId="11"/>
      <sheetData sheetId="12" refreshError="1">
        <row r="6">
          <cell r="J6">
            <v>336.1</v>
          </cell>
        </row>
        <row r="7">
          <cell r="L7">
            <v>470</v>
          </cell>
        </row>
        <row r="8">
          <cell r="L8">
            <v>774.5</v>
          </cell>
        </row>
        <row r="9">
          <cell r="L9">
            <v>662</v>
          </cell>
        </row>
        <row r="10">
          <cell r="L10">
            <v>252.79999999999998</v>
          </cell>
        </row>
        <row r="11">
          <cell r="L11">
            <v>315</v>
          </cell>
        </row>
        <row r="12">
          <cell r="L12">
            <v>360</v>
          </cell>
        </row>
        <row r="13">
          <cell r="L13">
            <v>162.1</v>
          </cell>
        </row>
      </sheetData>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sheetData sheetId="24"/>
      <sheetData sheetId="25"/>
      <sheetData sheetId="26"/>
      <sheetData sheetId="27" refreshError="1"/>
      <sheetData sheetId="28" refreshError="1"/>
      <sheetData sheetId="29"/>
      <sheetData sheetId="30" refreshError="1"/>
      <sheetData sheetId="31" refreshError="1"/>
      <sheetData sheetId="32" refreshError="1"/>
      <sheetData sheetId="33" refreshError="1"/>
      <sheetData sheetId="34" refreshError="1"/>
      <sheetData sheetId="35" refreshError="1"/>
      <sheetData sheetId="36" refreshError="1"/>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efreshError="1"/>
      <sheetData sheetId="52" refreshError="1"/>
      <sheetData sheetId="53" refreshError="1"/>
      <sheetData sheetId="54" refreshError="1"/>
      <sheetData sheetId="55" refreshError="1"/>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p"/>
      <sheetName val="data_new"/>
      <sheetName val="lead-st"/>
      <sheetName val="v"/>
      <sheetName val="r"/>
      <sheetName val="l"/>
      <sheetName val="Lead"/>
      <sheetName val="DATA"/>
      <sheetName val="data existing_do not delete"/>
      <sheetName val="Data.F8.BTR"/>
      <sheetName val="leads"/>
      <sheetName val="rdamdata"/>
      <sheetName val="Material"/>
      <sheetName val="Works"/>
      <sheetName val="RMR"/>
      <sheetName val="General"/>
      <sheetName val="t_prsr"/>
      <sheetName val="id"/>
      <sheetName val="Bitumen trunk"/>
      <sheetName val="Feeder"/>
      <sheetName val="R99 etc"/>
      <sheetName val="Trunk unpaved"/>
      <sheetName val="m"/>
      <sheetName val="Levels"/>
      <sheetName val="MRATES"/>
      <sheetName val="mlead"/>
      <sheetName val="abs road"/>
      <sheetName val="coverpage"/>
      <sheetName val="Road data"/>
      <sheetName val="R_Det"/>
      <sheetName val="DATA-BASE"/>
      <sheetName val="DATA-ABSTRACT"/>
      <sheetName val="Class IV Qtr. Ele"/>
      <sheetName val="Bridge Data 2005-06"/>
      <sheetName val="bom"/>
      <sheetName val="Lead statement"/>
      <sheetName val="GROUND FLOOR"/>
      <sheetName val="maya"/>
      <sheetName val="Labour"/>
      <sheetName val="HDPE"/>
      <sheetName val="DI"/>
      <sheetName val="pvc"/>
      <sheetName val="Estimate "/>
      <sheetName val="Plant &amp;  Machinery"/>
      <sheetName val="Data_F8_BTR"/>
      <sheetName val="Plant_&amp;__Machinery"/>
      <sheetName val="Specification"/>
      <sheetName val="Specification report"/>
      <sheetName val="Data_F8_BTR2"/>
      <sheetName val="data_existing_do_not_delete2"/>
      <sheetName val="Bitumen_trunk2"/>
      <sheetName val="R99_etc2"/>
      <sheetName val="Trunk_unpaved2"/>
      <sheetName val="abs_road2"/>
      <sheetName val="Road_data2"/>
      <sheetName val="Class_IV_Qtr__Ele2"/>
      <sheetName val="Bridge_Data_2005-062"/>
      <sheetName val="Lead_statement2"/>
      <sheetName val="GROUND_FLOOR2"/>
      <sheetName val="data_existing_do_not_delete"/>
      <sheetName val="Bitumen_trunk"/>
      <sheetName val="R99_etc"/>
      <sheetName val="Trunk_unpaved"/>
      <sheetName val="abs_road"/>
      <sheetName val="Road_data"/>
      <sheetName val="Class_IV_Qtr__Ele"/>
      <sheetName val="Bridge_Data_2005-06"/>
      <sheetName val="Lead_statement"/>
      <sheetName val="GROUND_FLOOR"/>
      <sheetName val="Data_F8_BTR1"/>
      <sheetName val="data_existing_do_not_delete1"/>
      <sheetName val="Bitumen_trunk1"/>
      <sheetName val="R99_etc1"/>
      <sheetName val="Trunk_unpaved1"/>
      <sheetName val="abs_road1"/>
      <sheetName val="Road_data1"/>
      <sheetName val="Class_IV_Qtr__Ele1"/>
      <sheetName val="Bridge_Data_2005-061"/>
      <sheetName val="Lead_statement1"/>
      <sheetName val="GROUND_FLOOR1"/>
      <sheetName val="Analy"/>
      <sheetName val="1-Pop Proj"/>
      <sheetName val="Lɥad"/>
      <sheetName val="banilad"/>
      <sheetName val="SECPROP"/>
      <sheetName val="CABLENOS."/>
      <sheetName val="Sheet1"/>
      <sheetName val="DATA_PRG"/>
      <sheetName val="Main sheet"/>
      <sheetName val="Mactan"/>
      <sheetName val="Mandaue"/>
      <sheetName val="Road Detail Est."/>
      <sheetName val="TS memo"/>
      <sheetName val="Bill-12"/>
      <sheetName val="gen"/>
      <sheetName val="10"/>
      <sheetName val="11"/>
      <sheetName val="12"/>
      <sheetName val="2A"/>
      <sheetName val="2B"/>
      <sheetName val="2C"/>
      <sheetName val="2D"/>
      <sheetName val="2E"/>
      <sheetName val="2F"/>
      <sheetName val="2G"/>
      <sheetName val="2H"/>
      <sheetName val="3A"/>
      <sheetName val="3B"/>
      <sheetName val="4"/>
      <sheetName val="6A"/>
      <sheetName val="6B"/>
      <sheetName val="7A"/>
      <sheetName val="7B"/>
      <sheetName val="8A"/>
      <sheetName val="8B"/>
      <sheetName val="9A"/>
      <sheetName val="9B"/>
      <sheetName val="9C"/>
      <sheetName val="9D"/>
      <sheetName val="9E"/>
      <sheetName val="9F"/>
      <sheetName val="9G"/>
      <sheetName val="9H"/>
      <sheetName val="9I"/>
      <sheetName val="9J"/>
      <sheetName val="9K"/>
      <sheetName val="5"/>
      <sheetName val="13"/>
      <sheetName val="1"/>
      <sheetName val="14"/>
      <sheetName val="BWSCPlt"/>
      <sheetName val="CI"/>
      <sheetName val="G.R.P"/>
      <sheetName val="PSC REVISED"/>
      <sheetName val="TBAL9697 -group wise  sdpl"/>
      <sheetName val="p&amp;m"/>
      <sheetName val="Staff Acco."/>
      <sheetName val="wh"/>
      <sheetName val="Bed Class"/>
      <sheetName val="CPIPE"/>
      <sheetName val="CPIPE2"/>
      <sheetName val="Cs"/>
      <sheetName val="DVALUE"/>
      <sheetName val="THK"/>
      <sheetName val="Cd"/>
      <sheetName val="SewerCAD MH Data"/>
      <sheetName val="Design 2040 Design Flows-(1)"/>
      <sheetName val="SewerCAD Pipe Data-Actual 2040"/>
      <sheetName val="CONNECT"/>
      <sheetName val="analysis"/>
      <sheetName val="SALIENT"/>
      <sheetName val="foundation(V)"/>
      <sheetName val="Data-2011-12"/>
      <sheetName val="DL CAL"/>
      <sheetName val="slab"/>
      <sheetName val="Flanged Beams"/>
      <sheetName val="Rectangular Beam"/>
      <sheetName val="C.D.Abs.Est."/>
      <sheetName val="Interface_SC"/>
      <sheetName val="Calc_ISC"/>
      <sheetName val="Calc_SC"/>
      <sheetName val="Interface_ISC"/>
      <sheetName val="GD"/>
      <sheetName val="pvc_basic"/>
      <sheetName val="Lead statement ss5"/>
      <sheetName val="Sheet2"/>
      <sheetName val="sup dat"/>
      <sheetName val="HDPE-pipe-rates"/>
      <sheetName val="pvc-pipe-rates"/>
      <sheetName val="Rates"/>
      <sheetName val="SUMP1420KL@HW"/>
      <sheetName val="C-data"/>
      <sheetName val="wh_data_R"/>
      <sheetName val="rmr "/>
      <sheetName val="road data "/>
      <sheetName val="Cover"/>
      <sheetName val="wh_data"/>
      <sheetName val="CPHEEO"/>
      <sheetName val="input"/>
      <sheetName val="Lookup"/>
      <sheetName val="hdpe_basic"/>
      <sheetName val="TOP SLAB-beams"/>
      <sheetName val="20kL-design-final"/>
      <sheetName val="Data-ELSR"/>
      <sheetName val="WT AVG LEAD"/>
      <sheetName val="Convey"/>
      <sheetName val="Boq"/>
      <sheetName val="MRoad data"/>
      <sheetName val="Usage"/>
      <sheetName val="GF SB Ok "/>
      <sheetName val="Lead_statement_ss5"/>
      <sheetName val="clvrt_data"/>
      <sheetName val="ssr-rates"/>
      <sheetName val="Plant 㫨  Machinery"/>
      <sheetName val="Plant_㫨__Machinery"/>
      <sheetName val="Rates-May-14"/>
      <sheetName val="int-Dia-pvc"/>
      <sheetName val="Boq Block A"/>
      <sheetName val="final abstract"/>
      <sheetName val="detailed"/>
      <sheetName val="VI Floor Beam "/>
      <sheetName val="Valves"/>
      <sheetName val="data_existing_do_not_delete3"/>
      <sheetName val="Data_F8_BTR3"/>
      <sheetName val="Plant_&amp;__Machinery1"/>
      <sheetName val="Bitumen_trunk3"/>
      <sheetName val="R99_etc3"/>
      <sheetName val="Trunk_unpaved3"/>
      <sheetName val="abs_road3"/>
      <sheetName val="Road_data3"/>
      <sheetName val="Class_IV_Qtr__Ele3"/>
      <sheetName val="Bridge_Data_2005-063"/>
      <sheetName val="Lead_statement3"/>
      <sheetName val="GROUND_FLOOR3"/>
      <sheetName val="Estimate_"/>
      <sheetName val="Specification_report"/>
      <sheetName val="1-Pop_Proj"/>
      <sheetName val="CABLENOS_"/>
      <sheetName val="Main_sheet"/>
      <sheetName val="Sheet5"/>
      <sheetName val="ABS"/>
      <sheetName val="Data o"/>
      <sheetName val="Bed Fall"/>
      <sheetName val="Title"/>
      <sheetName val="Ventway Calculations"/>
      <sheetName val="_5wgdhabfinal00_01"/>
      <sheetName val="Sheet3"/>
      <sheetName val="Main"/>
      <sheetName val="Data_Base"/>
      <sheetName val="quarry"/>
      <sheetName val="BTR"/>
      <sheetName val="Line"/>
      <sheetName val="LabourRates"/>
      <sheetName val="PS Data"/>
      <sheetName val="GP_Hab"/>
      <sheetName val="NameInput"/>
      <sheetName val="Rates InPut SSR"/>
      <sheetName val="Common "/>
      <sheetName val="habs-list"/>
      <sheetName val="nodes"/>
      <sheetName val="QTY-CRUST-SR"/>
      <sheetName val="BM-HOOP"/>
      <sheetName val="CROSS-SECTION"/>
      <sheetName val="QTY-CRUST-MCW"/>
      <sheetName val="hyperstatic-3"/>
      <sheetName val="Code"/>
      <sheetName val="Pop"/>
      <sheetName val="E.I. ESTIMATE"/>
      <sheetName val="EXTERNAL E.I."/>
      <sheetName val="E.I. DATAS"/>
      <sheetName val="Comparative Statement"/>
      <sheetName val="PANEL DATAS"/>
      <sheetName val="Inv"/>
      <sheetName val="Design"/>
      <sheetName val="Report (2)"/>
      <sheetName val="Sanitary Datas 2020-21"/>
      <sheetName val="san-abs"/>
      <sheetName val="gen-ab"/>
      <sheetName val="gfloor"/>
      <sheetName val="FF"/>
      <sheetName val="Terrace"/>
      <sheetName val="GF Det-Est"/>
      <sheetName val="FF DET"/>
      <sheetName val="tf dET"/>
      <sheetName val="DATA1"/>
      <sheetName val="saniraty-det"/>
      <sheetName val="NOPRINT"/>
      <sheetName val="doors"/>
      <sheetName val="Report"/>
      <sheetName val="SH"/>
      <sheetName val="MDRs"/>
      <sheetName val="Annexure III"/>
      <sheetName val="Annexure I"/>
      <sheetName val="bundqty"/>
      <sheetName val="MS Rates"/>
      <sheetName val="CPIPE 1"/>
      <sheetName val="ultmom"/>
      <sheetName val="PROCTOR"/>
      <sheetName val="Plant_&amp;__Machinery3"/>
      <sheetName val="Lead_statement_ss53"/>
      <sheetName val="Lead_statement_ss51"/>
      <sheetName val="Plant_&amp;__Machinery2"/>
      <sheetName val="Lead_statement_ss52"/>
      <sheetName val="Nspt-smp-final-ORIGINAL"/>
      <sheetName val="water-hammar-strenght"/>
      <sheetName val="hdpe weights"/>
      <sheetName val="PVC weights"/>
      <sheetName val="0000000000000"/>
      <sheetName val="SSR"/>
      <sheetName val="VC 80"/>
      <sheetName val="VC 450"/>
      <sheetName val="PH data"/>
      <sheetName val="Delivery mains"/>
      <sheetName val="CONST"/>
      <sheetName val="Ins &amp; Bonds"/>
      <sheetName val="A-3.1"/>
      <sheetName val="Client req"/>
      <sheetName val="detls"/>
      <sheetName val="Sheet1 (2)"/>
      <sheetName val="wt of CID joint"/>
      <sheetName val="AC DAta"/>
      <sheetName val="Pipe Pilne MAch"/>
      <sheetName val="Sheet4"/>
      <sheetName val="Indurhty"/>
      <sheetName val="Indurhty 2016-17"/>
      <sheetName val="2"/>
      <sheetName val="3"/>
      <sheetName val="Tees"/>
      <sheetName val="PUMP_DATA"/>
      <sheetName val="CRUST"/>
      <sheetName val="QDTS"/>
      <sheetName val="Abs_CD_2"/>
      <sheetName val="road est"/>
      <sheetName val="ECV"/>
      <sheetName val="FORM-W3"/>
      <sheetName val="index"/>
      <sheetName val="Cash2"/>
      <sheetName val="other rates"/>
      <sheetName val="MTC-estimate"/>
      <sheetName val="Gen Abs"/>
      <sheetName val="Work_sheet"/>
      <sheetName val="Admin"/>
      <sheetName val="Transfer"/>
      <sheetName val="Elect."/>
      <sheetName val="Sheet3-1"/>
      <sheetName val="Conv. 13-14"/>
      <sheetName val="MASTER"/>
      <sheetName val="A.O.R r1Str"/>
      <sheetName val="A.O.R r1"/>
      <sheetName val="A.O.R (2)"/>
      <sheetName val="AV-DI"/>
      <sheetName val="AV-HDPE"/>
      <sheetName val="DI gate-DI"/>
      <sheetName val="DIgate_PVC "/>
      <sheetName val="COST"/>
      <sheetName val="TOS-F"/>
      <sheetName val="Leads Entry"/>
      <sheetName val="ewst"/>
      <sheetName val="segments-details"/>
      <sheetName val="int-Dia-hdpe"/>
      <sheetName val="Rates SSR 2008-09"/>
      <sheetName val="RWS"/>
      <sheetName val="Entry"/>
      <sheetName val="BOQ (2)"/>
      <sheetName val="DATA SHEET"/>
      <sheetName val="ANAL-PIPE LINE"/>
      <sheetName val="MS Pipe Working"/>
      <sheetName val="civ data"/>
      <sheetName val="650kL-design-final"/>
      <sheetName val="SPT vs PHI"/>
      <sheetName val="PS1"/>
      <sheetName val="concrete"/>
      <sheetName val="Hire"/>
      <sheetName val="GF Columns"/>
      <sheetName val="DISCOUNT"/>
      <sheetName val="Global factors"/>
      <sheetName val="Weightage-Sub Sht"/>
      <sheetName val="OH"/>
      <sheetName val="Basic Rates"/>
      <sheetName val="beam-reinft"/>
      <sheetName val="Bituminous"/>
      <sheetName val="Culverts"/>
      <sheetName val="Site clearance"/>
      <sheetName val="Earthwork"/>
      <sheetName val="Subase"/>
      <sheetName val="Road data-TDR"/>
      <sheetName val="First"/>
      <sheetName val="IDCCALHYD_GOO"/>
      <sheetName val="EDWise"/>
      <sheetName val="GN-ST-10"/>
      <sheetName val="PRECAST lightconc-II"/>
      <sheetName val="Mortars"/>
      <sheetName val=" Data -Valves"/>
      <sheetName val="(4)F-81 Exp.side"/>
      <sheetName val="cap-cwr_top"/>
      <sheetName val="compr_sta_2"/>
      <sheetName val="compr_sta_3"/>
      <sheetName val="design "/>
      <sheetName val="disinfec"/>
      <sheetName val="duti_desi"/>
      <sheetName val="pop_"/>
      <sheetName val="pum_hours"/>
      <sheetName val="risin_Ips_3"/>
      <sheetName val="risin_mps_2"/>
      <sheetName val="risin_sourc-1"/>
      <sheetName val="velo_1"/>
      <sheetName val="water_dem"/>
      <sheetName val="HYDRAULICS"/>
      <sheetName val="Check List"/>
      <sheetName val="Recovery"/>
      <sheetName val="CC Road"/>
      <sheetName val="Census_of_India_2001"/>
      <sheetName val="rate analysis "/>
      <sheetName val="DataInput"/>
      <sheetName val="DataInput-1"/>
      <sheetName val="DI Rate Analysis"/>
      <sheetName val="Economic RisingMain  Ph-I"/>
      <sheetName val="BASE_ALL"/>
      <sheetName val="LIST"/>
      <sheetName val="Area Sheet NO 1"/>
      <sheetName val="Designs"/>
      <sheetName val="INPUT-DATA"/>
      <sheetName val="Design of two-way slab"/>
      <sheetName val="FACE"/>
      <sheetName val="STAMT"/>
      <sheetName val="Pier Design(with offset)"/>
      <sheetName val="WTP-Pr"/>
      <sheetName val="Sheet9"/>
      <sheetName val="Form_E6"/>
      <sheetName val="E8"/>
      <sheetName val="E11"/>
      <sheetName val="DREV"/>
      <sheetName val="CREV"/>
      <sheetName val="DESBASTE"/>
      <sheetName val="NEW "/>
      <sheetName val="Labour rates"/>
      <sheetName val="Suppl-data"/>
    </sheetNames>
    <sheetDataSet>
      <sheetData sheetId="0" refreshError="1"/>
      <sheetData sheetId="1" refreshError="1"/>
      <sheetData sheetId="2" refreshError="1"/>
      <sheetData sheetId="3" refreshError="1"/>
      <sheetData sheetId="4" refreshError="1">
        <row r="2">
          <cell r="F2">
            <v>100</v>
          </cell>
        </row>
        <row r="3">
          <cell r="F3">
            <v>90</v>
          </cell>
        </row>
        <row r="4">
          <cell r="F4">
            <v>65</v>
          </cell>
        </row>
        <row r="30">
          <cell r="F30">
            <v>0.25</v>
          </cell>
        </row>
        <row r="48">
          <cell r="F48">
            <v>10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efreshError="1"/>
      <sheetData sheetId="77" refreshError="1"/>
      <sheetData sheetId="78" refreshError="1"/>
      <sheetData sheetId="79" refreshError="1"/>
      <sheetData sheetId="80" refreshError="1"/>
      <sheetData sheetId="81" refreshError="1"/>
      <sheetData sheetId="82" refreshError="1"/>
      <sheetData sheetId="83"/>
      <sheetData sheetId="84"/>
      <sheetData sheetId="85"/>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MEstt."/>
      <sheetName val="ABST(PART B) "/>
      <sheetName val="F6-Gnrl Abstrt"/>
      <sheetName val="04-05"/>
      <sheetName val="Lead"/>
      <sheetName val="sub-data "/>
      <sheetName val="Data.F8.BTR"/>
      <sheetName val="F6-Estt"/>
      <sheetName val="sub estt"/>
      <sheetName val="Labour"/>
      <sheetName val="Machinery"/>
      <sheetName val="Sheet1"/>
      <sheetName val="Data_F8_BTR"/>
      <sheetName val="lead-st"/>
      <sheetName val="rdamdata"/>
      <sheetName val="Cover-MEstt_"/>
      <sheetName val="ABST(PART_B)_"/>
      <sheetName val="F6-Gnrl_Abstrt"/>
      <sheetName val="sub-data_"/>
      <sheetName val="sub_estt"/>
      <sheetName val="r"/>
      <sheetName val="Work_sheet"/>
      <sheetName val="Common "/>
      <sheetName val="Cover-MEstt_1"/>
      <sheetName val="ABST(PART_B)_1"/>
      <sheetName val="F6-Gnrl_Abstrt1"/>
      <sheetName val="sub-data_1"/>
      <sheetName val="Data_F8_BTR1"/>
      <sheetName val="sub_estt1"/>
      <sheetName val="Common_"/>
      <sheetName val="Lead statement ss5"/>
      <sheetName val="MRATES"/>
      <sheetName val="DATA_PRG"/>
      <sheetName val="Material"/>
      <sheetName val="Plant &amp;  Machinery"/>
      <sheetName val="CI"/>
      <sheetName val="DI"/>
      <sheetName val="G.R.P"/>
      <sheetName val="HDPE"/>
      <sheetName val="PSC REVISED"/>
      <sheetName val="pvc"/>
      <sheetName val="segments-details"/>
      <sheetName val="int-Dia-hdpe"/>
      <sheetName val="habs-list"/>
      <sheetName val="int-Dia-pvc"/>
      <sheetName val="Lead statement"/>
      <sheetName val="DATA"/>
      <sheetName val="Road data"/>
      <sheetName val="mlead"/>
      <sheetName val="abs road"/>
      <sheetName val="R_Det"/>
      <sheetName val="Works"/>
      <sheetName val="RMR"/>
      <sheetName val="General"/>
      <sheetName val="v"/>
      <sheetName val="t_prsr"/>
      <sheetName val="id"/>
      <sheetName val="wh_data"/>
      <sheetName val="wh_data_R"/>
      <sheetName val="CPHEEO"/>
      <sheetName val="input"/>
      <sheetName val="Class IV Qtr. Ele"/>
      <sheetName val="coverpage"/>
      <sheetName val="m"/>
      <sheetName val="Levels"/>
      <sheetName val="leads"/>
      <sheetName val="maya"/>
      <sheetName val="PUMP_DATA"/>
      <sheetName val="GROUND FLOOR"/>
      <sheetName val="sg-clay(d)"/>
      <sheetName val="Cover"/>
      <sheetName val="F6-Est4"/>
      <sheetName val="Bridge Data 2005-06"/>
      <sheetName val="nodes"/>
      <sheetName val="int-Dia"/>
      <sheetName val="JAWAHAR-hyd-original"/>
      <sheetName val="Rate"/>
      <sheetName val="PM&amp;GM"/>
      <sheetName val="AV-PVC"/>
      <sheetName val="DI gate-DI"/>
      <sheetName val="DIgate_PVC "/>
      <sheetName val="LS"/>
      <sheetName val="BWSCPlt"/>
      <sheetName val="DATA-BASE"/>
      <sheetName val="DATA-ABSTRACT"/>
      <sheetName val="Bitumen trunk"/>
      <sheetName val="Feeder"/>
      <sheetName val="R99 etc"/>
      <sheetName val="Trunk unpaved"/>
      <sheetName val="sub-dapa "/>
      <sheetName val="Plant 㫨  Machinery"/>
      <sheetName val="Data 07-08 "/>
      <sheetName val="DATA_ENTRY"/>
      <sheetName val="CPI"/>
      <sheetName val="WPI C"/>
      <sheetName val="WPI all"/>
      <sheetName val="WPI HM"/>
      <sheetName val="WPI S"/>
      <sheetName val="SPT vs PHI"/>
      <sheetName val="SSR 2015-16"/>
      <sheetName val="DATA SHEET FOR 2012 - 13"/>
      <sheetName val="Main sheet"/>
      <sheetName val="Nspt-smp-final-ORIGINAL"/>
      <sheetName val="Sorted"/>
      <sheetName val="SUMP1420KL@HW"/>
      <sheetName val="Sheet2"/>
      <sheetName val="Specification"/>
      <sheetName val="Avenue Plantation "/>
      <sheetName val="farmyard"/>
      <sheetName val="In put soft"/>
      <sheetName val="softscape data "/>
      <sheetName val="est input"/>
      <sheetName val="C-data  2)"/>
      <sheetName val="conveyance "/>
      <sheetName val="Civil SoR"/>
      <sheetName val="WS SoR "/>
      <sheetName val="C-data  for sub est"/>
      <sheetName val="Chain link mesh "/>
      <sheetName val="MS Grill CW"/>
      <sheetName val=" SS Gate (2)"/>
      <sheetName val=" Barbed wire (2)"/>
      <sheetName val="Genera Abstract Estimate "/>
      <sheetName val="Joinery"/>
      <sheetName val="WS Data"/>
      <sheetName val="Entrance Arch ( H )"/>
      <sheetName val="Entrance Arch ( CH )"/>
      <sheetName val="Soft Scape"/>
      <sheetName val="1.Hard Scape "/>
      <sheetName val="2"/>
      <sheetName val="Sliding Gate"/>
      <sheetName val="Boundary Wall"/>
      <sheetName val="Toilet 5X3m"/>
      <sheetName val="Shower Area 4X1.5m"/>
      <sheetName val="Cremains Room 5X5m"/>
      <sheetName val="Office Room 6X6m"/>
      <sheetName val="Security Room 3X3m"/>
      <sheetName val="Store Room 6X5.7m"/>
      <sheetName val="Mortury 6X6m"/>
      <sheetName val="Pre Ritual Area 8X8m"/>
      <sheetName val="Post Ritual Area 6X5m"/>
      <sheetName val="Electric Crematorioum 15X15m"/>
      <sheetName val="Conventional Crematorium6.2X5.2"/>
      <sheetName val="Office cum Security Room 7X4m"/>
      <sheetName val="Chain link mesh fencing "/>
      <sheetName val="ABS"/>
      <sheetName val="Cover-MEstt_2"/>
      <sheetName val="ABST(PART_B)_2"/>
      <sheetName val="F6-Gnrl_Abstrt2"/>
      <sheetName val="sub-data_2"/>
      <sheetName val="Data_F8_BTR2"/>
      <sheetName val="sub_estt2"/>
      <sheetName val="Common_1"/>
      <sheetName val="Lead_statement_ss5"/>
      <sheetName val="G_R_P"/>
      <sheetName val="PSC_REVISED"/>
      <sheetName val="Plant_&amp;__Machinery"/>
      <sheetName val="Cover-MEstt_3"/>
      <sheetName val="ABST(PART_B)_3"/>
      <sheetName val="F6-Gnrl_Abstrt3"/>
      <sheetName val="sub-data_3"/>
      <sheetName val="Data_F8_BTR3"/>
      <sheetName val="sub_estt3"/>
      <sheetName val="Common_2"/>
      <sheetName val="Lead_statement_ss51"/>
      <sheetName val="G_R_P1"/>
      <sheetName val="PSC_REVISED1"/>
      <sheetName val="Plant_&amp;__Machinery1"/>
      <sheetName val="Rates"/>
      <sheetName val="detls"/>
      <sheetName val="Sheet9"/>
      <sheetName val="ESTIMATE"/>
      <sheetName val="Data rough"/>
      <sheetName val="Lead Distance"/>
      <sheetName val="hdpe_basic"/>
      <sheetName val="pvc_basic"/>
      <sheetName val="Data-ELSR"/>
      <sheetName val="zone-8"/>
      <sheetName val="MHNO_LEV"/>
      <sheetName val=" Data -Valves"/>
      <sheetName val="gen"/>
      <sheetName val="Boq"/>
      <sheetName val="TBAL9697 -group wise  sdpl"/>
      <sheetName val="Process"/>
      <sheetName val="Specification report"/>
      <sheetName val="p&amp;m"/>
      <sheetName val="1V800"/>
      <sheetName val="habs-details"/>
      <sheetName val="hab-details"/>
      <sheetName val="INPUT-DATA"/>
      <sheetName val="DL CAL"/>
      <sheetName val="SSR 2014-15 Rates"/>
      <sheetName val="Flanged Beams"/>
      <sheetName val="Rectangular Beam"/>
      <sheetName val="not req 3"/>
      <sheetName val="ultmom"/>
      <sheetName val="dlvoid"/>
      <sheetName val="final abstract"/>
      <sheetName val="detail'02"/>
      <sheetName val="BTR"/>
      <sheetName val="Line"/>
      <sheetName val="Sheet3"/>
      <sheetName val="Rd.Est"/>
      <sheetName val="Convey"/>
      <sheetName val="BALAN1"/>
      <sheetName val="SSR 2010-11 Rates"/>
      <sheetName val="ssr-rates"/>
      <sheetName val="data existing_do not delete"/>
      <sheetName val="Lead_statement"/>
      <sheetName val="Road_data"/>
      <sheetName val="abs_road"/>
      <sheetName val="Class_IV_Qtr__Ele"/>
      <sheetName val="C.D.Abs.Est."/>
      <sheetName val="bundqty"/>
      <sheetName val="Mortars"/>
      <sheetName val="hdpe weights"/>
      <sheetName val="m1"/>
      <sheetName val="WATER-HAMMER"/>
      <sheetName val="20kL-design-final"/>
      <sheetName val="wh"/>
      <sheetName val="AV-HDPE"/>
      <sheetName val="Di_gate-HDPE"/>
      <sheetName val="crop water req.(Kh)  "/>
      <sheetName val="Bund"/>
      <sheetName val="Valves"/>
      <sheetName val="MS Rates"/>
      <sheetName val="co_5"/>
      <sheetName val="hdpe-rates"/>
      <sheetName val="pvc-rates"/>
      <sheetName val="AV-BWSC&amp;MS"/>
      <sheetName val="AV_AC"/>
      <sheetName val="di_Gate_AC"/>
      <sheetName val="Digate-BWSCP-MS"/>
      <sheetName val="DI_gate_di"/>
      <sheetName val="LEAD (2)"/>
      <sheetName val="water-hammar-strenght"/>
      <sheetName val="FORM7"/>
      <sheetName val="LOCAL RATES"/>
      <sheetName val="TOP SLAB-beams"/>
      <sheetName val="Formulas"/>
      <sheetName val="SITE OVERHEADS"/>
      <sheetName val="conc-foot-gradeslab"/>
      <sheetName val="Data well"/>
      <sheetName val="Road_data1"/>
      <sheetName val="abs_road1"/>
      <sheetName val="Class_IV_Qtr__Ele1"/>
      <sheetName val="Lead_statement1"/>
      <sheetName val="GROUND_FLOOR"/>
      <sheetName val="Bridge_Data_2005-06"/>
      <sheetName val="Data_07-08_"/>
      <sheetName val="DI_gate-DI"/>
      <sheetName val="DIgate_PVC_"/>
      <sheetName val="Bitumen_trunk"/>
      <sheetName val="R99_etc"/>
      <sheetName val="Trunk_unpaved"/>
      <sheetName val="sub-dapa_"/>
      <sheetName val="Plant_㫨__Machinery"/>
      <sheetName val="Avenue_Plantation_"/>
      <sheetName val="In_put_soft"/>
      <sheetName val="softscape_data_"/>
      <sheetName val="est_input"/>
      <sheetName val="C-data__2)"/>
      <sheetName val="conveyance_"/>
      <sheetName val="Civil_SoR"/>
      <sheetName val="WS_SoR_"/>
      <sheetName val="C-data__for_sub_est"/>
      <sheetName val="Chain_link_mesh_"/>
      <sheetName val="MS_Grill_CW"/>
      <sheetName val="_SS_Gate_(2)"/>
      <sheetName val="_Barbed_wire_(2)"/>
      <sheetName val="Genera_Abstract_Estimate_"/>
      <sheetName val="WS_Data"/>
      <sheetName val="Entrance_Arch_(_H_)"/>
      <sheetName val="Entrance_Arch_(_CH_)"/>
      <sheetName val="Soft_Scape"/>
      <sheetName val="1_Hard_Scape_"/>
      <sheetName val="Sliding_Gate"/>
      <sheetName val="Boundary_Wall"/>
      <sheetName val="Toilet_5X3m"/>
      <sheetName val="Shower_Area_4X1_5m"/>
      <sheetName val="Cremains_Room_5X5m"/>
      <sheetName val="Office_Room_6X6m"/>
      <sheetName val="Security_Room_3X3m"/>
      <sheetName val="Store_Room_6X5_7m"/>
      <sheetName val="Mortury_6X6m"/>
      <sheetName val="Pre_Ritual_Area_8X8m"/>
      <sheetName val="Post_Ritual_Area_6X5m"/>
      <sheetName val="Electric_Crematorioum_15X15m"/>
      <sheetName val="Conventional_Crematorium6_2X5_2"/>
      <sheetName val="Office_cum_Security_Room_7X4m"/>
      <sheetName val="Chain_link_mesh_fencing_"/>
      <sheetName val="SPT_vs_PHI"/>
      <sheetName val="WPI_C"/>
      <sheetName val="WPI_all"/>
      <sheetName val="WPI_HM"/>
      <sheetName val="WPI_S"/>
      <sheetName val="SSR_2015-16"/>
      <sheetName val="DATA_SHEET_FOR_2012_-_13"/>
      <sheetName val="Main_sheet"/>
      <sheetName val="_Data_-Valves"/>
      <sheetName val="Data-2010-11"/>
      <sheetName val="TCS_Schedule (2)"/>
      <sheetName val="137-140"/>
      <sheetName val="141-142"/>
      <sheetName val="ElectricalSSR"/>
      <sheetName val="Earthwork MCW"/>
      <sheetName val="TCS Proposed"/>
      <sheetName val="C-data"/>
      <sheetName val="MRoad data"/>
      <sheetName val="dump"/>
      <sheetName val="#REF"/>
      <sheetName val="factors"/>
      <sheetName val="HDPE-pipe-rates"/>
      <sheetName val="pvc-pipe-rates"/>
      <sheetName val="Structure Bills Qty"/>
      <sheetName val="PVC weights"/>
      <sheetName val="index"/>
      <sheetName val="Global factors"/>
      <sheetName val="Z1_DATA"/>
      <sheetName val="BM-HOOP"/>
      <sheetName val="Iocount"/>
      <sheetName val="ewst"/>
      <sheetName val="_5wgdhabfinal00_01"/>
      <sheetName val="Detail In Door Stad"/>
      <sheetName val="1-Pop Proj"/>
      <sheetName val="sand"/>
      <sheetName val="stone"/>
      <sheetName val="Hyd_Stmt"/>
      <sheetName val="Elect."/>
      <sheetName val="pop"/>
      <sheetName val="Quarry"/>
      <sheetName val="CRUST"/>
      <sheetName val="QDTS"/>
      <sheetName val="nandipet intra"/>
      <sheetName val="Relig-place"/>
      <sheetName val="l"/>
      <sheetName val="BS8007"/>
      <sheetName val="D2_CO"/>
      <sheetName val="foundation(V)"/>
      <sheetName val="Main"/>
      <sheetName val="Data-2011-12"/>
      <sheetName val="Detailed"/>
      <sheetName val="data-WC"/>
      <sheetName val="Road data-TDR"/>
      <sheetName val="sup dat"/>
      <sheetName val="dpc cost"/>
      <sheetName val="SUMMERY"/>
      <sheetName val="Census_of_India_2001"/>
      <sheetName val="Admin"/>
      <sheetName val="Table 4"/>
      <sheetName val="Table 5"/>
      <sheetName val="Table 2"/>
      <sheetName val="Table 27"/>
      <sheetName val="HYDRAULICS"/>
      <sheetName val="Staff Acco."/>
      <sheetName val="Cover-MEstt_5"/>
      <sheetName val="ABST(PART_B)_5"/>
      <sheetName val="F6-Gnrl_Abstrt5"/>
      <sheetName val="sub-data_5"/>
      <sheetName val="Data_F8_BTR5"/>
      <sheetName val="sub_estt5"/>
      <sheetName val="Common_4"/>
      <sheetName val="Lead_statement_ss53"/>
      <sheetName val="G_R_P3"/>
      <sheetName val="PSC_REVISED3"/>
      <sheetName val="Cover-MEstt_4"/>
      <sheetName val="ABST(PART_B)_4"/>
      <sheetName val="F6-Gnrl_Abstrt4"/>
      <sheetName val="sub-data_4"/>
      <sheetName val="Data_F8_BTR4"/>
      <sheetName val="sub_estt4"/>
      <sheetName val="Common_3"/>
      <sheetName val="Lead_statement_ss52"/>
      <sheetName val="G_R_P2"/>
      <sheetName val="PSC_REVISED2"/>
      <sheetName val="Lead(4380)"/>
      <sheetName val="BTR (2)"/>
      <sheetName val="Mp-team 1"/>
      <sheetName val="SPECS"/>
      <sheetName val="abst"/>
      <sheetName val="design"/>
      <sheetName val="Data_Base"/>
      <sheetName val="dist dump"/>
      <sheetName val="New33KVSS_E3"/>
      <sheetName val="Prop aug of Ex 33KVSS_E3a"/>
      <sheetName val="agl-pump-sets"/>
      <sheetName val="EG"/>
      <sheetName val="pump-sets(AI)"/>
      <sheetName val="per-capita"/>
      <sheetName val="towns&amp;villages"/>
      <sheetName val="Addl.40"/>
      <sheetName val="bricks"/>
      <sheetName val="mtc esti"/>
      <sheetName val="Leads Entry"/>
      <sheetName val="DATA SHEET FOR 2014-15"/>
      <sheetName val="SSR 2016-17"/>
      <sheetName val="checked"/>
      <sheetName val="other rates"/>
      <sheetName val="MTC-estimate"/>
      <sheetName val="Gen Abs"/>
      <sheetName val="DATA-CD"/>
      <sheetName val="AV-DI"/>
      <sheetName val="scour-DI-CI"/>
      <sheetName val="scour-pvc-hdpe-psc-bwsc"/>
      <sheetName val="Bill_amt_qty_cc_1"/>
      <sheetName val="Intro"/>
      <sheetName val="CD Data"/>
      <sheetName val="PLAN_FEB97"/>
      <sheetName val="inWords"/>
      <sheetName val="CC Road"/>
      <sheetName val="cap-cwr_top"/>
      <sheetName val="compr_sta_2"/>
      <sheetName val="compr_sta_3"/>
      <sheetName val="design "/>
      <sheetName val="disinfec"/>
      <sheetName val="duti_desi"/>
      <sheetName val="pop_"/>
      <sheetName val="pum_hours"/>
      <sheetName val="risin_Ips_3"/>
      <sheetName val="risin_mps_2"/>
      <sheetName val="risin_sourc-1"/>
      <sheetName val="velo_1"/>
      <sheetName val="water_dem"/>
      <sheetName val="FACE"/>
      <sheetName val="PH data"/>
      <sheetName val="Check List"/>
      <sheetName val="Recovery"/>
      <sheetName val="rate analysis "/>
      <sheetName val="(4)F-81 Exp.side"/>
      <sheetName val="Road Detail Est."/>
      <sheetName val="Designs"/>
      <sheetName val="BASE_ALL"/>
      <sheetName val="WTP-Pr"/>
      <sheetName val="Data base"/>
      <sheetName val="Av.G Level"/>
      <sheetName val="E6"/>
      <sheetName val="E8"/>
      <sheetName val="E11"/>
      <sheetName val="QUOT_1"/>
      <sheetName val="STAMT"/>
      <sheetName val="JACKWELL"/>
      <sheetName val="tab1&amp;2"/>
      <sheetName val="Form_E6"/>
      <sheetName val="LLEGADA"/>
      <sheetName val="N- Ward Codes"/>
      <sheetName val="NEW "/>
      <sheetName val="LABOUR RATE"/>
      <sheetName val="Material Rate"/>
      <sheetName val="Pier Design(with offset)"/>
      <sheetName val="dBase"/>
      <sheetName val="COLUMN"/>
      <sheetName val="Lead  RATES"/>
      <sheetName val="MRMECADAMoad data"/>
      <sheetName val="1000000000000"/>
      <sheetName val="Drains Est"/>
      <sheetName val="Habcodes"/>
      <sheetName val="basdat"/>
      <sheetName val="Plant_&amp;__Machinery2"/>
      <sheetName val="Lead_statement2"/>
      <sheetName val="Road_data2"/>
      <sheetName val="abs_road2"/>
      <sheetName val="Class_IV_Qtr__Ele2"/>
      <sheetName val="GROUND_FLOOR1"/>
      <sheetName val="Bridge_Data_2005-061"/>
      <sheetName val="Data_07-08_1"/>
      <sheetName val="DI_gate-DI1"/>
      <sheetName val="DIgate_PVC_1"/>
      <sheetName val="Bitumen_trunk1"/>
      <sheetName val="R99_etc1"/>
      <sheetName val="Trunk_unpaved1"/>
      <sheetName val="sub-dapa_1"/>
      <sheetName val="Plant_㫨__Machinery1"/>
      <sheetName val="Avenue_Plantation_1"/>
      <sheetName val="In_put_soft1"/>
      <sheetName val="softscape_data_1"/>
      <sheetName val="est_input1"/>
      <sheetName val="C-data__2)1"/>
      <sheetName val="conveyance_1"/>
      <sheetName val="Civil_SoR1"/>
      <sheetName val="WS_SoR_1"/>
      <sheetName val="C-data__for_sub_est1"/>
      <sheetName val="Chain_link_mesh_1"/>
      <sheetName val="MS_Grill_CW1"/>
      <sheetName val="_SS_Gate_(2)1"/>
      <sheetName val="_Barbed_wire_(2)1"/>
      <sheetName val="Genera_Abstract_Estimate_1"/>
      <sheetName val="WS_Data1"/>
      <sheetName val="Entrance_Arch_(_H_)1"/>
      <sheetName val="Entrance_Arch_(_CH_)1"/>
      <sheetName val="Soft_Scape1"/>
      <sheetName val="1_Hard_Scape_1"/>
      <sheetName val="Sliding_Gate1"/>
      <sheetName val="Boundary_Wall1"/>
      <sheetName val="Toilet_5X3m1"/>
      <sheetName val="Shower_Area_4X1_5m1"/>
      <sheetName val="Cremains_Room_5X5m1"/>
      <sheetName val="Office_Room_6X6m1"/>
      <sheetName val="Security_Room_3X3m1"/>
      <sheetName val="Store_Room_6X5_7m1"/>
      <sheetName val="Mortury_6X6m1"/>
      <sheetName val="Pre_Ritual_Area_8X8m1"/>
      <sheetName val="Post_Ritual_Area_6X5m1"/>
      <sheetName val="Electric_Crematorioum_15X15m1"/>
      <sheetName val="Conventional_Crematorium6_2X5_1"/>
      <sheetName val="Office_cum_Security_Room_7X4m1"/>
      <sheetName val="Chain_link_mesh_fencing_1"/>
      <sheetName val="SSR_2015-161"/>
      <sheetName val="DATA_SHEET_FOR_2012_-_131"/>
      <sheetName val="Main_sheet1"/>
      <sheetName val="_Data_-Valves1"/>
      <sheetName val="SPT_vs_PHI1"/>
      <sheetName val="WPI_C1"/>
      <sheetName val="WPI_all1"/>
      <sheetName val="WPI_HM1"/>
      <sheetName val="WPI_S1"/>
      <sheetName val="DL_CAL"/>
      <sheetName val="Specification_report"/>
      <sheetName val="SSR_2014-15_Rates"/>
      <sheetName val="Flanged_Beams"/>
      <sheetName val="Rectangular_Beam"/>
      <sheetName val="not_req_3"/>
      <sheetName val="final_abstract"/>
      <sheetName val="Data_rough"/>
      <sheetName val="Lead_Distance"/>
      <sheetName val="TBAL9697_-group_wise__sdpl"/>
      <sheetName val="Rd_Est"/>
      <sheetName val="SSR_2010-11_Rates"/>
      <sheetName val="data_existing_do_not_delete"/>
      <sheetName val="C_D_Abs_Est_"/>
      <sheetName val="hdpe_weights"/>
      <sheetName val="crop_water_req_(Kh)__"/>
      <sheetName val="MS_Rates"/>
      <sheetName val="LEAD_(2)"/>
      <sheetName val="LOCAL_RATES"/>
      <sheetName val="TOP_SLAB-beams"/>
      <sheetName val="SITE_OVERHEADS"/>
      <sheetName val="Data_well"/>
      <sheetName val="TCS_Schedule_(2)"/>
      <sheetName val="Earthwork_MCW"/>
      <sheetName val="TCS_Proposed"/>
      <sheetName val="MRoad_data"/>
      <sheetName val="Plant_&amp;__Machinery3"/>
      <sheetName val="Lead_statement3"/>
      <sheetName val="Road_data3"/>
      <sheetName val="abs_road3"/>
      <sheetName val="Class_IV_Qtr__Ele3"/>
      <sheetName val="GROUND_FLOOR2"/>
      <sheetName val="Bridge_Data_2005-062"/>
      <sheetName val="Data_07-08_2"/>
      <sheetName val="DI_gate-DI2"/>
      <sheetName val="DIgate_PVC_2"/>
      <sheetName val="Bitumen_trunk2"/>
      <sheetName val="R99_etc2"/>
      <sheetName val="Trunk_unpaved2"/>
      <sheetName val="sub-dapa_2"/>
      <sheetName val="Plant_㫨__Machinery2"/>
      <sheetName val="Avenue_Plantation_2"/>
      <sheetName val="In_put_soft2"/>
      <sheetName val="softscape_data_2"/>
      <sheetName val="est_input2"/>
      <sheetName val="C-data__2)2"/>
      <sheetName val="conveyance_2"/>
      <sheetName val="Civil_SoR2"/>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sheetData sheetId="218"/>
      <sheetData sheetId="219" refreshError="1"/>
      <sheetData sheetId="220" refreshError="1"/>
      <sheetData sheetId="221" refreshError="1"/>
      <sheetData sheetId="222" refreshError="1"/>
      <sheetData sheetId="223"/>
      <sheetData sheetId="224"/>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refreshError="1"/>
      <sheetData sheetId="486" refreshError="1"/>
      <sheetData sheetId="487" refreshError="1"/>
      <sheetData sheetId="488" refreshError="1"/>
      <sheetData sheetId="489"/>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sheetData sheetId="560" refreshError="1"/>
      <sheetData sheetId="561"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FORMAS"/>
      <sheetName val="CHECK-SLIP"/>
      <sheetName val="DESIGN NORMS"/>
      <sheetName val="DESIGN CALUCULATIONS"/>
      <sheetName val="ABSTRACT-DESIGN CALUCULATIONS"/>
      <sheetName val="GRAVITY MAIN"/>
      <sheetName val="PUMPING MAIN"/>
      <sheetName val="PUMP SETS DESIGN"/>
      <sheetName val="GENERAL-ABSTRACT"/>
      <sheetName val="COMPONENTS"/>
      <sheetName val="DATA-ABSTRACT"/>
      <sheetName val="SSR(Buildings)"/>
      <sheetName val="SSR(PH)"/>
      <sheetName val="SSR(I&amp;CAD)"/>
      <sheetName val="PVC-Rates"/>
      <sheetName val="Labour charges"/>
      <sheetName val="Labour charges(detl)"/>
      <sheetName val="LEAD STATEMENT"/>
      <sheetName val="OHSR(Detail)"/>
      <sheetName val="DUMMY_EST"/>
      <sheetName val="DATA-LIST"/>
      <sheetName val="DATA SHEET"/>
      <sheetName val="DATA OHSR"/>
      <sheetName val="DATA AC PIPES"/>
      <sheetName val="DATA PVC PIPES"/>
      <sheetName val="BORE WELL"/>
      <sheetName val="SS TANK(HOMO)"/>
      <sheetName val="SS FILTERS"/>
      <sheetName val="SS TANK(HET)"/>
      <sheetName val="SS FILTERS(SQM)"/>
      <sheetName val="OHSR"/>
      <sheetName val="TRANSMISSION MAINS"/>
      <sheetName val="PUMP SETS"/>
      <sheetName val="WEIR CHAMBER"/>
      <sheetName val="PUMP HOUSE"/>
      <sheetName val="PUMP HOUSE(SQM)"/>
      <sheetName val="CW SUMP"/>
      <sheetName val="RWW_PH"/>
      <sheetName val="RAW WATER WELL"/>
      <sheetName val="VALVE PIT"/>
      <sheetName val="FLOW-DIAGRAM"/>
      <sheetName val="DATA-BASE"/>
      <sheetName val="TRANS.MAINS.LEVELS"/>
      <sheetName val="SSF(INT.CONS)"/>
      <sheetName val="DATA_ABSTRACT"/>
      <sheetName val="DATA_BASE"/>
      <sheetName val="m"/>
      <sheetName val="Labour"/>
      <sheetName val="Material"/>
      <sheetName val="Plant &amp;  Machinery"/>
      <sheetName val="DESIGN_NORMS"/>
      <sheetName val="DESIGN_CALUCULATIONS"/>
      <sheetName val="ABSTRACT-DESIGN_CALUCULATIONS"/>
      <sheetName val="GRAVITY_MAIN"/>
      <sheetName val="PUMPING_MAIN"/>
      <sheetName val="PUMP_SETS_DESIGN"/>
      <sheetName val="Labour_charges"/>
      <sheetName val="Labour_charges(detl)"/>
      <sheetName val="LEAD_STATEMENT"/>
      <sheetName val="DATA_SHEET"/>
      <sheetName val="DATA_OHSR"/>
      <sheetName val="DATA_AC_PIPES"/>
      <sheetName val="DATA_PVC_PIPES"/>
      <sheetName val="BORE_WELL"/>
      <sheetName val="SS_TANK(HOMO)"/>
      <sheetName val="SS_FILTERS"/>
      <sheetName val="SS_TANK(HET)"/>
      <sheetName val="SS_FILTERS(SQM)"/>
      <sheetName val="TRANSMISSION_MAINS"/>
      <sheetName val="PUMP_SETS"/>
      <sheetName val="WEIR_CHAMBER"/>
      <sheetName val="PUMP_HOUSE"/>
      <sheetName val="PUMP_HOUSE(SQM)"/>
      <sheetName val="CW_SUMP"/>
      <sheetName val="RAW_WATER_WELL"/>
      <sheetName val="VALVE_PIT"/>
      <sheetName val="TRANS_MAINS_LEVELS"/>
      <sheetName val="SSF(INT_CONS)"/>
      <sheetName val="DESIGN_NORMS1"/>
      <sheetName val="DESIGN_CALUCULATIONS1"/>
      <sheetName val="ABSTRACT-DESIGN_CALUCULATIONS1"/>
      <sheetName val="GRAVITY_MAIN1"/>
      <sheetName val="PUMPING_MAIN1"/>
      <sheetName val="PUMP_SETS_DESIGN1"/>
      <sheetName val="Labour_charges1"/>
      <sheetName val="Labour_charges(detl)1"/>
      <sheetName val="LEAD_STATEMENT1"/>
      <sheetName val="DATA_SHEET1"/>
      <sheetName val="DATA_OHSR1"/>
      <sheetName val="DATA_AC_PIPES1"/>
      <sheetName val="DATA_PVC_PIPES1"/>
      <sheetName val="BORE_WELL1"/>
      <sheetName val="SS_TANK(HOMO)1"/>
      <sheetName val="SS_FILTERS1"/>
      <sheetName val="SS_TANK(HET)1"/>
      <sheetName val="SS_FILTERS(SQM)1"/>
      <sheetName val="TRANSMISSION_MAINS1"/>
      <sheetName val="PUMP_SETS1"/>
      <sheetName val="WEIR_CHAMBER1"/>
      <sheetName val="PUMP_HOUSE1"/>
      <sheetName val="PUMP_HOUSE(SQM)1"/>
      <sheetName val="CW_SUMP1"/>
      <sheetName val="RAW_WATER_WELL1"/>
      <sheetName val="VALVE_PIT1"/>
      <sheetName val="TRANS_MAINS_LEVELS1"/>
      <sheetName val="SSF(INT_CONS)1"/>
      <sheetName val="Data.F8.BTR"/>
      <sheetName val="Common "/>
      <sheetName val="DESIGN_NORMS2"/>
      <sheetName val="DESIGN_CALUCULATIONS2"/>
      <sheetName val="ABSTRACT-DESIGN_CALUCULATIONS2"/>
      <sheetName val="GRAVITY_MAIN2"/>
      <sheetName val="PUMPING_MAIN2"/>
      <sheetName val="PUMP_SETS_DESIGN2"/>
      <sheetName val="Labour_charges2"/>
      <sheetName val="Labour_charges(detl)2"/>
      <sheetName val="LEAD_STATEMENT2"/>
      <sheetName val="DATA_SHEET2"/>
      <sheetName val="DATA_OHSR2"/>
      <sheetName val="DATA_AC_PIPES2"/>
      <sheetName val="DATA_PVC_PIPES2"/>
      <sheetName val="BORE_WELL2"/>
      <sheetName val="SS_TANK(HOMO)2"/>
      <sheetName val="SS_FILTERS2"/>
      <sheetName val="SS_TANK(HET)2"/>
      <sheetName val="SS_FILTERS(SQM)2"/>
      <sheetName val="TRANSMISSION_MAINS2"/>
      <sheetName val="PUMP_SETS2"/>
      <sheetName val="WEIR_CHAMBER2"/>
      <sheetName val="PUMP_HOUSE2"/>
      <sheetName val="PUMP_HOUSE(SQM)2"/>
      <sheetName val="CW_SUMP2"/>
      <sheetName val="RAW_WATER_WELL2"/>
      <sheetName val="VALVE_PIT2"/>
      <sheetName val="TRANS_MAINS_LEVELS2"/>
      <sheetName val="SSF(INT_CONS)2"/>
      <sheetName val="Plant_&amp;__Machinery"/>
      <sheetName val="Common_"/>
      <sheetName val="Data_F8_BTR"/>
      <sheetName val="Sheet3"/>
      <sheetName val="Class IV Qtr. Ele"/>
      <sheetName val="data"/>
      <sheetName val="Sheet1"/>
      <sheetName val="AV-HDPE"/>
      <sheetName val="Di_gate-HDPE"/>
      <sheetName val="BWSCPlt"/>
      <sheetName val="CI"/>
      <sheetName val="DI"/>
      <sheetName val="G.R.P"/>
      <sheetName val="HDPE"/>
      <sheetName val="PSC REVISED"/>
      <sheetName val="pvc"/>
      <sheetName val="leads"/>
      <sheetName val="Lead"/>
      <sheetName val="r"/>
      <sheetName val="rdamdata"/>
      <sheetName val="maya"/>
      <sheetName val="DATA_PRG"/>
      <sheetName val="RAFT"/>
      <sheetName val="scour depth"/>
      <sheetName val="SUMP1420KL@HW"/>
      <sheetName val="Sheet2"/>
      <sheetName val="Lead statement ss5"/>
      <sheetName val="lead-st"/>
      <sheetName val="Bridge Data 2005-06"/>
      <sheetName val="GF SB Ok "/>
      <sheetName val="sup dat"/>
      <sheetName val="MRATES"/>
      <sheetName val="pvc_basic"/>
      <sheetName val="segments-details"/>
      <sheetName val="int-Dia-hdpe"/>
      <sheetName val="habs-list"/>
      <sheetName val="Usage"/>
      <sheetName val="General"/>
      <sheetName val="Bitumen trunk"/>
      <sheetName val="Feeder"/>
      <sheetName val="R99 etc"/>
      <sheetName val="Trunk unpaved"/>
      <sheetName val="Plant_&amp;__Machi.ery"/>
      <sheetName val="int-Dia-pvc"/>
      <sheetName val="v"/>
      <sheetName val="DISCOUNT"/>
      <sheetName val="Abs"/>
      <sheetName val="PUMP_DATA"/>
      <sheetName val="nodes"/>
      <sheetName val="pop"/>
      <sheetName val="ssr-rates"/>
      <sheetName val="Work_sheet"/>
      <sheetName val="Rate"/>
      <sheetName val="int-Dia"/>
      <sheetName val="JAWAHAR-hyd-original"/>
      <sheetName val="Civil Boq"/>
      <sheetName val="THK"/>
      <sheetName val="0000000000000"/>
      <sheetName val="cert"/>
      <sheetName val="SSR(I㫨CAD)"/>
      <sheetName val="Plant 㫨  Machinery"/>
      <sheetName val="Plant_㫨__Machinery"/>
      <sheetName val="Plant_㫨__Machi.ery"/>
      <sheetName val="bom"/>
      <sheetName val="data existing_do not delete"/>
      <sheetName val="CS "/>
      <sheetName val="Estimate copy"/>
      <sheetName val="box-12"/>
      <sheetName val="DATAS"/>
      <sheetName val="SR"/>
      <sheetName val="coverpage"/>
      <sheetName val="Road data"/>
      <sheetName val="DATA_ENTRY"/>
      <sheetName val="Cover"/>
      <sheetName val="DESIGN_NORMS3"/>
      <sheetName val="DESIGN_CALUCULATIONS3"/>
      <sheetName val="ABSTRACT-DESIGN_CALUCULATIONS3"/>
      <sheetName val="GRAVITY_MAIN3"/>
      <sheetName val="PUMPING_MAIN3"/>
      <sheetName val="PUMP_SETS_DESIGN3"/>
      <sheetName val="Labour_charges3"/>
      <sheetName val="Labour_charges(detl)3"/>
      <sheetName val="LEAD_STATEMENT3"/>
      <sheetName val="DATA_SHEET3"/>
      <sheetName val="DATA_OHSR3"/>
      <sheetName val="DATA_AC_PIPES3"/>
      <sheetName val="DATA_PVC_PIPES3"/>
      <sheetName val="BORE_WELL3"/>
      <sheetName val="SS_TANK(HOMO)3"/>
      <sheetName val="SS_FILTERS3"/>
      <sheetName val="SS_TANK(HET)3"/>
      <sheetName val="SS_FILTERS(SQM)3"/>
      <sheetName val="TRANSMISSION_MAINS3"/>
      <sheetName val="PUMP_SETS3"/>
      <sheetName val="WEIR_CHAMBER3"/>
      <sheetName val="PUMP_HOUSE3"/>
      <sheetName val="PUMP_HOUSE(SQM)3"/>
      <sheetName val="CW_SUMP3"/>
      <sheetName val="RAW_WATER_WELL3"/>
      <sheetName val="VALVE_PIT3"/>
      <sheetName val="TRANS_MAINS_LEVELS3"/>
      <sheetName val="SSF(INT_CONS)3"/>
      <sheetName val="Plant_&amp;__Machinery1"/>
      <sheetName val="Data_F8_BTR1"/>
      <sheetName val="Common_1"/>
      <sheetName val="Class_IV_Qtr__Ele"/>
      <sheetName val="G_R_P"/>
      <sheetName val="PSC_REVISED"/>
      <sheetName val="DESIGN_NORMS4"/>
      <sheetName val="DESIGN_CALUCULATIONS4"/>
      <sheetName val="ABSTRACT-DESIGN_CALUCULATIONS4"/>
      <sheetName val="GRAVITY_MAIN4"/>
      <sheetName val="PUMPING_MAIN4"/>
      <sheetName val="PUMP_SETS_DESIGN4"/>
      <sheetName val="Labour_charges4"/>
      <sheetName val="Labour_charges(detl)4"/>
      <sheetName val="LEAD_STATEMENT4"/>
      <sheetName val="DATA_SHEET4"/>
      <sheetName val="DATA_OHSR4"/>
      <sheetName val="DATA_AC_PIPES4"/>
      <sheetName val="DATA_PVC_PIPES4"/>
      <sheetName val="BORE_WELL4"/>
      <sheetName val="SS_TANK(HOMO)4"/>
      <sheetName val="SS_FILTERS4"/>
      <sheetName val="SS_TANK(HET)4"/>
      <sheetName val="SS_FILTERS(SQM)4"/>
      <sheetName val="TRANSMISSION_MAINS4"/>
      <sheetName val="PUMP_SETS4"/>
      <sheetName val="WEIR_CHAMBER4"/>
      <sheetName val="PUMP_HOUSE4"/>
      <sheetName val="PUMP_HOUSE(SQM)4"/>
      <sheetName val="CW_SUMP4"/>
      <sheetName val="RAW_WATER_WELL4"/>
      <sheetName val="VALVE_PIT4"/>
      <sheetName val="TRANS_MAINS_LEVELS4"/>
      <sheetName val="SSF(INT_CONS)4"/>
      <sheetName val="Plant_&amp;__Machinery2"/>
      <sheetName val="Data_F8_BTR2"/>
      <sheetName val="Common_2"/>
      <sheetName val="Class_IV_Qtr__Ele1"/>
      <sheetName val="G_R_P1"/>
      <sheetName val="PSC_REVISED1"/>
      <sheetName val="Nspt-smp-final-ORIGINAL"/>
      <sheetName val="bundqty"/>
      <sheetName val="Rates"/>
      <sheetName val="sg-clay(d)"/>
      <sheetName val="八幡"/>
      <sheetName val="RMR"/>
      <sheetName val="CPI"/>
      <sheetName val="WPI C"/>
      <sheetName val="WPI all"/>
      <sheetName val="WPI CM"/>
      <sheetName val="WPI S"/>
      <sheetName val="SSR 2015-16"/>
      <sheetName val="t_prsr"/>
      <sheetName val="id"/>
      <sheetName val="wh"/>
      <sheetName val="DATA SHEET FOR 2012 - 13"/>
      <sheetName val="l"/>
      <sheetName val="_5wgdhabfinal00_01"/>
      <sheetName val="hdpe_basic"/>
      <sheetName val="1V800"/>
      <sheetName val="zone-8"/>
      <sheetName val="MHNO_LEV"/>
      <sheetName val="Main sheet"/>
      <sheetName val="VALVE_PITU"/>
      <sheetName val="Relig-place"/>
      <sheetName val="stone"/>
      <sheetName val="Specification"/>
      <sheetName val="BM-HOOP"/>
      <sheetName val="Hyd_Stmt"/>
      <sheetName val="co_5"/>
      <sheetName val="dBase"/>
      <sheetName val="Data-ELSR"/>
      <sheetName val="Analy_7-10"/>
      <sheetName val="Delivery mains"/>
      <sheetName val="Road Detail Est."/>
      <sheetName val="GEN_abstrct"/>
      <sheetName val="inWords"/>
      <sheetName val="Levels"/>
      <sheetName val="Specification report"/>
      <sheetName val="mlead"/>
      <sheetName val="abs road"/>
      <sheetName val="R_Det"/>
      <sheetName val="Data Main sheet"/>
      <sheetName val="index"/>
      <sheetName val="wh_data"/>
      <sheetName val="CPHEEO"/>
      <sheetName val="wh_data_R"/>
      <sheetName val="input"/>
      <sheetName val="PVC weights"/>
      <sheetName val="hdpe weights"/>
      <sheetName val=" data sheet "/>
      <sheetName val="C-data"/>
      <sheetName val="p&amp;m"/>
      <sheetName val="Meas.-Hotel Part"/>
      <sheetName val="MRoad data"/>
      <sheetName val="GA-Paderu"/>
      <sheetName val="FT-05-02IsoBOM"/>
      <sheetName val="desing crust"/>
      <sheetName val="Convey"/>
      <sheetName val="CPIPE"/>
      <sheetName val="Convey -16-17"/>
      <sheetName val="Data rough"/>
      <sheetName val="ESTIMATE"/>
      <sheetName val="Z1_DATA"/>
      <sheetName val="Data o"/>
      <sheetName val="ewst"/>
      <sheetName val="BALAN1"/>
      <sheetName val="factors"/>
      <sheetName val="Master data"/>
      <sheetName val="Table12"/>
      <sheetName val="Table9"/>
      <sheetName val="First"/>
      <sheetName val="Lead Distance"/>
      <sheetName val="sand"/>
      <sheetName val="WATER-HAMMER"/>
      <sheetName val="Sheet9"/>
      <sheetName val="Iocount"/>
      <sheetName val="water-hammar-strenght"/>
      <sheetName val="habs-details"/>
      <sheetName val="GM&amp;PM WE1 EST"/>
      <sheetName val="BWSCP"/>
      <sheetName val="hdpe-rates"/>
      <sheetName val="HDPE-pipe-rates"/>
      <sheetName val="pvc-pipe-rates"/>
      <sheetName val="LOCAL RATES"/>
      <sheetName val="Staff Acco."/>
      <sheetName val="DI gate-DI"/>
      <sheetName val="PM&amp;GM"/>
      <sheetName val="DIgate_PVC "/>
      <sheetName val="PH-Data"/>
      <sheetName val="conc-foot-gradeslab"/>
      <sheetName val="11.Habitations"/>
      <sheetName val="LABOUR RATE"/>
      <sheetName val="Material Rate"/>
      <sheetName val="Bed Class"/>
      <sheetName val="Cd"/>
      <sheetName val="2014"/>
      <sheetName val="3405-2014"/>
      <sheetName val="Qty"/>
      <sheetName val="Macro1"/>
      <sheetName val="sheet5"/>
      <sheetName val="Rates-May-14"/>
      <sheetName val="BS8007"/>
      <sheetName val="Sorted"/>
      <sheetName val="m1"/>
      <sheetName val="AV_AC"/>
      <sheetName val="di_Gate_AC"/>
      <sheetName val="Digate-BWSCP-MS"/>
      <sheetName val="DI_gate_di"/>
      <sheetName val="C.D.Abs.Est."/>
      <sheetName val="VALV"/>
      <sheetName val="detls"/>
      <sheetName val="DATA SHEET FOR 2014-15"/>
      <sheetName val="AV-DI"/>
      <sheetName val="AV-PVC"/>
      <sheetName val="scour-DI-CI"/>
      <sheetName val="scour-pvc-hdpe-psc-bwsc"/>
      <sheetName val="Analy"/>
      <sheetName val="Main"/>
      <sheetName val="CT"/>
      <sheetName val="PT"/>
      <sheetName val="DOC-Register"/>
      <sheetName val="Table 4"/>
      <sheetName val="Table 5"/>
      <sheetName val="Table 2"/>
      <sheetName val="Table 27"/>
      <sheetName val="Inventory"/>
      <sheetName val="TrCarr"/>
      <sheetName val="Bridge_Data_2005-06"/>
      <sheetName val="GF_SB_Ok_"/>
      <sheetName val="sup_dat"/>
      <sheetName val="Lead_statement_ss5"/>
      <sheetName val="Bitumen_trunk"/>
      <sheetName val="R99_etc"/>
      <sheetName val="Trunk_unpaved"/>
      <sheetName val="Plant_&amp;__Machi_ery"/>
      <sheetName val="scour_depth"/>
      <sheetName val="horizontal"/>
      <sheetName val="analysis"/>
      <sheetName val="TBAL9697 -group wise  sdpl"/>
      <sheetName val="BTR"/>
      <sheetName val="Intro."/>
      <sheetName val="Detailed"/>
      <sheetName val="DESIGN_NORMS5"/>
      <sheetName val="DESIGN_CALUCULATIONS5"/>
      <sheetName val="ABSTRACT-DESIGN_CALUCULATIONS5"/>
      <sheetName val="GRAVITY_MAIN5"/>
      <sheetName val="PUMPING_MAIN5"/>
      <sheetName val="PUMP_SETS_DESIGN5"/>
      <sheetName val="Labour_charges5"/>
      <sheetName val="Labour_charges(detl)5"/>
      <sheetName val="LEAD_STATEMENT5"/>
      <sheetName val="DATA_SHEET5"/>
      <sheetName val="DATA_OHSR5"/>
      <sheetName val="DATA_AC_PIPES5"/>
      <sheetName val="DATA_PVC_PIPES5"/>
      <sheetName val="BORE_WELL5"/>
      <sheetName val="SS_TANK(HOMO)5"/>
      <sheetName val="SS_FILTERS5"/>
      <sheetName val="SS_TANK(HET)5"/>
      <sheetName val="SS_FILTERS(SQM)5"/>
      <sheetName val="TRANSMISSION_MAINS5"/>
      <sheetName val="PUMP_SETS5"/>
      <sheetName val="WEIR_CHAMBER5"/>
      <sheetName val="PUMP_HOUSE5"/>
      <sheetName val="PUMP_HOUSE(SQM)5"/>
      <sheetName val="CW_SUMP5"/>
      <sheetName val="RAW_WATER_WELL5"/>
      <sheetName val="VALVE_PIT5"/>
      <sheetName val="TRANS_MAINS_LEVELS5"/>
      <sheetName val="SSF(INT_CONS)5"/>
      <sheetName val="Plant_&amp;__Machinery3"/>
      <sheetName val="Data_F8_BTR3"/>
      <sheetName val="Common_3"/>
      <sheetName val="Class_IV_Qtr__Ele2"/>
      <sheetName val="G_R_P2"/>
      <sheetName val="PSC_REVISED2"/>
      <sheetName val="Estimate_copy"/>
      <sheetName val="Civil_Boq"/>
      <sheetName val="Plant_㫨__Machinery1"/>
      <sheetName val="Plant_㫨__Machi_ery"/>
      <sheetName val="data_existing_do_not_delete"/>
      <sheetName val="CS_"/>
      <sheetName val="Main_sheet"/>
      <sheetName val="Road_data"/>
      <sheetName val="Delivery_mains"/>
      <sheetName val="Road_Detail_Est_"/>
      <sheetName val="DESIGN_NORMS6"/>
      <sheetName val="DESIGN_CALUCULATIONS6"/>
      <sheetName val="ABSTRACT-DESIGN_CALUCULATIONS6"/>
      <sheetName val="GRAVITY_MAIN6"/>
      <sheetName val="PUMPING_MAIN6"/>
      <sheetName val="PUMP_SETS_DESIGN6"/>
      <sheetName val="Labour_charges6"/>
      <sheetName val="Labour_charges(detl)6"/>
      <sheetName val="LEAD_STATEMENT6"/>
      <sheetName val="DATA_SHEET6"/>
      <sheetName val="DATA_OHSR6"/>
      <sheetName val="DATA_AC_PIPES6"/>
      <sheetName val="DATA_PVC_PIPES6"/>
      <sheetName val="BORE_WELL6"/>
      <sheetName val="SS_TANK(HOMO)6"/>
      <sheetName val="SS_FILTERS6"/>
      <sheetName val="SS_TANK(HET)6"/>
      <sheetName val="SS_FILTERS(SQM)6"/>
      <sheetName val="TRANSMISSION_MAINS6"/>
      <sheetName val="PUMP_SETS6"/>
      <sheetName val="WEIR_CHAMBER6"/>
      <sheetName val="PUMP_HOUSE6"/>
      <sheetName val="PUMP_HOUSE(SQM)6"/>
      <sheetName val="CW_SUMP6"/>
      <sheetName val="RAW_WATER_WELL6"/>
      <sheetName val="VALVE_PIT6"/>
      <sheetName val="TRANS_MAINS_LEVELS6"/>
      <sheetName val="SSF(INT_CONS)6"/>
      <sheetName val="Plant_&amp;__Machinery4"/>
      <sheetName val="Data_F8_BTR4"/>
      <sheetName val="Common_4"/>
      <sheetName val="Class_IV_Qtr__Ele3"/>
      <sheetName val="G_R_P3"/>
      <sheetName val="PSC_REVISED3"/>
      <sheetName val="Bridge_Data_2005-061"/>
      <sheetName val="GF_SB_Ok_1"/>
      <sheetName val="sup_dat1"/>
      <sheetName val="Estimate_copy1"/>
      <sheetName val="Bitumen_trunk1"/>
      <sheetName val="R99_etc1"/>
      <sheetName val="Trunk_unpaved1"/>
      <sheetName val="Plant_&amp;__Machi_ery1"/>
      <sheetName val="Lead_statement_ss51"/>
      <sheetName val="Civil_Boq1"/>
      <sheetName val="scour_depth1"/>
      <sheetName val="Plant_㫨__Machinery2"/>
      <sheetName val="Plant_㫨__Machi_ery1"/>
      <sheetName val="data_existing_do_not_delete1"/>
      <sheetName val="CS_1"/>
      <sheetName val="Main_sheet1"/>
      <sheetName val="Road_data1"/>
      <sheetName val="Delivery_mains1"/>
      <sheetName val="Road_Detail_Est_1"/>
      <sheetName val="QTY-CRUST-SR"/>
      <sheetName val="MRoad data(BRDGE)"/>
      <sheetName val="New33KVSS_E3"/>
      <sheetName val="Prop aug of Ex 33KVSS_E3a"/>
      <sheetName val="SSR 2014-15 Rates"/>
      <sheetName val="Data-2010-11"/>
      <sheetName val="BASIC DATA"/>
      <sheetName val="BACK BONE"/>
      <sheetName val="BUILDING ITEMS"/>
      <sheetName val="RCC S.S PIPES NP CLASS"/>
      <sheetName val="RCC S.S PR CLASS"/>
      <sheetName val="vermi det"/>
      <sheetName val="SubAnlysis"/>
      <sheetName val="Mortars"/>
      <sheetName val=" Data -Valves"/>
      <sheetName val="Admin"/>
      <sheetName val="Habcodes"/>
      <sheetName val="FORM7"/>
    </sheetNames>
    <sheetDataSet>
      <sheetData sheetId="0">
        <row r="11">
          <cell r="A11" t="str">
            <v>Thickness</v>
          </cell>
        </row>
      </sheetData>
      <sheetData sheetId="1">
        <row r="6">
          <cell r="I6" t="str">
            <v>DIA</v>
          </cell>
        </row>
      </sheetData>
      <sheetData sheetId="2"/>
      <sheetData sheetId="3"/>
      <sheetData sheetId="4"/>
      <sheetData sheetId="5"/>
      <sheetData sheetId="6"/>
      <sheetData sheetId="7"/>
      <sheetData sheetId="8"/>
      <sheetData sheetId="9"/>
      <sheetData sheetId="10" refreshError="1">
        <row r="11">
          <cell r="A11" t="str">
            <v>Thickness</v>
          </cell>
          <cell r="B11" t="str">
            <v>Rate</v>
          </cell>
        </row>
        <row r="12">
          <cell r="A12">
            <v>7.4999999999999997E-2</v>
          </cell>
          <cell r="B12">
            <v>4024.05</v>
          </cell>
        </row>
        <row r="13">
          <cell r="A13">
            <v>0.1</v>
          </cell>
          <cell r="B13">
            <v>3711.75</v>
          </cell>
        </row>
      </sheetData>
      <sheetData sheetId="11"/>
      <sheetData sheetId="12">
        <row r="11">
          <cell r="A11" t="str">
            <v>Thickness</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row r="6">
          <cell r="I6" t="str">
            <v>DIA</v>
          </cell>
          <cell r="J6" t="str">
            <v xml:space="preserve">THICKNESS </v>
          </cell>
          <cell r="K6" t="str">
            <v>OFF SET</v>
          </cell>
          <cell r="L6" t="str">
            <v>LEAN CONCRETE OFF SET</v>
          </cell>
          <cell r="M6" t="str">
            <v>THICKNESS</v>
          </cell>
          <cell r="N6" t="str">
            <v>RISE</v>
          </cell>
          <cell r="O6" t="str">
            <v>RADIUS OF CURVATURE</v>
          </cell>
          <cell r="P6" t="str">
            <v>OUTSIDE PROJECTION FOR FLAT SLABS</v>
          </cell>
          <cell r="Q6" t="str">
            <v>WIDTH</v>
          </cell>
          <cell r="R6" t="str">
            <v>HEIGHT</v>
          </cell>
          <cell r="S6" t="str">
            <v>Qty of Steel</v>
          </cell>
          <cell r="T6" t="str">
            <v>Side Wall Thickness</v>
          </cell>
        </row>
        <row r="7">
          <cell r="I7" t="str">
            <v>3A</v>
          </cell>
          <cell r="J7">
            <v>0.2</v>
          </cell>
          <cell r="K7">
            <v>0.15</v>
          </cell>
          <cell r="L7">
            <v>0.2</v>
          </cell>
          <cell r="M7">
            <v>0.1</v>
          </cell>
          <cell r="N7">
            <v>0</v>
          </cell>
          <cell r="O7">
            <v>8</v>
          </cell>
          <cell r="P7">
            <v>0.15</v>
          </cell>
          <cell r="Q7" t="str">
            <v>N.A.</v>
          </cell>
          <cell r="R7" t="str">
            <v>N.A.</v>
          </cell>
          <cell r="S7">
            <v>0</v>
          </cell>
          <cell r="T7">
            <v>0.15</v>
          </cell>
        </row>
        <row r="8">
          <cell r="I8" t="str">
            <v>3B</v>
          </cell>
          <cell r="J8">
            <v>0.15</v>
          </cell>
          <cell r="K8">
            <v>0.15</v>
          </cell>
          <cell r="L8">
            <v>0.2</v>
          </cell>
          <cell r="M8">
            <v>0.1</v>
          </cell>
          <cell r="N8">
            <v>0</v>
          </cell>
          <cell r="O8">
            <v>8</v>
          </cell>
          <cell r="P8">
            <v>0.15</v>
          </cell>
          <cell r="Q8" t="str">
            <v>N.A.</v>
          </cell>
          <cell r="R8" t="str">
            <v>N.A.</v>
          </cell>
          <cell r="S8">
            <v>0</v>
          </cell>
          <cell r="T8">
            <v>0.15</v>
          </cell>
        </row>
        <row r="9">
          <cell r="I9" t="str">
            <v>4A</v>
          </cell>
          <cell r="J9">
            <v>0.25</v>
          </cell>
          <cell r="K9">
            <v>0.3</v>
          </cell>
          <cell r="L9">
            <v>0.2</v>
          </cell>
          <cell r="M9">
            <v>0.1</v>
          </cell>
          <cell r="N9">
            <v>0</v>
          </cell>
          <cell r="O9">
            <v>8</v>
          </cell>
          <cell r="P9">
            <v>0.15</v>
          </cell>
          <cell r="Q9" t="str">
            <v>N.A.</v>
          </cell>
          <cell r="R9" t="str">
            <v>N.A.</v>
          </cell>
          <cell r="S9">
            <v>0</v>
          </cell>
          <cell r="T9">
            <v>0.15</v>
          </cell>
        </row>
        <row r="10">
          <cell r="I10" t="str">
            <v>4B</v>
          </cell>
          <cell r="J10">
            <v>0.15</v>
          </cell>
          <cell r="K10">
            <v>0.15</v>
          </cell>
          <cell r="L10">
            <v>0.2</v>
          </cell>
          <cell r="M10">
            <v>0.1</v>
          </cell>
          <cell r="N10">
            <v>0</v>
          </cell>
          <cell r="O10">
            <v>8</v>
          </cell>
          <cell r="P10">
            <v>0.15</v>
          </cell>
          <cell r="Q10" t="str">
            <v>N.A.</v>
          </cell>
          <cell r="R10" t="str">
            <v>N.A.</v>
          </cell>
          <cell r="S10">
            <v>0</v>
          </cell>
          <cell r="T10">
            <v>0.15</v>
          </cell>
        </row>
        <row r="11">
          <cell r="I11" t="str">
            <v>5A</v>
          </cell>
          <cell r="J11">
            <v>0.25</v>
          </cell>
          <cell r="K11">
            <v>0.45</v>
          </cell>
          <cell r="L11">
            <v>0.2</v>
          </cell>
          <cell r="M11">
            <v>7.4999999999999997E-2</v>
          </cell>
          <cell r="N11">
            <v>1</v>
          </cell>
          <cell r="O11">
            <v>3.62</v>
          </cell>
          <cell r="P11" t="str">
            <v>N.A.</v>
          </cell>
          <cell r="Q11">
            <v>0.2</v>
          </cell>
          <cell r="R11">
            <v>0.15</v>
          </cell>
          <cell r="S11">
            <v>1350</v>
          </cell>
          <cell r="T11">
            <v>0.15</v>
          </cell>
        </row>
        <row r="12">
          <cell r="I12" t="str">
            <v>5B</v>
          </cell>
          <cell r="J12">
            <v>0.15</v>
          </cell>
          <cell r="K12">
            <v>0.15</v>
          </cell>
          <cell r="L12">
            <v>0.2</v>
          </cell>
          <cell r="M12">
            <v>7.4999999999999997E-2</v>
          </cell>
          <cell r="N12">
            <v>1</v>
          </cell>
          <cell r="O12">
            <v>3.62</v>
          </cell>
          <cell r="P12" t="str">
            <v>N.A.</v>
          </cell>
          <cell r="Q12">
            <v>0.2</v>
          </cell>
          <cell r="R12">
            <v>0.15</v>
          </cell>
          <cell r="S12">
            <v>1200</v>
          </cell>
          <cell r="T12">
            <v>0.15</v>
          </cell>
        </row>
        <row r="13">
          <cell r="I13" t="str">
            <v>6A</v>
          </cell>
          <cell r="J13">
            <v>0.3</v>
          </cell>
          <cell r="K13">
            <v>0.3</v>
          </cell>
          <cell r="L13">
            <v>0.2</v>
          </cell>
          <cell r="M13">
            <v>7.4999999999999997E-2</v>
          </cell>
          <cell r="N13">
            <v>1.1299999999999999</v>
          </cell>
          <cell r="O13">
            <v>4.54</v>
          </cell>
          <cell r="P13" t="str">
            <v>N.A.</v>
          </cell>
          <cell r="Q13">
            <v>0.2</v>
          </cell>
          <cell r="R13">
            <v>0.15</v>
          </cell>
          <cell r="S13">
            <v>1400</v>
          </cell>
          <cell r="T13">
            <v>0.15</v>
          </cell>
        </row>
        <row r="14">
          <cell r="I14" t="str">
            <v>6B</v>
          </cell>
          <cell r="J14">
            <v>0.15</v>
          </cell>
          <cell r="K14">
            <v>0.15</v>
          </cell>
          <cell r="L14">
            <v>0.2</v>
          </cell>
          <cell r="M14">
            <v>7.4999999999999997E-2</v>
          </cell>
          <cell r="N14">
            <v>1.1299999999999999</v>
          </cell>
          <cell r="O14">
            <v>4.54</v>
          </cell>
          <cell r="P14" t="str">
            <v>N.A.</v>
          </cell>
          <cell r="Q14">
            <v>0.2</v>
          </cell>
          <cell r="R14">
            <v>0.15</v>
          </cell>
          <cell r="S14">
            <v>1225</v>
          </cell>
          <cell r="T14">
            <v>0.15</v>
          </cell>
        </row>
        <row r="15">
          <cell r="I15" t="str">
            <v>7A</v>
          </cell>
          <cell r="J15">
            <v>0.3</v>
          </cell>
          <cell r="K15">
            <v>0.45</v>
          </cell>
          <cell r="L15">
            <v>0.2</v>
          </cell>
          <cell r="M15">
            <v>7.4999999999999997E-2</v>
          </cell>
          <cell r="N15">
            <v>1.1299999999999999</v>
          </cell>
          <cell r="O15">
            <v>6</v>
          </cell>
          <cell r="P15" t="str">
            <v>N.A.</v>
          </cell>
          <cell r="Q15">
            <v>0.2</v>
          </cell>
          <cell r="R15">
            <v>0.15</v>
          </cell>
          <cell r="S15">
            <v>1500</v>
          </cell>
          <cell r="T15">
            <v>0.15</v>
          </cell>
        </row>
        <row r="16">
          <cell r="I16" t="str">
            <v>7B</v>
          </cell>
          <cell r="J16">
            <v>0.15</v>
          </cell>
          <cell r="K16">
            <v>0.15</v>
          </cell>
          <cell r="L16">
            <v>0.2</v>
          </cell>
          <cell r="M16">
            <v>7.4999999999999997E-2</v>
          </cell>
          <cell r="N16">
            <v>1.1299999999999999</v>
          </cell>
          <cell r="O16">
            <v>6</v>
          </cell>
          <cell r="P16" t="str">
            <v>N.A.</v>
          </cell>
          <cell r="Q16">
            <v>0.2</v>
          </cell>
          <cell r="R16">
            <v>0.15</v>
          </cell>
          <cell r="S16">
            <v>1250</v>
          </cell>
          <cell r="T16">
            <v>0.15</v>
          </cell>
        </row>
        <row r="17">
          <cell r="I17" t="str">
            <v>8A</v>
          </cell>
          <cell r="J17">
            <v>0.3</v>
          </cell>
          <cell r="K17">
            <v>0.6</v>
          </cell>
          <cell r="L17">
            <v>0.2</v>
          </cell>
          <cell r="M17">
            <v>7.4999999999999997E-2</v>
          </cell>
          <cell r="N17">
            <v>1.6</v>
          </cell>
          <cell r="O17">
            <v>5.8</v>
          </cell>
          <cell r="P17" t="str">
            <v>N.A.</v>
          </cell>
          <cell r="Q17">
            <v>0.2</v>
          </cell>
          <cell r="R17">
            <v>0.15</v>
          </cell>
          <cell r="S17">
            <v>1800</v>
          </cell>
          <cell r="T17">
            <v>0.15</v>
          </cell>
        </row>
        <row r="18">
          <cell r="I18" t="str">
            <v>8B</v>
          </cell>
          <cell r="J18">
            <v>0.15</v>
          </cell>
          <cell r="K18">
            <v>0.15</v>
          </cell>
          <cell r="L18">
            <v>0.2</v>
          </cell>
          <cell r="M18">
            <v>7.4999999999999997E-2</v>
          </cell>
          <cell r="N18">
            <v>1.6</v>
          </cell>
          <cell r="O18">
            <v>5.8</v>
          </cell>
          <cell r="P18" t="str">
            <v>N.A.</v>
          </cell>
          <cell r="Q18">
            <v>0.2</v>
          </cell>
          <cell r="R18">
            <v>0.15</v>
          </cell>
          <cell r="S18">
            <v>1650</v>
          </cell>
          <cell r="T18">
            <v>0.15</v>
          </cell>
        </row>
        <row r="19">
          <cell r="I19" t="str">
            <v>10A</v>
          </cell>
          <cell r="J19">
            <v>0.3</v>
          </cell>
          <cell r="K19">
            <v>0.6</v>
          </cell>
          <cell r="L19">
            <v>0.2</v>
          </cell>
          <cell r="M19">
            <v>0.1</v>
          </cell>
          <cell r="N19">
            <v>1.8</v>
          </cell>
          <cell r="O19">
            <v>8.0500000000000007</v>
          </cell>
          <cell r="P19" t="str">
            <v>N.A.</v>
          </cell>
          <cell r="Q19">
            <v>0.2</v>
          </cell>
          <cell r="R19">
            <v>0.15</v>
          </cell>
          <cell r="S19">
            <v>2200</v>
          </cell>
          <cell r="T19">
            <v>0.15</v>
          </cell>
        </row>
        <row r="20">
          <cell r="I20" t="str">
            <v>10B</v>
          </cell>
          <cell r="J20">
            <v>0.15</v>
          </cell>
          <cell r="K20">
            <v>0.15</v>
          </cell>
          <cell r="L20">
            <v>0.2</v>
          </cell>
          <cell r="M20">
            <v>0.1</v>
          </cell>
          <cell r="N20">
            <v>1.8</v>
          </cell>
          <cell r="O20">
            <v>8.0500000000000007</v>
          </cell>
          <cell r="P20" t="str">
            <v>N.A.</v>
          </cell>
          <cell r="Q20">
            <v>0.2</v>
          </cell>
          <cell r="R20">
            <v>0.15</v>
          </cell>
          <cell r="S20">
            <v>2000</v>
          </cell>
          <cell r="T20">
            <v>0.15</v>
          </cell>
        </row>
        <row r="21">
          <cell r="I21" t="str">
            <v>12A</v>
          </cell>
          <cell r="J21">
            <v>0</v>
          </cell>
          <cell r="K21">
            <v>0</v>
          </cell>
          <cell r="L21">
            <v>0</v>
          </cell>
          <cell r="M21">
            <v>0</v>
          </cell>
          <cell r="N21">
            <v>0</v>
          </cell>
          <cell r="O21">
            <v>0</v>
          </cell>
          <cell r="P21">
            <v>0</v>
          </cell>
          <cell r="Q21">
            <v>0</v>
          </cell>
          <cell r="R21">
            <v>0</v>
          </cell>
          <cell r="S21">
            <v>4500</v>
          </cell>
        </row>
        <row r="22">
          <cell r="I22" t="str">
            <v>12B</v>
          </cell>
          <cell r="J22">
            <v>0.3</v>
          </cell>
          <cell r="K22">
            <v>0.1</v>
          </cell>
          <cell r="L22">
            <v>0.15</v>
          </cell>
          <cell r="M22">
            <v>0.1</v>
          </cell>
          <cell r="N22">
            <v>2</v>
          </cell>
          <cell r="O22">
            <v>10</v>
          </cell>
          <cell r="P22">
            <v>0</v>
          </cell>
          <cell r="Q22">
            <v>0.45</v>
          </cell>
          <cell r="R22">
            <v>0.35</v>
          </cell>
          <cell r="S22">
            <v>4100</v>
          </cell>
          <cell r="T22">
            <v>0.2</v>
          </cell>
        </row>
      </sheetData>
      <sheetData sheetId="42"/>
      <sheetData sheetId="43">
        <row r="6">
          <cell r="I6" t="str">
            <v>DIA</v>
          </cell>
        </row>
      </sheetData>
      <sheetData sheetId="44"/>
      <sheetData sheetId="45"/>
      <sheetData sheetId="46"/>
      <sheetData sheetId="47" refreshError="1"/>
      <sheetData sheetId="48" refreshError="1"/>
      <sheetData sheetId="49" refreshError="1"/>
      <sheetData sheetId="50" refreshError="1"/>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efreshError="1"/>
      <sheetData sheetId="107" refreshError="1"/>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sheetData sheetId="337"/>
      <sheetData sheetId="338"/>
      <sheetData sheetId="339"/>
      <sheetData sheetId="340"/>
      <sheetData sheetId="341"/>
      <sheetData sheetId="342" refreshError="1"/>
      <sheetData sheetId="343" refreshError="1"/>
      <sheetData sheetId="344" refreshError="1"/>
      <sheetData sheetId="345" refreshError="1"/>
      <sheetData sheetId="346" refreshError="1"/>
      <sheetData sheetId="347"/>
      <sheetData sheetId="348"/>
      <sheetData sheetId="349"/>
      <sheetData sheetId="350"/>
      <sheetData sheetId="351" refreshError="1"/>
      <sheetData sheetId="352" refreshError="1"/>
      <sheetData sheetId="353" refreshError="1"/>
      <sheetData sheetId="354" refreshError="1"/>
      <sheetData sheetId="355" refreshError="1"/>
      <sheetData sheetId="356" refreshError="1"/>
      <sheetData sheetId="357"/>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Line_Est"/>
      <sheetName val="certificates"/>
      <sheetName val="coverpage"/>
      <sheetName val="TS memo"/>
      <sheetName val="Spn report"/>
      <sheetName val="BTR"/>
      <sheetName val="RMR"/>
      <sheetName val="Road data"/>
      <sheetName val="R_Det"/>
      <sheetName val="abs road"/>
      <sheetName val="Gen abs"/>
      <sheetName val="CBR"/>
      <sheetName val="mlea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322">
          <cell r="K322">
            <v>92</v>
          </cell>
        </row>
        <row r="345">
          <cell r="K345">
            <v>62</v>
          </cell>
        </row>
      </sheetData>
      <sheetData sheetId="10" refreshError="1"/>
      <sheetData sheetId="11" refreshError="1"/>
      <sheetData sheetId="12" refreshError="1"/>
      <sheetData sheetId="13" refreshError="1"/>
      <sheetData sheetId="14"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Line_Est"/>
      <sheetName val="certificates"/>
      <sheetName val="coverpage"/>
      <sheetName val="TS memo"/>
      <sheetName val="Spn report"/>
      <sheetName val="BTR"/>
      <sheetName val="RMR"/>
      <sheetName val="Road data"/>
      <sheetName val="R_Det"/>
      <sheetName val="abs road"/>
      <sheetName val="Gen abs"/>
      <sheetName val="CBR"/>
      <sheetName val="mlea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322">
          <cell r="K322">
            <v>92</v>
          </cell>
        </row>
        <row r="345">
          <cell r="K345">
            <v>62</v>
          </cell>
        </row>
      </sheetData>
      <sheetData sheetId="10" refreshError="1"/>
      <sheetData sheetId="11" refreshError="1"/>
      <sheetData sheetId="12" refreshError="1"/>
      <sheetData sheetId="13" refreshError="1"/>
      <sheetData sheetId="14"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MEstt."/>
      <sheetName val="ABST(PART B) "/>
      <sheetName val="F6-Gnrl Abstrt"/>
      <sheetName val="Lead"/>
      <sheetName val="Data.F8.BTR"/>
      <sheetName val="F6-Estt"/>
      <sheetName val="sub-data -no full"/>
      <sheetName val="Labour"/>
      <sheetName val="Machinery"/>
      <sheetName val="Sheet1"/>
      <sheetName val="Diff stmnt (2)"/>
    </sheetNames>
    <sheetDataSet>
      <sheetData sheetId="0" refreshError="1"/>
      <sheetData sheetId="1" refreshError="1"/>
      <sheetData sheetId="2"/>
      <sheetData sheetId="3"/>
      <sheetData sheetId="4" refreshError="1"/>
      <sheetData sheetId="5"/>
      <sheetData sheetId="6" refreshError="1"/>
      <sheetData sheetId="7" refreshError="1"/>
      <sheetData sheetId="8" refreshError="1"/>
      <sheetData sheetId="9" refreshError="1"/>
      <sheetData sheetId="10"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MEstt."/>
      <sheetName val="ABST(PART B) "/>
      <sheetName val="F6-Gnrl Abstrt"/>
      <sheetName val="Lead"/>
      <sheetName val="Data.F8.BTR"/>
      <sheetName val="F6-Estt"/>
      <sheetName val="sub-data -no full"/>
      <sheetName val="Labour"/>
      <sheetName val="Machinery"/>
      <sheetName val="Sheet1"/>
      <sheetName val="Diff stmnt (2)"/>
    </sheetNames>
    <sheetDataSet>
      <sheetData sheetId="0" refreshError="1"/>
      <sheetData sheetId="1" refreshError="1"/>
      <sheetData sheetId="2"/>
      <sheetData sheetId="3"/>
      <sheetData sheetId="4" refreshError="1"/>
      <sheetData sheetId="5"/>
      <sheetData sheetId="6" refreshError="1"/>
      <sheetData sheetId="7" refreshError="1"/>
      <sheetData sheetId="8" refreshError="1"/>
      <sheetData sheetId="9" refreshError="1"/>
      <sheetData sheetId="10"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n-Akoli"/>
      <sheetName val="Annex-C"/>
      <sheetName val="ES-akoli"/>
      <sheetName val="abs-akoli"/>
      <sheetName val="abs (2)akoli"/>
      <sheetName val="est-Akoli"/>
      <sheetName val="Cd nam"/>
      <sheetName val="cd namnoor 1"/>
      <sheetName val="sub-1"/>
      <sheetName val="sub-2"/>
      <sheetName val="sub-3"/>
      <sheetName val="sub-4"/>
      <sheetName val="ewcal (2)-akoli"/>
      <sheetName val="ewcal-akoli"/>
      <sheetName val="cover-Akoli"/>
      <sheetName val="Ann-Korta"/>
      <sheetName val="cover-korta"/>
      <sheetName val="Culvert-3"/>
      <sheetName val="Culvert-(2)"/>
      <sheetName val="Culvert-1"/>
      <sheetName val="abs (2)ko"/>
      <sheetName val="abs-korta"/>
      <sheetName val="est-korta"/>
      <sheetName val="ES-korta"/>
      <sheetName val="ewcal-korta (2)"/>
      <sheetName val="ewcal-korta"/>
      <sheetName val="Lead"/>
      <sheetName val="data"/>
      <sheetName val="abs_(2)akoli"/>
      <sheetName val="Cd_nam"/>
      <sheetName val="cd_namnoor_1"/>
      <sheetName val="ewcal_(2)-akoli"/>
      <sheetName val="abs_(2)ko"/>
      <sheetName val="ewcal-korta_(2)"/>
      <sheetName val="Data.F8.BTR"/>
      <sheetName val="abs_(2)akoli1"/>
      <sheetName val="Cd_nam1"/>
      <sheetName val="cd_namnoor_11"/>
      <sheetName val="ewcal_(2)-akoli1"/>
      <sheetName val="abs_(2)ko1"/>
      <sheetName val="ewcal-korta_(2)1"/>
      <sheetName val="Data_F8_BTR"/>
      <sheetName val="r"/>
      <sheetName val="HDPE"/>
      <sheetName val="DI"/>
      <sheetName val="pvc"/>
      <sheetName val="pvc_basic"/>
      <sheetName val="hdpe_basic"/>
      <sheetName val="data existing_do not delete"/>
      <sheetName val="Common "/>
      <sheetName val="segments-details"/>
      <sheetName val="int-Dia-hdpe"/>
      <sheetName val="habs-list"/>
      <sheetName val="int-Dia-pvc"/>
      <sheetName val="Work_sheet"/>
      <sheetName val="t_prsr"/>
      <sheetName val="id"/>
      <sheetName val="GN_ST_10"/>
      <sheetName val="GN-ST-10"/>
      <sheetName val="Usage"/>
      <sheetName val="General"/>
      <sheetName val="Cover"/>
      <sheetName val="MRATES"/>
      <sheetName val="GF SB Ok "/>
      <sheetName val="Specification report"/>
      <sheetName val="maya"/>
      <sheetName val="Sheet1"/>
      <sheetName val="Bitumen trunk"/>
      <sheetName val="Feeder"/>
      <sheetName val="R99 etc"/>
      <sheetName val="Trunk unpaved"/>
      <sheetName val="Lead statement"/>
      <sheetName val="rdamdata"/>
      <sheetName val="lead-st"/>
      <sheetName val="coverpage"/>
      <sheetName val="Road data"/>
      <sheetName val="leads"/>
      <sheetName val="Levels"/>
      <sheetName val="DATA-BASE"/>
      <sheetName val="DATA-ABSTRACT"/>
      <sheetName val="Analy_7-10"/>
      <sheetName val="Material"/>
      <sheetName val="Works"/>
      <sheetName val="RMR"/>
      <sheetName val="Class IV Qtr. Ele"/>
      <sheetName val="Sheet1 (2)"/>
      <sheetName val="Compound wall  Ok"/>
      <sheetName val="BWSCPlt"/>
      <sheetName val="CI"/>
      <sheetName val="G.R.P"/>
      <sheetName val="PSC REVISED"/>
      <sheetName val="m"/>
      <sheetName val="HDPE-pipe-rates"/>
      <sheetName val="pvc-pipe-rates"/>
      <sheetName val="m1"/>
      <sheetName val="v"/>
      <sheetName val="Rate"/>
      <sheetName val="Design"/>
      <sheetName val="Process"/>
      <sheetName val="SUMP1420KL@HW"/>
      <sheetName val="Sheet2"/>
      <sheetName val="Lead statement ss5"/>
      <sheetName val="cover-Akoly"/>
      <sheetName val="cover-oorta"/>
      <sheetName val="ewcal-korti_(2)1"/>
      <sheetName val="int-Diá-pvc"/>
      <sheetName val="DataInput"/>
      <sheetName val="DataInput-1"/>
      <sheetName val="DI Rate Analysis"/>
      <sheetName val="Labour"/>
      <sheetName val="R_Det"/>
      <sheetName val="abs_(2)akoli2"/>
      <sheetName val="Cd_nam2"/>
      <sheetName val="cd_namnoor_12"/>
      <sheetName val="ewcal_(2)-akoli2"/>
      <sheetName val="abs_(2)ko2"/>
      <sheetName val="ewcal-korta_(2)2"/>
      <sheetName val="Data_F8_BTR1"/>
      <sheetName val="data_existing_do_not_delete"/>
      <sheetName val="Road_data"/>
      <sheetName val="Common_"/>
      <sheetName val="abs_(2)akoli3"/>
      <sheetName val="Cd_nam3"/>
      <sheetName val="cd_namnoor_13"/>
      <sheetName val="ewcal_(2)-akoli3"/>
      <sheetName val="abs_(2)ko3"/>
      <sheetName val="ewcal-korta_(2)3"/>
      <sheetName val="Data_F8_BTR2"/>
      <sheetName val="data_existing_do_not_delete1"/>
      <sheetName val="Road_data1"/>
      <sheetName val="Common_1"/>
      <sheetName val="hdpe weights"/>
      <sheetName val="PVC weights"/>
      <sheetName val="abs road"/>
      <sheetName val="sch"/>
      <sheetName val="MRMECADAMoad data"/>
      <sheetName val="ewst"/>
      <sheetName val="DATA_PRG"/>
      <sheetName val="Plant &amp;  Machinery"/>
      <sheetName val="sg-clay(d)"/>
      <sheetName val="Main sheet"/>
      <sheetName val="stone"/>
      <sheetName val="PRECAST lightconc-II"/>
      <sheetName val="Lookup"/>
      <sheetName val="Abs PMRL"/>
      <sheetName val="p&amp;m"/>
      <sheetName val="Boq (Main Building)"/>
      <sheetName val="ABS"/>
      <sheetName val="Convey"/>
      <sheetName val="Design of two-way slab"/>
      <sheetName val="zone-8"/>
      <sheetName val="MHNO_LEV"/>
      <sheetName val="Data rough"/>
      <sheetName val="Main"/>
      <sheetName val="dlvoid"/>
      <sheetName val="slab"/>
      <sheetName val="Staff Acco."/>
      <sheetName val="C-data"/>
      <sheetName val="Rates"/>
      <sheetName val="road est"/>
      <sheetName val="BTR"/>
      <sheetName val="Road data-TDR"/>
      <sheetName val="LIST"/>
      <sheetName val="HPs HPs"/>
      <sheetName val="Summary"/>
      <sheetName val="SSR 2014-15 Rates"/>
      <sheetName val="DATA-2005-06"/>
      <sheetName val="MRoad data"/>
      <sheetName val="GenAbst"/>
      <sheetName val="Boq"/>
      <sheetName val="Rates SSR 2008-09"/>
      <sheetName val="51"/>
      <sheetName val="mlead"/>
      <sheetName val="Av.G Level"/>
      <sheetName val="Sheet9"/>
      <sheetName val="Data-ELSR"/>
      <sheetName val=" Data -Valves"/>
      <sheetName val="pop"/>
      <sheetName val="HS 30.04.2015.Final"/>
      <sheetName val="nodes"/>
      <sheetName val="int-Dia"/>
      <sheetName val="JAWAHAR-hyd-original"/>
      <sheetName val="ssr-rates"/>
      <sheetName val="hdpe_rates"/>
      <sheetName val="hdpe_wt-r"/>
      <sheetName val="pvc-rates"/>
      <sheetName val="index"/>
      <sheetName val="moments-table(tri)"/>
      <sheetName val="detls"/>
      <sheetName val="pumping main"/>
      <sheetName val=" data sheet "/>
      <sheetName val="HS 1"/>
      <sheetName val="0000000000000"/>
      <sheetName val="RAFT"/>
      <sheetName val="scour depth"/>
      <sheetName val="PUMP_DATA"/>
      <sheetName val="water-hammar-strenght"/>
      <sheetName val="wh_data"/>
      <sheetName val="wh_data_R"/>
      <sheetName val="CPHEEO"/>
      <sheetName val="input"/>
      <sheetName val="TBAL9697 -group wise  sdpl"/>
      <sheetName val="GF_SB_Ok_"/>
      <sheetName val="Specification_report"/>
      <sheetName val="Compound_wall__Ok"/>
      <sheetName val="Bitumen_trunk"/>
      <sheetName val="R99_etc"/>
      <sheetName val="Trunk_unpaved"/>
      <sheetName val="Class_IV_Qtr__Ele"/>
      <sheetName val="Lead_statement"/>
      <sheetName val="G_R_P"/>
      <sheetName val="PSC_REVISED"/>
      <sheetName val="Sheet1_(2)"/>
      <sheetName val="Lead_statement_ss5"/>
      <sheetName val="DI_Rate_Analysis"/>
      <sheetName val="MRMECADAMoad_data"/>
      <sheetName val="Main_sheet"/>
      <sheetName val="Mp-team 1"/>
      <sheetName val="Bridge Data 2005-06"/>
      <sheetName val="Road Detail Est."/>
      <sheetName val="Master data"/>
      <sheetName val="TCS_Schedule (2)"/>
      <sheetName val="Challan"/>
      <sheetName val="dump"/>
      <sheetName val="_5wgdhabfinal00_01"/>
      <sheetName val="Road"/>
      <sheetName val="ultmom"/>
      <sheetName val="Data_Base"/>
      <sheetName val="Factory_rates"/>
      <sheetName val="Specification"/>
      <sheetName val="quarry"/>
      <sheetName val="Sheet3"/>
      <sheetName val="GM&amp;PM WE1 EST"/>
      <sheetName val="BWSCP"/>
      <sheetName val="Detailed"/>
      <sheetName val="AV_GRP ms bwsc"/>
      <sheetName val="boredetails"/>
      <sheetName val="Valves"/>
      <sheetName val="MS Rates"/>
      <sheetName val="BS8007"/>
      <sheetName val="LOCAL RATES"/>
      <sheetName val="Z1_DATA"/>
      <sheetName val="nandipet intra"/>
      <sheetName val="CS "/>
      <sheetName val="CPI"/>
      <sheetName val="WPI C"/>
      <sheetName val="WPI all"/>
      <sheetName val="WPI HM"/>
      <sheetName val="WPI S"/>
      <sheetName val="joinery data"/>
      <sheetName val="zone-2"/>
      <sheetName val="CC Road"/>
      <sheetName val="sup dat"/>
      <sheetName val="Sheet3-1"/>
      <sheetName val="Admin"/>
      <sheetName val="DOC-Register"/>
      <sheetName val="Condition survey"/>
      <sheetName val="CD"/>
      <sheetName val="CD_All_No_"/>
      <sheetName val="Inventory"/>
      <sheetName val="abs_(2)akoli5"/>
      <sheetName val="Cd_nam5"/>
      <sheetName val="cd_namnoor_15"/>
      <sheetName val="ewcal_(2)-akoli5"/>
      <sheetName val="abs_(2)ko5"/>
      <sheetName val="ewcal-korta_(2)5"/>
      <sheetName val="Data_F8_BTR4"/>
      <sheetName val="abs_(2)akoli4"/>
      <sheetName val="Cd_nam4"/>
      <sheetName val="cd_namnoor_14"/>
      <sheetName val="ewcal_(2)-akoli4"/>
      <sheetName val="abs_(2)ko4"/>
      <sheetName val="ewcal-korta_(2)4"/>
      <sheetName val="Data_F8_BTR3"/>
      <sheetName val="MATERIALS"/>
      <sheetName val="Road data (2)"/>
      <sheetName val="1V800"/>
      <sheetName val="(Road-Project)"/>
      <sheetName val="C.D.Abs.Est."/>
      <sheetName val="SubAnlysis"/>
      <sheetName val="Rate Analysis"/>
      <sheetName val="MTC-estimate"/>
      <sheetName val="ESTIMATE"/>
      <sheetName val="wh"/>
      <sheetName val="hdpe-rates"/>
      <sheetName val="Data_Bit_I"/>
      <sheetName val="Masonry"/>
      <sheetName val="title"/>
      <sheetName val="pier design"/>
      <sheetName val="Line"/>
      <sheetName val="CRUST"/>
      <sheetName val="QDTS"/>
      <sheetName val="PM&amp;GM"/>
      <sheetName val="AV-PVC"/>
      <sheetName val="DI gate-DI"/>
      <sheetName val="DIgate_PVC "/>
      <sheetName val="Nspt-smp-final-ORIGINAL"/>
      <sheetName val="Addl.40"/>
      <sheetName val="A"/>
      <sheetName val="int dia"/>
      <sheetName val="Economic RisingMain  Ph-I"/>
      <sheetName val="Habcodes"/>
      <sheetName val="final abstract"/>
      <sheetName val="Exe. Summary"/>
      <sheetName val="Rates 2008-09"/>
      <sheetName val="Total Sec Wise for 12-2007"/>
      <sheetName val="dist dump"/>
      <sheetName val="Discom Details"/>
      <sheetName val="Data_"/>
      <sheetName val="Cost of O &amp; O"/>
      <sheetName val="rate analysis "/>
      <sheetName val="Census_of_India_2001"/>
      <sheetName val="Pier Design(with offset)"/>
      <sheetName val="Mortars"/>
      <sheetName val="HYDRAULICS"/>
      <sheetName val="(4)F-81 Exp.side"/>
      <sheetName val="Check List"/>
      <sheetName val="Recovery"/>
      <sheetName val="Relig-place"/>
      <sheetName val="FACE"/>
      <sheetName val="INPUT-DATA"/>
      <sheetName val="cap-cwr_top"/>
      <sheetName val="compr_sta_2"/>
      <sheetName val="compr_sta_3"/>
      <sheetName val="design "/>
      <sheetName val="disinfec"/>
      <sheetName val="duti_desi"/>
      <sheetName val="pop_"/>
      <sheetName val="pum_hours"/>
      <sheetName val="risin_Ips_3"/>
      <sheetName val="risin_mps_2"/>
      <sheetName val="risin_sourc-1"/>
      <sheetName val="velo_1"/>
      <sheetName val="water_dem"/>
      <sheetName val="WTP-Pr"/>
      <sheetName val="BALAN1"/>
      <sheetName val="Designs"/>
      <sheetName val="DREV"/>
      <sheetName val="CREV"/>
      <sheetName val="PH data"/>
      <sheetName val="kC"/>
      <sheetName val="Form_E6"/>
      <sheetName val="E8"/>
      <sheetName val="E11"/>
      <sheetName val="Consumption"/>
      <sheetName val="Area Sheet NO 1"/>
      <sheetName val="QTY"/>
      <sheetName val="1-Pop Proj"/>
      <sheetName val="LABOUR RATE"/>
      <sheetName val="Material Rate"/>
      <sheetName val="ITB COST"/>
      <sheetName val="11.Habitations"/>
      <sheetName val="Estimate "/>
      <sheetName val="data_existing_do_not_delete2"/>
      <sheetName val="Common_2"/>
      <sheetName val="Road_data2"/>
      <sheetName val="Plant_&amp;__Machinery"/>
      <sheetName val="Boq_(Main_Building)"/>
      <sheetName val="PRECAST_lightconc-II"/>
      <sheetName val="Design_of_two-way_slab"/>
      <sheetName val="Data_rough"/>
      <sheetName val="Staff_Acco_"/>
      <sheetName val="data_existing_do_not_delete3"/>
      <sheetName val="Common_3"/>
      <sheetName val="Road_data3"/>
      <sheetName val="GF_SB_Ok_1"/>
      <sheetName val="Specification_report1"/>
      <sheetName val="Compound_wall__Ok1"/>
      <sheetName val="Bitumen_trunk1"/>
      <sheetName val="R99_etc1"/>
      <sheetName val="Trunk_unpaved1"/>
      <sheetName val="Class_IV_Qtr__Ele1"/>
      <sheetName val="Lead_statement1"/>
      <sheetName val="G_R_P1"/>
      <sheetName val="PSC_REVISED1"/>
      <sheetName val="Sheet1_(2)1"/>
      <sheetName val="Lead_statement_ss51"/>
      <sheetName val="DI_Rate_Analysis1"/>
      <sheetName val="Main_sheet1"/>
      <sheetName val="Plant_&amp;__Machinery1"/>
      <sheetName val="MRMECADAMoad_data1"/>
      <sheetName val="Boq_(Main_Building)1"/>
      <sheetName val="PRECAST_lightconc-II1"/>
      <sheetName val="Design_of_two-way_slab1"/>
      <sheetName val="Data_rough1"/>
      <sheetName val="Staff_Acco_1"/>
      <sheetName val="Detail In Door Stad"/>
      <sheetName val="Makro1"/>
      <sheetName val="DISCOUNT"/>
      <sheetName val="desing crust"/>
      <sheetName val="Part-A, Detailed Estimate, NR"/>
      <sheetName val="IDCCALHYD_GOO"/>
      <sheetName val="refer"/>
      <sheetName val="pt-cw"/>
      <sheetName val="Civil Boq"/>
      <sheetName val="N- Ward Codes"/>
      <sheetName val="FT-05-02IsoBOM"/>
      <sheetName val="Abs_CD_2"/>
      <sheetName val="ECV"/>
      <sheetName val="Buildings"/>
      <sheetName val="Irrigation"/>
      <sheetName val="Hire"/>
      <sheetName val="Conveyance"/>
      <sheetName val="MRates R "/>
      <sheetName val="co_5"/>
      <sheetName val="AV-HDPE"/>
      <sheetName val="Di_gate-HDPE"/>
      <sheetName val="TOP SLAB-beams"/>
      <sheetName val="clvrt_data"/>
      <sheetName val="mas_hab"/>
      <sheetName val="Elc.Stnd.Data-20-21"/>
      <sheetName val="HPs_HPs"/>
      <sheetName val="Abs_PMRL"/>
      <sheetName val="Rates_SSR_2008-09"/>
      <sheetName val="Av_G_Level"/>
      <sheetName val="PVC_weights"/>
      <sheetName val="HS_30_04_2015_Final"/>
      <sheetName val="pumping_main"/>
      <sheetName val="hdpe_weights"/>
      <sheetName val="_data_sheet_"/>
      <sheetName val="HS_1"/>
      <sheetName val="_Data_-Valves"/>
      <sheetName val="MRoad_data"/>
      <sheetName val="abs_road"/>
      <sheetName val="GM&amp;PM_WE1_EST"/>
      <sheetName val="AV_GRP_ms_bwsc"/>
      <sheetName val="MS_Rates"/>
      <sheetName val="LOCAL_RATES"/>
      <sheetName val="CS_"/>
      <sheetName val="WPI_C"/>
      <sheetName val="WPI_all"/>
      <sheetName val="WPI_HM"/>
      <sheetName val="WPI_S"/>
      <sheetName val="nandipet_intra"/>
      <sheetName val="scour_depth"/>
      <sheetName val="SSR_2014-15_Rates"/>
      <sheetName val="joinery_data"/>
      <sheetName val="TBAL9697_-group_wise__sdpl"/>
      <sheetName val="Road_data-TDR"/>
      <sheetName val="pier_design"/>
      <sheetName val="road_est"/>
      <sheetName val="CC_Road"/>
      <sheetName val="Bridge_Data_2005-06"/>
      <sheetName val="Master_data"/>
      <sheetName val="TCS_Schedule_(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sheetData sheetId="408"/>
      <sheetData sheetId="409"/>
      <sheetData sheetId="410"/>
      <sheetData sheetId="411"/>
      <sheetData sheetId="412"/>
      <sheetData sheetId="413"/>
      <sheetData sheetId="414"/>
      <sheetData sheetId="415"/>
      <sheetData sheetId="416"/>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n-b"/>
      <sheetName val="abst(cd-works)"/>
      <sheetName val="Abstrct "/>
      <sheetName val="Lead"/>
      <sheetName val="Data"/>
      <sheetName val="2vent culvert (2)"/>
      <sheetName val="2vent culvert"/>
      <sheetName val="1vent culvert (2)"/>
      <sheetName val="1vent culvert"/>
      <sheetName val="road dam (2)"/>
      <sheetName val="road dam"/>
      <sheetName val="berole est"/>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ontents"/>
      <sheetName val="Plant &amp;  Machinery"/>
      <sheetName val="Labour"/>
      <sheetName val="Material"/>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Chapter-12"/>
      <sheetName val="Chapter-13"/>
      <sheetName val="Chapter-14"/>
      <sheetName val="Chapter-15"/>
      <sheetName val="Summary"/>
      <sheetName val="Abbreviations"/>
      <sheetName val="Sheet2"/>
    </sheetNames>
    <sheetDataSet>
      <sheetData sheetId="0"/>
      <sheetData sheetId="1"/>
      <sheetData sheetId="2">
        <row r="4">
          <cell r="G4" t="str">
            <v>Input Rate</v>
          </cell>
        </row>
        <row r="13">
          <cell r="G13" t="str">
            <v>Input Rate</v>
          </cell>
        </row>
      </sheetData>
      <sheetData sheetId="3">
        <row r="5">
          <cell r="D5">
            <v>137</v>
          </cell>
        </row>
      </sheetData>
      <sheetData sheetId="4">
        <row r="130">
          <cell r="D130">
            <v>26000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Line_Abstract"/>
      <sheetName val="Gen abs"/>
      <sheetName val="abs road"/>
      <sheetName val="Bridge"/>
      <sheetName val="HP abs"/>
      <sheetName val="BTR"/>
      <sheetName val="RMR"/>
      <sheetName val="Road data"/>
      <sheetName val="Certificates"/>
      <sheetName val="m lead"/>
      <sheetName val="mmlead"/>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621">
          <cell r="K621">
            <v>2567</v>
          </cell>
        </row>
      </sheetData>
      <sheetData sheetId="13"/>
      <sheetData sheetId="14"/>
      <sheetData sheetId="15"/>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Line_Abstract"/>
      <sheetName val="Gen abs"/>
      <sheetName val="abs road"/>
      <sheetName val="Bridge"/>
      <sheetName val="HP abs"/>
      <sheetName val="BTR"/>
      <sheetName val="RMR"/>
      <sheetName val="Road data"/>
      <sheetName val="Certificates"/>
      <sheetName val="m lead"/>
      <sheetName val="mmlead"/>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621">
          <cell r="K621">
            <v>2567</v>
          </cell>
        </row>
      </sheetData>
      <sheetData sheetId="13"/>
      <sheetData sheetId="14"/>
      <sheetData sheetId="15"/>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BTR"/>
      <sheetName val="RMR"/>
      <sheetName val="Road data"/>
      <sheetName val="Line"/>
      <sheetName val="GenAbst"/>
      <sheetName val="AS_SR"/>
      <sheetName val="AS-12F"/>
      <sheetName val="AS_FDR"/>
      <sheetName val="TS_MDR"/>
      <sheetName val="TS_SH"/>
      <sheetName val="RTS_SH"/>
      <sheetName val="TS_12F"/>
      <sheetName val="TS_FDR"/>
      <sheetName val="Plan SH TS"/>
      <sheetName val="TS. HUDCO"/>
      <sheetName val="Plan MDR TS"/>
      <sheetName val="TS_CRF"/>
      <sheetName val="Rates"/>
    </sheetNames>
    <sheetDataSet>
      <sheetData sheetId="0"/>
      <sheetData sheetId="1"/>
      <sheetData sheetId="2"/>
      <sheetData sheetId="3">
        <row r="18">
          <cell r="K18">
            <v>526.84999999999991</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BTR"/>
      <sheetName val="RMR"/>
      <sheetName val="Road data"/>
      <sheetName val="Line"/>
      <sheetName val="GenAbst"/>
      <sheetName val="AS_SR"/>
      <sheetName val="AS-12F"/>
      <sheetName val="AS_FDR"/>
      <sheetName val="TS_MDR"/>
      <sheetName val="TS_SH"/>
      <sheetName val="RTS_SH"/>
      <sheetName val="TS_12F"/>
      <sheetName val="TS_FDR"/>
      <sheetName val="Plan SH TS"/>
      <sheetName val="TS. HUDCO"/>
      <sheetName val="Plan MDR TS"/>
      <sheetName val="TS_CRF"/>
      <sheetName val="Rates"/>
    </sheetNames>
    <sheetDataSet>
      <sheetData sheetId="0"/>
      <sheetData sheetId="1"/>
      <sheetData sheetId="2"/>
      <sheetData sheetId="3">
        <row r="18">
          <cell r="K18">
            <v>526.84999999999991</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BTR"/>
      <sheetName val="RMR"/>
      <sheetName val="Road data"/>
      <sheetName val="Line"/>
      <sheetName val="GenAbst"/>
      <sheetName val="AS_SR"/>
      <sheetName val="AS-12F"/>
      <sheetName val="AS_FDR"/>
      <sheetName val="TS_MDR"/>
      <sheetName val="TS_SH"/>
      <sheetName val="RTS_SH"/>
      <sheetName val="TS_12F"/>
      <sheetName val="TS_FDR"/>
      <sheetName val="Plan SH TS"/>
      <sheetName val="TS. HUDCO"/>
      <sheetName val="Plan MDR TS"/>
      <sheetName val="TS_CRF"/>
      <sheetName val="Rates"/>
    </sheetNames>
    <sheetDataSet>
      <sheetData sheetId="0"/>
      <sheetData sheetId="1"/>
      <sheetData sheetId="2"/>
      <sheetData sheetId="3">
        <row r="18">
          <cell r="K18">
            <v>526.84999999999991</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_SHEET"/>
      <sheetName val="ANNEX"/>
      <sheetName val="P_REPORT"/>
      <sheetName val="SPECIFICATION"/>
      <sheetName val="ABS"/>
      <sheetName val="ESTT_MOST"/>
      <sheetName val="m"/>
      <sheetName val="M2"/>
      <sheetName val="M3"/>
      <sheetName val="m1"/>
      <sheetName val="DATA"/>
      <sheetName val="LE"/>
      <sheetName val="Sheet1"/>
      <sheetName val="0000000000000"/>
      <sheetName val="Abstrct "/>
      <sheetName val="Abstrct  CD works"/>
      <sheetName val="est"/>
      <sheetName val="Quarry"/>
      <sheetName val="Lead"/>
      <sheetName val="Slab cul-2m span 1"/>
      <sheetName val="Slab cul-3m span 2"/>
      <sheetName val="Slab cul-2m span 3"/>
      <sheetName val="Slab cul-2m span 4"/>
      <sheetName val="CC over pitching"/>
      <sheetName val="Data CD"/>
      <sheetName val="Lead Statement"/>
      <sheetName val="package summary"/>
      <sheetName val="Nindugerla"/>
      <sheetName val="cc pavement(b)"/>
      <sheetName val="foundations (b)"/>
      <sheetName val="est  (mord)"/>
      <sheetName val="Check Slip"/>
      <sheetName val="Sub Estiamte (2)"/>
      <sheetName val="Field Data"/>
      <sheetName val="Field Data (2)"/>
      <sheetName val="Field Data (3)"/>
      <sheetName val="3day Count"/>
      <sheetName val="Gen. Abstract"/>
      <sheetName val="Fie,d Data"/>
      <sheetName val="Estimate "/>
      <sheetName val="Levels"/>
      <sheetName val="r"/>
      <sheetName val="HDPE"/>
      <sheetName val="DI"/>
      <sheetName val="pvc"/>
      <sheetName val="hdpe_basic"/>
      <sheetName val="pvc_basic"/>
      <sheetName val="leads"/>
      <sheetName val="final abstract"/>
      <sheetName val="l"/>
      <sheetName val="XXXXXXXXXXXXX"/>
      <sheetName val="XXXXXXXXXXXX0"/>
      <sheetName val="Leadstatement "/>
      <sheetName val="exe"/>
      <sheetName val="insp"/>
      <sheetName val="sp"/>
      <sheetName val="Sheet3"/>
      <sheetName val="sub-est"/>
      <sheetName val="ann-b"/>
      <sheetName val="EWCal"/>
      <sheetName val="Sheet4"/>
      <sheetName val="COR.EST"/>
      <sheetName val="Abstrct-Part A"/>
      <sheetName val="Plant &amp;  Machinery"/>
      <sheetName val="Labour"/>
      <sheetName val="Material"/>
      <sheetName val="Data.F8.BTR"/>
      <sheetName val="hdpe-rates"/>
      <sheetName val="hdpe weights"/>
      <sheetName val="ssr-rates"/>
      <sheetName val="pvc-rates"/>
      <sheetName val="PVC weights"/>
      <sheetName val="Class IV Qtr. Ele"/>
      <sheetName val="MRATES"/>
      <sheetName val="DATA_ENTRY"/>
      <sheetName val="BTLeads"/>
      <sheetName val="RMR"/>
      <sheetName val="GF SB Ok "/>
      <sheetName val="data existing_do not delete"/>
      <sheetName val="Sheet9"/>
      <sheetName val="GN_ST_10"/>
      <sheetName val="rdamdata"/>
      <sheetName val="sectorwise"/>
      <sheetName val="pvc-pipe-rates"/>
      <sheetName val="Specification report"/>
      <sheetName val="C-data"/>
      <sheetName val="HDPE-pipe-rates"/>
      <sheetName val="coverpage"/>
      <sheetName val="R_Det"/>
      <sheetName val="Road data"/>
      <sheetName val="GEN-ABS Del"/>
      <sheetName val="LEAD S 10-11"/>
      <sheetName val="mlead"/>
      <sheetName val="abs road"/>
      <sheetName val="Boq"/>
      <sheetName val="TBAL9697 -group wise  sdpl"/>
      <sheetName val="Lead  RATES"/>
      <sheetName val="Sketch"/>
      <sheetName val="maya"/>
      <sheetName val="PRECAST lightconc-II"/>
      <sheetName val="lead-st"/>
      <sheetName val="Input"/>
      <sheetName val="SSR 2010-11 Rates"/>
      <sheetName val="DATA_PRG"/>
      <sheetName val="sup dat"/>
      <sheetName val="Common "/>
      <sheetName val="Staff Acco."/>
      <sheetName val="C.D.Abs.Est."/>
      <sheetName val="id"/>
      <sheetName val="CI"/>
      <sheetName val="Input Sheet"/>
      <sheetName val="cover page"/>
      <sheetName val="Sheet2"/>
      <sheetName val="Specification Repoer"/>
      <sheetName val="DETAILED ESTIMATE (2)"/>
      <sheetName val="Data (2)"/>
      <sheetName val="DETAILED ESTIMATE"/>
      <sheetName val="detailed dt22.10.2014"/>
      <sheetName val="PSet(1Ph)"/>
      <sheetName val="comparative"/>
      <sheetName val="seigniorage"/>
      <sheetName val="electrification"/>
      <sheetName val="septic tank"/>
      <sheetName val="ELEC datas"/>
      <sheetName val="san data"/>
      <sheetName val="SEIGNORAGE"/>
      <sheetName val="convey"/>
      <sheetName val="SCHEDULE."/>
      <sheetName val="Est (2)"/>
      <sheetName val="report"/>
      <sheetName val="schedule"/>
      <sheetName val="Data_Bit_I"/>
      <sheetName val="leads-11-12"/>
      <sheetName val="Cover"/>
      <sheetName val="p&amp;m"/>
      <sheetName val="cert"/>
      <sheetName val="PVC_dia"/>
      <sheetName val="Gen Abs"/>
      <sheetName val="Conveayance charges"/>
      <sheetName val="Conveyance"/>
      <sheetName val="other rates"/>
      <sheetName val="Hire"/>
      <sheetName val="ewst"/>
      <sheetName val="Variables"/>
      <sheetName val="ESTIMATE"/>
      <sheetName val="Data_Base"/>
      <sheetName val="Factory_rates"/>
      <sheetName val="DATA-BASE"/>
      <sheetName val="Plant_&amp;__Machinery"/>
      <sheetName val="v"/>
      <sheetName val="DATA-ABSTRACT"/>
      <sheetName val="Bridge Data 2005-06"/>
      <sheetName val="Nspt-smp-final-ORIGINAL"/>
      <sheetName val="Work_sheet"/>
      <sheetName val="Sheet1 (2)"/>
      <sheetName val="GN-ST-10"/>
      <sheetName val="habs-list"/>
      <sheetName val="nodes"/>
      <sheetName val="in Put sheet"/>
      <sheetName val="Part-A"/>
      <sheetName val="Rates2"/>
      <sheetName val="clvrt_data"/>
      <sheetName val="Bitumen trunk"/>
      <sheetName val="R99 etc"/>
      <sheetName val="Trunk unpaved"/>
      <sheetName val="mas_hab"/>
      <sheetName val="Plant_㫨__Machinery"/>
      <sheetName val="Plant 㫨  Machinery"/>
      <sheetName val="Rates"/>
      <sheetName val="Usage"/>
      <sheetName val="General"/>
      <sheetName val="CD_Data"/>
      <sheetName val="sch"/>
      <sheetName val="Conv. 13-14"/>
      <sheetName val="BTR"/>
      <sheetName val="Line"/>
      <sheetName val="segments-details"/>
      <sheetName val="int-Dia-hdpe"/>
      <sheetName val="int-Dia-pvc"/>
      <sheetName val="Feeder"/>
      <sheetName val="c.d.data (morth)"/>
      <sheetName val="rd.det.est"/>
      <sheetName val="rd.data"/>
      <sheetName val="mlead "/>
      <sheetName val="PRICE BID"/>
      <sheetName val="Rates SSR 2008-09"/>
      <sheetName val="Road Detail Est."/>
      <sheetName val="Abstrct_"/>
      <sheetName val="Abstrct__CD_works"/>
      <sheetName val="Slab_cul-2m_span_1"/>
      <sheetName val="Slab_cul-3m_span_2"/>
      <sheetName val="Slab_cul-2m_span_3"/>
      <sheetName val="Slab_cul-2m_span_4"/>
      <sheetName val="CC_over_pitching"/>
      <sheetName val="Data_CD"/>
      <sheetName val="Lead_Statement"/>
      <sheetName val="package_summary"/>
      <sheetName val="cc_pavement(b)"/>
      <sheetName val="foundations_(b)"/>
      <sheetName val="est__(mord)"/>
      <sheetName val="Check_Slip"/>
      <sheetName val="Sub_Estiamte_(2)"/>
      <sheetName val="Field_Data"/>
      <sheetName val="Field_Data_(2)"/>
      <sheetName val="Field_Data_(3)"/>
      <sheetName val="3day_Count"/>
      <sheetName val="Gen__Abstract"/>
      <sheetName val="Fie,d_Data"/>
      <sheetName val="Estimate_"/>
      <sheetName val="final_abstract"/>
      <sheetName val="GA"/>
      <sheetName val="index"/>
      <sheetName val="Rate"/>
      <sheetName val="cover (2)"/>
      <sheetName val="data-WC"/>
      <sheetName val="#REF"/>
      <sheetName val="Lead statement ss5"/>
      <sheetName val="_5wgdhabfinal00_01"/>
      <sheetName val="Data chokanpally"/>
      <sheetName val="Data o"/>
      <sheetName val="Ellis &amp; WS&amp;S"/>
      <sheetName val="Drip mould &amp; Elevation"/>
      <sheetName val="Trussess"/>
      <sheetName val="Leadstatement_"/>
      <sheetName val="COR_EST"/>
      <sheetName val="Abstrct-Part_A"/>
      <sheetName val="TBAL9697_-group_wise__sdpl"/>
      <sheetName val="Data_F8_BTR"/>
      <sheetName val="hdpe_weights"/>
      <sheetName val="PVC_weights"/>
      <sheetName val="Class_IV_Qtr__Ele"/>
      <sheetName val="GF_SB_Ok_"/>
      <sheetName val="data_existing_do_not_delete"/>
      <sheetName val="Specification_report"/>
      <sheetName val="Road_data"/>
      <sheetName val="GEN-ABS_Del"/>
      <sheetName val="LEAD_S_10-11"/>
      <sheetName val="abs_road"/>
      <sheetName val="Lead__RATES"/>
      <sheetName val="PRECAST_lightconc-II"/>
      <sheetName val="Input_Sheet"/>
      <sheetName val="cover_page"/>
      <sheetName val="Specification_Repoer"/>
      <sheetName val="DETAILED_ESTIMATE_(2)"/>
      <sheetName val="Data_(2)"/>
      <sheetName val="DETAILED_ESTIMATE"/>
      <sheetName val="detailed_dt22_10_2014"/>
      <sheetName val="septic_tank"/>
      <sheetName val="ELEC_datas"/>
      <sheetName val="san_data"/>
      <sheetName val="SCHEDULE_"/>
      <sheetName val="Est_(2)"/>
      <sheetName val="well"/>
      <sheetName val="Rate Analysis"/>
      <sheetName val="Legal Risk Analysis"/>
      <sheetName val="conc-foot-gradeslab"/>
      <sheetName val="SPT vs PHI"/>
      <sheetName val="BLOCK-A (MEA.SHEET)"/>
      <sheetName val="Proj info- dump1"/>
      <sheetName val="PR-houdump"/>
      <sheetName val="temp-SDData (2)"/>
      <sheetName val="EDWise"/>
      <sheetName val="WATER-HAMMER"/>
      <sheetName val="leads-c"/>
      <sheetName val="detls"/>
      <sheetName val="Improvements"/>
      <sheetName val="Labour &amp; Plant"/>
      <sheetName val="Amortization Table"/>
      <sheetName val="Road data-TDR"/>
      <sheetName val="TS memo"/>
      <sheetName val="wh_data_R"/>
      <sheetName val="MATERIALS"/>
      <sheetName val="ANALYSIS"/>
      <sheetName val="annexture-g1"/>
      <sheetName val="A 3.7"/>
      <sheetName val="basic-data"/>
      <sheetName val="mem-property"/>
      <sheetName val="F8"/>
      <sheetName val="Sheet3-1"/>
      <sheetName val="DOC-Register"/>
      <sheetName val="CT"/>
      <sheetName val="PT"/>
      <sheetName val="11.Habitations"/>
      <sheetName val="VIWSCo1"/>
    </sheetNames>
    <sheetDataSet>
      <sheetData sheetId="0" refreshError="1"/>
      <sheetData sheetId="1" refreshError="1"/>
      <sheetData sheetId="2" refreshError="1"/>
      <sheetData sheetId="3" refreshError="1"/>
      <sheetData sheetId="4" refreshError="1"/>
      <sheetData sheetId="5" refreshError="1"/>
      <sheetData sheetId="6" refreshError="1">
        <row r="3">
          <cell r="M3">
            <v>117</v>
          </cell>
        </row>
        <row r="149">
          <cell r="D149" t="str">
            <v>Bijnepally</v>
          </cell>
        </row>
      </sheetData>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Gen abs"/>
      <sheetName val="abs road"/>
      <sheetName val="HP abs"/>
      <sheetName val="R_Det"/>
      <sheetName val="1R 800"/>
      <sheetName val="3R800"/>
      <sheetName val="Ret wall"/>
      <sheetName val="Road data"/>
      <sheetName val="BTR"/>
      <sheetName val="RMR"/>
      <sheetName val="certificates"/>
      <sheetName val="mlead"/>
      <sheetName val="m lea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Gen abs"/>
      <sheetName val="abs road"/>
      <sheetName val="HP abs"/>
      <sheetName val="R_Det"/>
      <sheetName val="1R 800"/>
      <sheetName val="3R800"/>
      <sheetName val="Ret wall"/>
      <sheetName val="Road data"/>
      <sheetName val="BTR"/>
      <sheetName val="RMR"/>
      <sheetName val="certificates"/>
      <sheetName val="mlead"/>
      <sheetName val="m lea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
      <sheetName val="Sheet4"/>
      <sheetName val="dATA -2008"/>
      <sheetName val="Data"/>
      <sheetName val="Est 2008-09"/>
      <sheetName val="comp st"/>
      <sheetName val="Est 2"/>
      <sheetName val="Amortization Table"/>
      <sheetName val="Bill"/>
      <sheetName val="Bill - 2"/>
      <sheetName val="214 est"/>
      <sheetName val="214 Data"/>
      <sheetName val="Sheet1"/>
      <sheetName val="Sheet3"/>
    </sheetNames>
    <sheetDataSet>
      <sheetData sheetId="0"/>
      <sheetData sheetId="1"/>
      <sheetData sheetId="2"/>
      <sheetData sheetId="3"/>
      <sheetData sheetId="4"/>
      <sheetData sheetId="5"/>
      <sheetData sheetId="6"/>
      <sheetData sheetId="7">
        <row r="1">
          <cell r="A1" t="str">
            <v>Loan Calculator</v>
          </cell>
        </row>
        <row r="5">
          <cell r="B5" t="str">
            <v>Enter Values</v>
          </cell>
          <cell r="F5" t="str">
            <v>Loan Summary</v>
          </cell>
        </row>
        <row r="6">
          <cell r="C6" t="str">
            <v>Loan Amount</v>
          </cell>
          <cell r="D6">
            <v>700000</v>
          </cell>
          <cell r="G6" t="str">
            <v>Scheduled Payment</v>
          </cell>
          <cell r="H6">
            <v>10362.332177591948</v>
          </cell>
        </row>
        <row r="7">
          <cell r="C7" t="str">
            <v>Annual Interest Rate</v>
          </cell>
          <cell r="D7">
            <v>0.1132</v>
          </cell>
          <cell r="G7" t="str">
            <v>Scheduled Number of Payments</v>
          </cell>
          <cell r="H7">
            <v>108</v>
          </cell>
        </row>
        <row r="8">
          <cell r="C8" t="str">
            <v>Loan Period in Years</v>
          </cell>
          <cell r="D8">
            <v>9</v>
          </cell>
          <cell r="G8" t="str">
            <v>Actual Number of Payments</v>
          </cell>
          <cell r="H8">
            <v>101</v>
          </cell>
        </row>
        <row r="9">
          <cell r="C9" t="str">
            <v>Number of Payments Per Year</v>
          </cell>
          <cell r="D9">
            <v>12</v>
          </cell>
          <cell r="G9" t="str">
            <v>Total Early Payments</v>
          </cell>
          <cell r="H9">
            <v>43583.000000000109</v>
          </cell>
        </row>
        <row r="10">
          <cell r="C10" t="str">
            <v>Start Date of Loan</v>
          </cell>
          <cell r="D10">
            <v>39356</v>
          </cell>
          <cell r="G10" t="str">
            <v>Total Interest</v>
          </cell>
          <cell r="H10">
            <v>387430.68202092481</v>
          </cell>
        </row>
        <row r="11">
          <cell r="C11" t="str">
            <v>Optional Extra Payments</v>
          </cell>
          <cell r="D11">
            <v>435.83</v>
          </cell>
        </row>
        <row r="13">
          <cell r="B13" t="str">
            <v>Lender Name:</v>
          </cell>
          <cell r="C13" t="str">
            <v>B.Anuradha.</v>
          </cell>
        </row>
        <row r="16">
          <cell r="A16" t="str">
            <v>PmtNo.</v>
          </cell>
          <cell r="B16" t="str">
            <v>Payment Date</v>
          </cell>
          <cell r="C16" t="str">
            <v>Beginning Balance</v>
          </cell>
          <cell r="D16" t="str">
            <v>Scheduled Payment</v>
          </cell>
          <cell r="E16" t="str">
            <v>Extra Payment</v>
          </cell>
          <cell r="F16" t="str">
            <v>Total Payment</v>
          </cell>
          <cell r="G16" t="str">
            <v>Principal</v>
          </cell>
          <cell r="H16" t="str">
            <v>Interest</v>
          </cell>
          <cell r="I16" t="str">
            <v>Ending Balance</v>
          </cell>
        </row>
        <row r="18">
          <cell r="A18">
            <v>1</v>
          </cell>
          <cell r="B18">
            <v>39387</v>
          </cell>
          <cell r="C18">
            <v>700000</v>
          </cell>
          <cell r="D18">
            <v>10362.332177591948</v>
          </cell>
          <cell r="E18">
            <v>435.83</v>
          </cell>
          <cell r="F18">
            <v>10798.162177591948</v>
          </cell>
          <cell r="G18">
            <v>4194.8288442586154</v>
          </cell>
          <cell r="H18">
            <v>6603.333333333333</v>
          </cell>
          <cell r="I18">
            <v>695805.17115574144</v>
          </cell>
        </row>
        <row r="19">
          <cell r="A19">
            <v>2</v>
          </cell>
          <cell r="B19">
            <v>39417</v>
          </cell>
          <cell r="C19">
            <v>695805.17115574144</v>
          </cell>
          <cell r="D19">
            <v>10362.332177591948</v>
          </cell>
          <cell r="E19">
            <v>435.83</v>
          </cell>
          <cell r="F19">
            <v>10798.162177591948</v>
          </cell>
          <cell r="G19">
            <v>4234.4000630227883</v>
          </cell>
          <cell r="H19">
            <v>6563.7621145691601</v>
          </cell>
          <cell r="I19">
            <v>691570.7710927187</v>
          </cell>
        </row>
        <row r="20">
          <cell r="A20">
            <v>3</v>
          </cell>
          <cell r="B20">
            <v>39448</v>
          </cell>
          <cell r="C20">
            <v>691570.7710927187</v>
          </cell>
          <cell r="D20">
            <v>10362.332177591948</v>
          </cell>
          <cell r="E20">
            <v>435.83</v>
          </cell>
          <cell r="F20">
            <v>10798.162177591948</v>
          </cell>
          <cell r="G20">
            <v>4274.3445702839681</v>
          </cell>
          <cell r="H20">
            <v>6523.8176073079803</v>
          </cell>
          <cell r="I20">
            <v>687296.42652243469</v>
          </cell>
        </row>
        <row r="21">
          <cell r="A21">
            <v>4</v>
          </cell>
          <cell r="B21">
            <v>39479</v>
          </cell>
          <cell r="C21">
            <v>687296.42652243469</v>
          </cell>
          <cell r="D21">
            <v>10362.332177591948</v>
          </cell>
          <cell r="E21">
            <v>435.83</v>
          </cell>
          <cell r="F21">
            <v>10798.162177591948</v>
          </cell>
          <cell r="G21">
            <v>4314.6658873969818</v>
          </cell>
          <cell r="H21">
            <v>6483.4962901949666</v>
          </cell>
          <cell r="I21">
            <v>682981.76063503767</v>
          </cell>
        </row>
        <row r="22">
          <cell r="A22">
            <v>5</v>
          </cell>
          <cell r="B22">
            <v>39508</v>
          </cell>
          <cell r="C22">
            <v>682981.76063503767</v>
          </cell>
          <cell r="D22">
            <v>10362.332177591948</v>
          </cell>
          <cell r="E22">
            <v>435.83</v>
          </cell>
          <cell r="F22">
            <v>10798.162177591948</v>
          </cell>
          <cell r="G22">
            <v>4355.3675689347592</v>
          </cell>
          <cell r="H22">
            <v>6442.7946086571892</v>
          </cell>
          <cell r="I22">
            <v>678626.39306610287</v>
          </cell>
        </row>
        <row r="23">
          <cell r="A23">
            <v>6</v>
          </cell>
          <cell r="B23">
            <v>39539</v>
          </cell>
          <cell r="C23">
            <v>678626.39306610287</v>
          </cell>
          <cell r="D23">
            <v>10362.332177591948</v>
          </cell>
          <cell r="E23">
            <v>435.83</v>
          </cell>
          <cell r="F23">
            <v>10798.162177591948</v>
          </cell>
          <cell r="G23">
            <v>4396.4532030017117</v>
          </cell>
          <cell r="H23">
            <v>6401.7089745902367</v>
          </cell>
          <cell r="I23">
            <v>674229.93986310111</v>
          </cell>
        </row>
        <row r="24">
          <cell r="A24">
            <v>7</v>
          </cell>
          <cell r="B24">
            <v>39569</v>
          </cell>
          <cell r="C24">
            <v>674229.93986310111</v>
          </cell>
          <cell r="D24">
            <v>10362.332177591948</v>
          </cell>
          <cell r="E24">
            <v>435.83</v>
          </cell>
          <cell r="F24">
            <v>10798.162177591948</v>
          </cell>
          <cell r="G24">
            <v>4437.9264115500273</v>
          </cell>
          <cell r="H24">
            <v>6360.2357660419211</v>
          </cell>
          <cell r="I24">
            <v>669792.01345155109</v>
          </cell>
        </row>
        <row r="25">
          <cell r="A25">
            <v>8</v>
          </cell>
          <cell r="B25">
            <v>39600</v>
          </cell>
          <cell r="C25">
            <v>669792.01345155109</v>
          </cell>
          <cell r="D25">
            <v>10362.332177591948</v>
          </cell>
          <cell r="E25">
            <v>435.83</v>
          </cell>
          <cell r="F25">
            <v>10798.162177591948</v>
          </cell>
          <cell r="G25">
            <v>4479.7908506989834</v>
          </cell>
          <cell r="H25">
            <v>6318.371326892965</v>
          </cell>
          <cell r="I25">
            <v>665312.22260085214</v>
          </cell>
        </row>
        <row r="26">
          <cell r="A26">
            <v>9</v>
          </cell>
          <cell r="B26">
            <v>39630</v>
          </cell>
          <cell r="C26">
            <v>665312.22260085214</v>
          </cell>
          <cell r="D26">
            <v>10362.332177591948</v>
          </cell>
          <cell r="E26">
            <v>435.83</v>
          </cell>
          <cell r="F26">
            <v>10798.162177591948</v>
          </cell>
          <cell r="G26">
            <v>4522.0502110572443</v>
          </cell>
          <cell r="H26">
            <v>6276.1119665347042</v>
          </cell>
          <cell r="I26">
            <v>660790.17238979484</v>
          </cell>
        </row>
        <row r="27">
          <cell r="A27">
            <v>10</v>
          </cell>
          <cell r="B27">
            <v>39661</v>
          </cell>
          <cell r="C27">
            <v>660790.17238979484</v>
          </cell>
          <cell r="D27">
            <v>10362.332177591948</v>
          </cell>
          <cell r="E27">
            <v>435.83</v>
          </cell>
          <cell r="F27">
            <v>10798.162177591948</v>
          </cell>
          <cell r="G27">
            <v>4564.7082180482175</v>
          </cell>
          <cell r="H27">
            <v>6233.4539595437309</v>
          </cell>
          <cell r="I27">
            <v>656225.46417174663</v>
          </cell>
        </row>
        <row r="28">
          <cell r="A28">
            <v>11</v>
          </cell>
          <cell r="B28">
            <v>39692</v>
          </cell>
          <cell r="C28">
            <v>656225.46417174663</v>
          </cell>
          <cell r="D28">
            <v>10362.332177591948</v>
          </cell>
          <cell r="E28">
            <v>435.83</v>
          </cell>
          <cell r="F28">
            <v>10798.162177591948</v>
          </cell>
          <cell r="G28">
            <v>4607.7686322384725</v>
          </cell>
          <cell r="H28">
            <v>6190.3935453534759</v>
          </cell>
          <cell r="I28">
            <v>651617.69553950813</v>
          </cell>
        </row>
        <row r="29">
          <cell r="A29">
            <v>12</v>
          </cell>
          <cell r="B29">
            <v>39722</v>
          </cell>
          <cell r="C29">
            <v>651617.69553950813</v>
          </cell>
          <cell r="D29">
            <v>10362.332177591948</v>
          </cell>
          <cell r="E29">
            <v>435.83</v>
          </cell>
          <cell r="F29">
            <v>10798.162177591948</v>
          </cell>
          <cell r="G29">
            <v>4651.2352496692556</v>
          </cell>
          <cell r="H29">
            <v>6146.9269279226928</v>
          </cell>
          <cell r="I29">
            <v>646966.46028983884</v>
          </cell>
        </row>
        <row r="30">
          <cell r="A30">
            <v>13</v>
          </cell>
          <cell r="B30">
            <v>39753</v>
          </cell>
          <cell r="C30">
            <v>646966.46028983884</v>
          </cell>
          <cell r="D30">
            <v>10362.332177591948</v>
          </cell>
          <cell r="E30">
            <v>435.83</v>
          </cell>
          <cell r="F30">
            <v>10798.162177591948</v>
          </cell>
          <cell r="G30">
            <v>4695.1119021911354</v>
          </cell>
          <cell r="H30">
            <v>6103.050275400813</v>
          </cell>
          <cell r="I30">
            <v>642271.34838764765</v>
          </cell>
        </row>
        <row r="31">
          <cell r="A31">
            <v>14</v>
          </cell>
          <cell r="B31">
            <v>39783</v>
          </cell>
          <cell r="C31">
            <v>642271.34838764765</v>
          </cell>
          <cell r="D31">
            <v>10362.332177591948</v>
          </cell>
          <cell r="E31">
            <v>435.83</v>
          </cell>
          <cell r="F31">
            <v>10798.162177591948</v>
          </cell>
          <cell r="G31">
            <v>4739.4024578018061</v>
          </cell>
          <cell r="H31">
            <v>6058.7597197901423</v>
          </cell>
          <cell r="I31">
            <v>637531.9459298458</v>
          </cell>
        </row>
        <row r="32">
          <cell r="A32">
            <v>15</v>
          </cell>
          <cell r="B32">
            <v>39814</v>
          </cell>
          <cell r="C32">
            <v>637531.9459298458</v>
          </cell>
          <cell r="D32">
            <v>10362.332177591948</v>
          </cell>
          <cell r="E32">
            <v>435.83</v>
          </cell>
          <cell r="F32">
            <v>10798.162177591948</v>
          </cell>
          <cell r="G32">
            <v>4784.1108209870699</v>
          </cell>
          <cell r="H32">
            <v>6014.0513566048785</v>
          </cell>
          <cell r="I32">
            <v>632747.83510885877</v>
          </cell>
        </row>
        <row r="33">
          <cell r="A33">
            <v>16</v>
          </cell>
          <cell r="B33">
            <v>39845</v>
          </cell>
          <cell r="C33">
            <v>632747.83510885877</v>
          </cell>
          <cell r="D33">
            <v>10362.332177591948</v>
          </cell>
          <cell r="E33">
            <v>435.83</v>
          </cell>
          <cell r="F33">
            <v>10798.162177591948</v>
          </cell>
          <cell r="G33">
            <v>4829.240933065048</v>
          </cell>
          <cell r="H33">
            <v>5968.9212445269004</v>
          </cell>
          <cell r="I33">
            <v>627918.5941757937</v>
          </cell>
        </row>
        <row r="34">
          <cell r="A34">
            <v>17</v>
          </cell>
          <cell r="B34">
            <v>39873</v>
          </cell>
          <cell r="C34">
            <v>627918.5941757937</v>
          </cell>
          <cell r="D34">
            <v>10362.332177591948</v>
          </cell>
          <cell r="E34">
            <v>435.83</v>
          </cell>
          <cell r="F34">
            <v>10798.162177591948</v>
          </cell>
          <cell r="G34">
            <v>4874.7967725336284</v>
          </cell>
          <cell r="H34">
            <v>5923.36540505832</v>
          </cell>
          <cell r="I34">
            <v>623043.79740326002</v>
          </cell>
        </row>
        <row r="35">
          <cell r="A35">
            <v>18</v>
          </cell>
          <cell r="B35">
            <v>39904</v>
          </cell>
          <cell r="C35">
            <v>623043.79740326002</v>
          </cell>
          <cell r="D35">
            <v>10362.332177591948</v>
          </cell>
          <cell r="E35">
            <v>435.83</v>
          </cell>
          <cell r="F35">
            <v>10798.162177591948</v>
          </cell>
          <cell r="G35">
            <v>4920.7823554211964</v>
          </cell>
          <cell r="H35">
            <v>5877.379822170752</v>
          </cell>
          <cell r="I35">
            <v>618123.01504783879</v>
          </cell>
        </row>
        <row r="36">
          <cell r="A36">
            <v>19</v>
          </cell>
          <cell r="B36">
            <v>39934</v>
          </cell>
          <cell r="C36">
            <v>618123.01504783879</v>
          </cell>
          <cell r="D36">
            <v>10362.332177591948</v>
          </cell>
          <cell r="E36">
            <v>435.83</v>
          </cell>
          <cell r="F36">
            <v>10798.162177591948</v>
          </cell>
          <cell r="G36">
            <v>4967.2017356406695</v>
          </cell>
          <cell r="H36">
            <v>5830.9604419512789</v>
          </cell>
          <cell r="I36">
            <v>613155.81331219815</v>
          </cell>
        </row>
        <row r="37">
          <cell r="A37">
            <v>20</v>
          </cell>
          <cell r="B37">
            <v>39965</v>
          </cell>
          <cell r="C37">
            <v>613155.81331219815</v>
          </cell>
          <cell r="D37">
            <v>10362.332177591948</v>
          </cell>
          <cell r="E37">
            <v>435.83</v>
          </cell>
          <cell r="F37">
            <v>10798.162177591948</v>
          </cell>
          <cell r="G37">
            <v>5014.0590053468795</v>
          </cell>
          <cell r="H37">
            <v>5784.1031722450689</v>
          </cell>
          <cell r="I37">
            <v>608141.7543068513</v>
          </cell>
        </row>
        <row r="38">
          <cell r="A38">
            <v>21</v>
          </cell>
          <cell r="B38">
            <v>39995</v>
          </cell>
          <cell r="C38">
            <v>608141.7543068513</v>
          </cell>
          <cell r="D38">
            <v>10362.332177591948</v>
          </cell>
          <cell r="E38">
            <v>435.83</v>
          </cell>
          <cell r="F38">
            <v>10798.162177591948</v>
          </cell>
          <cell r="G38">
            <v>5061.3582952973184</v>
          </cell>
          <cell r="H38">
            <v>5736.8038822946301</v>
          </cell>
          <cell r="I38">
            <v>603080.39601155394</v>
          </cell>
        </row>
        <row r="39">
          <cell r="A39">
            <v>22</v>
          </cell>
          <cell r="B39">
            <v>40026</v>
          </cell>
          <cell r="C39">
            <v>603080.39601155394</v>
          </cell>
          <cell r="D39">
            <v>10362.332177591948</v>
          </cell>
          <cell r="E39">
            <v>435.83</v>
          </cell>
          <cell r="F39">
            <v>10798.162177591948</v>
          </cell>
          <cell r="G39">
            <v>5109.1037752162893</v>
          </cell>
          <cell r="H39">
            <v>5689.0584023756592</v>
          </cell>
          <cell r="I39">
            <v>597971.29223633767</v>
          </cell>
        </row>
        <row r="40">
          <cell r="A40">
            <v>23</v>
          </cell>
          <cell r="B40">
            <v>40057</v>
          </cell>
          <cell r="C40">
            <v>597971.29223633767</v>
          </cell>
          <cell r="D40">
            <v>10362.332177591948</v>
          </cell>
          <cell r="E40">
            <v>435.83</v>
          </cell>
          <cell r="F40">
            <v>10798.162177591948</v>
          </cell>
          <cell r="G40">
            <v>5157.2996541624962</v>
          </cell>
          <cell r="H40">
            <v>5640.8625234294523</v>
          </cell>
          <cell r="I40">
            <v>592813.99258217518</v>
          </cell>
        </row>
        <row r="41">
          <cell r="A41">
            <v>24</v>
          </cell>
          <cell r="B41">
            <v>40087</v>
          </cell>
          <cell r="C41">
            <v>592813.99258217518</v>
          </cell>
          <cell r="D41">
            <v>10362.332177591948</v>
          </cell>
          <cell r="E41">
            <v>435.83</v>
          </cell>
          <cell r="F41">
            <v>10798.162177591948</v>
          </cell>
          <cell r="G41">
            <v>5205.9501809000967</v>
          </cell>
          <cell r="H41">
            <v>5592.2119966918517</v>
          </cell>
          <cell r="I41">
            <v>587608.04240127513</v>
          </cell>
        </row>
        <row r="42">
          <cell r="A42">
            <v>25</v>
          </cell>
          <cell r="B42">
            <v>40118</v>
          </cell>
          <cell r="C42">
            <v>587608.04240127513</v>
          </cell>
          <cell r="D42">
            <v>10362.332177591948</v>
          </cell>
          <cell r="E42">
            <v>435.83</v>
          </cell>
          <cell r="F42">
            <v>10798.162177591948</v>
          </cell>
          <cell r="G42">
            <v>5255.0596442732531</v>
          </cell>
          <cell r="H42">
            <v>5543.1025333186954</v>
          </cell>
          <cell r="I42">
            <v>582352.98275700188</v>
          </cell>
        </row>
        <row r="43">
          <cell r="A43">
            <v>26</v>
          </cell>
          <cell r="B43">
            <v>40148</v>
          </cell>
          <cell r="C43">
            <v>582352.98275700188</v>
          </cell>
          <cell r="D43">
            <v>10362.332177591948</v>
          </cell>
          <cell r="E43">
            <v>435.83</v>
          </cell>
          <cell r="F43">
            <v>10798.162177591948</v>
          </cell>
          <cell r="G43">
            <v>5304.6323735842307</v>
          </cell>
          <cell r="H43">
            <v>5493.5298040077178</v>
          </cell>
          <cell r="I43">
            <v>577048.35038341768</v>
          </cell>
        </row>
        <row r="44">
          <cell r="A44">
            <v>27</v>
          </cell>
          <cell r="B44">
            <v>40179</v>
          </cell>
          <cell r="C44">
            <v>577048.35038341768</v>
          </cell>
          <cell r="D44">
            <v>10362.332177591948</v>
          </cell>
          <cell r="E44">
            <v>435.83</v>
          </cell>
          <cell r="F44">
            <v>10798.162177591948</v>
          </cell>
          <cell r="G44">
            <v>5354.6727389750422</v>
          </cell>
          <cell r="H44">
            <v>5443.4894386169062</v>
          </cell>
          <cell r="I44">
            <v>571693.67764444265</v>
          </cell>
        </row>
        <row r="45">
          <cell r="A45">
            <v>28</v>
          </cell>
          <cell r="B45">
            <v>40210</v>
          </cell>
          <cell r="C45">
            <v>571693.67764444265</v>
          </cell>
          <cell r="D45">
            <v>10362.332177591948</v>
          </cell>
          <cell r="E45">
            <v>435.83</v>
          </cell>
          <cell r="F45">
            <v>10798.162177591948</v>
          </cell>
          <cell r="G45">
            <v>5405.1851518127069</v>
          </cell>
          <cell r="H45">
            <v>5392.9770257792416</v>
          </cell>
          <cell r="I45">
            <v>566288.49249262991</v>
          </cell>
        </row>
        <row r="46">
          <cell r="A46">
            <v>29</v>
          </cell>
          <cell r="B46">
            <v>40238</v>
          </cell>
          <cell r="C46">
            <v>566288.49249262991</v>
          </cell>
          <cell r="D46">
            <v>10362.332177591948</v>
          </cell>
          <cell r="E46">
            <v>435.83</v>
          </cell>
          <cell r="F46">
            <v>10798.162177591948</v>
          </cell>
          <cell r="G46">
            <v>5456.1740650781403</v>
          </cell>
          <cell r="H46">
            <v>5341.9881125138081</v>
          </cell>
          <cell r="I46">
            <v>560832.31842755177</v>
          </cell>
        </row>
        <row r="47">
          <cell r="A47">
            <v>30</v>
          </cell>
          <cell r="B47">
            <v>40269</v>
          </cell>
          <cell r="C47">
            <v>560832.31842755177</v>
          </cell>
          <cell r="D47">
            <v>10362.332177591948</v>
          </cell>
          <cell r="E47">
            <v>435.83</v>
          </cell>
          <cell r="F47">
            <v>10798.162177591948</v>
          </cell>
          <cell r="G47">
            <v>5507.6439737587107</v>
          </cell>
          <cell r="H47">
            <v>5290.5182038332377</v>
          </cell>
          <cell r="I47">
            <v>555324.67445379309</v>
          </cell>
        </row>
        <row r="48">
          <cell r="A48">
            <v>31</v>
          </cell>
          <cell r="B48">
            <v>40299</v>
          </cell>
          <cell r="C48">
            <v>555324.67445379309</v>
          </cell>
          <cell r="D48">
            <v>10362.332177591948</v>
          </cell>
          <cell r="E48">
            <v>435.83</v>
          </cell>
          <cell r="F48">
            <v>10798.162177591948</v>
          </cell>
          <cell r="G48">
            <v>5559.599415244501</v>
          </cell>
          <cell r="H48">
            <v>5238.5627623474475</v>
          </cell>
          <cell r="I48">
            <v>549765.07503854856</v>
          </cell>
        </row>
        <row r="49">
          <cell r="A49">
            <v>32</v>
          </cell>
          <cell r="B49">
            <v>40330</v>
          </cell>
          <cell r="C49">
            <v>549765.07503854856</v>
          </cell>
          <cell r="D49">
            <v>10362.332177591948</v>
          </cell>
          <cell r="E49">
            <v>435.83</v>
          </cell>
          <cell r="F49">
            <v>10798.162177591948</v>
          </cell>
          <cell r="G49">
            <v>5612.0449697283075</v>
          </cell>
          <cell r="H49">
            <v>5186.1172078636409</v>
          </cell>
          <cell r="I49">
            <v>544153.03006882023</v>
          </cell>
        </row>
        <row r="50">
          <cell r="A50">
            <v>33</v>
          </cell>
          <cell r="B50">
            <v>40360</v>
          </cell>
          <cell r="C50">
            <v>544153.03006882023</v>
          </cell>
          <cell r="D50">
            <v>10362.332177591948</v>
          </cell>
          <cell r="E50">
            <v>435.83</v>
          </cell>
          <cell r="F50">
            <v>10798.162177591948</v>
          </cell>
          <cell r="G50">
            <v>5664.9852606094109</v>
          </cell>
          <cell r="H50">
            <v>5133.1769169825375</v>
          </cell>
          <cell r="I50">
            <v>538488.04480821081</v>
          </cell>
        </row>
        <row r="51">
          <cell r="A51">
            <v>34</v>
          </cell>
          <cell r="B51">
            <v>40391</v>
          </cell>
          <cell r="C51">
            <v>538488.04480821081</v>
          </cell>
          <cell r="D51">
            <v>10362.332177591948</v>
          </cell>
          <cell r="E51">
            <v>435.83</v>
          </cell>
          <cell r="F51">
            <v>10798.162177591948</v>
          </cell>
          <cell r="G51">
            <v>5718.4249549011602</v>
          </cell>
          <cell r="H51">
            <v>5079.7372226907883</v>
          </cell>
          <cell r="I51">
            <v>532769.61985330959</v>
          </cell>
        </row>
        <row r="52">
          <cell r="A52">
            <v>35</v>
          </cell>
          <cell r="B52">
            <v>40422</v>
          </cell>
          <cell r="C52">
            <v>532769.61985330959</v>
          </cell>
          <cell r="D52">
            <v>10362.332177591948</v>
          </cell>
          <cell r="E52">
            <v>435.83</v>
          </cell>
          <cell r="F52">
            <v>10798.162177591948</v>
          </cell>
          <cell r="G52">
            <v>5772.3687636423947</v>
          </cell>
          <cell r="H52">
            <v>5025.7934139495537</v>
          </cell>
          <cell r="I52">
            <v>526997.2510896672</v>
          </cell>
        </row>
        <row r="53">
          <cell r="A53">
            <v>36</v>
          </cell>
          <cell r="B53">
            <v>40452</v>
          </cell>
          <cell r="C53">
            <v>526997.2510896672</v>
          </cell>
          <cell r="D53">
            <v>10362.332177591948</v>
          </cell>
          <cell r="E53">
            <v>435.83</v>
          </cell>
          <cell r="F53">
            <v>10798.162177591948</v>
          </cell>
          <cell r="G53">
            <v>5826.8214423127547</v>
          </cell>
          <cell r="H53">
            <v>4971.3407352791937</v>
          </cell>
          <cell r="I53">
            <v>521170.42964735447</v>
          </cell>
        </row>
        <row r="54">
          <cell r="A54">
            <v>37</v>
          </cell>
          <cell r="B54">
            <v>40483</v>
          </cell>
          <cell r="C54">
            <v>521170.42964735447</v>
          </cell>
          <cell r="D54">
            <v>10362.332177591948</v>
          </cell>
          <cell r="E54">
            <v>435.83</v>
          </cell>
          <cell r="F54">
            <v>10798.162177591948</v>
          </cell>
          <cell r="G54">
            <v>5881.7877912519043</v>
          </cell>
          <cell r="H54">
            <v>4916.3743863400441</v>
          </cell>
          <cell r="I54">
            <v>515288.64185610256</v>
          </cell>
        </row>
        <row r="55">
          <cell r="A55">
            <v>38</v>
          </cell>
          <cell r="B55">
            <v>40513</v>
          </cell>
          <cell r="C55">
            <v>515288.64185610256</v>
          </cell>
          <cell r="D55">
            <v>10362.332177591948</v>
          </cell>
          <cell r="E55">
            <v>435.83</v>
          </cell>
          <cell r="F55">
            <v>10798.162177591948</v>
          </cell>
          <cell r="G55">
            <v>5937.272656082715</v>
          </cell>
          <cell r="H55">
            <v>4860.8895215092334</v>
          </cell>
          <cell r="I55">
            <v>509351.36920001986</v>
          </cell>
        </row>
        <row r="56">
          <cell r="A56">
            <v>39</v>
          </cell>
          <cell r="B56">
            <v>40544</v>
          </cell>
          <cell r="C56">
            <v>509351.36920001986</v>
          </cell>
          <cell r="D56">
            <v>10362.332177591948</v>
          </cell>
          <cell r="E56">
            <v>435.83</v>
          </cell>
          <cell r="F56">
            <v>10798.162177591948</v>
          </cell>
          <cell r="G56">
            <v>5993.280928138428</v>
          </cell>
          <cell r="H56">
            <v>4804.8812494535205</v>
          </cell>
          <cell r="I56">
            <v>503358.08827188145</v>
          </cell>
        </row>
        <row r="57">
          <cell r="A57">
            <v>40</v>
          </cell>
          <cell r="B57">
            <v>40575</v>
          </cell>
          <cell r="C57">
            <v>503358.08827188145</v>
          </cell>
          <cell r="D57">
            <v>10362.332177591948</v>
          </cell>
          <cell r="E57">
            <v>435.83</v>
          </cell>
          <cell r="F57">
            <v>10798.162177591948</v>
          </cell>
          <cell r="G57">
            <v>6049.8175448938664</v>
          </cell>
          <cell r="H57">
            <v>4748.344632698082</v>
          </cell>
          <cell r="I57">
            <v>497308.27072698757</v>
          </cell>
        </row>
        <row r="58">
          <cell r="A58">
            <v>41</v>
          </cell>
          <cell r="B58">
            <v>40603</v>
          </cell>
          <cell r="C58">
            <v>497308.27072698757</v>
          </cell>
          <cell r="D58">
            <v>10362.332177591948</v>
          </cell>
          <cell r="E58">
            <v>435.83</v>
          </cell>
          <cell r="F58">
            <v>10798.162177591948</v>
          </cell>
          <cell r="G58">
            <v>6106.8874904006998</v>
          </cell>
          <cell r="H58">
            <v>4691.2746871912486</v>
          </cell>
          <cell r="I58">
            <v>491201.38323658687</v>
          </cell>
        </row>
        <row r="59">
          <cell r="A59">
            <v>42</v>
          </cell>
          <cell r="B59">
            <v>40634</v>
          </cell>
          <cell r="C59">
            <v>491201.38323658687</v>
          </cell>
          <cell r="D59">
            <v>10362.332177591948</v>
          </cell>
          <cell r="E59">
            <v>435.83</v>
          </cell>
          <cell r="F59">
            <v>10798.162177591948</v>
          </cell>
          <cell r="G59">
            <v>6164.4957957268125</v>
          </cell>
          <cell r="H59">
            <v>4633.6663818651359</v>
          </cell>
          <cell r="I59">
            <v>485036.88744086004</v>
          </cell>
        </row>
        <row r="60">
          <cell r="A60">
            <v>43</v>
          </cell>
          <cell r="B60">
            <v>40664</v>
          </cell>
          <cell r="C60">
            <v>485036.88744086004</v>
          </cell>
          <cell r="D60">
            <v>10362.332177591948</v>
          </cell>
          <cell r="E60">
            <v>435.83</v>
          </cell>
          <cell r="F60">
            <v>10798.162177591948</v>
          </cell>
          <cell r="G60">
            <v>6222.6475393998353</v>
          </cell>
          <cell r="H60">
            <v>4575.5146381921131</v>
          </cell>
          <cell r="I60">
            <v>478814.23990146018</v>
          </cell>
        </row>
        <row r="61">
          <cell r="A61">
            <v>44</v>
          </cell>
          <cell r="B61">
            <v>40695</v>
          </cell>
          <cell r="C61">
            <v>478814.23990146018</v>
          </cell>
          <cell r="D61">
            <v>10362.332177591948</v>
          </cell>
          <cell r="E61">
            <v>435.83</v>
          </cell>
          <cell r="F61">
            <v>10798.162177591948</v>
          </cell>
          <cell r="G61">
            <v>6281.3478478548413</v>
          </cell>
          <cell r="H61">
            <v>4516.8143297371071</v>
          </cell>
          <cell r="I61">
            <v>472532.89205360535</v>
          </cell>
        </row>
        <row r="62">
          <cell r="A62">
            <v>45</v>
          </cell>
          <cell r="B62">
            <v>40725</v>
          </cell>
          <cell r="C62">
            <v>472532.89205360535</v>
          </cell>
          <cell r="D62">
            <v>10362.332177591948</v>
          </cell>
          <cell r="E62">
            <v>435.83</v>
          </cell>
          <cell r="F62">
            <v>10798.162177591948</v>
          </cell>
          <cell r="G62">
            <v>6340.6018958862714</v>
          </cell>
          <cell r="H62">
            <v>4457.560281705677</v>
          </cell>
          <cell r="I62">
            <v>466192.29015771905</v>
          </cell>
        </row>
        <row r="63">
          <cell r="A63">
            <v>46</v>
          </cell>
          <cell r="B63">
            <v>40756</v>
          </cell>
          <cell r="C63">
            <v>466192.29015771905</v>
          </cell>
          <cell r="D63">
            <v>10362.332177591948</v>
          </cell>
          <cell r="E63">
            <v>435.83</v>
          </cell>
          <cell r="F63">
            <v>10798.162177591948</v>
          </cell>
          <cell r="G63">
            <v>6400.414907104132</v>
          </cell>
          <cell r="H63">
            <v>4397.7472704878164</v>
          </cell>
          <cell r="I63">
            <v>459791.87525061495</v>
          </cell>
        </row>
        <row r="64">
          <cell r="A64">
            <v>47</v>
          </cell>
          <cell r="B64">
            <v>40787</v>
          </cell>
          <cell r="C64">
            <v>459791.87525061495</v>
          </cell>
          <cell r="D64">
            <v>10362.332177591948</v>
          </cell>
          <cell r="E64">
            <v>435.83</v>
          </cell>
          <cell r="F64">
            <v>10798.162177591948</v>
          </cell>
          <cell r="G64">
            <v>6460.7921543944803</v>
          </cell>
          <cell r="H64">
            <v>4337.3700231974681</v>
          </cell>
          <cell r="I64">
            <v>453331.08309622045</v>
          </cell>
        </row>
        <row r="65">
          <cell r="A65">
            <v>48</v>
          </cell>
          <cell r="B65">
            <v>40817</v>
          </cell>
          <cell r="C65">
            <v>453331.08309622045</v>
          </cell>
          <cell r="D65">
            <v>10362.332177591948</v>
          </cell>
          <cell r="E65">
            <v>435.83</v>
          </cell>
          <cell r="F65">
            <v>10798.162177591948</v>
          </cell>
          <cell r="G65">
            <v>6521.7389603842685</v>
          </cell>
          <cell r="H65">
            <v>4276.42321720768</v>
          </cell>
          <cell r="I65">
            <v>446809.34413583617</v>
          </cell>
        </row>
        <row r="66">
          <cell r="A66">
            <v>49</v>
          </cell>
          <cell r="B66">
            <v>40848</v>
          </cell>
          <cell r="C66">
            <v>446809.34413583617</v>
          </cell>
          <cell r="D66">
            <v>10362.332177591948</v>
          </cell>
          <cell r="E66">
            <v>435.83</v>
          </cell>
          <cell r="F66">
            <v>10798.162177591948</v>
          </cell>
          <cell r="G66">
            <v>6583.2606979105612</v>
          </cell>
          <cell r="H66">
            <v>4214.9014796813872</v>
          </cell>
          <cell r="I66">
            <v>440226.08343792561</v>
          </cell>
        </row>
        <row r="67">
          <cell r="A67">
            <v>50</v>
          </cell>
          <cell r="B67">
            <v>40878</v>
          </cell>
          <cell r="C67">
            <v>440226.08343792561</v>
          </cell>
          <cell r="D67">
            <v>10362.332177591948</v>
          </cell>
          <cell r="E67">
            <v>435.83</v>
          </cell>
          <cell r="F67">
            <v>10798.162177591948</v>
          </cell>
          <cell r="G67">
            <v>6645.3627904941832</v>
          </cell>
          <cell r="H67">
            <v>4152.7993870977652</v>
          </cell>
          <cell r="I67">
            <v>433580.72064743144</v>
          </cell>
        </row>
        <row r="68">
          <cell r="A68">
            <v>51</v>
          </cell>
          <cell r="B68">
            <v>40909</v>
          </cell>
          <cell r="C68">
            <v>433580.72064743144</v>
          </cell>
          <cell r="D68">
            <v>10362.332177591948</v>
          </cell>
          <cell r="E68">
            <v>435.83</v>
          </cell>
          <cell r="F68">
            <v>10798.162177591948</v>
          </cell>
          <cell r="G68">
            <v>6708.0507128178451</v>
          </cell>
          <cell r="H68">
            <v>4090.1114647741033</v>
          </cell>
          <cell r="I68">
            <v>426872.66993461357</v>
          </cell>
        </row>
        <row r="69">
          <cell r="A69">
            <v>52</v>
          </cell>
          <cell r="B69">
            <v>40940</v>
          </cell>
          <cell r="C69">
            <v>426872.66993461357</v>
          </cell>
          <cell r="D69">
            <v>10362.332177591948</v>
          </cell>
          <cell r="E69">
            <v>435.83</v>
          </cell>
          <cell r="F69">
            <v>10798.162177591948</v>
          </cell>
          <cell r="G69">
            <v>6771.3299912087605</v>
          </cell>
          <cell r="H69">
            <v>4026.8321863831879</v>
          </cell>
          <cell r="I69">
            <v>420101.33994340483</v>
          </cell>
        </row>
        <row r="70">
          <cell r="A70">
            <v>53</v>
          </cell>
          <cell r="B70">
            <v>40969</v>
          </cell>
          <cell r="C70">
            <v>420101.33994340483</v>
          </cell>
          <cell r="D70">
            <v>10362.332177591948</v>
          </cell>
          <cell r="E70">
            <v>435.83</v>
          </cell>
          <cell r="F70">
            <v>10798.162177591948</v>
          </cell>
          <cell r="G70">
            <v>6835.2062041258305</v>
          </cell>
          <cell r="H70">
            <v>3962.9559734661184</v>
          </cell>
          <cell r="I70">
            <v>413266.133739279</v>
          </cell>
        </row>
        <row r="71">
          <cell r="A71">
            <v>54</v>
          </cell>
          <cell r="B71">
            <v>41000</v>
          </cell>
          <cell r="C71">
            <v>413266.133739279</v>
          </cell>
          <cell r="D71">
            <v>10362.332177591948</v>
          </cell>
          <cell r="E71">
            <v>435.83</v>
          </cell>
          <cell r="F71">
            <v>10798.162177591948</v>
          </cell>
          <cell r="G71">
            <v>6899.6849826514172</v>
          </cell>
          <cell r="H71">
            <v>3898.4771949405317</v>
          </cell>
          <cell r="I71">
            <v>406366.44875662756</v>
          </cell>
        </row>
        <row r="72">
          <cell r="A72">
            <v>55</v>
          </cell>
          <cell r="B72">
            <v>41030</v>
          </cell>
          <cell r="C72">
            <v>406366.44875662756</v>
          </cell>
          <cell r="D72">
            <v>10362.332177591948</v>
          </cell>
          <cell r="E72">
            <v>435.83</v>
          </cell>
          <cell r="F72">
            <v>10798.162177591948</v>
          </cell>
          <cell r="G72">
            <v>6964.7720109877628</v>
          </cell>
          <cell r="H72">
            <v>3833.3901666041861</v>
          </cell>
          <cell r="I72">
            <v>399401.67674563982</v>
          </cell>
        </row>
        <row r="73">
          <cell r="A73">
            <v>56</v>
          </cell>
          <cell r="B73">
            <v>41061</v>
          </cell>
          <cell r="C73">
            <v>399401.67674563982</v>
          </cell>
          <cell r="D73">
            <v>10362.332177591948</v>
          </cell>
          <cell r="E73">
            <v>435.83</v>
          </cell>
          <cell r="F73">
            <v>10798.162177591948</v>
          </cell>
          <cell r="G73">
            <v>7030.4730269580796</v>
          </cell>
          <cell r="H73">
            <v>3767.6891506338688</v>
          </cell>
          <cell r="I73">
            <v>392371.20371868176</v>
          </cell>
        </row>
        <row r="74">
          <cell r="A74">
            <v>57</v>
          </cell>
          <cell r="B74">
            <v>41091</v>
          </cell>
          <cell r="C74">
            <v>392371.20371868176</v>
          </cell>
          <cell r="D74">
            <v>10362.332177591948</v>
          </cell>
          <cell r="E74">
            <v>435.83</v>
          </cell>
          <cell r="F74">
            <v>10798.162177591948</v>
          </cell>
          <cell r="G74">
            <v>7096.7938225123835</v>
          </cell>
          <cell r="H74">
            <v>3701.3683550795645</v>
          </cell>
          <cell r="I74">
            <v>385274.40989616938</v>
          </cell>
        </row>
        <row r="75">
          <cell r="A75">
            <v>58</v>
          </cell>
          <cell r="B75">
            <v>41122</v>
          </cell>
          <cell r="C75">
            <v>385274.40989616938</v>
          </cell>
          <cell r="D75">
            <v>10362.332177591948</v>
          </cell>
          <cell r="E75">
            <v>435.83</v>
          </cell>
          <cell r="F75">
            <v>10798.162177591948</v>
          </cell>
          <cell r="G75">
            <v>7163.7402442380844</v>
          </cell>
          <cell r="H75">
            <v>3634.4219333538645</v>
          </cell>
          <cell r="I75">
            <v>378110.66965193127</v>
          </cell>
        </row>
        <row r="76">
          <cell r="A76">
            <v>59</v>
          </cell>
          <cell r="B76">
            <v>41153</v>
          </cell>
          <cell r="C76">
            <v>378110.66965193127</v>
          </cell>
          <cell r="D76">
            <v>10362.332177591948</v>
          </cell>
          <cell r="E76">
            <v>435.83</v>
          </cell>
          <cell r="F76">
            <v>10798.162177591948</v>
          </cell>
          <cell r="G76">
            <v>7231.3181938753969</v>
          </cell>
          <cell r="H76">
            <v>3566.8439837165515</v>
          </cell>
          <cell r="I76">
            <v>370879.3514580559</v>
          </cell>
        </row>
        <row r="77">
          <cell r="A77">
            <v>60</v>
          </cell>
          <cell r="B77">
            <v>41183</v>
          </cell>
          <cell r="C77">
            <v>370879.3514580559</v>
          </cell>
          <cell r="D77">
            <v>10362.332177591948</v>
          </cell>
          <cell r="E77">
            <v>435.83</v>
          </cell>
          <cell r="F77">
            <v>10798.162177591948</v>
          </cell>
          <cell r="G77">
            <v>7299.533628837622</v>
          </cell>
          <cell r="H77">
            <v>3498.6285487543269</v>
          </cell>
          <cell r="I77">
            <v>363579.81782921829</v>
          </cell>
        </row>
        <row r="78">
          <cell r="A78">
            <v>61</v>
          </cell>
          <cell r="B78">
            <v>41214</v>
          </cell>
          <cell r="C78">
            <v>363579.81782921829</v>
          </cell>
          <cell r="D78">
            <v>10362.332177591948</v>
          </cell>
          <cell r="E78">
            <v>435.83</v>
          </cell>
          <cell r="F78">
            <v>10798.162177591948</v>
          </cell>
          <cell r="G78">
            <v>7368.3925627363224</v>
          </cell>
          <cell r="H78">
            <v>3429.7696148556256</v>
          </cell>
          <cell r="I78">
            <v>356211.42526648194</v>
          </cell>
        </row>
        <row r="79">
          <cell r="A79">
            <v>62</v>
          </cell>
          <cell r="B79">
            <v>41244</v>
          </cell>
          <cell r="C79">
            <v>356211.42526648194</v>
          </cell>
          <cell r="D79">
            <v>10362.332177591948</v>
          </cell>
          <cell r="E79">
            <v>435.83</v>
          </cell>
          <cell r="F79">
            <v>10798.162177591948</v>
          </cell>
          <cell r="G79">
            <v>7437.9010659114683</v>
          </cell>
          <cell r="H79">
            <v>3360.2611116804796</v>
          </cell>
          <cell r="I79">
            <v>348773.52420057048</v>
          </cell>
        </row>
        <row r="80">
          <cell r="A80">
            <v>63</v>
          </cell>
          <cell r="B80">
            <v>41275</v>
          </cell>
          <cell r="C80">
            <v>348773.52420057048</v>
          </cell>
          <cell r="D80">
            <v>10362.332177591948</v>
          </cell>
          <cell r="E80">
            <v>435.83</v>
          </cell>
          <cell r="F80">
            <v>10798.162177591948</v>
          </cell>
          <cell r="G80">
            <v>7508.0652659665666</v>
          </cell>
          <cell r="H80">
            <v>3290.0969116253814</v>
          </cell>
          <cell r="I80">
            <v>341265.4589346039</v>
          </cell>
        </row>
        <row r="81">
          <cell r="A81">
            <v>64</v>
          </cell>
          <cell r="B81">
            <v>41306</v>
          </cell>
          <cell r="C81">
            <v>341265.4589346039</v>
          </cell>
          <cell r="D81">
            <v>10362.332177591948</v>
          </cell>
          <cell r="E81">
            <v>435.83</v>
          </cell>
          <cell r="F81">
            <v>10798.162177591948</v>
          </cell>
          <cell r="G81">
            <v>7578.8913483088527</v>
          </cell>
          <cell r="H81">
            <v>3219.2708292830962</v>
          </cell>
          <cell r="I81">
            <v>333686.56758629507</v>
          </cell>
        </row>
        <row r="82">
          <cell r="A82">
            <v>65</v>
          </cell>
          <cell r="B82">
            <v>41334</v>
          </cell>
          <cell r="C82">
            <v>333686.56758629507</v>
          </cell>
          <cell r="D82">
            <v>10362.332177591948</v>
          </cell>
          <cell r="E82">
            <v>435.83</v>
          </cell>
          <cell r="F82">
            <v>10798.162177591948</v>
          </cell>
          <cell r="G82">
            <v>7650.3855566945658</v>
          </cell>
          <cell r="H82">
            <v>3147.7766208973831</v>
          </cell>
          <cell r="I82">
            <v>326036.18202960049</v>
          </cell>
        </row>
        <row r="83">
          <cell r="A83">
            <v>66</v>
          </cell>
          <cell r="B83">
            <v>41365</v>
          </cell>
          <cell r="C83">
            <v>326036.18202960049</v>
          </cell>
          <cell r="D83">
            <v>10362.332177591948</v>
          </cell>
          <cell r="E83">
            <v>435.83</v>
          </cell>
          <cell r="F83">
            <v>10798.162177591948</v>
          </cell>
          <cell r="G83">
            <v>7722.5541937793841</v>
          </cell>
          <cell r="H83">
            <v>3075.6079838125643</v>
          </cell>
          <cell r="I83">
            <v>318313.62783582113</v>
          </cell>
        </row>
        <row r="84">
          <cell r="A84">
            <v>67</v>
          </cell>
          <cell r="B84">
            <v>41395</v>
          </cell>
          <cell r="C84">
            <v>318313.62783582113</v>
          </cell>
          <cell r="D84">
            <v>10362.332177591948</v>
          </cell>
          <cell r="E84">
            <v>435.83</v>
          </cell>
          <cell r="F84">
            <v>10798.162177591948</v>
          </cell>
          <cell r="G84">
            <v>7795.4036216740351</v>
          </cell>
          <cell r="H84">
            <v>3002.7585559179129</v>
          </cell>
          <cell r="I84">
            <v>310518.22421414708</v>
          </cell>
        </row>
        <row r="85">
          <cell r="A85">
            <v>68</v>
          </cell>
          <cell r="B85">
            <v>41426</v>
          </cell>
          <cell r="C85">
            <v>310518.22421414708</v>
          </cell>
          <cell r="D85">
            <v>10362.332177591948</v>
          </cell>
          <cell r="E85">
            <v>435.83</v>
          </cell>
          <cell r="F85">
            <v>10798.162177591948</v>
          </cell>
          <cell r="G85">
            <v>7868.9402625051607</v>
          </cell>
          <cell r="H85">
            <v>2929.2219150867872</v>
          </cell>
          <cell r="I85">
            <v>302649.28395164193</v>
          </cell>
        </row>
        <row r="86">
          <cell r="A86">
            <v>69</v>
          </cell>
          <cell r="B86">
            <v>41456</v>
          </cell>
          <cell r="C86">
            <v>302649.28395164193</v>
          </cell>
          <cell r="D86">
            <v>10362.332177591948</v>
          </cell>
          <cell r="E86">
            <v>435.83</v>
          </cell>
          <cell r="F86">
            <v>10798.162177591948</v>
          </cell>
          <cell r="G86">
            <v>7943.17059898146</v>
          </cell>
          <cell r="H86">
            <v>2854.9915786104889</v>
          </cell>
          <cell r="I86">
            <v>294706.1133526605</v>
          </cell>
        </row>
        <row r="87">
          <cell r="A87">
            <v>70</v>
          </cell>
          <cell r="B87">
            <v>41487</v>
          </cell>
          <cell r="C87">
            <v>294706.1133526605</v>
          </cell>
          <cell r="D87">
            <v>10362.332177591948</v>
          </cell>
          <cell r="E87">
            <v>435.83</v>
          </cell>
          <cell r="F87">
            <v>10798.162177591948</v>
          </cell>
          <cell r="G87">
            <v>8018.1011749651843</v>
          </cell>
          <cell r="H87">
            <v>2780.0610026267641</v>
          </cell>
          <cell r="I87">
            <v>286688.01217769529</v>
          </cell>
        </row>
        <row r="88">
          <cell r="A88">
            <v>71</v>
          </cell>
          <cell r="B88">
            <v>41518</v>
          </cell>
          <cell r="C88">
            <v>286688.01217769529</v>
          </cell>
          <cell r="D88">
            <v>10362.332177591948</v>
          </cell>
          <cell r="E88">
            <v>435.83</v>
          </cell>
          <cell r="F88">
            <v>10798.162177591948</v>
          </cell>
          <cell r="G88">
            <v>8093.7385960490228</v>
          </cell>
          <cell r="H88">
            <v>2704.4235815429251</v>
          </cell>
          <cell r="I88">
            <v>278594.27358164627</v>
          </cell>
        </row>
        <row r="89">
          <cell r="A89">
            <v>72</v>
          </cell>
          <cell r="B89">
            <v>41548</v>
          </cell>
          <cell r="C89">
            <v>278594.27358164627</v>
          </cell>
          <cell r="D89">
            <v>10362.332177591948</v>
          </cell>
          <cell r="E89">
            <v>435.83</v>
          </cell>
          <cell r="F89">
            <v>10798.162177591948</v>
          </cell>
          <cell r="G89">
            <v>8170.0895301384189</v>
          </cell>
          <cell r="H89">
            <v>2628.07264745353</v>
          </cell>
          <cell r="I89">
            <v>270424.18405150785</v>
          </cell>
        </row>
        <row r="90">
          <cell r="A90">
            <v>73</v>
          </cell>
          <cell r="B90">
            <v>41579</v>
          </cell>
          <cell r="C90">
            <v>270424.18405150785</v>
          </cell>
          <cell r="D90">
            <v>10362.332177591948</v>
          </cell>
          <cell r="E90">
            <v>435.83</v>
          </cell>
          <cell r="F90">
            <v>10798.162177591948</v>
          </cell>
          <cell r="G90">
            <v>8247.1607080393915</v>
          </cell>
          <cell r="H90">
            <v>2551.0014695525574</v>
          </cell>
          <cell r="I90">
            <v>262177.02334346843</v>
          </cell>
        </row>
        <row r="91">
          <cell r="A91">
            <v>74</v>
          </cell>
          <cell r="B91">
            <v>41609</v>
          </cell>
          <cell r="C91">
            <v>262177.02334346843</v>
          </cell>
          <cell r="D91">
            <v>10362.332177591948</v>
          </cell>
          <cell r="E91">
            <v>435.83</v>
          </cell>
          <cell r="F91">
            <v>10798.162177591948</v>
          </cell>
          <cell r="G91">
            <v>8324.9589240518962</v>
          </cell>
          <cell r="H91">
            <v>2473.2032535400522</v>
          </cell>
          <cell r="I91">
            <v>253852.06441941654</v>
          </cell>
        </row>
        <row r="92">
          <cell r="A92">
            <v>75</v>
          </cell>
          <cell r="B92">
            <v>41640</v>
          </cell>
          <cell r="C92">
            <v>253852.06441941654</v>
          </cell>
          <cell r="D92">
            <v>10362.332177591948</v>
          </cell>
          <cell r="E92">
            <v>435.83</v>
          </cell>
          <cell r="F92">
            <v>10798.162177591948</v>
          </cell>
          <cell r="G92">
            <v>8403.4910365687865</v>
          </cell>
          <cell r="H92">
            <v>2394.6711410231624</v>
          </cell>
          <cell r="I92">
            <v>245448.57338284774</v>
          </cell>
        </row>
        <row r="93">
          <cell r="A93">
            <v>76</v>
          </cell>
          <cell r="B93">
            <v>41671</v>
          </cell>
          <cell r="C93">
            <v>245448.57338284774</v>
          </cell>
          <cell r="D93">
            <v>10362.332177591948</v>
          </cell>
          <cell r="E93">
            <v>435.83</v>
          </cell>
          <cell r="F93">
            <v>10798.162177591948</v>
          </cell>
          <cell r="G93">
            <v>8482.7639686804177</v>
          </cell>
          <cell r="H93">
            <v>2315.3982089115302</v>
          </cell>
          <cell r="I93">
            <v>236965.80941416731</v>
          </cell>
        </row>
        <row r="94">
          <cell r="A94">
            <v>77</v>
          </cell>
          <cell r="B94">
            <v>41699</v>
          </cell>
          <cell r="C94">
            <v>236965.80941416731</v>
          </cell>
          <cell r="D94">
            <v>10362.332177591948</v>
          </cell>
          <cell r="E94">
            <v>435.83</v>
          </cell>
          <cell r="F94">
            <v>10798.162177591948</v>
          </cell>
          <cell r="G94">
            <v>8562.7847087849696</v>
          </cell>
          <cell r="H94">
            <v>2235.3774688069784</v>
          </cell>
          <cell r="I94">
            <v>228403.02470538233</v>
          </cell>
        </row>
        <row r="95">
          <cell r="A95">
            <v>78</v>
          </cell>
          <cell r="B95">
            <v>41730</v>
          </cell>
          <cell r="C95">
            <v>228403.02470538233</v>
          </cell>
          <cell r="D95">
            <v>10362.332177591948</v>
          </cell>
          <cell r="E95">
            <v>435.83</v>
          </cell>
          <cell r="F95">
            <v>10798.162177591948</v>
          </cell>
          <cell r="G95">
            <v>8643.5603112045083</v>
          </cell>
          <cell r="H95">
            <v>2154.6018663874397</v>
          </cell>
          <cell r="I95">
            <v>219759.4643941778</v>
          </cell>
        </row>
        <row r="96">
          <cell r="A96">
            <v>79</v>
          </cell>
          <cell r="B96">
            <v>41760</v>
          </cell>
          <cell r="C96">
            <v>219759.4643941778</v>
          </cell>
          <cell r="D96">
            <v>10362.332177591948</v>
          </cell>
          <cell r="E96">
            <v>435.83</v>
          </cell>
          <cell r="F96">
            <v>10798.162177591948</v>
          </cell>
          <cell r="G96">
            <v>8725.0978968068703</v>
          </cell>
          <cell r="H96">
            <v>2073.0642807850772</v>
          </cell>
          <cell r="I96">
            <v>211034.36649737094</v>
          </cell>
        </row>
        <row r="97">
          <cell r="A97">
            <v>80</v>
          </cell>
          <cell r="B97">
            <v>41791</v>
          </cell>
          <cell r="C97">
            <v>211034.36649737094</v>
          </cell>
          <cell r="D97">
            <v>10362.332177591948</v>
          </cell>
          <cell r="E97">
            <v>435.83</v>
          </cell>
          <cell r="F97">
            <v>10798.162177591948</v>
          </cell>
          <cell r="G97">
            <v>8807.4046536334154</v>
          </cell>
          <cell r="H97">
            <v>1990.7575239585324</v>
          </cell>
          <cell r="I97">
            <v>202226.96184373752</v>
          </cell>
        </row>
        <row r="98">
          <cell r="A98">
            <v>81</v>
          </cell>
          <cell r="B98">
            <v>41821</v>
          </cell>
          <cell r="C98">
            <v>202226.96184373752</v>
          </cell>
          <cell r="D98">
            <v>10362.332177591948</v>
          </cell>
          <cell r="E98">
            <v>435.83</v>
          </cell>
          <cell r="F98">
            <v>10798.162177591948</v>
          </cell>
          <cell r="G98">
            <v>8890.4878375326916</v>
          </cell>
          <cell r="H98">
            <v>1907.674340059257</v>
          </cell>
          <cell r="I98">
            <v>193336.47400620484</v>
          </cell>
        </row>
        <row r="99">
          <cell r="A99">
            <v>82</v>
          </cell>
          <cell r="B99">
            <v>41852</v>
          </cell>
          <cell r="C99">
            <v>193336.47400620484</v>
          </cell>
          <cell r="D99">
            <v>10362.332177591948</v>
          </cell>
          <cell r="E99">
            <v>435.83</v>
          </cell>
          <cell r="F99">
            <v>10798.162177591948</v>
          </cell>
          <cell r="G99">
            <v>8974.3547728000831</v>
          </cell>
          <cell r="H99">
            <v>1823.8074047918656</v>
          </cell>
          <cell r="I99">
            <v>184362.11923340475</v>
          </cell>
        </row>
        <row r="100">
          <cell r="A100">
            <v>83</v>
          </cell>
          <cell r="B100">
            <v>41883</v>
          </cell>
          <cell r="C100">
            <v>184362.11923340475</v>
          </cell>
          <cell r="D100">
            <v>10362.332177591948</v>
          </cell>
          <cell r="E100">
            <v>435.83</v>
          </cell>
          <cell r="F100">
            <v>10798.162177591948</v>
          </cell>
          <cell r="G100">
            <v>9059.0128528234964</v>
          </cell>
          <cell r="H100">
            <v>1739.1493247684514</v>
          </cell>
          <cell r="I100">
            <v>175303.10638058124</v>
          </cell>
        </row>
        <row r="101">
          <cell r="A101">
            <v>84</v>
          </cell>
          <cell r="B101">
            <v>41913</v>
          </cell>
          <cell r="C101">
            <v>175303.10638058124</v>
          </cell>
          <cell r="D101">
            <v>10362.332177591948</v>
          </cell>
          <cell r="E101">
            <v>435.83</v>
          </cell>
          <cell r="F101">
            <v>10798.162177591948</v>
          </cell>
          <cell r="G101">
            <v>9144.4695407351319</v>
          </cell>
          <cell r="H101">
            <v>1653.6926368568163</v>
          </cell>
          <cell r="I101">
            <v>166158.63683984612</v>
          </cell>
        </row>
        <row r="102">
          <cell r="A102">
            <v>85</v>
          </cell>
          <cell r="B102">
            <v>41944</v>
          </cell>
          <cell r="C102">
            <v>166158.63683984612</v>
          </cell>
          <cell r="D102">
            <v>10362.332177591948</v>
          </cell>
          <cell r="E102">
            <v>435.83</v>
          </cell>
          <cell r="F102">
            <v>10798.162177591948</v>
          </cell>
          <cell r="G102">
            <v>9230.7323700693996</v>
          </cell>
          <cell r="H102">
            <v>1567.4298075225481</v>
          </cell>
          <cell r="I102">
            <v>156927.90446977672</v>
          </cell>
        </row>
        <row r="103">
          <cell r="A103">
            <v>86</v>
          </cell>
          <cell r="B103">
            <v>41974</v>
          </cell>
          <cell r="C103">
            <v>156927.90446977672</v>
          </cell>
          <cell r="D103">
            <v>10362.332177591948</v>
          </cell>
          <cell r="E103">
            <v>435.83</v>
          </cell>
          <cell r="F103">
            <v>10798.162177591948</v>
          </cell>
          <cell r="G103">
            <v>9317.8089454270557</v>
          </cell>
          <cell r="H103">
            <v>1480.3532321648936</v>
          </cell>
          <cell r="I103">
            <v>147610.09552434966</v>
          </cell>
        </row>
        <row r="104">
          <cell r="A104">
            <v>87</v>
          </cell>
          <cell r="B104">
            <v>42005</v>
          </cell>
          <cell r="C104">
            <v>147610.09552434966</v>
          </cell>
          <cell r="D104">
            <v>10362.332177591948</v>
          </cell>
          <cell r="E104">
            <v>435.83</v>
          </cell>
          <cell r="F104">
            <v>10798.162177591948</v>
          </cell>
          <cell r="G104">
            <v>9405.7069431455839</v>
          </cell>
          <cell r="H104">
            <v>1392.4552344463652</v>
          </cell>
          <cell r="I104">
            <v>138204.38858120408</v>
          </cell>
        </row>
        <row r="105">
          <cell r="A105">
            <v>88</v>
          </cell>
          <cell r="B105">
            <v>42036</v>
          </cell>
          <cell r="C105">
            <v>138204.38858120408</v>
          </cell>
          <cell r="D105">
            <v>10362.332177591948</v>
          </cell>
          <cell r="E105">
            <v>435.83</v>
          </cell>
          <cell r="F105">
            <v>10798.162177591948</v>
          </cell>
          <cell r="G105">
            <v>9494.4341119759229</v>
          </cell>
          <cell r="H105">
            <v>1303.7280656160251</v>
          </cell>
          <cell r="I105">
            <v>128709.95446922816</v>
          </cell>
        </row>
        <row r="106">
          <cell r="A106">
            <v>89</v>
          </cell>
          <cell r="B106">
            <v>42064</v>
          </cell>
          <cell r="C106">
            <v>128709.95446922816</v>
          </cell>
          <cell r="D106">
            <v>10362.332177591948</v>
          </cell>
          <cell r="E106">
            <v>435.83</v>
          </cell>
          <cell r="F106">
            <v>10798.162177591948</v>
          </cell>
          <cell r="G106">
            <v>9583.9982737655628</v>
          </cell>
          <cell r="H106">
            <v>1214.1639038263856</v>
          </cell>
          <cell r="I106">
            <v>119125.9561954626</v>
          </cell>
        </row>
        <row r="107">
          <cell r="A107">
            <v>90</v>
          </cell>
          <cell r="B107">
            <v>42095</v>
          </cell>
          <cell r="C107">
            <v>119125.9561954626</v>
          </cell>
          <cell r="D107">
            <v>10362.332177591948</v>
          </cell>
          <cell r="E107">
            <v>435.83</v>
          </cell>
          <cell r="F107">
            <v>10798.162177591948</v>
          </cell>
          <cell r="G107">
            <v>9674.4073241480837</v>
          </cell>
          <cell r="H107">
            <v>1123.7548534438638</v>
          </cell>
          <cell r="I107">
            <v>109451.54887131452</v>
          </cell>
        </row>
        <row r="108">
          <cell r="A108">
            <v>91</v>
          </cell>
          <cell r="B108">
            <v>42125</v>
          </cell>
          <cell r="C108">
            <v>109451.54887131452</v>
          </cell>
          <cell r="D108">
            <v>10362.332177591948</v>
          </cell>
          <cell r="E108">
            <v>435.83</v>
          </cell>
          <cell r="F108">
            <v>10798.162177591948</v>
          </cell>
          <cell r="G108">
            <v>9765.6692332392158</v>
          </cell>
          <cell r="H108">
            <v>1032.4929443527335</v>
          </cell>
          <cell r="I108">
            <v>99685.879638075305</v>
          </cell>
        </row>
        <row r="109">
          <cell r="A109">
            <v>92</v>
          </cell>
          <cell r="B109">
            <v>42156</v>
          </cell>
          <cell r="C109">
            <v>99685.879638075305</v>
          </cell>
          <cell r="D109">
            <v>10362.332177591948</v>
          </cell>
          <cell r="E109">
            <v>435.83</v>
          </cell>
          <cell r="F109">
            <v>10798.162177591948</v>
          </cell>
          <cell r="G109">
            <v>9857.7920463394385</v>
          </cell>
          <cell r="H109">
            <v>940.3701312525103</v>
          </cell>
          <cell r="I109">
            <v>89828.087591735864</v>
          </cell>
        </row>
        <row r="110">
          <cell r="A110">
            <v>93</v>
          </cell>
          <cell r="B110">
            <v>42186</v>
          </cell>
          <cell r="C110">
            <v>89828.087591735864</v>
          </cell>
          <cell r="D110">
            <v>10362.332177591948</v>
          </cell>
          <cell r="E110">
            <v>435.83</v>
          </cell>
          <cell r="F110">
            <v>10798.162177591948</v>
          </cell>
          <cell r="G110">
            <v>9950.7838846432405</v>
          </cell>
          <cell r="H110">
            <v>847.37829294870835</v>
          </cell>
          <cell r="I110">
            <v>79877.303707092622</v>
          </cell>
        </row>
        <row r="111">
          <cell r="A111">
            <v>94</v>
          </cell>
          <cell r="B111">
            <v>42217</v>
          </cell>
          <cell r="C111">
            <v>79877.303707092622</v>
          </cell>
          <cell r="D111">
            <v>10362.332177591948</v>
          </cell>
          <cell r="E111">
            <v>435.83</v>
          </cell>
          <cell r="F111">
            <v>10798.162177591948</v>
          </cell>
          <cell r="G111">
            <v>10044.652945955042</v>
          </cell>
          <cell r="H111">
            <v>753.50923163690697</v>
          </cell>
          <cell r="I111">
            <v>69832.650761137586</v>
          </cell>
        </row>
        <row r="112">
          <cell r="A112">
            <v>95</v>
          </cell>
          <cell r="B112">
            <v>42248</v>
          </cell>
          <cell r="C112">
            <v>69832.650761137586</v>
          </cell>
          <cell r="D112">
            <v>10362.332177591948</v>
          </cell>
          <cell r="E112">
            <v>435.83</v>
          </cell>
          <cell r="F112">
            <v>10798.162177591948</v>
          </cell>
          <cell r="G112">
            <v>10139.407505411884</v>
          </cell>
          <cell r="H112">
            <v>658.75467218006452</v>
          </cell>
          <cell r="I112">
            <v>59693.243255725698</v>
          </cell>
        </row>
        <row r="113">
          <cell r="A113">
            <v>96</v>
          </cell>
          <cell r="B113">
            <v>42278</v>
          </cell>
          <cell r="C113">
            <v>59693.243255725698</v>
          </cell>
          <cell r="D113">
            <v>10362.332177591948</v>
          </cell>
          <cell r="E113">
            <v>435.83</v>
          </cell>
          <cell r="F113">
            <v>10798.162177591948</v>
          </cell>
          <cell r="G113">
            <v>10235.055916212936</v>
          </cell>
          <cell r="H113">
            <v>563.10626137901238</v>
          </cell>
          <cell r="I113">
            <v>49458.187339512762</v>
          </cell>
        </row>
        <row r="114">
          <cell r="A114">
            <v>97</v>
          </cell>
          <cell r="B114">
            <v>42309</v>
          </cell>
          <cell r="C114">
            <v>49458.187339512762</v>
          </cell>
          <cell r="D114">
            <v>10362.332177591948</v>
          </cell>
          <cell r="E114">
            <v>435.83</v>
          </cell>
          <cell r="F114">
            <v>10798.162177591948</v>
          </cell>
          <cell r="G114">
            <v>10331.606610355879</v>
          </cell>
          <cell r="H114">
            <v>466.55556723607037</v>
          </cell>
          <cell r="I114">
            <v>39126.580729156885</v>
          </cell>
        </row>
        <row r="115">
          <cell r="A115">
            <v>98</v>
          </cell>
          <cell r="B115">
            <v>42339</v>
          </cell>
          <cell r="C115">
            <v>39126.580729156885</v>
          </cell>
          <cell r="D115">
            <v>10362.332177591948</v>
          </cell>
          <cell r="E115">
            <v>435.83</v>
          </cell>
          <cell r="F115">
            <v>10798.162177591948</v>
          </cell>
          <cell r="G115">
            <v>10429.068099380234</v>
          </cell>
          <cell r="H115">
            <v>369.09407821171322</v>
          </cell>
          <cell r="I115">
            <v>28697.512629776651</v>
          </cell>
        </row>
        <row r="116">
          <cell r="A116">
            <v>99</v>
          </cell>
          <cell r="B116">
            <v>42370</v>
          </cell>
          <cell r="C116">
            <v>28697.512629776651</v>
          </cell>
          <cell r="D116">
            <v>10362.332177591948</v>
          </cell>
          <cell r="E116">
            <v>435.83</v>
          </cell>
          <cell r="F116">
            <v>10798.162177591948</v>
          </cell>
          <cell r="G116">
            <v>10527.448975117723</v>
          </cell>
          <cell r="H116">
            <v>270.71320247422642</v>
          </cell>
          <cell r="I116">
            <v>18170.06365465893</v>
          </cell>
        </row>
        <row r="117">
          <cell r="A117">
            <v>100</v>
          </cell>
          <cell r="B117">
            <v>42401</v>
          </cell>
          <cell r="C117">
            <v>18170.06365465893</v>
          </cell>
          <cell r="D117">
            <v>10362.332177591948</v>
          </cell>
          <cell r="E117">
            <v>435.83</v>
          </cell>
          <cell r="F117">
            <v>10798.162177591948</v>
          </cell>
          <cell r="G117">
            <v>10626.757910449665</v>
          </cell>
          <cell r="H117">
            <v>171.40426714228258</v>
          </cell>
          <cell r="I117">
            <v>7543.305744209265</v>
          </cell>
        </row>
        <row r="118">
          <cell r="A118">
            <v>101</v>
          </cell>
          <cell r="B118">
            <v>42430</v>
          </cell>
          <cell r="C118">
            <v>7543.305744209265</v>
          </cell>
          <cell r="D118">
            <v>10362.332177591948</v>
          </cell>
          <cell r="E118">
            <v>0</v>
          </cell>
          <cell r="F118">
            <v>7543.305744209265</v>
          </cell>
          <cell r="G118">
            <v>7472.1472266888904</v>
          </cell>
          <cell r="H118">
            <v>71.158517520374062</v>
          </cell>
          <cell r="I118">
            <v>0</v>
          </cell>
        </row>
        <row r="119">
          <cell r="A119">
            <v>102</v>
          </cell>
          <cell r="B119">
            <v>42461</v>
          </cell>
          <cell r="C119">
            <v>0</v>
          </cell>
          <cell r="D119">
            <v>10362.332177591948</v>
          </cell>
          <cell r="E119">
            <v>0</v>
          </cell>
          <cell r="F119">
            <v>0</v>
          </cell>
          <cell r="G119">
            <v>0</v>
          </cell>
          <cell r="H119">
            <v>0</v>
          </cell>
          <cell r="I119">
            <v>0</v>
          </cell>
        </row>
        <row r="120">
          <cell r="A120">
            <v>103</v>
          </cell>
          <cell r="B120">
            <v>42491</v>
          </cell>
          <cell r="C120">
            <v>0</v>
          </cell>
          <cell r="D120">
            <v>10362.332177591948</v>
          </cell>
          <cell r="E120">
            <v>0</v>
          </cell>
          <cell r="F120">
            <v>0</v>
          </cell>
          <cell r="G120">
            <v>0</v>
          </cell>
          <cell r="H120">
            <v>0</v>
          </cell>
          <cell r="I120">
            <v>0</v>
          </cell>
        </row>
        <row r="121">
          <cell r="A121">
            <v>104</v>
          </cell>
          <cell r="B121">
            <v>42522</v>
          </cell>
          <cell r="C121">
            <v>0</v>
          </cell>
          <cell r="D121">
            <v>10362.332177591948</v>
          </cell>
          <cell r="E121">
            <v>0</v>
          </cell>
          <cell r="F121">
            <v>0</v>
          </cell>
          <cell r="G121">
            <v>0</v>
          </cell>
          <cell r="H121">
            <v>0</v>
          </cell>
          <cell r="I121">
            <v>0</v>
          </cell>
        </row>
        <row r="122">
          <cell r="A122">
            <v>105</v>
          </cell>
          <cell r="B122">
            <v>42552</v>
          </cell>
          <cell r="C122">
            <v>0</v>
          </cell>
          <cell r="D122">
            <v>10362.332177591948</v>
          </cell>
          <cell r="E122">
            <v>0</v>
          </cell>
          <cell r="F122">
            <v>0</v>
          </cell>
          <cell r="G122">
            <v>0</v>
          </cell>
          <cell r="H122">
            <v>0</v>
          </cell>
          <cell r="I122">
            <v>0</v>
          </cell>
        </row>
        <row r="123">
          <cell r="A123">
            <v>106</v>
          </cell>
          <cell r="B123">
            <v>42583</v>
          </cell>
          <cell r="C123">
            <v>0</v>
          </cell>
          <cell r="D123">
            <v>10362.332177591948</v>
          </cell>
          <cell r="E123">
            <v>0</v>
          </cell>
          <cell r="F123">
            <v>0</v>
          </cell>
          <cell r="G123">
            <v>0</v>
          </cell>
          <cell r="H123">
            <v>0</v>
          </cell>
          <cell r="I123">
            <v>0</v>
          </cell>
        </row>
        <row r="124">
          <cell r="A124">
            <v>107</v>
          </cell>
          <cell r="B124">
            <v>42614</v>
          </cell>
          <cell r="C124">
            <v>0</v>
          </cell>
          <cell r="D124">
            <v>10362.332177591948</v>
          </cell>
          <cell r="E124">
            <v>0</v>
          </cell>
          <cell r="F124">
            <v>0</v>
          </cell>
          <cell r="G124">
            <v>0</v>
          </cell>
          <cell r="H124">
            <v>0</v>
          </cell>
          <cell r="I124">
            <v>0</v>
          </cell>
        </row>
        <row r="125">
          <cell r="A125">
            <v>108</v>
          </cell>
          <cell r="B125">
            <v>42644</v>
          </cell>
          <cell r="C125">
            <v>0</v>
          </cell>
          <cell r="D125">
            <v>10362.332177591948</v>
          </cell>
          <cell r="E125">
            <v>0</v>
          </cell>
          <cell r="F125">
            <v>0</v>
          </cell>
          <cell r="G125">
            <v>0</v>
          </cell>
          <cell r="H125">
            <v>0</v>
          </cell>
          <cell r="I125">
            <v>0</v>
          </cell>
        </row>
        <row r="126">
          <cell r="A126">
            <v>109</v>
          </cell>
          <cell r="B126">
            <v>42675</v>
          </cell>
          <cell r="C126">
            <v>0</v>
          </cell>
          <cell r="D126">
            <v>10362.332177591948</v>
          </cell>
          <cell r="E126">
            <v>0</v>
          </cell>
          <cell r="F126">
            <v>0</v>
          </cell>
          <cell r="G126">
            <v>0</v>
          </cell>
          <cell r="H126">
            <v>0</v>
          </cell>
          <cell r="I126">
            <v>0</v>
          </cell>
        </row>
        <row r="127">
          <cell r="A127">
            <v>110</v>
          </cell>
          <cell r="B127">
            <v>42705</v>
          </cell>
          <cell r="C127">
            <v>0</v>
          </cell>
          <cell r="D127">
            <v>10362.332177591948</v>
          </cell>
          <cell r="E127">
            <v>0</v>
          </cell>
          <cell r="F127">
            <v>0</v>
          </cell>
          <cell r="G127">
            <v>0</v>
          </cell>
          <cell r="H127">
            <v>0</v>
          </cell>
          <cell r="I127">
            <v>0</v>
          </cell>
        </row>
        <row r="128">
          <cell r="A128">
            <v>111</v>
          </cell>
          <cell r="B128">
            <v>42736</v>
          </cell>
          <cell r="C128">
            <v>0</v>
          </cell>
          <cell r="D128">
            <v>10362.332177591948</v>
          </cell>
          <cell r="E128">
            <v>0</v>
          </cell>
          <cell r="F128">
            <v>0</v>
          </cell>
          <cell r="G128">
            <v>0</v>
          </cell>
          <cell r="H128">
            <v>0</v>
          </cell>
          <cell r="I128">
            <v>0</v>
          </cell>
        </row>
        <row r="129">
          <cell r="A129">
            <v>112</v>
          </cell>
          <cell r="B129">
            <v>42767</v>
          </cell>
          <cell r="C129">
            <v>0</v>
          </cell>
          <cell r="D129">
            <v>10362.332177591948</v>
          </cell>
          <cell r="E129">
            <v>0</v>
          </cell>
          <cell r="F129">
            <v>0</v>
          </cell>
          <cell r="G129">
            <v>0</v>
          </cell>
          <cell r="H129">
            <v>0</v>
          </cell>
          <cell r="I129">
            <v>0</v>
          </cell>
        </row>
        <row r="130">
          <cell r="A130">
            <v>113</v>
          </cell>
          <cell r="B130">
            <v>42795</v>
          </cell>
          <cell r="C130">
            <v>0</v>
          </cell>
          <cell r="D130">
            <v>10362.332177591948</v>
          </cell>
          <cell r="E130">
            <v>0</v>
          </cell>
          <cell r="F130">
            <v>0</v>
          </cell>
          <cell r="G130">
            <v>0</v>
          </cell>
          <cell r="H130">
            <v>0</v>
          </cell>
          <cell r="I130">
            <v>0</v>
          </cell>
        </row>
        <row r="131">
          <cell r="A131">
            <v>114</v>
          </cell>
          <cell r="B131">
            <v>42826</v>
          </cell>
          <cell r="C131">
            <v>0</v>
          </cell>
          <cell r="D131">
            <v>10362.332177591948</v>
          </cell>
          <cell r="E131">
            <v>0</v>
          </cell>
          <cell r="F131">
            <v>0</v>
          </cell>
          <cell r="G131">
            <v>0</v>
          </cell>
          <cell r="H131">
            <v>0</v>
          </cell>
          <cell r="I131">
            <v>0</v>
          </cell>
        </row>
        <row r="132">
          <cell r="A132">
            <v>115</v>
          </cell>
          <cell r="B132">
            <v>42856</v>
          </cell>
          <cell r="C132">
            <v>0</v>
          </cell>
          <cell r="D132">
            <v>10362.332177591948</v>
          </cell>
          <cell r="E132">
            <v>0</v>
          </cell>
          <cell r="F132">
            <v>0</v>
          </cell>
          <cell r="G132">
            <v>0</v>
          </cell>
          <cell r="H132">
            <v>0</v>
          </cell>
          <cell r="I132">
            <v>0</v>
          </cell>
        </row>
        <row r="133">
          <cell r="A133">
            <v>116</v>
          </cell>
          <cell r="B133">
            <v>42887</v>
          </cell>
          <cell r="C133">
            <v>0</v>
          </cell>
          <cell r="D133">
            <v>10362.332177591948</v>
          </cell>
          <cell r="E133">
            <v>0</v>
          </cell>
          <cell r="F133">
            <v>0</v>
          </cell>
          <cell r="G133">
            <v>0</v>
          </cell>
          <cell r="H133">
            <v>0</v>
          </cell>
          <cell r="I133">
            <v>0</v>
          </cell>
        </row>
        <row r="134">
          <cell r="A134">
            <v>117</v>
          </cell>
          <cell r="B134">
            <v>42917</v>
          </cell>
          <cell r="C134">
            <v>0</v>
          </cell>
          <cell r="D134">
            <v>10362.332177591948</v>
          </cell>
          <cell r="E134">
            <v>0</v>
          </cell>
          <cell r="F134">
            <v>0</v>
          </cell>
          <cell r="G134">
            <v>0</v>
          </cell>
          <cell r="H134">
            <v>0</v>
          </cell>
          <cell r="I134">
            <v>0</v>
          </cell>
        </row>
        <row r="135">
          <cell r="A135">
            <v>118</v>
          </cell>
          <cell r="B135">
            <v>42948</v>
          </cell>
          <cell r="C135">
            <v>0</v>
          </cell>
          <cell r="D135">
            <v>10362.332177591948</v>
          </cell>
          <cell r="E135">
            <v>0</v>
          </cell>
          <cell r="F135">
            <v>0</v>
          </cell>
          <cell r="G135">
            <v>0</v>
          </cell>
          <cell r="H135">
            <v>0</v>
          </cell>
          <cell r="I135">
            <v>0</v>
          </cell>
        </row>
        <row r="136">
          <cell r="A136">
            <v>119</v>
          </cell>
          <cell r="B136">
            <v>42979</v>
          </cell>
          <cell r="C136">
            <v>0</v>
          </cell>
          <cell r="D136">
            <v>10362.332177591948</v>
          </cell>
          <cell r="E136">
            <v>0</v>
          </cell>
          <cell r="F136">
            <v>0</v>
          </cell>
          <cell r="G136">
            <v>0</v>
          </cell>
          <cell r="H136">
            <v>0</v>
          </cell>
          <cell r="I136">
            <v>0</v>
          </cell>
        </row>
        <row r="137">
          <cell r="A137">
            <v>120</v>
          </cell>
          <cell r="B137">
            <v>43009</v>
          </cell>
          <cell r="C137">
            <v>0</v>
          </cell>
          <cell r="D137">
            <v>10362.332177591948</v>
          </cell>
          <cell r="E137">
            <v>0</v>
          </cell>
          <cell r="F137">
            <v>0</v>
          </cell>
          <cell r="G137">
            <v>0</v>
          </cell>
          <cell r="H137">
            <v>0</v>
          </cell>
          <cell r="I137">
            <v>0</v>
          </cell>
        </row>
        <row r="138">
          <cell r="A138">
            <v>121</v>
          </cell>
          <cell r="B138">
            <v>43040</v>
          </cell>
          <cell r="C138">
            <v>0</v>
          </cell>
          <cell r="D138">
            <v>10362.332177591948</v>
          </cell>
          <cell r="E138">
            <v>0</v>
          </cell>
          <cell r="F138">
            <v>0</v>
          </cell>
          <cell r="G138">
            <v>0</v>
          </cell>
          <cell r="H138">
            <v>0</v>
          </cell>
          <cell r="I138">
            <v>0</v>
          </cell>
        </row>
        <row r="139">
          <cell r="A139">
            <v>122</v>
          </cell>
          <cell r="B139">
            <v>43070</v>
          </cell>
          <cell r="C139">
            <v>0</v>
          </cell>
          <cell r="D139">
            <v>10362.332177591948</v>
          </cell>
          <cell r="E139">
            <v>0</v>
          </cell>
          <cell r="F139">
            <v>0</v>
          </cell>
          <cell r="G139">
            <v>0</v>
          </cell>
          <cell r="H139">
            <v>0</v>
          </cell>
          <cell r="I139">
            <v>0</v>
          </cell>
        </row>
        <row r="140">
          <cell r="A140">
            <v>123</v>
          </cell>
          <cell r="B140">
            <v>43101</v>
          </cell>
          <cell r="C140">
            <v>0</v>
          </cell>
          <cell r="D140">
            <v>10362.332177591948</v>
          </cell>
          <cell r="E140">
            <v>0</v>
          </cell>
          <cell r="F140">
            <v>0</v>
          </cell>
          <cell r="G140">
            <v>0</v>
          </cell>
          <cell r="H140">
            <v>0</v>
          </cell>
          <cell r="I140">
            <v>0</v>
          </cell>
        </row>
        <row r="141">
          <cell r="A141">
            <v>124</v>
          </cell>
          <cell r="B141">
            <v>43132</v>
          </cell>
          <cell r="C141">
            <v>0</v>
          </cell>
          <cell r="D141">
            <v>10362.332177591948</v>
          </cell>
          <cell r="E141">
            <v>0</v>
          </cell>
          <cell r="F141">
            <v>0</v>
          </cell>
          <cell r="G141">
            <v>0</v>
          </cell>
          <cell r="H141">
            <v>0</v>
          </cell>
          <cell r="I141">
            <v>0</v>
          </cell>
        </row>
        <row r="142">
          <cell r="A142">
            <v>125</v>
          </cell>
          <cell r="B142">
            <v>43160</v>
          </cell>
          <cell r="C142">
            <v>0</v>
          </cell>
          <cell r="D142">
            <v>10362.332177591948</v>
          </cell>
          <cell r="E142">
            <v>0</v>
          </cell>
          <cell r="F142">
            <v>0</v>
          </cell>
          <cell r="G142">
            <v>0</v>
          </cell>
          <cell r="H142">
            <v>0</v>
          </cell>
          <cell r="I142">
            <v>0</v>
          </cell>
        </row>
        <row r="143">
          <cell r="A143">
            <v>126</v>
          </cell>
          <cell r="B143">
            <v>43191</v>
          </cell>
          <cell r="C143">
            <v>0</v>
          </cell>
          <cell r="D143">
            <v>10362.332177591948</v>
          </cell>
          <cell r="E143">
            <v>0</v>
          </cell>
          <cell r="F143">
            <v>0</v>
          </cell>
          <cell r="G143">
            <v>0</v>
          </cell>
          <cell r="H143">
            <v>0</v>
          </cell>
          <cell r="I143">
            <v>0</v>
          </cell>
        </row>
        <row r="144">
          <cell r="A144">
            <v>127</v>
          </cell>
          <cell r="B144">
            <v>43221</v>
          </cell>
          <cell r="C144">
            <v>0</v>
          </cell>
          <cell r="D144">
            <v>10362.332177591948</v>
          </cell>
          <cell r="E144">
            <v>0</v>
          </cell>
          <cell r="F144">
            <v>0</v>
          </cell>
          <cell r="G144">
            <v>0</v>
          </cell>
          <cell r="H144">
            <v>0</v>
          </cell>
          <cell r="I144">
            <v>0</v>
          </cell>
        </row>
        <row r="145">
          <cell r="A145">
            <v>128</v>
          </cell>
          <cell r="B145">
            <v>43252</v>
          </cell>
          <cell r="C145">
            <v>0</v>
          </cell>
          <cell r="D145">
            <v>10362.332177591948</v>
          </cell>
          <cell r="E145">
            <v>0</v>
          </cell>
          <cell r="F145">
            <v>0</v>
          </cell>
          <cell r="G145">
            <v>0</v>
          </cell>
          <cell r="H145">
            <v>0</v>
          </cell>
          <cell r="I145">
            <v>0</v>
          </cell>
        </row>
        <row r="146">
          <cell r="A146">
            <v>129</v>
          </cell>
          <cell r="B146">
            <v>43282</v>
          </cell>
          <cell r="C146">
            <v>0</v>
          </cell>
          <cell r="D146">
            <v>10362.332177591948</v>
          </cell>
          <cell r="E146">
            <v>0</v>
          </cell>
          <cell r="F146">
            <v>0</v>
          </cell>
          <cell r="G146">
            <v>0</v>
          </cell>
          <cell r="H146">
            <v>0</v>
          </cell>
          <cell r="I146">
            <v>0</v>
          </cell>
        </row>
        <row r="147">
          <cell r="A147">
            <v>130</v>
          </cell>
          <cell r="B147">
            <v>43313</v>
          </cell>
          <cell r="C147">
            <v>0</v>
          </cell>
          <cell r="D147">
            <v>10362.332177591948</v>
          </cell>
          <cell r="E147">
            <v>0</v>
          </cell>
          <cell r="F147">
            <v>0</v>
          </cell>
          <cell r="G147">
            <v>0</v>
          </cell>
          <cell r="H147">
            <v>0</v>
          </cell>
          <cell r="I147">
            <v>0</v>
          </cell>
        </row>
        <row r="148">
          <cell r="A148">
            <v>131</v>
          </cell>
          <cell r="B148">
            <v>43344</v>
          </cell>
          <cell r="C148">
            <v>0</v>
          </cell>
          <cell r="D148">
            <v>10362.332177591948</v>
          </cell>
          <cell r="E148">
            <v>0</v>
          </cell>
          <cell r="F148">
            <v>0</v>
          </cell>
          <cell r="G148">
            <v>0</v>
          </cell>
          <cell r="H148">
            <v>0</v>
          </cell>
          <cell r="I148">
            <v>0</v>
          </cell>
        </row>
        <row r="149">
          <cell r="A149">
            <v>132</v>
          </cell>
          <cell r="B149">
            <v>43374</v>
          </cell>
          <cell r="C149">
            <v>0</v>
          </cell>
          <cell r="D149">
            <v>10362.332177591948</v>
          </cell>
          <cell r="E149">
            <v>0</v>
          </cell>
          <cell r="F149">
            <v>0</v>
          </cell>
          <cell r="G149">
            <v>0</v>
          </cell>
          <cell r="H149">
            <v>0</v>
          </cell>
          <cell r="I149">
            <v>0</v>
          </cell>
        </row>
        <row r="150">
          <cell r="A150">
            <v>133</v>
          </cell>
          <cell r="B150">
            <v>43405</v>
          </cell>
          <cell r="C150">
            <v>0</v>
          </cell>
          <cell r="D150">
            <v>10362.332177591948</v>
          </cell>
          <cell r="E150">
            <v>0</v>
          </cell>
          <cell r="F150">
            <v>0</v>
          </cell>
          <cell r="G150">
            <v>0</v>
          </cell>
          <cell r="H150">
            <v>0</v>
          </cell>
          <cell r="I150">
            <v>0</v>
          </cell>
        </row>
        <row r="151">
          <cell r="A151">
            <v>134</v>
          </cell>
          <cell r="B151">
            <v>43435</v>
          </cell>
          <cell r="C151">
            <v>0</v>
          </cell>
          <cell r="D151">
            <v>10362.332177591948</v>
          </cell>
          <cell r="E151">
            <v>0</v>
          </cell>
          <cell r="F151">
            <v>0</v>
          </cell>
          <cell r="G151">
            <v>0</v>
          </cell>
          <cell r="H151">
            <v>0</v>
          </cell>
          <cell r="I151">
            <v>0</v>
          </cell>
        </row>
        <row r="152">
          <cell r="A152">
            <v>135</v>
          </cell>
          <cell r="B152">
            <v>43466</v>
          </cell>
          <cell r="C152">
            <v>0</v>
          </cell>
          <cell r="D152">
            <v>10362.332177591948</v>
          </cell>
          <cell r="E152">
            <v>0</v>
          </cell>
          <cell r="F152">
            <v>0</v>
          </cell>
          <cell r="G152">
            <v>0</v>
          </cell>
          <cell r="H152">
            <v>0</v>
          </cell>
          <cell r="I152">
            <v>0</v>
          </cell>
        </row>
        <row r="153">
          <cell r="A153">
            <v>136</v>
          </cell>
          <cell r="B153">
            <v>43497</v>
          </cell>
          <cell r="C153">
            <v>0</v>
          </cell>
          <cell r="D153">
            <v>10362.332177591948</v>
          </cell>
          <cell r="E153">
            <v>0</v>
          </cell>
          <cell r="F153">
            <v>0</v>
          </cell>
          <cell r="G153">
            <v>0</v>
          </cell>
          <cell r="H153">
            <v>0</v>
          </cell>
          <cell r="I153">
            <v>0</v>
          </cell>
        </row>
        <row r="154">
          <cell r="A154">
            <v>137</v>
          </cell>
          <cell r="B154">
            <v>43525</v>
          </cell>
          <cell r="C154">
            <v>0</v>
          </cell>
          <cell r="D154">
            <v>10362.332177591948</v>
          </cell>
          <cell r="E154">
            <v>0</v>
          </cell>
          <cell r="F154">
            <v>0</v>
          </cell>
          <cell r="G154">
            <v>0</v>
          </cell>
          <cell r="H154">
            <v>0</v>
          </cell>
          <cell r="I154">
            <v>0</v>
          </cell>
        </row>
        <row r="155">
          <cell r="A155">
            <v>138</v>
          </cell>
          <cell r="B155">
            <v>43556</v>
          </cell>
          <cell r="C155">
            <v>0</v>
          </cell>
          <cell r="D155">
            <v>10362.332177591948</v>
          </cell>
          <cell r="E155">
            <v>0</v>
          </cell>
          <cell r="F155">
            <v>0</v>
          </cell>
          <cell r="G155">
            <v>0</v>
          </cell>
          <cell r="H155">
            <v>0</v>
          </cell>
          <cell r="I155">
            <v>0</v>
          </cell>
        </row>
        <row r="156">
          <cell r="A156">
            <v>139</v>
          </cell>
          <cell r="B156">
            <v>43586</v>
          </cell>
          <cell r="C156">
            <v>0</v>
          </cell>
          <cell r="D156">
            <v>10362.332177591948</v>
          </cell>
          <cell r="E156">
            <v>0</v>
          </cell>
          <cell r="F156">
            <v>0</v>
          </cell>
          <cell r="G156">
            <v>0</v>
          </cell>
          <cell r="H156">
            <v>0</v>
          </cell>
          <cell r="I156">
            <v>0</v>
          </cell>
        </row>
        <row r="157">
          <cell r="A157">
            <v>140</v>
          </cell>
          <cell r="B157">
            <v>43617</v>
          </cell>
          <cell r="C157">
            <v>0</v>
          </cell>
          <cell r="D157">
            <v>10362.332177591948</v>
          </cell>
          <cell r="E157">
            <v>0</v>
          </cell>
          <cell r="F157">
            <v>0</v>
          </cell>
          <cell r="G157">
            <v>0</v>
          </cell>
          <cell r="H157">
            <v>0</v>
          </cell>
          <cell r="I157">
            <v>0</v>
          </cell>
        </row>
        <row r="158">
          <cell r="A158">
            <v>141</v>
          </cell>
          <cell r="B158">
            <v>43647</v>
          </cell>
          <cell r="C158">
            <v>0</v>
          </cell>
          <cell r="D158">
            <v>10362.332177591948</v>
          </cell>
          <cell r="E158">
            <v>0</v>
          </cell>
          <cell r="F158">
            <v>0</v>
          </cell>
          <cell r="G158">
            <v>0</v>
          </cell>
          <cell r="H158">
            <v>0</v>
          </cell>
          <cell r="I158">
            <v>0</v>
          </cell>
        </row>
        <row r="159">
          <cell r="A159">
            <v>142</v>
          </cell>
          <cell r="B159">
            <v>43678</v>
          </cell>
          <cell r="C159">
            <v>0</v>
          </cell>
          <cell r="D159">
            <v>10362.332177591948</v>
          </cell>
          <cell r="E159">
            <v>0</v>
          </cell>
          <cell r="F159">
            <v>0</v>
          </cell>
          <cell r="G159">
            <v>0</v>
          </cell>
          <cell r="H159">
            <v>0</v>
          </cell>
          <cell r="I159">
            <v>0</v>
          </cell>
        </row>
        <row r="160">
          <cell r="A160">
            <v>143</v>
          </cell>
          <cell r="B160">
            <v>43709</v>
          </cell>
          <cell r="C160">
            <v>0</v>
          </cell>
          <cell r="D160">
            <v>10362.332177591948</v>
          </cell>
          <cell r="E160">
            <v>0</v>
          </cell>
          <cell r="F160">
            <v>0</v>
          </cell>
          <cell r="G160">
            <v>0</v>
          </cell>
          <cell r="H160">
            <v>0</v>
          </cell>
          <cell r="I160">
            <v>0</v>
          </cell>
        </row>
        <row r="161">
          <cell r="A161">
            <v>144</v>
          </cell>
          <cell r="B161">
            <v>43739</v>
          </cell>
          <cell r="C161">
            <v>0</v>
          </cell>
          <cell r="D161">
            <v>10362.332177591948</v>
          </cell>
          <cell r="E161">
            <v>0</v>
          </cell>
          <cell r="F161">
            <v>0</v>
          </cell>
          <cell r="G161">
            <v>0</v>
          </cell>
          <cell r="H161">
            <v>0</v>
          </cell>
          <cell r="I161">
            <v>0</v>
          </cell>
        </row>
        <row r="162">
          <cell r="A162">
            <v>145</v>
          </cell>
          <cell r="B162">
            <v>43770</v>
          </cell>
          <cell r="C162">
            <v>0</v>
          </cell>
          <cell r="D162">
            <v>10362.332177591948</v>
          </cell>
          <cell r="E162">
            <v>0</v>
          </cell>
          <cell r="F162">
            <v>0</v>
          </cell>
          <cell r="G162">
            <v>0</v>
          </cell>
          <cell r="H162">
            <v>0</v>
          </cell>
          <cell r="I162">
            <v>0</v>
          </cell>
        </row>
        <row r="163">
          <cell r="A163">
            <v>146</v>
          </cell>
          <cell r="B163">
            <v>43800</v>
          </cell>
          <cell r="C163">
            <v>0</v>
          </cell>
          <cell r="D163">
            <v>10362.332177591948</v>
          </cell>
          <cell r="E163">
            <v>0</v>
          </cell>
          <cell r="F163">
            <v>0</v>
          </cell>
          <cell r="G163">
            <v>0</v>
          </cell>
          <cell r="H163">
            <v>0</v>
          </cell>
          <cell r="I163">
            <v>0</v>
          </cell>
        </row>
        <row r="164">
          <cell r="A164">
            <v>147</v>
          </cell>
          <cell r="B164">
            <v>43831</v>
          </cell>
          <cell r="C164">
            <v>0</v>
          </cell>
          <cell r="D164">
            <v>10362.332177591948</v>
          </cell>
          <cell r="E164">
            <v>0</v>
          </cell>
          <cell r="F164">
            <v>0</v>
          </cell>
          <cell r="G164">
            <v>0</v>
          </cell>
          <cell r="H164">
            <v>0</v>
          </cell>
          <cell r="I164">
            <v>0</v>
          </cell>
        </row>
        <row r="165">
          <cell r="A165">
            <v>148</v>
          </cell>
          <cell r="B165">
            <v>43862</v>
          </cell>
          <cell r="C165">
            <v>0</v>
          </cell>
          <cell r="D165">
            <v>10362.332177591948</v>
          </cell>
          <cell r="E165">
            <v>0</v>
          </cell>
          <cell r="F165">
            <v>0</v>
          </cell>
          <cell r="G165">
            <v>0</v>
          </cell>
          <cell r="H165">
            <v>0</v>
          </cell>
          <cell r="I165">
            <v>0</v>
          </cell>
        </row>
        <row r="166">
          <cell r="A166">
            <v>149</v>
          </cell>
          <cell r="B166">
            <v>43891</v>
          </cell>
          <cell r="C166">
            <v>0</v>
          </cell>
          <cell r="D166">
            <v>10362.332177591948</v>
          </cell>
          <cell r="E166">
            <v>0</v>
          </cell>
          <cell r="F166">
            <v>0</v>
          </cell>
          <cell r="G166">
            <v>0</v>
          </cell>
          <cell r="H166">
            <v>0</v>
          </cell>
          <cell r="I166">
            <v>0</v>
          </cell>
        </row>
        <row r="167">
          <cell r="A167">
            <v>150</v>
          </cell>
          <cell r="B167">
            <v>43922</v>
          </cell>
          <cell r="C167">
            <v>0</v>
          </cell>
          <cell r="D167">
            <v>10362.332177591948</v>
          </cell>
          <cell r="E167">
            <v>0</v>
          </cell>
          <cell r="F167">
            <v>0</v>
          </cell>
          <cell r="G167">
            <v>0</v>
          </cell>
          <cell r="H167">
            <v>0</v>
          </cell>
          <cell r="I167">
            <v>0</v>
          </cell>
        </row>
        <row r="168">
          <cell r="A168">
            <v>151</v>
          </cell>
          <cell r="B168">
            <v>43952</v>
          </cell>
          <cell r="C168">
            <v>0</v>
          </cell>
          <cell r="D168">
            <v>10362.332177591948</v>
          </cell>
          <cell r="E168">
            <v>0</v>
          </cell>
          <cell r="F168">
            <v>0</v>
          </cell>
          <cell r="G168">
            <v>0</v>
          </cell>
          <cell r="H168">
            <v>0</v>
          </cell>
          <cell r="I168">
            <v>0</v>
          </cell>
        </row>
        <row r="169">
          <cell r="A169">
            <v>152</v>
          </cell>
          <cell r="B169">
            <v>43983</v>
          </cell>
          <cell r="C169">
            <v>0</v>
          </cell>
          <cell r="D169">
            <v>10362.332177591948</v>
          </cell>
          <cell r="E169">
            <v>0</v>
          </cell>
          <cell r="F169">
            <v>0</v>
          </cell>
          <cell r="G169">
            <v>0</v>
          </cell>
          <cell r="H169">
            <v>0</v>
          </cell>
          <cell r="I169">
            <v>0</v>
          </cell>
        </row>
        <row r="170">
          <cell r="A170">
            <v>153</v>
          </cell>
          <cell r="B170">
            <v>44013</v>
          </cell>
          <cell r="C170">
            <v>0</v>
          </cell>
          <cell r="D170">
            <v>10362.332177591948</v>
          </cell>
          <cell r="E170">
            <v>0</v>
          </cell>
          <cell r="F170">
            <v>0</v>
          </cell>
          <cell r="G170">
            <v>0</v>
          </cell>
          <cell r="H170">
            <v>0</v>
          </cell>
          <cell r="I170">
            <v>0</v>
          </cell>
        </row>
        <row r="171">
          <cell r="A171">
            <v>154</v>
          </cell>
          <cell r="B171">
            <v>44044</v>
          </cell>
          <cell r="C171">
            <v>0</v>
          </cell>
          <cell r="D171">
            <v>10362.332177591948</v>
          </cell>
          <cell r="E171">
            <v>0</v>
          </cell>
          <cell r="F171">
            <v>0</v>
          </cell>
          <cell r="G171">
            <v>0</v>
          </cell>
          <cell r="H171">
            <v>0</v>
          </cell>
          <cell r="I171">
            <v>0</v>
          </cell>
        </row>
        <row r="172">
          <cell r="A172">
            <v>155</v>
          </cell>
          <cell r="B172">
            <v>44075</v>
          </cell>
          <cell r="C172">
            <v>0</v>
          </cell>
          <cell r="D172">
            <v>10362.332177591948</v>
          </cell>
          <cell r="E172">
            <v>0</v>
          </cell>
          <cell r="F172">
            <v>0</v>
          </cell>
          <cell r="G172">
            <v>0</v>
          </cell>
          <cell r="H172">
            <v>0</v>
          </cell>
          <cell r="I172">
            <v>0</v>
          </cell>
        </row>
        <row r="173">
          <cell r="A173">
            <v>156</v>
          </cell>
          <cell r="B173">
            <v>44105</v>
          </cell>
          <cell r="C173">
            <v>0</v>
          </cell>
          <cell r="D173">
            <v>10362.332177591948</v>
          </cell>
          <cell r="E173">
            <v>0</v>
          </cell>
          <cell r="F173">
            <v>0</v>
          </cell>
          <cell r="G173">
            <v>0</v>
          </cell>
          <cell r="H173">
            <v>0</v>
          </cell>
          <cell r="I173">
            <v>0</v>
          </cell>
        </row>
        <row r="174">
          <cell r="A174">
            <v>157</v>
          </cell>
          <cell r="B174">
            <v>44136</v>
          </cell>
          <cell r="C174">
            <v>0</v>
          </cell>
          <cell r="D174">
            <v>10362.332177591948</v>
          </cell>
          <cell r="E174">
            <v>0</v>
          </cell>
          <cell r="F174">
            <v>0</v>
          </cell>
          <cell r="G174">
            <v>0</v>
          </cell>
          <cell r="H174">
            <v>0</v>
          </cell>
          <cell r="I174">
            <v>0</v>
          </cell>
        </row>
        <row r="175">
          <cell r="A175">
            <v>158</v>
          </cell>
          <cell r="B175">
            <v>44166</v>
          </cell>
          <cell r="C175">
            <v>0</v>
          </cell>
          <cell r="D175">
            <v>10362.332177591948</v>
          </cell>
          <cell r="E175">
            <v>0</v>
          </cell>
          <cell r="F175">
            <v>0</v>
          </cell>
          <cell r="G175">
            <v>0</v>
          </cell>
          <cell r="H175">
            <v>0</v>
          </cell>
          <cell r="I175">
            <v>0</v>
          </cell>
        </row>
        <row r="176">
          <cell r="A176">
            <v>159</v>
          </cell>
          <cell r="B176">
            <v>44197</v>
          </cell>
          <cell r="C176">
            <v>0</v>
          </cell>
          <cell r="D176">
            <v>10362.332177591948</v>
          </cell>
          <cell r="E176">
            <v>0</v>
          </cell>
          <cell r="F176">
            <v>0</v>
          </cell>
          <cell r="G176">
            <v>0</v>
          </cell>
          <cell r="H176">
            <v>0</v>
          </cell>
          <cell r="I176">
            <v>0</v>
          </cell>
        </row>
        <row r="177">
          <cell r="A177">
            <v>160</v>
          </cell>
          <cell r="B177">
            <v>44228</v>
          </cell>
          <cell r="C177">
            <v>0</v>
          </cell>
          <cell r="D177">
            <v>10362.332177591948</v>
          </cell>
          <cell r="E177">
            <v>0</v>
          </cell>
          <cell r="F177">
            <v>0</v>
          </cell>
          <cell r="G177">
            <v>0</v>
          </cell>
          <cell r="H177">
            <v>0</v>
          </cell>
          <cell r="I177">
            <v>0</v>
          </cell>
        </row>
        <row r="178">
          <cell r="A178">
            <v>161</v>
          </cell>
          <cell r="B178">
            <v>44256</v>
          </cell>
          <cell r="C178">
            <v>0</v>
          </cell>
          <cell r="D178">
            <v>10362.332177591948</v>
          </cell>
          <cell r="E178">
            <v>0</v>
          </cell>
          <cell r="F178">
            <v>0</v>
          </cell>
          <cell r="G178">
            <v>0</v>
          </cell>
          <cell r="H178">
            <v>0</v>
          </cell>
          <cell r="I178">
            <v>0</v>
          </cell>
        </row>
        <row r="179">
          <cell r="A179">
            <v>162</v>
          </cell>
          <cell r="B179">
            <v>44287</v>
          </cell>
          <cell r="C179">
            <v>0</v>
          </cell>
          <cell r="D179">
            <v>10362.332177591948</v>
          </cell>
          <cell r="E179">
            <v>0</v>
          </cell>
          <cell r="F179">
            <v>0</v>
          </cell>
          <cell r="G179">
            <v>0</v>
          </cell>
          <cell r="H179">
            <v>0</v>
          </cell>
          <cell r="I179">
            <v>0</v>
          </cell>
        </row>
        <row r="180">
          <cell r="A180">
            <v>163</v>
          </cell>
          <cell r="B180">
            <v>44317</v>
          </cell>
          <cell r="C180">
            <v>0</v>
          </cell>
          <cell r="D180">
            <v>10362.332177591948</v>
          </cell>
          <cell r="E180">
            <v>0</v>
          </cell>
          <cell r="F180">
            <v>0</v>
          </cell>
          <cell r="G180">
            <v>0</v>
          </cell>
          <cell r="H180">
            <v>0</v>
          </cell>
          <cell r="I180">
            <v>0</v>
          </cell>
        </row>
        <row r="181">
          <cell r="A181">
            <v>164</v>
          </cell>
          <cell r="B181">
            <v>44348</v>
          </cell>
          <cell r="C181">
            <v>0</v>
          </cell>
          <cell r="D181">
            <v>10362.332177591948</v>
          </cell>
          <cell r="E181">
            <v>0</v>
          </cell>
          <cell r="F181">
            <v>0</v>
          </cell>
          <cell r="G181">
            <v>0</v>
          </cell>
          <cell r="H181">
            <v>0</v>
          </cell>
          <cell r="I181">
            <v>0</v>
          </cell>
        </row>
        <row r="182">
          <cell r="A182">
            <v>165</v>
          </cell>
          <cell r="B182">
            <v>44378</v>
          </cell>
          <cell r="C182">
            <v>0</v>
          </cell>
          <cell r="D182">
            <v>10362.332177591948</v>
          </cell>
          <cell r="E182">
            <v>0</v>
          </cell>
          <cell r="F182">
            <v>0</v>
          </cell>
          <cell r="G182">
            <v>0</v>
          </cell>
          <cell r="H182">
            <v>0</v>
          </cell>
          <cell r="I182">
            <v>0</v>
          </cell>
        </row>
        <row r="183">
          <cell r="A183">
            <v>166</v>
          </cell>
          <cell r="B183">
            <v>44409</v>
          </cell>
          <cell r="C183">
            <v>0</v>
          </cell>
          <cell r="D183">
            <v>10362.332177591948</v>
          </cell>
          <cell r="E183">
            <v>0</v>
          </cell>
          <cell r="F183">
            <v>0</v>
          </cell>
          <cell r="G183">
            <v>0</v>
          </cell>
          <cell r="H183">
            <v>0</v>
          </cell>
          <cell r="I183">
            <v>0</v>
          </cell>
        </row>
        <row r="184">
          <cell r="A184">
            <v>167</v>
          </cell>
          <cell r="B184">
            <v>44440</v>
          </cell>
          <cell r="C184">
            <v>0</v>
          </cell>
          <cell r="D184">
            <v>10362.332177591948</v>
          </cell>
          <cell r="E184">
            <v>0</v>
          </cell>
          <cell r="F184">
            <v>0</v>
          </cell>
          <cell r="G184">
            <v>0</v>
          </cell>
          <cell r="H184">
            <v>0</v>
          </cell>
          <cell r="I184">
            <v>0</v>
          </cell>
        </row>
        <row r="185">
          <cell r="A185">
            <v>168</v>
          </cell>
          <cell r="B185">
            <v>44470</v>
          </cell>
          <cell r="C185">
            <v>0</v>
          </cell>
          <cell r="D185">
            <v>10362.332177591948</v>
          </cell>
          <cell r="E185">
            <v>0</v>
          </cell>
          <cell r="F185">
            <v>0</v>
          </cell>
          <cell r="G185">
            <v>0</v>
          </cell>
          <cell r="H185">
            <v>0</v>
          </cell>
          <cell r="I185">
            <v>0</v>
          </cell>
        </row>
        <row r="186">
          <cell r="A186">
            <v>169</v>
          </cell>
          <cell r="B186">
            <v>44501</v>
          </cell>
          <cell r="C186">
            <v>0</v>
          </cell>
          <cell r="D186">
            <v>10362.332177591948</v>
          </cell>
          <cell r="E186">
            <v>0</v>
          </cell>
          <cell r="F186">
            <v>0</v>
          </cell>
          <cell r="G186">
            <v>0</v>
          </cell>
          <cell r="H186">
            <v>0</v>
          </cell>
          <cell r="I186">
            <v>0</v>
          </cell>
        </row>
        <row r="187">
          <cell r="A187">
            <v>170</v>
          </cell>
          <cell r="B187">
            <v>44531</v>
          </cell>
          <cell r="C187">
            <v>0</v>
          </cell>
          <cell r="D187">
            <v>10362.332177591948</v>
          </cell>
          <cell r="E187">
            <v>0</v>
          </cell>
          <cell r="F187">
            <v>0</v>
          </cell>
          <cell r="G187">
            <v>0</v>
          </cell>
          <cell r="H187">
            <v>0</v>
          </cell>
          <cell r="I187">
            <v>0</v>
          </cell>
        </row>
        <row r="188">
          <cell r="A188">
            <v>171</v>
          </cell>
          <cell r="B188">
            <v>44562</v>
          </cell>
          <cell r="C188">
            <v>0</v>
          </cell>
          <cell r="D188">
            <v>10362.332177591948</v>
          </cell>
          <cell r="E188">
            <v>0</v>
          </cell>
          <cell r="F188">
            <v>0</v>
          </cell>
          <cell r="G188">
            <v>0</v>
          </cell>
          <cell r="H188">
            <v>0</v>
          </cell>
          <cell r="I188">
            <v>0</v>
          </cell>
        </row>
        <row r="189">
          <cell r="A189">
            <v>172</v>
          </cell>
          <cell r="B189">
            <v>44593</v>
          </cell>
          <cell r="C189">
            <v>0</v>
          </cell>
          <cell r="D189">
            <v>10362.332177591948</v>
          </cell>
          <cell r="E189">
            <v>0</v>
          </cell>
          <cell r="F189">
            <v>0</v>
          </cell>
          <cell r="G189">
            <v>0</v>
          </cell>
          <cell r="H189">
            <v>0</v>
          </cell>
          <cell r="I189">
            <v>0</v>
          </cell>
        </row>
        <row r="190">
          <cell r="A190">
            <v>173</v>
          </cell>
          <cell r="B190">
            <v>44621</v>
          </cell>
          <cell r="C190">
            <v>0</v>
          </cell>
          <cell r="D190">
            <v>10362.332177591948</v>
          </cell>
          <cell r="E190">
            <v>0</v>
          </cell>
          <cell r="F190">
            <v>0</v>
          </cell>
          <cell r="G190">
            <v>0</v>
          </cell>
          <cell r="H190">
            <v>0</v>
          </cell>
          <cell r="I190">
            <v>0</v>
          </cell>
        </row>
        <row r="191">
          <cell r="A191">
            <v>174</v>
          </cell>
          <cell r="B191">
            <v>44652</v>
          </cell>
          <cell r="C191">
            <v>0</v>
          </cell>
          <cell r="D191">
            <v>10362.332177591948</v>
          </cell>
          <cell r="E191">
            <v>0</v>
          </cell>
          <cell r="F191">
            <v>0</v>
          </cell>
          <cell r="G191">
            <v>0</v>
          </cell>
          <cell r="H191">
            <v>0</v>
          </cell>
          <cell r="I191">
            <v>0</v>
          </cell>
        </row>
        <row r="192">
          <cell r="A192">
            <v>175</v>
          </cell>
          <cell r="B192">
            <v>44682</v>
          </cell>
          <cell r="C192">
            <v>0</v>
          </cell>
          <cell r="D192">
            <v>10362.332177591948</v>
          </cell>
          <cell r="E192">
            <v>0</v>
          </cell>
          <cell r="F192">
            <v>0</v>
          </cell>
          <cell r="G192">
            <v>0</v>
          </cell>
          <cell r="H192">
            <v>0</v>
          </cell>
          <cell r="I192">
            <v>0</v>
          </cell>
        </row>
        <row r="193">
          <cell r="A193">
            <v>176</v>
          </cell>
          <cell r="B193">
            <v>44713</v>
          </cell>
          <cell r="C193">
            <v>0</v>
          </cell>
          <cell r="D193">
            <v>10362.332177591948</v>
          </cell>
          <cell r="E193">
            <v>0</v>
          </cell>
          <cell r="F193">
            <v>0</v>
          </cell>
          <cell r="G193">
            <v>0</v>
          </cell>
          <cell r="H193">
            <v>0</v>
          </cell>
          <cell r="I193">
            <v>0</v>
          </cell>
        </row>
        <row r="194">
          <cell r="A194">
            <v>177</v>
          </cell>
          <cell r="B194">
            <v>44743</v>
          </cell>
          <cell r="C194">
            <v>0</v>
          </cell>
          <cell r="D194">
            <v>10362.332177591948</v>
          </cell>
          <cell r="E194">
            <v>0</v>
          </cell>
          <cell r="F194">
            <v>0</v>
          </cell>
          <cell r="G194">
            <v>0</v>
          </cell>
          <cell r="H194">
            <v>0</v>
          </cell>
          <cell r="I194">
            <v>0</v>
          </cell>
        </row>
        <row r="195">
          <cell r="A195">
            <v>178</v>
          </cell>
          <cell r="B195">
            <v>44774</v>
          </cell>
          <cell r="C195">
            <v>0</v>
          </cell>
          <cell r="D195">
            <v>10362.332177591948</v>
          </cell>
          <cell r="E195">
            <v>0</v>
          </cell>
          <cell r="F195">
            <v>0</v>
          </cell>
          <cell r="G195">
            <v>0</v>
          </cell>
          <cell r="H195">
            <v>0</v>
          </cell>
          <cell r="I195">
            <v>0</v>
          </cell>
        </row>
        <row r="196">
          <cell r="A196">
            <v>179</v>
          </cell>
          <cell r="B196">
            <v>44805</v>
          </cell>
          <cell r="C196">
            <v>0</v>
          </cell>
          <cell r="D196">
            <v>10362.332177591948</v>
          </cell>
          <cell r="E196">
            <v>0</v>
          </cell>
          <cell r="F196">
            <v>0</v>
          </cell>
          <cell r="G196">
            <v>0</v>
          </cell>
          <cell r="H196">
            <v>0</v>
          </cell>
          <cell r="I196">
            <v>0</v>
          </cell>
        </row>
        <row r="197">
          <cell r="A197">
            <v>180</v>
          </cell>
          <cell r="B197">
            <v>44835</v>
          </cell>
          <cell r="C197">
            <v>0</v>
          </cell>
          <cell r="D197">
            <v>10362.332177591948</v>
          </cell>
          <cell r="E197">
            <v>0</v>
          </cell>
          <cell r="F197">
            <v>0</v>
          </cell>
          <cell r="G197">
            <v>0</v>
          </cell>
          <cell r="H197">
            <v>0</v>
          </cell>
          <cell r="I197">
            <v>0</v>
          </cell>
        </row>
        <row r="198">
          <cell r="A198">
            <v>181</v>
          </cell>
          <cell r="B198">
            <v>44866</v>
          </cell>
          <cell r="C198">
            <v>0</v>
          </cell>
          <cell r="D198">
            <v>10362.332177591948</v>
          </cell>
          <cell r="E198">
            <v>0</v>
          </cell>
          <cell r="F198">
            <v>0</v>
          </cell>
          <cell r="G198">
            <v>0</v>
          </cell>
          <cell r="H198">
            <v>0</v>
          </cell>
          <cell r="I198">
            <v>0</v>
          </cell>
        </row>
        <row r="199">
          <cell r="A199">
            <v>182</v>
          </cell>
          <cell r="B199">
            <v>44896</v>
          </cell>
          <cell r="C199">
            <v>0</v>
          </cell>
          <cell r="D199">
            <v>10362.332177591948</v>
          </cell>
          <cell r="E199">
            <v>0</v>
          </cell>
          <cell r="F199">
            <v>0</v>
          </cell>
          <cell r="G199">
            <v>0</v>
          </cell>
          <cell r="H199">
            <v>0</v>
          </cell>
          <cell r="I199">
            <v>0</v>
          </cell>
        </row>
        <row r="200">
          <cell r="A200">
            <v>183</v>
          </cell>
          <cell r="B200">
            <v>44927</v>
          </cell>
          <cell r="C200">
            <v>0</v>
          </cell>
          <cell r="D200">
            <v>10362.332177591948</v>
          </cell>
          <cell r="E200">
            <v>0</v>
          </cell>
          <cell r="F200">
            <v>0</v>
          </cell>
          <cell r="G200">
            <v>0</v>
          </cell>
          <cell r="H200">
            <v>0</v>
          </cell>
          <cell r="I200">
            <v>0</v>
          </cell>
        </row>
        <row r="201">
          <cell r="A201">
            <v>184</v>
          </cell>
          <cell r="B201">
            <v>44958</v>
          </cell>
          <cell r="C201">
            <v>0</v>
          </cell>
          <cell r="D201">
            <v>10362.332177591948</v>
          </cell>
          <cell r="E201">
            <v>0</v>
          </cell>
          <cell r="F201">
            <v>0</v>
          </cell>
          <cell r="G201">
            <v>0</v>
          </cell>
          <cell r="H201">
            <v>0</v>
          </cell>
          <cell r="I201">
            <v>0</v>
          </cell>
        </row>
        <row r="202">
          <cell r="A202">
            <v>185</v>
          </cell>
          <cell r="B202">
            <v>44986</v>
          </cell>
          <cell r="C202">
            <v>0</v>
          </cell>
          <cell r="D202">
            <v>10362.332177591948</v>
          </cell>
          <cell r="E202">
            <v>0</v>
          </cell>
          <cell r="F202">
            <v>0</v>
          </cell>
          <cell r="G202">
            <v>0</v>
          </cell>
          <cell r="H202">
            <v>0</v>
          </cell>
          <cell r="I202">
            <v>0</v>
          </cell>
        </row>
        <row r="203">
          <cell r="A203">
            <v>186</v>
          </cell>
          <cell r="B203">
            <v>45017</v>
          </cell>
          <cell r="C203">
            <v>0</v>
          </cell>
          <cell r="D203">
            <v>10362.332177591948</v>
          </cell>
          <cell r="E203">
            <v>0</v>
          </cell>
          <cell r="F203">
            <v>0</v>
          </cell>
          <cell r="G203">
            <v>0</v>
          </cell>
          <cell r="H203">
            <v>0</v>
          </cell>
          <cell r="I203">
            <v>0</v>
          </cell>
        </row>
        <row r="204">
          <cell r="A204">
            <v>187</v>
          </cell>
          <cell r="B204">
            <v>45047</v>
          </cell>
          <cell r="C204">
            <v>0</v>
          </cell>
          <cell r="D204">
            <v>10362.332177591948</v>
          </cell>
          <cell r="E204">
            <v>0</v>
          </cell>
          <cell r="F204">
            <v>0</v>
          </cell>
          <cell r="G204">
            <v>0</v>
          </cell>
          <cell r="H204">
            <v>0</v>
          </cell>
          <cell r="I204">
            <v>0</v>
          </cell>
        </row>
        <row r="205">
          <cell r="A205">
            <v>188</v>
          </cell>
          <cell r="B205">
            <v>45078</v>
          </cell>
          <cell r="C205">
            <v>0</v>
          </cell>
          <cell r="D205">
            <v>10362.332177591948</v>
          </cell>
          <cell r="E205">
            <v>0</v>
          </cell>
          <cell r="F205">
            <v>0</v>
          </cell>
          <cell r="G205">
            <v>0</v>
          </cell>
          <cell r="H205">
            <v>0</v>
          </cell>
          <cell r="I205">
            <v>0</v>
          </cell>
        </row>
        <row r="206">
          <cell r="A206">
            <v>189</v>
          </cell>
          <cell r="B206">
            <v>45108</v>
          </cell>
          <cell r="C206">
            <v>0</v>
          </cell>
          <cell r="D206">
            <v>10362.332177591948</v>
          </cell>
          <cell r="E206">
            <v>0</v>
          </cell>
          <cell r="F206">
            <v>0</v>
          </cell>
          <cell r="G206">
            <v>0</v>
          </cell>
          <cell r="H206">
            <v>0</v>
          </cell>
          <cell r="I206">
            <v>0</v>
          </cell>
        </row>
        <row r="207">
          <cell r="A207">
            <v>190</v>
          </cell>
          <cell r="B207">
            <v>45139</v>
          </cell>
          <cell r="C207">
            <v>0</v>
          </cell>
          <cell r="D207">
            <v>10362.332177591948</v>
          </cell>
          <cell r="E207">
            <v>0</v>
          </cell>
          <cell r="F207">
            <v>0</v>
          </cell>
          <cell r="G207">
            <v>0</v>
          </cell>
          <cell r="H207">
            <v>0</v>
          </cell>
          <cell r="I207">
            <v>0</v>
          </cell>
        </row>
        <row r="208">
          <cell r="A208">
            <v>191</v>
          </cell>
          <cell r="B208">
            <v>45170</v>
          </cell>
          <cell r="C208">
            <v>0</v>
          </cell>
          <cell r="D208">
            <v>10362.332177591948</v>
          </cell>
          <cell r="E208">
            <v>0</v>
          </cell>
          <cell r="F208">
            <v>0</v>
          </cell>
          <cell r="G208">
            <v>0</v>
          </cell>
          <cell r="H208">
            <v>0</v>
          </cell>
          <cell r="I208">
            <v>0</v>
          </cell>
        </row>
        <row r="209">
          <cell r="A209">
            <v>192</v>
          </cell>
          <cell r="B209">
            <v>45200</v>
          </cell>
          <cell r="C209">
            <v>0</v>
          </cell>
          <cell r="D209">
            <v>10362.332177591948</v>
          </cell>
          <cell r="E209">
            <v>0</v>
          </cell>
          <cell r="F209">
            <v>0</v>
          </cell>
          <cell r="G209">
            <v>0</v>
          </cell>
          <cell r="H209">
            <v>0</v>
          </cell>
          <cell r="I209">
            <v>0</v>
          </cell>
        </row>
        <row r="210">
          <cell r="A210">
            <v>193</v>
          </cell>
          <cell r="B210">
            <v>45231</v>
          </cell>
          <cell r="C210">
            <v>0</v>
          </cell>
          <cell r="D210">
            <v>10362.332177591948</v>
          </cell>
          <cell r="E210">
            <v>0</v>
          </cell>
          <cell r="F210">
            <v>0</v>
          </cell>
          <cell r="G210">
            <v>0</v>
          </cell>
          <cell r="H210">
            <v>0</v>
          </cell>
          <cell r="I210">
            <v>0</v>
          </cell>
        </row>
        <row r="211">
          <cell r="A211">
            <v>194</v>
          </cell>
          <cell r="B211">
            <v>45261</v>
          </cell>
          <cell r="C211">
            <v>0</v>
          </cell>
          <cell r="D211">
            <v>10362.332177591948</v>
          </cell>
          <cell r="E211">
            <v>0</v>
          </cell>
          <cell r="F211">
            <v>0</v>
          </cell>
          <cell r="G211">
            <v>0</v>
          </cell>
          <cell r="H211">
            <v>0</v>
          </cell>
          <cell r="I211">
            <v>0</v>
          </cell>
        </row>
        <row r="212">
          <cell r="A212">
            <v>195</v>
          </cell>
          <cell r="B212">
            <v>45292</v>
          </cell>
          <cell r="C212">
            <v>0</v>
          </cell>
          <cell r="D212">
            <v>10362.332177591948</v>
          </cell>
          <cell r="E212">
            <v>0</v>
          </cell>
          <cell r="F212">
            <v>0</v>
          </cell>
          <cell r="G212">
            <v>0</v>
          </cell>
          <cell r="H212">
            <v>0</v>
          </cell>
          <cell r="I212">
            <v>0</v>
          </cell>
        </row>
        <row r="213">
          <cell r="A213">
            <v>196</v>
          </cell>
          <cell r="B213">
            <v>45323</v>
          </cell>
          <cell r="C213">
            <v>0</v>
          </cell>
          <cell r="D213">
            <v>10362.332177591948</v>
          </cell>
          <cell r="E213">
            <v>0</v>
          </cell>
          <cell r="F213">
            <v>0</v>
          </cell>
          <cell r="G213">
            <v>0</v>
          </cell>
          <cell r="H213">
            <v>0</v>
          </cell>
          <cell r="I213">
            <v>0</v>
          </cell>
        </row>
        <row r="214">
          <cell r="A214">
            <v>197</v>
          </cell>
          <cell r="B214">
            <v>45352</v>
          </cell>
          <cell r="C214">
            <v>0</v>
          </cell>
          <cell r="D214">
            <v>10362.332177591948</v>
          </cell>
          <cell r="E214">
            <v>0</v>
          </cell>
          <cell r="F214">
            <v>0</v>
          </cell>
          <cell r="G214">
            <v>0</v>
          </cell>
          <cell r="H214">
            <v>0</v>
          </cell>
          <cell r="I214">
            <v>0</v>
          </cell>
        </row>
        <row r="215">
          <cell r="A215">
            <v>198</v>
          </cell>
          <cell r="B215">
            <v>45383</v>
          </cell>
          <cell r="C215">
            <v>0</v>
          </cell>
          <cell r="D215">
            <v>10362.332177591948</v>
          </cell>
          <cell r="E215">
            <v>0</v>
          </cell>
          <cell r="F215">
            <v>0</v>
          </cell>
          <cell r="G215">
            <v>0</v>
          </cell>
          <cell r="H215">
            <v>0</v>
          </cell>
          <cell r="I215">
            <v>0</v>
          </cell>
        </row>
        <row r="216">
          <cell r="A216">
            <v>199</v>
          </cell>
          <cell r="B216">
            <v>45413</v>
          </cell>
          <cell r="C216">
            <v>0</v>
          </cell>
          <cell r="D216">
            <v>10362.332177591948</v>
          </cell>
          <cell r="E216">
            <v>0</v>
          </cell>
          <cell r="F216">
            <v>0</v>
          </cell>
          <cell r="G216">
            <v>0</v>
          </cell>
          <cell r="H216">
            <v>0</v>
          </cell>
          <cell r="I216">
            <v>0</v>
          </cell>
        </row>
        <row r="217">
          <cell r="A217">
            <v>200</v>
          </cell>
          <cell r="B217">
            <v>45444</v>
          </cell>
          <cell r="C217">
            <v>0</v>
          </cell>
          <cell r="D217">
            <v>10362.332177591948</v>
          </cell>
          <cell r="E217">
            <v>0</v>
          </cell>
          <cell r="F217">
            <v>0</v>
          </cell>
          <cell r="G217">
            <v>0</v>
          </cell>
          <cell r="H217">
            <v>0</v>
          </cell>
          <cell r="I217">
            <v>0</v>
          </cell>
        </row>
        <row r="218">
          <cell r="A218">
            <v>201</v>
          </cell>
          <cell r="B218">
            <v>45474</v>
          </cell>
          <cell r="C218">
            <v>0</v>
          </cell>
          <cell r="D218">
            <v>10362.332177591948</v>
          </cell>
          <cell r="E218">
            <v>0</v>
          </cell>
          <cell r="F218">
            <v>0</v>
          </cell>
          <cell r="G218">
            <v>0</v>
          </cell>
          <cell r="H218">
            <v>0</v>
          </cell>
          <cell r="I218">
            <v>0</v>
          </cell>
        </row>
        <row r="219">
          <cell r="A219">
            <v>202</v>
          </cell>
          <cell r="B219">
            <v>45505</v>
          </cell>
          <cell r="C219">
            <v>0</v>
          </cell>
          <cell r="D219">
            <v>10362.332177591948</v>
          </cell>
          <cell r="E219">
            <v>0</v>
          </cell>
          <cell r="F219">
            <v>0</v>
          </cell>
          <cell r="G219">
            <v>0</v>
          </cell>
          <cell r="H219">
            <v>0</v>
          </cell>
          <cell r="I219">
            <v>0</v>
          </cell>
        </row>
        <row r="220">
          <cell r="A220">
            <v>203</v>
          </cell>
          <cell r="B220">
            <v>45536</v>
          </cell>
          <cell r="C220">
            <v>0</v>
          </cell>
          <cell r="D220">
            <v>10362.332177591948</v>
          </cell>
          <cell r="E220">
            <v>0</v>
          </cell>
          <cell r="F220">
            <v>0</v>
          </cell>
          <cell r="G220">
            <v>0</v>
          </cell>
          <cell r="H220">
            <v>0</v>
          </cell>
          <cell r="I220">
            <v>0</v>
          </cell>
        </row>
        <row r="221">
          <cell r="A221">
            <v>204</v>
          </cell>
          <cell r="B221">
            <v>45566</v>
          </cell>
          <cell r="C221">
            <v>0</v>
          </cell>
          <cell r="D221">
            <v>10362.332177591948</v>
          </cell>
          <cell r="E221">
            <v>0</v>
          </cell>
          <cell r="F221">
            <v>0</v>
          </cell>
          <cell r="G221">
            <v>0</v>
          </cell>
          <cell r="H221">
            <v>0</v>
          </cell>
          <cell r="I221">
            <v>0</v>
          </cell>
        </row>
        <row r="222">
          <cell r="A222">
            <v>205</v>
          </cell>
          <cell r="B222">
            <v>45597</v>
          </cell>
          <cell r="C222">
            <v>0</v>
          </cell>
          <cell r="D222">
            <v>10362.332177591948</v>
          </cell>
          <cell r="E222">
            <v>0</v>
          </cell>
          <cell r="F222">
            <v>0</v>
          </cell>
          <cell r="G222">
            <v>0</v>
          </cell>
          <cell r="H222">
            <v>0</v>
          </cell>
          <cell r="I222">
            <v>0</v>
          </cell>
        </row>
        <row r="223">
          <cell r="A223">
            <v>206</v>
          </cell>
          <cell r="B223">
            <v>45627</v>
          </cell>
          <cell r="C223">
            <v>0</v>
          </cell>
          <cell r="D223">
            <v>10362.332177591948</v>
          </cell>
          <cell r="E223">
            <v>0</v>
          </cell>
          <cell r="F223">
            <v>0</v>
          </cell>
          <cell r="G223">
            <v>0</v>
          </cell>
          <cell r="H223">
            <v>0</v>
          </cell>
          <cell r="I223">
            <v>0</v>
          </cell>
        </row>
        <row r="224">
          <cell r="A224">
            <v>207</v>
          </cell>
          <cell r="B224">
            <v>45658</v>
          </cell>
          <cell r="C224">
            <v>0</v>
          </cell>
          <cell r="D224">
            <v>10362.332177591948</v>
          </cell>
          <cell r="E224">
            <v>0</v>
          </cell>
          <cell r="F224">
            <v>0</v>
          </cell>
          <cell r="G224">
            <v>0</v>
          </cell>
          <cell r="H224">
            <v>0</v>
          </cell>
          <cell r="I224">
            <v>0</v>
          </cell>
        </row>
        <row r="225">
          <cell r="A225">
            <v>208</v>
          </cell>
          <cell r="B225">
            <v>45689</v>
          </cell>
          <cell r="C225">
            <v>0</v>
          </cell>
          <cell r="D225">
            <v>10362.332177591948</v>
          </cell>
          <cell r="E225">
            <v>0</v>
          </cell>
          <cell r="F225">
            <v>0</v>
          </cell>
          <cell r="G225">
            <v>0</v>
          </cell>
          <cell r="H225">
            <v>0</v>
          </cell>
          <cell r="I225">
            <v>0</v>
          </cell>
        </row>
        <row r="226">
          <cell r="A226">
            <v>209</v>
          </cell>
          <cell r="B226">
            <v>45717</v>
          </cell>
          <cell r="C226">
            <v>0</v>
          </cell>
          <cell r="D226">
            <v>10362.332177591948</v>
          </cell>
          <cell r="E226">
            <v>0</v>
          </cell>
          <cell r="F226">
            <v>0</v>
          </cell>
          <cell r="G226">
            <v>0</v>
          </cell>
          <cell r="H226">
            <v>0</v>
          </cell>
          <cell r="I226">
            <v>0</v>
          </cell>
        </row>
        <row r="227">
          <cell r="A227">
            <v>210</v>
          </cell>
          <cell r="B227">
            <v>45748</v>
          </cell>
          <cell r="C227">
            <v>0</v>
          </cell>
          <cell r="D227">
            <v>10362.332177591948</v>
          </cell>
          <cell r="E227">
            <v>0</v>
          </cell>
          <cell r="F227">
            <v>0</v>
          </cell>
          <cell r="G227">
            <v>0</v>
          </cell>
          <cell r="H227">
            <v>0</v>
          </cell>
          <cell r="I227">
            <v>0</v>
          </cell>
        </row>
        <row r="228">
          <cell r="A228">
            <v>211</v>
          </cell>
          <cell r="B228">
            <v>45778</v>
          </cell>
          <cell r="C228">
            <v>0</v>
          </cell>
          <cell r="D228">
            <v>10362.332177591948</v>
          </cell>
          <cell r="E228">
            <v>0</v>
          </cell>
          <cell r="F228">
            <v>0</v>
          </cell>
          <cell r="G228">
            <v>0</v>
          </cell>
          <cell r="H228">
            <v>0</v>
          </cell>
          <cell r="I228">
            <v>0</v>
          </cell>
        </row>
        <row r="229">
          <cell r="A229">
            <v>212</v>
          </cell>
          <cell r="B229">
            <v>45809</v>
          </cell>
          <cell r="C229">
            <v>0</v>
          </cell>
          <cell r="D229">
            <v>10362.332177591948</v>
          </cell>
          <cell r="E229">
            <v>0</v>
          </cell>
          <cell r="F229">
            <v>0</v>
          </cell>
          <cell r="G229">
            <v>0</v>
          </cell>
          <cell r="H229">
            <v>0</v>
          </cell>
          <cell r="I229">
            <v>0</v>
          </cell>
        </row>
        <row r="230">
          <cell r="A230">
            <v>213</v>
          </cell>
          <cell r="B230">
            <v>45839</v>
          </cell>
          <cell r="C230">
            <v>0</v>
          </cell>
          <cell r="D230">
            <v>10362.332177591948</v>
          </cell>
          <cell r="E230">
            <v>0</v>
          </cell>
          <cell r="F230">
            <v>0</v>
          </cell>
          <cell r="G230">
            <v>0</v>
          </cell>
          <cell r="H230">
            <v>0</v>
          </cell>
          <cell r="I230">
            <v>0</v>
          </cell>
        </row>
        <row r="231">
          <cell r="A231">
            <v>214</v>
          </cell>
          <cell r="B231">
            <v>45870</v>
          </cell>
          <cell r="C231">
            <v>0</v>
          </cell>
          <cell r="D231">
            <v>10362.332177591948</v>
          </cell>
          <cell r="E231">
            <v>0</v>
          </cell>
          <cell r="F231">
            <v>0</v>
          </cell>
          <cell r="G231">
            <v>0</v>
          </cell>
          <cell r="H231">
            <v>0</v>
          </cell>
          <cell r="I231">
            <v>0</v>
          </cell>
        </row>
        <row r="232">
          <cell r="A232">
            <v>215</v>
          </cell>
          <cell r="B232">
            <v>45901</v>
          </cell>
          <cell r="C232">
            <v>0</v>
          </cell>
          <cell r="D232">
            <v>10362.332177591948</v>
          </cell>
          <cell r="E232">
            <v>0</v>
          </cell>
          <cell r="F232">
            <v>0</v>
          </cell>
          <cell r="G232">
            <v>0</v>
          </cell>
          <cell r="H232">
            <v>0</v>
          </cell>
          <cell r="I232">
            <v>0</v>
          </cell>
        </row>
        <row r="233">
          <cell r="A233">
            <v>216</v>
          </cell>
          <cell r="B233">
            <v>45931</v>
          </cell>
          <cell r="C233">
            <v>0</v>
          </cell>
          <cell r="D233">
            <v>10362.332177591948</v>
          </cell>
          <cell r="E233">
            <v>0</v>
          </cell>
          <cell r="F233">
            <v>0</v>
          </cell>
          <cell r="G233">
            <v>0</v>
          </cell>
          <cell r="H233">
            <v>0</v>
          </cell>
          <cell r="I233">
            <v>0</v>
          </cell>
        </row>
        <row r="234">
          <cell r="A234">
            <v>217</v>
          </cell>
          <cell r="B234">
            <v>45962</v>
          </cell>
          <cell r="C234">
            <v>0</v>
          </cell>
          <cell r="D234">
            <v>10362.332177591948</v>
          </cell>
          <cell r="E234">
            <v>0</v>
          </cell>
          <cell r="F234">
            <v>0</v>
          </cell>
          <cell r="G234">
            <v>0</v>
          </cell>
          <cell r="H234">
            <v>0</v>
          </cell>
          <cell r="I234">
            <v>0</v>
          </cell>
        </row>
        <row r="235">
          <cell r="A235">
            <v>218</v>
          </cell>
          <cell r="B235">
            <v>45992</v>
          </cell>
          <cell r="C235">
            <v>0</v>
          </cell>
          <cell r="D235">
            <v>10362.332177591948</v>
          </cell>
          <cell r="E235">
            <v>0</v>
          </cell>
          <cell r="F235">
            <v>0</v>
          </cell>
          <cell r="G235">
            <v>0</v>
          </cell>
          <cell r="H235">
            <v>0</v>
          </cell>
          <cell r="I235">
            <v>0</v>
          </cell>
        </row>
        <row r="236">
          <cell r="A236">
            <v>219</v>
          </cell>
          <cell r="B236">
            <v>46023</v>
          </cell>
          <cell r="C236">
            <v>0</v>
          </cell>
          <cell r="D236">
            <v>10362.332177591948</v>
          </cell>
          <cell r="E236">
            <v>0</v>
          </cell>
          <cell r="F236">
            <v>0</v>
          </cell>
          <cell r="G236">
            <v>0</v>
          </cell>
          <cell r="H236">
            <v>0</v>
          </cell>
          <cell r="I236">
            <v>0</v>
          </cell>
        </row>
        <row r="237">
          <cell r="A237">
            <v>220</v>
          </cell>
          <cell r="B237">
            <v>46054</v>
          </cell>
          <cell r="C237">
            <v>0</v>
          </cell>
          <cell r="D237">
            <v>10362.332177591948</v>
          </cell>
          <cell r="E237">
            <v>0</v>
          </cell>
          <cell r="F237">
            <v>0</v>
          </cell>
          <cell r="G237">
            <v>0</v>
          </cell>
          <cell r="H237">
            <v>0</v>
          </cell>
          <cell r="I237">
            <v>0</v>
          </cell>
        </row>
        <row r="238">
          <cell r="A238">
            <v>221</v>
          </cell>
          <cell r="B238">
            <v>46082</v>
          </cell>
          <cell r="C238">
            <v>0</v>
          </cell>
          <cell r="D238">
            <v>10362.332177591948</v>
          </cell>
          <cell r="E238">
            <v>0</v>
          </cell>
          <cell r="F238">
            <v>0</v>
          </cell>
          <cell r="G238">
            <v>0</v>
          </cell>
          <cell r="H238">
            <v>0</v>
          </cell>
          <cell r="I238">
            <v>0</v>
          </cell>
        </row>
        <row r="239">
          <cell r="A239">
            <v>222</v>
          </cell>
          <cell r="B239">
            <v>46113</v>
          </cell>
          <cell r="C239">
            <v>0</v>
          </cell>
          <cell r="D239">
            <v>10362.332177591948</v>
          </cell>
          <cell r="E239">
            <v>0</v>
          </cell>
          <cell r="F239">
            <v>0</v>
          </cell>
          <cell r="G239">
            <v>0</v>
          </cell>
          <cell r="H239">
            <v>0</v>
          </cell>
          <cell r="I239">
            <v>0</v>
          </cell>
        </row>
        <row r="240">
          <cell r="A240">
            <v>223</v>
          </cell>
          <cell r="B240">
            <v>46143</v>
          </cell>
          <cell r="C240">
            <v>0</v>
          </cell>
          <cell r="D240">
            <v>10362.332177591948</v>
          </cell>
          <cell r="E240">
            <v>0</v>
          </cell>
          <cell r="F240">
            <v>0</v>
          </cell>
          <cell r="G240">
            <v>0</v>
          </cell>
          <cell r="H240">
            <v>0</v>
          </cell>
          <cell r="I240">
            <v>0</v>
          </cell>
        </row>
        <row r="241">
          <cell r="A241">
            <v>224</v>
          </cell>
          <cell r="B241">
            <v>46174</v>
          </cell>
          <cell r="C241">
            <v>0</v>
          </cell>
          <cell r="D241">
            <v>10362.332177591948</v>
          </cell>
          <cell r="E241">
            <v>0</v>
          </cell>
          <cell r="F241">
            <v>0</v>
          </cell>
          <cell r="G241">
            <v>0</v>
          </cell>
          <cell r="H241">
            <v>0</v>
          </cell>
          <cell r="I241">
            <v>0</v>
          </cell>
        </row>
        <row r="242">
          <cell r="A242">
            <v>225</v>
          </cell>
          <cell r="B242">
            <v>46204</v>
          </cell>
          <cell r="C242">
            <v>0</v>
          </cell>
          <cell r="D242">
            <v>10362.332177591948</v>
          </cell>
          <cell r="E242">
            <v>0</v>
          </cell>
          <cell r="F242">
            <v>0</v>
          </cell>
          <cell r="G242">
            <v>0</v>
          </cell>
          <cell r="H242">
            <v>0</v>
          </cell>
          <cell r="I242">
            <v>0</v>
          </cell>
        </row>
        <row r="243">
          <cell r="A243">
            <v>226</v>
          </cell>
          <cell r="B243">
            <v>46235</v>
          </cell>
          <cell r="C243">
            <v>0</v>
          </cell>
          <cell r="D243">
            <v>10362.332177591948</v>
          </cell>
          <cell r="E243">
            <v>0</v>
          </cell>
          <cell r="F243">
            <v>0</v>
          </cell>
          <cell r="G243">
            <v>0</v>
          </cell>
          <cell r="H243">
            <v>0</v>
          </cell>
          <cell r="I243">
            <v>0</v>
          </cell>
        </row>
        <row r="244">
          <cell r="A244">
            <v>227</v>
          </cell>
          <cell r="B244">
            <v>46266</v>
          </cell>
          <cell r="C244">
            <v>0</v>
          </cell>
          <cell r="D244">
            <v>10362.332177591948</v>
          </cell>
          <cell r="E244">
            <v>0</v>
          </cell>
          <cell r="F244">
            <v>0</v>
          </cell>
          <cell r="G244">
            <v>0</v>
          </cell>
          <cell r="H244">
            <v>0</v>
          </cell>
          <cell r="I244">
            <v>0</v>
          </cell>
        </row>
        <row r="245">
          <cell r="A245">
            <v>228</v>
          </cell>
          <cell r="B245">
            <v>46296</v>
          </cell>
          <cell r="C245">
            <v>0</v>
          </cell>
          <cell r="D245">
            <v>10362.332177591948</v>
          </cell>
          <cell r="E245">
            <v>0</v>
          </cell>
          <cell r="F245">
            <v>0</v>
          </cell>
          <cell r="G245">
            <v>0</v>
          </cell>
          <cell r="H245">
            <v>0</v>
          </cell>
          <cell r="I245">
            <v>0</v>
          </cell>
        </row>
        <row r="246">
          <cell r="A246">
            <v>229</v>
          </cell>
          <cell r="B246">
            <v>46327</v>
          </cell>
          <cell r="C246">
            <v>0</v>
          </cell>
          <cell r="D246">
            <v>10362.332177591948</v>
          </cell>
          <cell r="E246">
            <v>0</v>
          </cell>
          <cell r="F246">
            <v>0</v>
          </cell>
          <cell r="G246">
            <v>0</v>
          </cell>
          <cell r="H246">
            <v>0</v>
          </cell>
          <cell r="I246">
            <v>0</v>
          </cell>
        </row>
        <row r="247">
          <cell r="A247">
            <v>230</v>
          </cell>
          <cell r="B247">
            <v>46357</v>
          </cell>
          <cell r="C247">
            <v>0</v>
          </cell>
          <cell r="D247">
            <v>10362.332177591948</v>
          </cell>
          <cell r="E247">
            <v>0</v>
          </cell>
          <cell r="F247">
            <v>0</v>
          </cell>
          <cell r="G247">
            <v>0</v>
          </cell>
          <cell r="H247">
            <v>0</v>
          </cell>
          <cell r="I247">
            <v>0</v>
          </cell>
        </row>
        <row r="248">
          <cell r="A248">
            <v>231</v>
          </cell>
          <cell r="B248">
            <v>46388</v>
          </cell>
          <cell r="C248">
            <v>0</v>
          </cell>
          <cell r="D248">
            <v>10362.332177591948</v>
          </cell>
          <cell r="E248">
            <v>0</v>
          </cell>
          <cell r="F248">
            <v>0</v>
          </cell>
          <cell r="G248">
            <v>0</v>
          </cell>
          <cell r="H248">
            <v>0</v>
          </cell>
          <cell r="I248">
            <v>0</v>
          </cell>
        </row>
        <row r="249">
          <cell r="A249">
            <v>232</v>
          </cell>
          <cell r="B249">
            <v>46419</v>
          </cell>
          <cell r="C249">
            <v>0</v>
          </cell>
          <cell r="D249">
            <v>10362.332177591948</v>
          </cell>
          <cell r="E249">
            <v>0</v>
          </cell>
          <cell r="F249">
            <v>0</v>
          </cell>
          <cell r="G249">
            <v>0</v>
          </cell>
          <cell r="H249">
            <v>0</v>
          </cell>
          <cell r="I249">
            <v>0</v>
          </cell>
        </row>
        <row r="250">
          <cell r="A250">
            <v>233</v>
          </cell>
          <cell r="B250">
            <v>46447</v>
          </cell>
          <cell r="C250">
            <v>0</v>
          </cell>
          <cell r="D250">
            <v>10362.332177591948</v>
          </cell>
          <cell r="E250">
            <v>0</v>
          </cell>
          <cell r="F250">
            <v>0</v>
          </cell>
          <cell r="G250">
            <v>0</v>
          </cell>
          <cell r="H250">
            <v>0</v>
          </cell>
          <cell r="I250">
            <v>0</v>
          </cell>
        </row>
        <row r="251">
          <cell r="A251">
            <v>234</v>
          </cell>
          <cell r="B251">
            <v>46478</v>
          </cell>
          <cell r="C251">
            <v>0</v>
          </cell>
          <cell r="D251">
            <v>10362.332177591948</v>
          </cell>
          <cell r="E251">
            <v>0</v>
          </cell>
          <cell r="F251">
            <v>0</v>
          </cell>
          <cell r="G251">
            <v>0</v>
          </cell>
          <cell r="H251">
            <v>0</v>
          </cell>
          <cell r="I251">
            <v>0</v>
          </cell>
        </row>
        <row r="252">
          <cell r="A252">
            <v>235</v>
          </cell>
          <cell r="B252">
            <v>46508</v>
          </cell>
          <cell r="C252">
            <v>0</v>
          </cell>
          <cell r="D252">
            <v>10362.332177591948</v>
          </cell>
          <cell r="E252">
            <v>0</v>
          </cell>
          <cell r="F252">
            <v>0</v>
          </cell>
          <cell r="G252">
            <v>0</v>
          </cell>
          <cell r="H252">
            <v>0</v>
          </cell>
          <cell r="I252">
            <v>0</v>
          </cell>
        </row>
        <row r="253">
          <cell r="A253">
            <v>236</v>
          </cell>
          <cell r="B253">
            <v>46539</v>
          </cell>
          <cell r="C253">
            <v>0</v>
          </cell>
          <cell r="D253">
            <v>10362.332177591948</v>
          </cell>
          <cell r="E253">
            <v>0</v>
          </cell>
          <cell r="F253">
            <v>0</v>
          </cell>
          <cell r="G253">
            <v>0</v>
          </cell>
          <cell r="H253">
            <v>0</v>
          </cell>
          <cell r="I253">
            <v>0</v>
          </cell>
        </row>
        <row r="254">
          <cell r="A254">
            <v>237</v>
          </cell>
          <cell r="B254">
            <v>46569</v>
          </cell>
          <cell r="C254">
            <v>0</v>
          </cell>
          <cell r="D254">
            <v>10362.332177591948</v>
          </cell>
          <cell r="E254">
            <v>0</v>
          </cell>
          <cell r="F254">
            <v>0</v>
          </cell>
          <cell r="G254">
            <v>0</v>
          </cell>
          <cell r="H254">
            <v>0</v>
          </cell>
          <cell r="I254">
            <v>0</v>
          </cell>
        </row>
        <row r="255">
          <cell r="A255">
            <v>238</v>
          </cell>
          <cell r="B255">
            <v>46600</v>
          </cell>
          <cell r="C255">
            <v>0</v>
          </cell>
          <cell r="D255">
            <v>10362.332177591948</v>
          </cell>
          <cell r="E255">
            <v>0</v>
          </cell>
          <cell r="F255">
            <v>0</v>
          </cell>
          <cell r="G255">
            <v>0</v>
          </cell>
          <cell r="H255">
            <v>0</v>
          </cell>
          <cell r="I255">
            <v>0</v>
          </cell>
        </row>
        <row r="256">
          <cell r="A256">
            <v>239</v>
          </cell>
          <cell r="B256">
            <v>46631</v>
          </cell>
          <cell r="C256">
            <v>0</v>
          </cell>
          <cell r="D256">
            <v>10362.332177591948</v>
          </cell>
          <cell r="E256">
            <v>0</v>
          </cell>
          <cell r="F256">
            <v>0</v>
          </cell>
          <cell r="G256">
            <v>0</v>
          </cell>
          <cell r="H256">
            <v>0</v>
          </cell>
          <cell r="I256">
            <v>0</v>
          </cell>
        </row>
        <row r="257">
          <cell r="A257">
            <v>240</v>
          </cell>
          <cell r="B257">
            <v>46661</v>
          </cell>
          <cell r="C257">
            <v>0</v>
          </cell>
          <cell r="D257">
            <v>10362.332177591948</v>
          </cell>
          <cell r="E257">
            <v>0</v>
          </cell>
          <cell r="F257">
            <v>0</v>
          </cell>
          <cell r="G257">
            <v>0</v>
          </cell>
          <cell r="H257">
            <v>0</v>
          </cell>
          <cell r="I257">
            <v>0</v>
          </cell>
        </row>
        <row r="258">
          <cell r="A258">
            <v>241</v>
          </cell>
          <cell r="B258">
            <v>46692</v>
          </cell>
          <cell r="C258">
            <v>0</v>
          </cell>
          <cell r="D258">
            <v>10362.332177591948</v>
          </cell>
          <cell r="E258">
            <v>0</v>
          </cell>
          <cell r="F258">
            <v>0</v>
          </cell>
          <cell r="G258">
            <v>0</v>
          </cell>
          <cell r="H258">
            <v>0</v>
          </cell>
          <cell r="I258">
            <v>0</v>
          </cell>
        </row>
        <row r="259">
          <cell r="A259">
            <v>242</v>
          </cell>
          <cell r="B259">
            <v>46722</v>
          </cell>
          <cell r="C259">
            <v>0</v>
          </cell>
          <cell r="D259">
            <v>10362.332177591948</v>
          </cell>
          <cell r="E259">
            <v>0</v>
          </cell>
          <cell r="F259">
            <v>0</v>
          </cell>
          <cell r="G259">
            <v>0</v>
          </cell>
          <cell r="H259">
            <v>0</v>
          </cell>
          <cell r="I259">
            <v>0</v>
          </cell>
        </row>
        <row r="260">
          <cell r="A260">
            <v>243</v>
          </cell>
          <cell r="B260">
            <v>46753</v>
          </cell>
          <cell r="C260">
            <v>0</v>
          </cell>
          <cell r="D260">
            <v>10362.332177591948</v>
          </cell>
          <cell r="E260">
            <v>0</v>
          </cell>
          <cell r="F260">
            <v>0</v>
          </cell>
          <cell r="G260">
            <v>0</v>
          </cell>
          <cell r="H260">
            <v>0</v>
          </cell>
          <cell r="I260">
            <v>0</v>
          </cell>
        </row>
        <row r="261">
          <cell r="A261">
            <v>244</v>
          </cell>
          <cell r="B261">
            <v>46784</v>
          </cell>
          <cell r="C261">
            <v>0</v>
          </cell>
          <cell r="D261">
            <v>10362.332177591948</v>
          </cell>
          <cell r="E261">
            <v>0</v>
          </cell>
          <cell r="F261">
            <v>0</v>
          </cell>
          <cell r="G261">
            <v>0</v>
          </cell>
          <cell r="H261">
            <v>0</v>
          </cell>
          <cell r="I261">
            <v>0</v>
          </cell>
        </row>
        <row r="262">
          <cell r="A262">
            <v>245</v>
          </cell>
          <cell r="B262">
            <v>46813</v>
          </cell>
          <cell r="C262">
            <v>0</v>
          </cell>
          <cell r="D262">
            <v>10362.332177591948</v>
          </cell>
          <cell r="E262">
            <v>0</v>
          </cell>
          <cell r="F262">
            <v>0</v>
          </cell>
          <cell r="G262">
            <v>0</v>
          </cell>
          <cell r="H262">
            <v>0</v>
          </cell>
          <cell r="I262">
            <v>0</v>
          </cell>
        </row>
        <row r="263">
          <cell r="A263">
            <v>246</v>
          </cell>
          <cell r="B263">
            <v>46844</v>
          </cell>
          <cell r="C263">
            <v>0</v>
          </cell>
          <cell r="D263">
            <v>10362.332177591948</v>
          </cell>
          <cell r="E263">
            <v>0</v>
          </cell>
          <cell r="F263">
            <v>0</v>
          </cell>
          <cell r="G263">
            <v>0</v>
          </cell>
          <cell r="H263">
            <v>0</v>
          </cell>
          <cell r="I263">
            <v>0</v>
          </cell>
        </row>
        <row r="264">
          <cell r="A264">
            <v>247</v>
          </cell>
          <cell r="B264">
            <v>46874</v>
          </cell>
          <cell r="C264">
            <v>0</v>
          </cell>
          <cell r="D264">
            <v>10362.332177591948</v>
          </cell>
          <cell r="E264">
            <v>0</v>
          </cell>
          <cell r="F264">
            <v>0</v>
          </cell>
          <cell r="G264">
            <v>0</v>
          </cell>
          <cell r="H264">
            <v>0</v>
          </cell>
          <cell r="I264">
            <v>0</v>
          </cell>
        </row>
        <row r="265">
          <cell r="A265">
            <v>248</v>
          </cell>
          <cell r="B265">
            <v>46905</v>
          </cell>
          <cell r="C265">
            <v>0</v>
          </cell>
          <cell r="D265">
            <v>10362.332177591948</v>
          </cell>
          <cell r="E265">
            <v>0</v>
          </cell>
          <cell r="F265">
            <v>0</v>
          </cell>
          <cell r="G265">
            <v>0</v>
          </cell>
          <cell r="H265">
            <v>0</v>
          </cell>
          <cell r="I265">
            <v>0</v>
          </cell>
        </row>
        <row r="266">
          <cell r="A266">
            <v>249</v>
          </cell>
          <cell r="B266">
            <v>46935</v>
          </cell>
          <cell r="C266">
            <v>0</v>
          </cell>
          <cell r="D266">
            <v>10362.332177591948</v>
          </cell>
          <cell r="E266">
            <v>0</v>
          </cell>
          <cell r="F266">
            <v>0</v>
          </cell>
          <cell r="G266">
            <v>0</v>
          </cell>
          <cell r="H266">
            <v>0</v>
          </cell>
          <cell r="I266">
            <v>0</v>
          </cell>
        </row>
        <row r="267">
          <cell r="A267">
            <v>250</v>
          </cell>
          <cell r="B267">
            <v>46966</v>
          </cell>
          <cell r="C267">
            <v>0</v>
          </cell>
          <cell r="D267">
            <v>10362.332177591948</v>
          </cell>
          <cell r="E267">
            <v>0</v>
          </cell>
          <cell r="F267">
            <v>0</v>
          </cell>
          <cell r="G267">
            <v>0</v>
          </cell>
          <cell r="H267">
            <v>0</v>
          </cell>
          <cell r="I267">
            <v>0</v>
          </cell>
        </row>
        <row r="268">
          <cell r="A268">
            <v>251</v>
          </cell>
          <cell r="B268">
            <v>46997</v>
          </cell>
          <cell r="C268">
            <v>0</v>
          </cell>
          <cell r="D268">
            <v>10362.332177591948</v>
          </cell>
          <cell r="E268">
            <v>0</v>
          </cell>
          <cell r="F268">
            <v>0</v>
          </cell>
          <cell r="G268">
            <v>0</v>
          </cell>
          <cell r="H268">
            <v>0</v>
          </cell>
          <cell r="I268">
            <v>0</v>
          </cell>
        </row>
        <row r="269">
          <cell r="A269">
            <v>252</v>
          </cell>
          <cell r="B269">
            <v>47027</v>
          </cell>
          <cell r="C269">
            <v>0</v>
          </cell>
          <cell r="D269">
            <v>10362.332177591948</v>
          </cell>
          <cell r="E269">
            <v>0</v>
          </cell>
          <cell r="F269">
            <v>0</v>
          </cell>
          <cell r="G269">
            <v>0</v>
          </cell>
          <cell r="H269">
            <v>0</v>
          </cell>
          <cell r="I269">
            <v>0</v>
          </cell>
        </row>
        <row r="270">
          <cell r="A270">
            <v>253</v>
          </cell>
          <cell r="B270">
            <v>47058</v>
          </cell>
          <cell r="C270">
            <v>0</v>
          </cell>
          <cell r="D270">
            <v>10362.332177591948</v>
          </cell>
          <cell r="E270">
            <v>0</v>
          </cell>
          <cell r="F270">
            <v>0</v>
          </cell>
          <cell r="G270">
            <v>0</v>
          </cell>
          <cell r="H270">
            <v>0</v>
          </cell>
          <cell r="I270">
            <v>0</v>
          </cell>
        </row>
        <row r="271">
          <cell r="A271">
            <v>254</v>
          </cell>
          <cell r="B271">
            <v>47088</v>
          </cell>
          <cell r="C271">
            <v>0</v>
          </cell>
          <cell r="D271">
            <v>10362.332177591948</v>
          </cell>
          <cell r="E271">
            <v>0</v>
          </cell>
          <cell r="F271">
            <v>0</v>
          </cell>
          <cell r="G271">
            <v>0</v>
          </cell>
          <cell r="H271">
            <v>0</v>
          </cell>
          <cell r="I271">
            <v>0</v>
          </cell>
        </row>
        <row r="272">
          <cell r="A272">
            <v>255</v>
          </cell>
          <cell r="B272">
            <v>47119</v>
          </cell>
          <cell r="C272">
            <v>0</v>
          </cell>
          <cell r="D272">
            <v>10362.332177591948</v>
          </cell>
          <cell r="E272">
            <v>0</v>
          </cell>
          <cell r="F272">
            <v>0</v>
          </cell>
          <cell r="G272">
            <v>0</v>
          </cell>
          <cell r="H272">
            <v>0</v>
          </cell>
          <cell r="I272">
            <v>0</v>
          </cell>
        </row>
        <row r="273">
          <cell r="A273">
            <v>256</v>
          </cell>
          <cell r="B273">
            <v>47150</v>
          </cell>
          <cell r="C273">
            <v>0</v>
          </cell>
          <cell r="D273">
            <v>10362.332177591948</v>
          </cell>
          <cell r="E273">
            <v>0</v>
          </cell>
          <cell r="F273">
            <v>0</v>
          </cell>
          <cell r="G273">
            <v>0</v>
          </cell>
          <cell r="H273">
            <v>0</v>
          </cell>
          <cell r="I273">
            <v>0</v>
          </cell>
        </row>
        <row r="274">
          <cell r="A274">
            <v>257</v>
          </cell>
          <cell r="B274">
            <v>47178</v>
          </cell>
          <cell r="C274">
            <v>0</v>
          </cell>
          <cell r="D274">
            <v>10362.332177591948</v>
          </cell>
          <cell r="E274">
            <v>0</v>
          </cell>
          <cell r="F274">
            <v>0</v>
          </cell>
          <cell r="G274">
            <v>0</v>
          </cell>
          <cell r="H274">
            <v>0</v>
          </cell>
          <cell r="I274">
            <v>0</v>
          </cell>
        </row>
        <row r="275">
          <cell r="A275">
            <v>258</v>
          </cell>
          <cell r="B275">
            <v>47209</v>
          </cell>
          <cell r="C275">
            <v>0</v>
          </cell>
          <cell r="D275">
            <v>10362.332177591948</v>
          </cell>
          <cell r="E275">
            <v>0</v>
          </cell>
          <cell r="F275">
            <v>0</v>
          </cell>
          <cell r="G275">
            <v>0</v>
          </cell>
          <cell r="H275">
            <v>0</v>
          </cell>
          <cell r="I275">
            <v>0</v>
          </cell>
        </row>
        <row r="276">
          <cell r="A276">
            <v>259</v>
          </cell>
          <cell r="B276">
            <v>47239</v>
          </cell>
          <cell r="C276">
            <v>0</v>
          </cell>
          <cell r="D276">
            <v>10362.332177591948</v>
          </cell>
          <cell r="E276">
            <v>0</v>
          </cell>
          <cell r="F276">
            <v>0</v>
          </cell>
          <cell r="G276">
            <v>0</v>
          </cell>
          <cell r="H276">
            <v>0</v>
          </cell>
          <cell r="I276">
            <v>0</v>
          </cell>
        </row>
        <row r="277">
          <cell r="A277">
            <v>260</v>
          </cell>
          <cell r="B277">
            <v>47270</v>
          </cell>
          <cell r="C277">
            <v>0</v>
          </cell>
          <cell r="D277">
            <v>10362.332177591948</v>
          </cell>
          <cell r="E277">
            <v>0</v>
          </cell>
          <cell r="F277">
            <v>0</v>
          </cell>
          <cell r="G277">
            <v>0</v>
          </cell>
          <cell r="H277">
            <v>0</v>
          </cell>
          <cell r="I277">
            <v>0</v>
          </cell>
        </row>
        <row r="278">
          <cell r="A278">
            <v>261</v>
          </cell>
          <cell r="B278">
            <v>47300</v>
          </cell>
          <cell r="C278">
            <v>0</v>
          </cell>
          <cell r="D278">
            <v>10362.332177591948</v>
          </cell>
          <cell r="E278">
            <v>0</v>
          </cell>
          <cell r="F278">
            <v>0</v>
          </cell>
          <cell r="G278">
            <v>0</v>
          </cell>
          <cell r="H278">
            <v>0</v>
          </cell>
          <cell r="I278">
            <v>0</v>
          </cell>
        </row>
        <row r="279">
          <cell r="A279">
            <v>262</v>
          </cell>
          <cell r="B279">
            <v>47331</v>
          </cell>
          <cell r="C279">
            <v>0</v>
          </cell>
          <cell r="D279">
            <v>10362.332177591948</v>
          </cell>
          <cell r="E279">
            <v>0</v>
          </cell>
          <cell r="F279">
            <v>0</v>
          </cell>
          <cell r="G279">
            <v>0</v>
          </cell>
          <cell r="H279">
            <v>0</v>
          </cell>
          <cell r="I279">
            <v>0</v>
          </cell>
        </row>
        <row r="280">
          <cell r="A280">
            <v>263</v>
          </cell>
          <cell r="B280">
            <v>47362</v>
          </cell>
          <cell r="C280">
            <v>0</v>
          </cell>
          <cell r="D280">
            <v>10362.332177591948</v>
          </cell>
          <cell r="E280">
            <v>0</v>
          </cell>
          <cell r="F280">
            <v>0</v>
          </cell>
          <cell r="G280">
            <v>0</v>
          </cell>
          <cell r="H280">
            <v>0</v>
          </cell>
          <cell r="I280">
            <v>0</v>
          </cell>
        </row>
        <row r="281">
          <cell r="A281">
            <v>264</v>
          </cell>
          <cell r="B281">
            <v>47392</v>
          </cell>
          <cell r="C281">
            <v>0</v>
          </cell>
          <cell r="D281">
            <v>10362.332177591948</v>
          </cell>
          <cell r="E281">
            <v>0</v>
          </cell>
          <cell r="F281">
            <v>0</v>
          </cell>
          <cell r="G281">
            <v>0</v>
          </cell>
          <cell r="H281">
            <v>0</v>
          </cell>
          <cell r="I281">
            <v>0</v>
          </cell>
        </row>
        <row r="282">
          <cell r="A282">
            <v>265</v>
          </cell>
          <cell r="B282">
            <v>47423</v>
          </cell>
          <cell r="C282">
            <v>0</v>
          </cell>
          <cell r="D282">
            <v>10362.332177591948</v>
          </cell>
          <cell r="E282">
            <v>0</v>
          </cell>
          <cell r="F282">
            <v>0</v>
          </cell>
          <cell r="G282">
            <v>0</v>
          </cell>
          <cell r="H282">
            <v>0</v>
          </cell>
          <cell r="I282">
            <v>0</v>
          </cell>
        </row>
        <row r="283">
          <cell r="A283">
            <v>266</v>
          </cell>
          <cell r="B283">
            <v>47453</v>
          </cell>
          <cell r="C283">
            <v>0</v>
          </cell>
          <cell r="D283">
            <v>10362.332177591948</v>
          </cell>
          <cell r="E283">
            <v>0</v>
          </cell>
          <cell r="F283">
            <v>0</v>
          </cell>
          <cell r="G283">
            <v>0</v>
          </cell>
          <cell r="H283">
            <v>0</v>
          </cell>
          <cell r="I283">
            <v>0</v>
          </cell>
        </row>
        <row r="284">
          <cell r="A284">
            <v>267</v>
          </cell>
          <cell r="B284">
            <v>47484</v>
          </cell>
          <cell r="C284">
            <v>0</v>
          </cell>
          <cell r="D284">
            <v>10362.332177591948</v>
          </cell>
          <cell r="E284">
            <v>0</v>
          </cell>
          <cell r="F284">
            <v>0</v>
          </cell>
          <cell r="G284">
            <v>0</v>
          </cell>
          <cell r="H284">
            <v>0</v>
          </cell>
          <cell r="I284">
            <v>0</v>
          </cell>
        </row>
        <row r="285">
          <cell r="A285">
            <v>268</v>
          </cell>
          <cell r="B285">
            <v>47515</v>
          </cell>
          <cell r="C285">
            <v>0</v>
          </cell>
          <cell r="D285">
            <v>10362.332177591948</v>
          </cell>
          <cell r="E285">
            <v>0</v>
          </cell>
          <cell r="F285">
            <v>0</v>
          </cell>
          <cell r="G285">
            <v>0</v>
          </cell>
          <cell r="H285">
            <v>0</v>
          </cell>
          <cell r="I285">
            <v>0</v>
          </cell>
        </row>
        <row r="286">
          <cell r="A286">
            <v>269</v>
          </cell>
          <cell r="B286">
            <v>47543</v>
          </cell>
          <cell r="C286">
            <v>0</v>
          </cell>
          <cell r="D286">
            <v>10362.332177591948</v>
          </cell>
          <cell r="E286">
            <v>0</v>
          </cell>
          <cell r="F286">
            <v>0</v>
          </cell>
          <cell r="G286">
            <v>0</v>
          </cell>
          <cell r="H286">
            <v>0</v>
          </cell>
          <cell r="I286">
            <v>0</v>
          </cell>
        </row>
        <row r="287">
          <cell r="A287">
            <v>270</v>
          </cell>
          <cell r="B287">
            <v>47574</v>
          </cell>
          <cell r="C287">
            <v>0</v>
          </cell>
          <cell r="D287">
            <v>10362.332177591948</v>
          </cell>
          <cell r="E287">
            <v>0</v>
          </cell>
          <cell r="F287">
            <v>0</v>
          </cell>
          <cell r="G287">
            <v>0</v>
          </cell>
          <cell r="H287">
            <v>0</v>
          </cell>
          <cell r="I287">
            <v>0</v>
          </cell>
        </row>
        <row r="288">
          <cell r="A288">
            <v>271</v>
          </cell>
          <cell r="B288">
            <v>47604</v>
          </cell>
          <cell r="C288">
            <v>0</v>
          </cell>
          <cell r="D288">
            <v>10362.332177591948</v>
          </cell>
          <cell r="E288">
            <v>0</v>
          </cell>
          <cell r="F288">
            <v>0</v>
          </cell>
          <cell r="G288">
            <v>0</v>
          </cell>
          <cell r="H288">
            <v>0</v>
          </cell>
          <cell r="I288">
            <v>0</v>
          </cell>
        </row>
        <row r="289">
          <cell r="A289">
            <v>272</v>
          </cell>
          <cell r="B289">
            <v>47635</v>
          </cell>
          <cell r="C289">
            <v>0</v>
          </cell>
          <cell r="D289">
            <v>10362.332177591948</v>
          </cell>
          <cell r="E289">
            <v>0</v>
          </cell>
          <cell r="F289">
            <v>0</v>
          </cell>
          <cell r="G289">
            <v>0</v>
          </cell>
          <cell r="H289">
            <v>0</v>
          </cell>
          <cell r="I289">
            <v>0</v>
          </cell>
        </row>
        <row r="290">
          <cell r="A290">
            <v>273</v>
          </cell>
          <cell r="B290">
            <v>47665</v>
          </cell>
          <cell r="C290">
            <v>0</v>
          </cell>
          <cell r="D290">
            <v>10362.332177591948</v>
          </cell>
          <cell r="E290">
            <v>0</v>
          </cell>
          <cell r="F290">
            <v>0</v>
          </cell>
          <cell r="G290">
            <v>0</v>
          </cell>
          <cell r="H290">
            <v>0</v>
          </cell>
          <cell r="I290">
            <v>0</v>
          </cell>
        </row>
        <row r="291">
          <cell r="A291">
            <v>274</v>
          </cell>
          <cell r="B291">
            <v>47696</v>
          </cell>
          <cell r="C291">
            <v>0</v>
          </cell>
          <cell r="D291">
            <v>10362.332177591948</v>
          </cell>
          <cell r="E291">
            <v>0</v>
          </cell>
          <cell r="F291">
            <v>0</v>
          </cell>
          <cell r="G291">
            <v>0</v>
          </cell>
          <cell r="H291">
            <v>0</v>
          </cell>
          <cell r="I291">
            <v>0</v>
          </cell>
        </row>
        <row r="292">
          <cell r="A292">
            <v>275</v>
          </cell>
          <cell r="B292">
            <v>47727</v>
          </cell>
          <cell r="C292">
            <v>0</v>
          </cell>
          <cell r="D292">
            <v>10362.332177591948</v>
          </cell>
          <cell r="E292">
            <v>0</v>
          </cell>
          <cell r="F292">
            <v>0</v>
          </cell>
          <cell r="G292">
            <v>0</v>
          </cell>
          <cell r="H292">
            <v>0</v>
          </cell>
          <cell r="I292">
            <v>0</v>
          </cell>
        </row>
        <row r="293">
          <cell r="A293">
            <v>276</v>
          </cell>
          <cell r="B293">
            <v>47757</v>
          </cell>
          <cell r="C293">
            <v>0</v>
          </cell>
          <cell r="D293">
            <v>10362.332177591948</v>
          </cell>
          <cell r="E293">
            <v>0</v>
          </cell>
          <cell r="F293">
            <v>0</v>
          </cell>
          <cell r="G293">
            <v>0</v>
          </cell>
          <cell r="H293">
            <v>0</v>
          </cell>
          <cell r="I293">
            <v>0</v>
          </cell>
        </row>
        <row r="294">
          <cell r="A294">
            <v>277</v>
          </cell>
          <cell r="B294">
            <v>47788</v>
          </cell>
          <cell r="C294">
            <v>0</v>
          </cell>
          <cell r="D294">
            <v>10362.332177591948</v>
          </cell>
          <cell r="E294">
            <v>0</v>
          </cell>
          <cell r="F294">
            <v>0</v>
          </cell>
          <cell r="G294">
            <v>0</v>
          </cell>
          <cell r="H294">
            <v>0</v>
          </cell>
          <cell r="I294">
            <v>0</v>
          </cell>
        </row>
        <row r="295">
          <cell r="A295">
            <v>278</v>
          </cell>
          <cell r="B295">
            <v>47818</v>
          </cell>
          <cell r="C295">
            <v>0</v>
          </cell>
          <cell r="D295">
            <v>10362.332177591948</v>
          </cell>
          <cell r="E295">
            <v>0</v>
          </cell>
          <cell r="F295">
            <v>0</v>
          </cell>
          <cell r="G295">
            <v>0</v>
          </cell>
          <cell r="H295">
            <v>0</v>
          </cell>
          <cell r="I295">
            <v>0</v>
          </cell>
        </row>
        <row r="296">
          <cell r="A296">
            <v>279</v>
          </cell>
          <cell r="B296">
            <v>47849</v>
          </cell>
          <cell r="C296">
            <v>0</v>
          </cell>
          <cell r="D296">
            <v>10362.332177591948</v>
          </cell>
          <cell r="E296">
            <v>0</v>
          </cell>
          <cell r="F296">
            <v>0</v>
          </cell>
          <cell r="G296">
            <v>0</v>
          </cell>
          <cell r="H296">
            <v>0</v>
          </cell>
          <cell r="I296">
            <v>0</v>
          </cell>
        </row>
        <row r="297">
          <cell r="A297">
            <v>280</v>
          </cell>
          <cell r="B297">
            <v>47880</v>
          </cell>
          <cell r="C297">
            <v>0</v>
          </cell>
          <cell r="D297">
            <v>10362.332177591948</v>
          </cell>
          <cell r="E297">
            <v>0</v>
          </cell>
          <cell r="F297">
            <v>0</v>
          </cell>
          <cell r="G297">
            <v>0</v>
          </cell>
          <cell r="H297">
            <v>0</v>
          </cell>
          <cell r="I297">
            <v>0</v>
          </cell>
        </row>
        <row r="298">
          <cell r="A298">
            <v>281</v>
          </cell>
          <cell r="B298">
            <v>47908</v>
          </cell>
          <cell r="C298">
            <v>0</v>
          </cell>
          <cell r="D298">
            <v>10362.332177591948</v>
          </cell>
          <cell r="E298">
            <v>0</v>
          </cell>
          <cell r="F298">
            <v>0</v>
          </cell>
          <cell r="G298">
            <v>0</v>
          </cell>
          <cell r="H298">
            <v>0</v>
          </cell>
          <cell r="I298">
            <v>0</v>
          </cell>
        </row>
        <row r="299">
          <cell r="A299">
            <v>282</v>
          </cell>
          <cell r="B299">
            <v>47939</v>
          </cell>
          <cell r="C299">
            <v>0</v>
          </cell>
          <cell r="D299">
            <v>10362.332177591948</v>
          </cell>
          <cell r="E299">
            <v>0</v>
          </cell>
          <cell r="F299">
            <v>0</v>
          </cell>
          <cell r="G299">
            <v>0</v>
          </cell>
          <cell r="H299">
            <v>0</v>
          </cell>
          <cell r="I299">
            <v>0</v>
          </cell>
        </row>
        <row r="300">
          <cell r="A300">
            <v>283</v>
          </cell>
          <cell r="B300">
            <v>47969</v>
          </cell>
          <cell r="C300">
            <v>0</v>
          </cell>
          <cell r="D300">
            <v>10362.332177591948</v>
          </cell>
          <cell r="E300">
            <v>0</v>
          </cell>
          <cell r="F300">
            <v>0</v>
          </cell>
          <cell r="G300">
            <v>0</v>
          </cell>
          <cell r="H300">
            <v>0</v>
          </cell>
          <cell r="I300">
            <v>0</v>
          </cell>
        </row>
        <row r="301">
          <cell r="A301">
            <v>284</v>
          </cell>
          <cell r="B301">
            <v>48000</v>
          </cell>
          <cell r="C301">
            <v>0</v>
          </cell>
          <cell r="D301">
            <v>10362.332177591948</v>
          </cell>
          <cell r="E301">
            <v>0</v>
          </cell>
          <cell r="F301">
            <v>0</v>
          </cell>
          <cell r="G301">
            <v>0</v>
          </cell>
          <cell r="H301">
            <v>0</v>
          </cell>
          <cell r="I301">
            <v>0</v>
          </cell>
        </row>
        <row r="302">
          <cell r="A302">
            <v>285</v>
          </cell>
          <cell r="B302">
            <v>48030</v>
          </cell>
          <cell r="C302">
            <v>0</v>
          </cell>
          <cell r="D302">
            <v>10362.332177591948</v>
          </cell>
          <cell r="E302">
            <v>0</v>
          </cell>
          <cell r="F302">
            <v>0</v>
          </cell>
          <cell r="G302">
            <v>0</v>
          </cell>
          <cell r="H302">
            <v>0</v>
          </cell>
          <cell r="I302">
            <v>0</v>
          </cell>
        </row>
        <row r="303">
          <cell r="A303">
            <v>286</v>
          </cell>
          <cell r="B303">
            <v>48061</v>
          </cell>
          <cell r="C303">
            <v>0</v>
          </cell>
          <cell r="D303">
            <v>10362.332177591948</v>
          </cell>
          <cell r="E303">
            <v>0</v>
          </cell>
          <cell r="F303">
            <v>0</v>
          </cell>
          <cell r="G303">
            <v>0</v>
          </cell>
          <cell r="H303">
            <v>0</v>
          </cell>
          <cell r="I303">
            <v>0</v>
          </cell>
        </row>
        <row r="304">
          <cell r="A304">
            <v>287</v>
          </cell>
          <cell r="B304">
            <v>48092</v>
          </cell>
          <cell r="C304">
            <v>0</v>
          </cell>
          <cell r="D304">
            <v>10362.332177591948</v>
          </cell>
          <cell r="E304">
            <v>0</v>
          </cell>
          <cell r="F304">
            <v>0</v>
          </cell>
          <cell r="G304">
            <v>0</v>
          </cell>
          <cell r="H304">
            <v>0</v>
          </cell>
          <cell r="I304">
            <v>0</v>
          </cell>
        </row>
        <row r="305">
          <cell r="A305">
            <v>288</v>
          </cell>
          <cell r="B305">
            <v>48122</v>
          </cell>
          <cell r="C305">
            <v>0</v>
          </cell>
          <cell r="D305">
            <v>10362.332177591948</v>
          </cell>
          <cell r="E305">
            <v>0</v>
          </cell>
          <cell r="F305">
            <v>0</v>
          </cell>
          <cell r="G305">
            <v>0</v>
          </cell>
          <cell r="H305">
            <v>0</v>
          </cell>
          <cell r="I305">
            <v>0</v>
          </cell>
        </row>
        <row r="306">
          <cell r="A306">
            <v>289</v>
          </cell>
          <cell r="B306">
            <v>48153</v>
          </cell>
          <cell r="C306">
            <v>0</v>
          </cell>
          <cell r="D306">
            <v>10362.332177591948</v>
          </cell>
          <cell r="E306">
            <v>0</v>
          </cell>
          <cell r="F306">
            <v>0</v>
          </cell>
          <cell r="G306">
            <v>0</v>
          </cell>
          <cell r="H306">
            <v>0</v>
          </cell>
          <cell r="I306">
            <v>0</v>
          </cell>
        </row>
        <row r="307">
          <cell r="A307">
            <v>290</v>
          </cell>
          <cell r="B307">
            <v>48183</v>
          </cell>
          <cell r="C307">
            <v>0</v>
          </cell>
          <cell r="D307">
            <v>10362.332177591948</v>
          </cell>
          <cell r="E307">
            <v>0</v>
          </cell>
          <cell r="F307">
            <v>0</v>
          </cell>
          <cell r="G307">
            <v>0</v>
          </cell>
          <cell r="H307">
            <v>0</v>
          </cell>
          <cell r="I307">
            <v>0</v>
          </cell>
        </row>
        <row r="308">
          <cell r="A308">
            <v>291</v>
          </cell>
          <cell r="B308">
            <v>48214</v>
          </cell>
          <cell r="C308">
            <v>0</v>
          </cell>
          <cell r="D308">
            <v>10362.332177591948</v>
          </cell>
          <cell r="E308">
            <v>0</v>
          </cell>
          <cell r="F308">
            <v>0</v>
          </cell>
          <cell r="G308">
            <v>0</v>
          </cell>
          <cell r="H308">
            <v>0</v>
          </cell>
          <cell r="I308">
            <v>0</v>
          </cell>
        </row>
        <row r="309">
          <cell r="A309">
            <v>292</v>
          </cell>
          <cell r="B309">
            <v>48245</v>
          </cell>
          <cell r="C309">
            <v>0</v>
          </cell>
          <cell r="D309">
            <v>10362.332177591948</v>
          </cell>
          <cell r="E309">
            <v>0</v>
          </cell>
          <cell r="F309">
            <v>0</v>
          </cell>
          <cell r="G309">
            <v>0</v>
          </cell>
          <cell r="H309">
            <v>0</v>
          </cell>
          <cell r="I309">
            <v>0</v>
          </cell>
        </row>
        <row r="310">
          <cell r="A310">
            <v>293</v>
          </cell>
          <cell r="B310">
            <v>48274</v>
          </cell>
          <cell r="C310">
            <v>0</v>
          </cell>
          <cell r="D310">
            <v>10362.332177591948</v>
          </cell>
          <cell r="E310">
            <v>0</v>
          </cell>
          <cell r="F310">
            <v>0</v>
          </cell>
          <cell r="G310">
            <v>0</v>
          </cell>
          <cell r="H310">
            <v>0</v>
          </cell>
          <cell r="I310">
            <v>0</v>
          </cell>
        </row>
        <row r="311">
          <cell r="A311">
            <v>294</v>
          </cell>
          <cell r="B311">
            <v>48305</v>
          </cell>
          <cell r="C311">
            <v>0</v>
          </cell>
          <cell r="D311">
            <v>10362.332177591948</v>
          </cell>
          <cell r="E311">
            <v>0</v>
          </cell>
          <cell r="F311">
            <v>0</v>
          </cell>
          <cell r="G311">
            <v>0</v>
          </cell>
          <cell r="H311">
            <v>0</v>
          </cell>
          <cell r="I311">
            <v>0</v>
          </cell>
        </row>
        <row r="312">
          <cell r="A312">
            <v>295</v>
          </cell>
          <cell r="B312">
            <v>48335</v>
          </cell>
          <cell r="C312">
            <v>0</v>
          </cell>
          <cell r="D312">
            <v>10362.332177591948</v>
          </cell>
          <cell r="E312">
            <v>0</v>
          </cell>
          <cell r="F312">
            <v>0</v>
          </cell>
          <cell r="G312">
            <v>0</v>
          </cell>
          <cell r="H312">
            <v>0</v>
          </cell>
          <cell r="I312">
            <v>0</v>
          </cell>
        </row>
        <row r="313">
          <cell r="A313">
            <v>296</v>
          </cell>
          <cell r="B313">
            <v>48366</v>
          </cell>
          <cell r="C313">
            <v>0</v>
          </cell>
          <cell r="D313">
            <v>10362.332177591948</v>
          </cell>
          <cell r="E313">
            <v>0</v>
          </cell>
          <cell r="F313">
            <v>0</v>
          </cell>
          <cell r="G313">
            <v>0</v>
          </cell>
          <cell r="H313">
            <v>0</v>
          </cell>
          <cell r="I313">
            <v>0</v>
          </cell>
        </row>
        <row r="314">
          <cell r="A314">
            <v>297</v>
          </cell>
          <cell r="B314">
            <v>48396</v>
          </cell>
          <cell r="C314">
            <v>0</v>
          </cell>
          <cell r="D314">
            <v>10362.332177591948</v>
          </cell>
          <cell r="E314">
            <v>0</v>
          </cell>
          <cell r="F314">
            <v>0</v>
          </cell>
          <cell r="G314">
            <v>0</v>
          </cell>
          <cell r="H314">
            <v>0</v>
          </cell>
          <cell r="I314">
            <v>0</v>
          </cell>
        </row>
        <row r="315">
          <cell r="A315">
            <v>298</v>
          </cell>
          <cell r="B315">
            <v>48427</v>
          </cell>
          <cell r="C315">
            <v>0</v>
          </cell>
          <cell r="D315">
            <v>10362.332177591948</v>
          </cell>
          <cell r="E315">
            <v>0</v>
          </cell>
          <cell r="F315">
            <v>0</v>
          </cell>
          <cell r="G315">
            <v>0</v>
          </cell>
          <cell r="H315">
            <v>0</v>
          </cell>
          <cell r="I315">
            <v>0</v>
          </cell>
        </row>
        <row r="316">
          <cell r="A316">
            <v>299</v>
          </cell>
          <cell r="B316">
            <v>48458</v>
          </cell>
          <cell r="C316">
            <v>0</v>
          </cell>
          <cell r="D316">
            <v>10362.332177591948</v>
          </cell>
          <cell r="E316">
            <v>0</v>
          </cell>
          <cell r="F316">
            <v>0</v>
          </cell>
          <cell r="G316">
            <v>0</v>
          </cell>
          <cell r="H316">
            <v>0</v>
          </cell>
          <cell r="I316">
            <v>0</v>
          </cell>
        </row>
        <row r="317">
          <cell r="A317">
            <v>300</v>
          </cell>
          <cell r="B317">
            <v>48488</v>
          </cell>
          <cell r="C317">
            <v>0</v>
          </cell>
          <cell r="D317">
            <v>10362.332177591948</v>
          </cell>
          <cell r="E317">
            <v>0</v>
          </cell>
          <cell r="F317">
            <v>0</v>
          </cell>
          <cell r="G317">
            <v>0</v>
          </cell>
          <cell r="H317">
            <v>0</v>
          </cell>
          <cell r="I317">
            <v>0</v>
          </cell>
        </row>
        <row r="318">
          <cell r="A318">
            <v>301</v>
          </cell>
          <cell r="B318">
            <v>48519</v>
          </cell>
          <cell r="C318">
            <v>0</v>
          </cell>
          <cell r="D318">
            <v>10362.332177591948</v>
          </cell>
          <cell r="E318">
            <v>0</v>
          </cell>
          <cell r="F318">
            <v>0</v>
          </cell>
          <cell r="G318">
            <v>0</v>
          </cell>
          <cell r="H318">
            <v>0</v>
          </cell>
          <cell r="I318">
            <v>0</v>
          </cell>
        </row>
        <row r="319">
          <cell r="A319">
            <v>302</v>
          </cell>
          <cell r="B319">
            <v>48549</v>
          </cell>
          <cell r="C319">
            <v>0</v>
          </cell>
          <cell r="D319">
            <v>10362.332177591948</v>
          </cell>
          <cell r="E319">
            <v>0</v>
          </cell>
          <cell r="F319">
            <v>0</v>
          </cell>
          <cell r="G319">
            <v>0</v>
          </cell>
          <cell r="H319">
            <v>0</v>
          </cell>
          <cell r="I319">
            <v>0</v>
          </cell>
        </row>
        <row r="320">
          <cell r="A320">
            <v>303</v>
          </cell>
          <cell r="B320">
            <v>48580</v>
          </cell>
          <cell r="C320">
            <v>0</v>
          </cell>
          <cell r="D320">
            <v>10362.332177591948</v>
          </cell>
          <cell r="E320">
            <v>0</v>
          </cell>
          <cell r="F320">
            <v>0</v>
          </cell>
          <cell r="G320">
            <v>0</v>
          </cell>
          <cell r="H320">
            <v>0</v>
          </cell>
          <cell r="I320">
            <v>0</v>
          </cell>
        </row>
        <row r="321">
          <cell r="A321">
            <v>304</v>
          </cell>
          <cell r="B321">
            <v>48611</v>
          </cell>
          <cell r="C321">
            <v>0</v>
          </cell>
          <cell r="D321">
            <v>10362.332177591948</v>
          </cell>
          <cell r="E321">
            <v>0</v>
          </cell>
          <cell r="F321">
            <v>0</v>
          </cell>
          <cell r="G321">
            <v>0</v>
          </cell>
          <cell r="H321">
            <v>0</v>
          </cell>
          <cell r="I321">
            <v>0</v>
          </cell>
        </row>
        <row r="322">
          <cell r="A322">
            <v>305</v>
          </cell>
          <cell r="B322">
            <v>48639</v>
          </cell>
          <cell r="C322">
            <v>0</v>
          </cell>
          <cell r="D322">
            <v>10362.332177591948</v>
          </cell>
          <cell r="E322">
            <v>0</v>
          </cell>
          <cell r="F322">
            <v>0</v>
          </cell>
          <cell r="G322">
            <v>0</v>
          </cell>
          <cell r="H322">
            <v>0</v>
          </cell>
          <cell r="I322">
            <v>0</v>
          </cell>
        </row>
        <row r="323">
          <cell r="A323">
            <v>306</v>
          </cell>
          <cell r="B323">
            <v>48670</v>
          </cell>
          <cell r="C323">
            <v>0</v>
          </cell>
          <cell r="D323">
            <v>10362.332177591948</v>
          </cell>
          <cell r="E323">
            <v>0</v>
          </cell>
          <cell r="F323">
            <v>0</v>
          </cell>
          <cell r="G323">
            <v>0</v>
          </cell>
          <cell r="H323">
            <v>0</v>
          </cell>
          <cell r="I323">
            <v>0</v>
          </cell>
        </row>
        <row r="324">
          <cell r="A324">
            <v>307</v>
          </cell>
          <cell r="B324">
            <v>48700</v>
          </cell>
          <cell r="C324">
            <v>0</v>
          </cell>
          <cell r="D324">
            <v>10362.332177591948</v>
          </cell>
          <cell r="E324">
            <v>0</v>
          </cell>
          <cell r="F324">
            <v>0</v>
          </cell>
          <cell r="G324">
            <v>0</v>
          </cell>
          <cell r="H324">
            <v>0</v>
          </cell>
          <cell r="I324">
            <v>0</v>
          </cell>
        </row>
        <row r="325">
          <cell r="A325">
            <v>308</v>
          </cell>
          <cell r="B325">
            <v>48731</v>
          </cell>
          <cell r="C325">
            <v>0</v>
          </cell>
          <cell r="D325">
            <v>10362.332177591948</v>
          </cell>
          <cell r="E325">
            <v>0</v>
          </cell>
          <cell r="F325">
            <v>0</v>
          </cell>
          <cell r="G325">
            <v>0</v>
          </cell>
          <cell r="H325">
            <v>0</v>
          </cell>
          <cell r="I325">
            <v>0</v>
          </cell>
        </row>
        <row r="326">
          <cell r="A326">
            <v>309</v>
          </cell>
          <cell r="B326">
            <v>48761</v>
          </cell>
          <cell r="C326">
            <v>0</v>
          </cell>
          <cell r="D326">
            <v>10362.332177591948</v>
          </cell>
          <cell r="E326">
            <v>0</v>
          </cell>
          <cell r="F326">
            <v>0</v>
          </cell>
          <cell r="G326">
            <v>0</v>
          </cell>
          <cell r="H326">
            <v>0</v>
          </cell>
          <cell r="I326">
            <v>0</v>
          </cell>
        </row>
        <row r="327">
          <cell r="A327">
            <v>310</v>
          </cell>
          <cell r="B327">
            <v>48792</v>
          </cell>
          <cell r="C327">
            <v>0</v>
          </cell>
          <cell r="D327">
            <v>10362.332177591948</v>
          </cell>
          <cell r="E327">
            <v>0</v>
          </cell>
          <cell r="F327">
            <v>0</v>
          </cell>
          <cell r="G327">
            <v>0</v>
          </cell>
          <cell r="H327">
            <v>0</v>
          </cell>
          <cell r="I327">
            <v>0</v>
          </cell>
        </row>
        <row r="328">
          <cell r="A328">
            <v>311</v>
          </cell>
          <cell r="B328">
            <v>48823</v>
          </cell>
          <cell r="C328">
            <v>0</v>
          </cell>
          <cell r="D328">
            <v>10362.332177591948</v>
          </cell>
          <cell r="E328">
            <v>0</v>
          </cell>
          <cell r="F328">
            <v>0</v>
          </cell>
          <cell r="G328">
            <v>0</v>
          </cell>
          <cell r="H328">
            <v>0</v>
          </cell>
          <cell r="I328">
            <v>0</v>
          </cell>
        </row>
        <row r="329">
          <cell r="A329">
            <v>312</v>
          </cell>
          <cell r="B329">
            <v>48853</v>
          </cell>
          <cell r="C329">
            <v>0</v>
          </cell>
          <cell r="D329">
            <v>10362.332177591948</v>
          </cell>
          <cell r="E329">
            <v>0</v>
          </cell>
          <cell r="F329">
            <v>0</v>
          </cell>
          <cell r="G329">
            <v>0</v>
          </cell>
          <cell r="H329">
            <v>0</v>
          </cell>
          <cell r="I329">
            <v>0</v>
          </cell>
        </row>
        <row r="330">
          <cell r="A330">
            <v>313</v>
          </cell>
          <cell r="B330">
            <v>48884</v>
          </cell>
          <cell r="C330">
            <v>0</v>
          </cell>
          <cell r="D330">
            <v>10362.332177591948</v>
          </cell>
          <cell r="E330">
            <v>0</v>
          </cell>
          <cell r="F330">
            <v>0</v>
          </cell>
          <cell r="G330">
            <v>0</v>
          </cell>
          <cell r="H330">
            <v>0</v>
          </cell>
          <cell r="I330">
            <v>0</v>
          </cell>
        </row>
        <row r="331">
          <cell r="A331">
            <v>314</v>
          </cell>
          <cell r="B331">
            <v>48914</v>
          </cell>
          <cell r="C331">
            <v>0</v>
          </cell>
          <cell r="D331">
            <v>10362.332177591948</v>
          </cell>
          <cell r="E331">
            <v>0</v>
          </cell>
          <cell r="F331">
            <v>0</v>
          </cell>
          <cell r="G331">
            <v>0</v>
          </cell>
          <cell r="H331">
            <v>0</v>
          </cell>
          <cell r="I331">
            <v>0</v>
          </cell>
        </row>
        <row r="332">
          <cell r="A332">
            <v>315</v>
          </cell>
          <cell r="B332">
            <v>48945</v>
          </cell>
          <cell r="C332">
            <v>0</v>
          </cell>
          <cell r="D332">
            <v>10362.332177591948</v>
          </cell>
          <cell r="E332">
            <v>0</v>
          </cell>
          <cell r="F332">
            <v>0</v>
          </cell>
          <cell r="G332">
            <v>0</v>
          </cell>
          <cell r="H332">
            <v>0</v>
          </cell>
          <cell r="I332">
            <v>0</v>
          </cell>
        </row>
        <row r="333">
          <cell r="A333">
            <v>316</v>
          </cell>
          <cell r="B333">
            <v>48976</v>
          </cell>
          <cell r="C333">
            <v>0</v>
          </cell>
          <cell r="D333">
            <v>10362.332177591948</v>
          </cell>
          <cell r="E333">
            <v>0</v>
          </cell>
          <cell r="F333">
            <v>0</v>
          </cell>
          <cell r="G333">
            <v>0</v>
          </cell>
          <cell r="H333">
            <v>0</v>
          </cell>
          <cell r="I333">
            <v>0</v>
          </cell>
        </row>
        <row r="334">
          <cell r="A334">
            <v>317</v>
          </cell>
          <cell r="B334">
            <v>49004</v>
          </cell>
          <cell r="C334">
            <v>0</v>
          </cell>
          <cell r="D334">
            <v>10362.332177591948</v>
          </cell>
          <cell r="E334">
            <v>0</v>
          </cell>
          <cell r="F334">
            <v>0</v>
          </cell>
          <cell r="G334">
            <v>0</v>
          </cell>
          <cell r="H334">
            <v>0</v>
          </cell>
          <cell r="I334">
            <v>0</v>
          </cell>
        </row>
        <row r="335">
          <cell r="A335">
            <v>318</v>
          </cell>
          <cell r="B335">
            <v>49035</v>
          </cell>
          <cell r="C335">
            <v>0</v>
          </cell>
          <cell r="D335">
            <v>10362.332177591948</v>
          </cell>
          <cell r="E335">
            <v>0</v>
          </cell>
          <cell r="F335">
            <v>0</v>
          </cell>
          <cell r="G335">
            <v>0</v>
          </cell>
          <cell r="H335">
            <v>0</v>
          </cell>
          <cell r="I335">
            <v>0</v>
          </cell>
        </row>
        <row r="336">
          <cell r="A336">
            <v>319</v>
          </cell>
          <cell r="B336">
            <v>49065</v>
          </cell>
          <cell r="C336">
            <v>0</v>
          </cell>
          <cell r="D336">
            <v>10362.332177591948</v>
          </cell>
          <cell r="E336">
            <v>0</v>
          </cell>
          <cell r="F336">
            <v>0</v>
          </cell>
          <cell r="G336">
            <v>0</v>
          </cell>
          <cell r="H336">
            <v>0</v>
          </cell>
          <cell r="I336">
            <v>0</v>
          </cell>
        </row>
        <row r="337">
          <cell r="A337">
            <v>320</v>
          </cell>
          <cell r="B337">
            <v>49096</v>
          </cell>
          <cell r="C337">
            <v>0</v>
          </cell>
          <cell r="D337">
            <v>10362.332177591948</v>
          </cell>
          <cell r="E337">
            <v>0</v>
          </cell>
          <cell r="F337">
            <v>0</v>
          </cell>
          <cell r="G337">
            <v>0</v>
          </cell>
          <cell r="H337">
            <v>0</v>
          </cell>
          <cell r="I337">
            <v>0</v>
          </cell>
        </row>
        <row r="338">
          <cell r="A338">
            <v>321</v>
          </cell>
          <cell r="B338">
            <v>49126</v>
          </cell>
          <cell r="C338">
            <v>0</v>
          </cell>
          <cell r="D338">
            <v>10362.332177591948</v>
          </cell>
          <cell r="E338">
            <v>0</v>
          </cell>
          <cell r="F338">
            <v>0</v>
          </cell>
          <cell r="G338">
            <v>0</v>
          </cell>
          <cell r="H338">
            <v>0</v>
          </cell>
          <cell r="I338">
            <v>0</v>
          </cell>
        </row>
        <row r="339">
          <cell r="A339">
            <v>322</v>
          </cell>
          <cell r="B339">
            <v>49157</v>
          </cell>
          <cell r="C339">
            <v>0</v>
          </cell>
          <cell r="D339">
            <v>10362.332177591948</v>
          </cell>
          <cell r="E339">
            <v>0</v>
          </cell>
          <cell r="F339">
            <v>0</v>
          </cell>
          <cell r="G339">
            <v>0</v>
          </cell>
          <cell r="H339">
            <v>0</v>
          </cell>
          <cell r="I339">
            <v>0</v>
          </cell>
        </row>
        <row r="340">
          <cell r="A340">
            <v>323</v>
          </cell>
          <cell r="B340">
            <v>49188</v>
          </cell>
          <cell r="C340">
            <v>0</v>
          </cell>
          <cell r="D340">
            <v>10362.332177591948</v>
          </cell>
          <cell r="E340">
            <v>0</v>
          </cell>
          <cell r="F340">
            <v>0</v>
          </cell>
          <cell r="G340">
            <v>0</v>
          </cell>
          <cell r="H340">
            <v>0</v>
          </cell>
          <cell r="I340">
            <v>0</v>
          </cell>
        </row>
        <row r="341">
          <cell r="A341">
            <v>324</v>
          </cell>
          <cell r="B341">
            <v>49218</v>
          </cell>
          <cell r="C341">
            <v>0</v>
          </cell>
          <cell r="D341">
            <v>10362.332177591948</v>
          </cell>
          <cell r="E341">
            <v>0</v>
          </cell>
          <cell r="F341">
            <v>0</v>
          </cell>
          <cell r="G341">
            <v>0</v>
          </cell>
          <cell r="H341">
            <v>0</v>
          </cell>
          <cell r="I341">
            <v>0</v>
          </cell>
        </row>
        <row r="342">
          <cell r="A342">
            <v>325</v>
          </cell>
          <cell r="B342">
            <v>49249</v>
          </cell>
          <cell r="C342">
            <v>0</v>
          </cell>
          <cell r="D342">
            <v>10362.332177591948</v>
          </cell>
          <cell r="E342">
            <v>0</v>
          </cell>
          <cell r="F342">
            <v>0</v>
          </cell>
          <cell r="G342">
            <v>0</v>
          </cell>
          <cell r="H342">
            <v>0</v>
          </cell>
          <cell r="I342">
            <v>0</v>
          </cell>
        </row>
        <row r="343">
          <cell r="A343">
            <v>326</v>
          </cell>
          <cell r="B343">
            <v>49279</v>
          </cell>
          <cell r="C343">
            <v>0</v>
          </cell>
          <cell r="D343">
            <v>10362.332177591948</v>
          </cell>
          <cell r="E343">
            <v>0</v>
          </cell>
          <cell r="F343">
            <v>0</v>
          </cell>
          <cell r="G343">
            <v>0</v>
          </cell>
          <cell r="H343">
            <v>0</v>
          </cell>
          <cell r="I343">
            <v>0</v>
          </cell>
        </row>
        <row r="344">
          <cell r="A344">
            <v>327</v>
          </cell>
          <cell r="B344">
            <v>49310</v>
          </cell>
          <cell r="C344">
            <v>0</v>
          </cell>
          <cell r="D344">
            <v>10362.332177591948</v>
          </cell>
          <cell r="E344">
            <v>0</v>
          </cell>
          <cell r="F344">
            <v>0</v>
          </cell>
          <cell r="G344">
            <v>0</v>
          </cell>
          <cell r="H344">
            <v>0</v>
          </cell>
          <cell r="I344">
            <v>0</v>
          </cell>
        </row>
        <row r="345">
          <cell r="A345">
            <v>328</v>
          </cell>
          <cell r="B345">
            <v>49341</v>
          </cell>
          <cell r="C345">
            <v>0</v>
          </cell>
          <cell r="D345">
            <v>10362.332177591948</v>
          </cell>
          <cell r="E345">
            <v>0</v>
          </cell>
          <cell r="F345">
            <v>0</v>
          </cell>
          <cell r="G345">
            <v>0</v>
          </cell>
          <cell r="H345">
            <v>0</v>
          </cell>
          <cell r="I345">
            <v>0</v>
          </cell>
        </row>
        <row r="346">
          <cell r="A346">
            <v>329</v>
          </cell>
          <cell r="B346">
            <v>49369</v>
          </cell>
          <cell r="C346">
            <v>0</v>
          </cell>
          <cell r="D346">
            <v>10362.332177591948</v>
          </cell>
          <cell r="E346">
            <v>0</v>
          </cell>
          <cell r="F346">
            <v>0</v>
          </cell>
          <cell r="G346">
            <v>0</v>
          </cell>
          <cell r="H346">
            <v>0</v>
          </cell>
          <cell r="I346">
            <v>0</v>
          </cell>
        </row>
        <row r="347">
          <cell r="A347">
            <v>330</v>
          </cell>
          <cell r="B347">
            <v>49400</v>
          </cell>
          <cell r="C347">
            <v>0</v>
          </cell>
          <cell r="D347">
            <v>10362.332177591948</v>
          </cell>
          <cell r="E347">
            <v>0</v>
          </cell>
          <cell r="F347">
            <v>0</v>
          </cell>
          <cell r="G347">
            <v>0</v>
          </cell>
          <cell r="H347">
            <v>0</v>
          </cell>
          <cell r="I347">
            <v>0</v>
          </cell>
        </row>
        <row r="348">
          <cell r="A348">
            <v>331</v>
          </cell>
          <cell r="B348">
            <v>49430</v>
          </cell>
          <cell r="C348">
            <v>0</v>
          </cell>
          <cell r="D348">
            <v>10362.332177591948</v>
          </cell>
          <cell r="E348">
            <v>0</v>
          </cell>
          <cell r="F348">
            <v>0</v>
          </cell>
          <cell r="G348">
            <v>0</v>
          </cell>
          <cell r="H348">
            <v>0</v>
          </cell>
          <cell r="I348">
            <v>0</v>
          </cell>
        </row>
        <row r="349">
          <cell r="A349">
            <v>332</v>
          </cell>
          <cell r="B349">
            <v>49461</v>
          </cell>
          <cell r="C349">
            <v>0</v>
          </cell>
          <cell r="D349">
            <v>10362.332177591948</v>
          </cell>
          <cell r="E349">
            <v>0</v>
          </cell>
          <cell r="F349">
            <v>0</v>
          </cell>
          <cell r="G349">
            <v>0</v>
          </cell>
          <cell r="H349">
            <v>0</v>
          </cell>
          <cell r="I349">
            <v>0</v>
          </cell>
        </row>
        <row r="350">
          <cell r="A350">
            <v>333</v>
          </cell>
          <cell r="B350">
            <v>49491</v>
          </cell>
          <cell r="C350">
            <v>0</v>
          </cell>
          <cell r="D350">
            <v>10362.332177591948</v>
          </cell>
          <cell r="E350">
            <v>0</v>
          </cell>
          <cell r="F350">
            <v>0</v>
          </cell>
          <cell r="G350">
            <v>0</v>
          </cell>
          <cell r="H350">
            <v>0</v>
          </cell>
          <cell r="I350">
            <v>0</v>
          </cell>
        </row>
        <row r="351">
          <cell r="A351">
            <v>334</v>
          </cell>
          <cell r="B351">
            <v>49522</v>
          </cell>
          <cell r="C351">
            <v>0</v>
          </cell>
          <cell r="D351">
            <v>10362.332177591948</v>
          </cell>
          <cell r="E351">
            <v>0</v>
          </cell>
          <cell r="F351">
            <v>0</v>
          </cell>
          <cell r="G351">
            <v>0</v>
          </cell>
          <cell r="H351">
            <v>0</v>
          </cell>
          <cell r="I351">
            <v>0</v>
          </cell>
        </row>
        <row r="352">
          <cell r="A352">
            <v>335</v>
          </cell>
          <cell r="B352">
            <v>49553</v>
          </cell>
          <cell r="C352">
            <v>0</v>
          </cell>
          <cell r="D352">
            <v>10362.332177591948</v>
          </cell>
          <cell r="E352">
            <v>0</v>
          </cell>
          <cell r="F352">
            <v>0</v>
          </cell>
          <cell r="G352">
            <v>0</v>
          </cell>
          <cell r="H352">
            <v>0</v>
          </cell>
          <cell r="I352">
            <v>0</v>
          </cell>
        </row>
        <row r="353">
          <cell r="A353">
            <v>336</v>
          </cell>
          <cell r="B353">
            <v>49583</v>
          </cell>
          <cell r="C353">
            <v>0</v>
          </cell>
          <cell r="D353">
            <v>10362.332177591948</v>
          </cell>
          <cell r="E353">
            <v>0</v>
          </cell>
          <cell r="F353">
            <v>0</v>
          </cell>
          <cell r="G353">
            <v>0</v>
          </cell>
          <cell r="H353">
            <v>0</v>
          </cell>
          <cell r="I353">
            <v>0</v>
          </cell>
        </row>
        <row r="354">
          <cell r="A354">
            <v>337</v>
          </cell>
          <cell r="B354">
            <v>49614</v>
          </cell>
          <cell r="C354">
            <v>0</v>
          </cell>
          <cell r="D354">
            <v>10362.332177591948</v>
          </cell>
          <cell r="E354">
            <v>0</v>
          </cell>
          <cell r="F354">
            <v>0</v>
          </cell>
          <cell r="G354">
            <v>0</v>
          </cell>
          <cell r="H354">
            <v>0</v>
          </cell>
          <cell r="I354">
            <v>0</v>
          </cell>
        </row>
        <row r="355">
          <cell r="A355">
            <v>338</v>
          </cell>
          <cell r="B355">
            <v>49644</v>
          </cell>
          <cell r="C355">
            <v>0</v>
          </cell>
          <cell r="D355">
            <v>10362.332177591948</v>
          </cell>
          <cell r="E355">
            <v>0</v>
          </cell>
          <cell r="F355">
            <v>0</v>
          </cell>
          <cell r="G355">
            <v>0</v>
          </cell>
          <cell r="H355">
            <v>0</v>
          </cell>
          <cell r="I355">
            <v>0</v>
          </cell>
        </row>
        <row r="356">
          <cell r="A356">
            <v>339</v>
          </cell>
          <cell r="B356">
            <v>49675</v>
          </cell>
          <cell r="C356">
            <v>0</v>
          </cell>
          <cell r="D356">
            <v>10362.332177591948</v>
          </cell>
          <cell r="E356">
            <v>0</v>
          </cell>
          <cell r="F356">
            <v>0</v>
          </cell>
          <cell r="G356">
            <v>0</v>
          </cell>
          <cell r="H356">
            <v>0</v>
          </cell>
          <cell r="I356">
            <v>0</v>
          </cell>
        </row>
        <row r="357">
          <cell r="A357">
            <v>340</v>
          </cell>
          <cell r="B357">
            <v>49706</v>
          </cell>
          <cell r="C357">
            <v>0</v>
          </cell>
          <cell r="D357">
            <v>10362.332177591948</v>
          </cell>
          <cell r="E357">
            <v>0</v>
          </cell>
          <cell r="F357">
            <v>0</v>
          </cell>
          <cell r="G357">
            <v>0</v>
          </cell>
          <cell r="H357">
            <v>0</v>
          </cell>
          <cell r="I357">
            <v>0</v>
          </cell>
        </row>
        <row r="358">
          <cell r="A358">
            <v>341</v>
          </cell>
          <cell r="B358">
            <v>49735</v>
          </cell>
          <cell r="C358">
            <v>0</v>
          </cell>
          <cell r="D358">
            <v>10362.332177591948</v>
          </cell>
          <cell r="E358">
            <v>0</v>
          </cell>
          <cell r="F358">
            <v>0</v>
          </cell>
          <cell r="G358">
            <v>0</v>
          </cell>
          <cell r="H358">
            <v>0</v>
          </cell>
          <cell r="I358">
            <v>0</v>
          </cell>
        </row>
        <row r="359">
          <cell r="A359">
            <v>342</v>
          </cell>
          <cell r="B359">
            <v>49766</v>
          </cell>
          <cell r="C359">
            <v>0</v>
          </cell>
          <cell r="D359">
            <v>10362.332177591948</v>
          </cell>
          <cell r="E359">
            <v>0</v>
          </cell>
          <cell r="F359">
            <v>0</v>
          </cell>
          <cell r="G359">
            <v>0</v>
          </cell>
          <cell r="H359">
            <v>0</v>
          </cell>
          <cell r="I359">
            <v>0</v>
          </cell>
        </row>
        <row r="360">
          <cell r="A360">
            <v>343</v>
          </cell>
          <cell r="B360">
            <v>49796</v>
          </cell>
          <cell r="C360">
            <v>0</v>
          </cell>
          <cell r="D360">
            <v>10362.332177591948</v>
          </cell>
          <cell r="E360">
            <v>0</v>
          </cell>
          <cell r="F360">
            <v>0</v>
          </cell>
          <cell r="G360">
            <v>0</v>
          </cell>
          <cell r="H360">
            <v>0</v>
          </cell>
          <cell r="I360">
            <v>0</v>
          </cell>
        </row>
        <row r="361">
          <cell r="A361">
            <v>344</v>
          </cell>
          <cell r="B361">
            <v>49827</v>
          </cell>
          <cell r="C361">
            <v>0</v>
          </cell>
          <cell r="D361">
            <v>10362.332177591948</v>
          </cell>
          <cell r="E361">
            <v>0</v>
          </cell>
          <cell r="F361">
            <v>0</v>
          </cell>
          <cell r="G361">
            <v>0</v>
          </cell>
          <cell r="H361">
            <v>0</v>
          </cell>
          <cell r="I361">
            <v>0</v>
          </cell>
        </row>
        <row r="362">
          <cell r="A362">
            <v>345</v>
          </cell>
          <cell r="B362">
            <v>49857</v>
          </cell>
          <cell r="C362">
            <v>0</v>
          </cell>
          <cell r="D362">
            <v>10362.332177591948</v>
          </cell>
          <cell r="E362">
            <v>0</v>
          </cell>
          <cell r="F362">
            <v>0</v>
          </cell>
          <cell r="G362">
            <v>0</v>
          </cell>
          <cell r="H362">
            <v>0</v>
          </cell>
          <cell r="I362">
            <v>0</v>
          </cell>
        </row>
        <row r="363">
          <cell r="A363">
            <v>346</v>
          </cell>
          <cell r="B363">
            <v>49888</v>
          </cell>
          <cell r="C363">
            <v>0</v>
          </cell>
          <cell r="D363">
            <v>10362.332177591948</v>
          </cell>
          <cell r="E363">
            <v>0</v>
          </cell>
          <cell r="F363">
            <v>0</v>
          </cell>
          <cell r="G363">
            <v>0</v>
          </cell>
          <cell r="H363">
            <v>0</v>
          </cell>
          <cell r="I363">
            <v>0</v>
          </cell>
        </row>
        <row r="364">
          <cell r="A364">
            <v>347</v>
          </cell>
          <cell r="B364">
            <v>49919</v>
          </cell>
          <cell r="C364">
            <v>0</v>
          </cell>
          <cell r="D364">
            <v>10362.332177591948</v>
          </cell>
          <cell r="E364">
            <v>0</v>
          </cell>
          <cell r="F364">
            <v>0</v>
          </cell>
          <cell r="G364">
            <v>0</v>
          </cell>
          <cell r="H364">
            <v>0</v>
          </cell>
          <cell r="I364">
            <v>0</v>
          </cell>
        </row>
        <row r="365">
          <cell r="A365">
            <v>348</v>
          </cell>
          <cell r="B365">
            <v>49949</v>
          </cell>
          <cell r="C365">
            <v>0</v>
          </cell>
          <cell r="D365">
            <v>10362.332177591948</v>
          </cell>
          <cell r="E365">
            <v>0</v>
          </cell>
          <cell r="F365">
            <v>0</v>
          </cell>
          <cell r="G365">
            <v>0</v>
          </cell>
          <cell r="H365">
            <v>0</v>
          </cell>
          <cell r="I365">
            <v>0</v>
          </cell>
        </row>
        <row r="366">
          <cell r="A366">
            <v>349</v>
          </cell>
          <cell r="B366">
            <v>49980</v>
          </cell>
          <cell r="C366">
            <v>0</v>
          </cell>
          <cell r="D366">
            <v>10362.332177591948</v>
          </cell>
          <cell r="E366">
            <v>0</v>
          </cell>
          <cell r="F366">
            <v>0</v>
          </cell>
          <cell r="G366">
            <v>0</v>
          </cell>
          <cell r="H366">
            <v>0</v>
          </cell>
          <cell r="I366">
            <v>0</v>
          </cell>
        </row>
        <row r="367">
          <cell r="A367">
            <v>350</v>
          </cell>
          <cell r="B367">
            <v>50010</v>
          </cell>
          <cell r="C367">
            <v>0</v>
          </cell>
          <cell r="D367">
            <v>10362.332177591948</v>
          </cell>
          <cell r="E367">
            <v>0</v>
          </cell>
          <cell r="F367">
            <v>0</v>
          </cell>
          <cell r="G367">
            <v>0</v>
          </cell>
          <cell r="H367">
            <v>0</v>
          </cell>
          <cell r="I367">
            <v>0</v>
          </cell>
        </row>
        <row r="368">
          <cell r="A368">
            <v>351</v>
          </cell>
          <cell r="B368">
            <v>50041</v>
          </cell>
          <cell r="C368">
            <v>0</v>
          </cell>
          <cell r="D368">
            <v>10362.332177591948</v>
          </cell>
          <cell r="E368">
            <v>0</v>
          </cell>
          <cell r="F368">
            <v>0</v>
          </cell>
          <cell r="G368">
            <v>0</v>
          </cell>
          <cell r="H368">
            <v>0</v>
          </cell>
          <cell r="I368">
            <v>0</v>
          </cell>
        </row>
        <row r="369">
          <cell r="A369">
            <v>352</v>
          </cell>
          <cell r="B369">
            <v>50072</v>
          </cell>
          <cell r="C369">
            <v>0</v>
          </cell>
          <cell r="D369">
            <v>10362.332177591948</v>
          </cell>
          <cell r="E369">
            <v>0</v>
          </cell>
          <cell r="F369">
            <v>0</v>
          </cell>
          <cell r="G369">
            <v>0</v>
          </cell>
          <cell r="H369">
            <v>0</v>
          </cell>
          <cell r="I369">
            <v>0</v>
          </cell>
        </row>
        <row r="370">
          <cell r="A370">
            <v>353</v>
          </cell>
          <cell r="B370">
            <v>50100</v>
          </cell>
          <cell r="C370">
            <v>0</v>
          </cell>
          <cell r="D370">
            <v>10362.332177591948</v>
          </cell>
          <cell r="E370">
            <v>0</v>
          </cell>
          <cell r="F370">
            <v>0</v>
          </cell>
          <cell r="G370">
            <v>0</v>
          </cell>
          <cell r="H370">
            <v>0</v>
          </cell>
          <cell r="I370">
            <v>0</v>
          </cell>
        </row>
        <row r="371">
          <cell r="A371">
            <v>354</v>
          </cell>
          <cell r="B371">
            <v>50131</v>
          </cell>
          <cell r="C371">
            <v>0</v>
          </cell>
          <cell r="D371">
            <v>10362.332177591948</v>
          </cell>
          <cell r="E371">
            <v>0</v>
          </cell>
          <cell r="F371">
            <v>0</v>
          </cell>
          <cell r="G371">
            <v>0</v>
          </cell>
          <cell r="H371">
            <v>0</v>
          </cell>
          <cell r="I371">
            <v>0</v>
          </cell>
        </row>
        <row r="372">
          <cell r="A372">
            <v>355</v>
          </cell>
          <cell r="B372">
            <v>50161</v>
          </cell>
          <cell r="C372">
            <v>0</v>
          </cell>
          <cell r="D372">
            <v>10362.332177591948</v>
          </cell>
          <cell r="E372">
            <v>0</v>
          </cell>
          <cell r="F372">
            <v>0</v>
          </cell>
          <cell r="G372">
            <v>0</v>
          </cell>
          <cell r="H372">
            <v>0</v>
          </cell>
          <cell r="I372">
            <v>0</v>
          </cell>
        </row>
        <row r="373">
          <cell r="A373">
            <v>356</v>
          </cell>
          <cell r="B373">
            <v>50192</v>
          </cell>
          <cell r="C373">
            <v>0</v>
          </cell>
          <cell r="D373">
            <v>10362.332177591948</v>
          </cell>
          <cell r="E373">
            <v>0</v>
          </cell>
          <cell r="F373">
            <v>0</v>
          </cell>
          <cell r="G373">
            <v>0</v>
          </cell>
          <cell r="H373">
            <v>0</v>
          </cell>
          <cell r="I373">
            <v>0</v>
          </cell>
        </row>
        <row r="374">
          <cell r="A374">
            <v>357</v>
          </cell>
          <cell r="B374">
            <v>50222</v>
          </cell>
          <cell r="C374">
            <v>0</v>
          </cell>
          <cell r="D374">
            <v>10362.332177591948</v>
          </cell>
          <cell r="E374">
            <v>0</v>
          </cell>
          <cell r="F374">
            <v>0</v>
          </cell>
          <cell r="G374">
            <v>0</v>
          </cell>
          <cell r="H374">
            <v>0</v>
          </cell>
          <cell r="I374">
            <v>0</v>
          </cell>
        </row>
        <row r="375">
          <cell r="A375">
            <v>358</v>
          </cell>
          <cell r="B375">
            <v>50253</v>
          </cell>
          <cell r="C375">
            <v>0</v>
          </cell>
          <cell r="D375">
            <v>10362.332177591948</v>
          </cell>
          <cell r="E375">
            <v>0</v>
          </cell>
          <cell r="F375">
            <v>0</v>
          </cell>
          <cell r="G375">
            <v>0</v>
          </cell>
          <cell r="H375">
            <v>0</v>
          </cell>
          <cell r="I375">
            <v>0</v>
          </cell>
        </row>
        <row r="376">
          <cell r="A376">
            <v>359</v>
          </cell>
          <cell r="B376">
            <v>50284</v>
          </cell>
          <cell r="C376">
            <v>0</v>
          </cell>
          <cell r="D376">
            <v>10362.332177591948</v>
          </cell>
          <cell r="E376">
            <v>0</v>
          </cell>
          <cell r="F376">
            <v>0</v>
          </cell>
          <cell r="G376">
            <v>0</v>
          </cell>
          <cell r="H376">
            <v>0</v>
          </cell>
          <cell r="I376">
            <v>0</v>
          </cell>
        </row>
        <row r="377">
          <cell r="A377">
            <v>360</v>
          </cell>
          <cell r="B377">
            <v>50314</v>
          </cell>
          <cell r="C377">
            <v>0</v>
          </cell>
          <cell r="D377">
            <v>10362.332177591948</v>
          </cell>
          <cell r="E377">
            <v>0</v>
          </cell>
          <cell r="F377">
            <v>0</v>
          </cell>
          <cell r="G377">
            <v>0</v>
          </cell>
          <cell r="H377">
            <v>0</v>
          </cell>
          <cell r="I377">
            <v>0</v>
          </cell>
        </row>
      </sheetData>
      <sheetData sheetId="8"/>
      <sheetData sheetId="9"/>
      <sheetData sheetId="10"/>
      <sheetData sheetId="11"/>
      <sheetData sheetId="12"/>
      <sheetData sheetId="13"/>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
      <sheetName val="Sheet4"/>
      <sheetName val="dATA -2008"/>
      <sheetName val="Data"/>
      <sheetName val="Est 2008-09"/>
      <sheetName val="comp st"/>
      <sheetName val="Est 2"/>
      <sheetName val="Amortization Table"/>
      <sheetName val="Bill"/>
      <sheetName val="Bill - 2"/>
      <sheetName val="214 est"/>
      <sheetName val="214 Data"/>
      <sheetName val="Sheet1"/>
      <sheetName val="Sheet3"/>
    </sheetNames>
    <sheetDataSet>
      <sheetData sheetId="0"/>
      <sheetData sheetId="1"/>
      <sheetData sheetId="2"/>
      <sheetData sheetId="3"/>
      <sheetData sheetId="4"/>
      <sheetData sheetId="5"/>
      <sheetData sheetId="6"/>
      <sheetData sheetId="7">
        <row r="1">
          <cell r="A1" t="str">
            <v>Loan Calculator</v>
          </cell>
        </row>
        <row r="5">
          <cell r="B5" t="str">
            <v>Enter Values</v>
          </cell>
          <cell r="F5" t="str">
            <v>Loan Summary</v>
          </cell>
        </row>
        <row r="6">
          <cell r="C6" t="str">
            <v>Loan Amount</v>
          </cell>
          <cell r="D6">
            <v>700000</v>
          </cell>
          <cell r="G6" t="str">
            <v>Scheduled Payment</v>
          </cell>
          <cell r="H6">
            <v>10362.332177591948</v>
          </cell>
        </row>
        <row r="7">
          <cell r="C7" t="str">
            <v>Annual Interest Rate</v>
          </cell>
          <cell r="D7">
            <v>0.1132</v>
          </cell>
          <cell r="G7" t="str">
            <v>Scheduled Number of Payments</v>
          </cell>
          <cell r="H7">
            <v>108</v>
          </cell>
        </row>
        <row r="8">
          <cell r="C8" t="str">
            <v>Loan Period in Years</v>
          </cell>
          <cell r="D8">
            <v>9</v>
          </cell>
          <cell r="G8" t="str">
            <v>Actual Number of Payments</v>
          </cell>
          <cell r="H8">
            <v>101</v>
          </cell>
        </row>
        <row r="9">
          <cell r="C9" t="str">
            <v>Number of Payments Per Year</v>
          </cell>
          <cell r="D9">
            <v>12</v>
          </cell>
          <cell r="G9" t="str">
            <v>Total Early Payments</v>
          </cell>
          <cell r="H9">
            <v>43583.000000000109</v>
          </cell>
        </row>
        <row r="10">
          <cell r="C10" t="str">
            <v>Start Date of Loan</v>
          </cell>
          <cell r="D10">
            <v>39356</v>
          </cell>
          <cell r="G10" t="str">
            <v>Total Interest</v>
          </cell>
          <cell r="H10">
            <v>387430.68202092481</v>
          </cell>
        </row>
        <row r="11">
          <cell r="C11" t="str">
            <v>Optional Extra Payments</v>
          </cell>
          <cell r="D11">
            <v>435.83</v>
          </cell>
        </row>
        <row r="13">
          <cell r="B13" t="str">
            <v>Lender Name:</v>
          </cell>
          <cell r="C13" t="str">
            <v>B.Anuradha.</v>
          </cell>
        </row>
        <row r="16">
          <cell r="A16" t="str">
            <v>PmtNo.</v>
          </cell>
          <cell r="B16" t="str">
            <v>Payment Date</v>
          </cell>
          <cell r="C16" t="str">
            <v>Beginning Balance</v>
          </cell>
          <cell r="D16" t="str">
            <v>Scheduled Payment</v>
          </cell>
          <cell r="E16" t="str">
            <v>Extra Payment</v>
          </cell>
          <cell r="F16" t="str">
            <v>Total Payment</v>
          </cell>
          <cell r="G16" t="str">
            <v>Principal</v>
          </cell>
          <cell r="H16" t="str">
            <v>Interest</v>
          </cell>
          <cell r="I16" t="str">
            <v>Ending Balance</v>
          </cell>
        </row>
        <row r="18">
          <cell r="A18">
            <v>1</v>
          </cell>
          <cell r="B18">
            <v>39387</v>
          </cell>
          <cell r="C18">
            <v>700000</v>
          </cell>
          <cell r="D18">
            <v>10362.332177591948</v>
          </cell>
          <cell r="E18">
            <v>435.83</v>
          </cell>
          <cell r="F18">
            <v>10798.162177591948</v>
          </cell>
          <cell r="G18">
            <v>4194.8288442586154</v>
          </cell>
          <cell r="H18">
            <v>6603.333333333333</v>
          </cell>
          <cell r="I18">
            <v>695805.17115574144</v>
          </cell>
        </row>
        <row r="19">
          <cell r="A19">
            <v>2</v>
          </cell>
          <cell r="B19">
            <v>39417</v>
          </cell>
          <cell r="C19">
            <v>695805.17115574144</v>
          </cell>
          <cell r="D19">
            <v>10362.332177591948</v>
          </cell>
          <cell r="E19">
            <v>435.83</v>
          </cell>
          <cell r="F19">
            <v>10798.162177591948</v>
          </cell>
          <cell r="G19">
            <v>4234.4000630227883</v>
          </cell>
          <cell r="H19">
            <v>6563.7621145691601</v>
          </cell>
          <cell r="I19">
            <v>691570.7710927187</v>
          </cell>
        </row>
        <row r="20">
          <cell r="A20">
            <v>3</v>
          </cell>
          <cell r="B20">
            <v>39448</v>
          </cell>
          <cell r="C20">
            <v>691570.7710927187</v>
          </cell>
          <cell r="D20">
            <v>10362.332177591948</v>
          </cell>
          <cell r="E20">
            <v>435.83</v>
          </cell>
          <cell r="F20">
            <v>10798.162177591948</v>
          </cell>
          <cell r="G20">
            <v>4274.3445702839681</v>
          </cell>
          <cell r="H20">
            <v>6523.8176073079803</v>
          </cell>
          <cell r="I20">
            <v>687296.42652243469</v>
          </cell>
        </row>
        <row r="21">
          <cell r="A21">
            <v>4</v>
          </cell>
          <cell r="B21">
            <v>39479</v>
          </cell>
          <cell r="C21">
            <v>687296.42652243469</v>
          </cell>
          <cell r="D21">
            <v>10362.332177591948</v>
          </cell>
          <cell r="E21">
            <v>435.83</v>
          </cell>
          <cell r="F21">
            <v>10798.162177591948</v>
          </cell>
          <cell r="G21">
            <v>4314.6658873969818</v>
          </cell>
          <cell r="H21">
            <v>6483.4962901949666</v>
          </cell>
          <cell r="I21">
            <v>682981.76063503767</v>
          </cell>
        </row>
        <row r="22">
          <cell r="A22">
            <v>5</v>
          </cell>
          <cell r="B22">
            <v>39508</v>
          </cell>
          <cell r="C22">
            <v>682981.76063503767</v>
          </cell>
          <cell r="D22">
            <v>10362.332177591948</v>
          </cell>
          <cell r="E22">
            <v>435.83</v>
          </cell>
          <cell r="F22">
            <v>10798.162177591948</v>
          </cell>
          <cell r="G22">
            <v>4355.3675689347592</v>
          </cell>
          <cell r="H22">
            <v>6442.7946086571892</v>
          </cell>
          <cell r="I22">
            <v>678626.39306610287</v>
          </cell>
        </row>
        <row r="23">
          <cell r="A23">
            <v>6</v>
          </cell>
          <cell r="B23">
            <v>39539</v>
          </cell>
          <cell r="C23">
            <v>678626.39306610287</v>
          </cell>
          <cell r="D23">
            <v>10362.332177591948</v>
          </cell>
          <cell r="E23">
            <v>435.83</v>
          </cell>
          <cell r="F23">
            <v>10798.162177591948</v>
          </cell>
          <cell r="G23">
            <v>4396.4532030017117</v>
          </cell>
          <cell r="H23">
            <v>6401.7089745902367</v>
          </cell>
          <cell r="I23">
            <v>674229.93986310111</v>
          </cell>
        </row>
        <row r="24">
          <cell r="A24">
            <v>7</v>
          </cell>
          <cell r="B24">
            <v>39569</v>
          </cell>
          <cell r="C24">
            <v>674229.93986310111</v>
          </cell>
          <cell r="D24">
            <v>10362.332177591948</v>
          </cell>
          <cell r="E24">
            <v>435.83</v>
          </cell>
          <cell r="F24">
            <v>10798.162177591948</v>
          </cell>
          <cell r="G24">
            <v>4437.9264115500273</v>
          </cell>
          <cell r="H24">
            <v>6360.2357660419211</v>
          </cell>
          <cell r="I24">
            <v>669792.01345155109</v>
          </cell>
        </row>
        <row r="25">
          <cell r="A25">
            <v>8</v>
          </cell>
          <cell r="B25">
            <v>39600</v>
          </cell>
          <cell r="C25">
            <v>669792.01345155109</v>
          </cell>
          <cell r="D25">
            <v>10362.332177591948</v>
          </cell>
          <cell r="E25">
            <v>435.83</v>
          </cell>
          <cell r="F25">
            <v>10798.162177591948</v>
          </cell>
          <cell r="G25">
            <v>4479.7908506989834</v>
          </cell>
          <cell r="H25">
            <v>6318.371326892965</v>
          </cell>
          <cell r="I25">
            <v>665312.22260085214</v>
          </cell>
        </row>
        <row r="26">
          <cell r="A26">
            <v>9</v>
          </cell>
          <cell r="B26">
            <v>39630</v>
          </cell>
          <cell r="C26">
            <v>665312.22260085214</v>
          </cell>
          <cell r="D26">
            <v>10362.332177591948</v>
          </cell>
          <cell r="E26">
            <v>435.83</v>
          </cell>
          <cell r="F26">
            <v>10798.162177591948</v>
          </cell>
          <cell r="G26">
            <v>4522.0502110572443</v>
          </cell>
          <cell r="H26">
            <v>6276.1119665347042</v>
          </cell>
          <cell r="I26">
            <v>660790.17238979484</v>
          </cell>
        </row>
        <row r="27">
          <cell r="A27">
            <v>10</v>
          </cell>
          <cell r="B27">
            <v>39661</v>
          </cell>
          <cell r="C27">
            <v>660790.17238979484</v>
          </cell>
          <cell r="D27">
            <v>10362.332177591948</v>
          </cell>
          <cell r="E27">
            <v>435.83</v>
          </cell>
          <cell r="F27">
            <v>10798.162177591948</v>
          </cell>
          <cell r="G27">
            <v>4564.7082180482175</v>
          </cell>
          <cell r="H27">
            <v>6233.4539595437309</v>
          </cell>
          <cell r="I27">
            <v>656225.46417174663</v>
          </cell>
        </row>
        <row r="28">
          <cell r="A28">
            <v>11</v>
          </cell>
          <cell r="B28">
            <v>39692</v>
          </cell>
          <cell r="C28">
            <v>656225.46417174663</v>
          </cell>
          <cell r="D28">
            <v>10362.332177591948</v>
          </cell>
          <cell r="E28">
            <v>435.83</v>
          </cell>
          <cell r="F28">
            <v>10798.162177591948</v>
          </cell>
          <cell r="G28">
            <v>4607.7686322384725</v>
          </cell>
          <cell r="H28">
            <v>6190.3935453534759</v>
          </cell>
          <cell r="I28">
            <v>651617.69553950813</v>
          </cell>
        </row>
        <row r="29">
          <cell r="A29">
            <v>12</v>
          </cell>
          <cell r="B29">
            <v>39722</v>
          </cell>
          <cell r="C29">
            <v>651617.69553950813</v>
          </cell>
          <cell r="D29">
            <v>10362.332177591948</v>
          </cell>
          <cell r="E29">
            <v>435.83</v>
          </cell>
          <cell r="F29">
            <v>10798.162177591948</v>
          </cell>
          <cell r="G29">
            <v>4651.2352496692556</v>
          </cell>
          <cell r="H29">
            <v>6146.9269279226928</v>
          </cell>
          <cell r="I29">
            <v>646966.46028983884</v>
          </cell>
        </row>
        <row r="30">
          <cell r="A30">
            <v>13</v>
          </cell>
          <cell r="B30">
            <v>39753</v>
          </cell>
          <cell r="C30">
            <v>646966.46028983884</v>
          </cell>
          <cell r="D30">
            <v>10362.332177591948</v>
          </cell>
          <cell r="E30">
            <v>435.83</v>
          </cell>
          <cell r="F30">
            <v>10798.162177591948</v>
          </cell>
          <cell r="G30">
            <v>4695.1119021911354</v>
          </cell>
          <cell r="H30">
            <v>6103.050275400813</v>
          </cell>
          <cell r="I30">
            <v>642271.34838764765</v>
          </cell>
        </row>
        <row r="31">
          <cell r="A31">
            <v>14</v>
          </cell>
          <cell r="B31">
            <v>39783</v>
          </cell>
          <cell r="C31">
            <v>642271.34838764765</v>
          </cell>
          <cell r="D31">
            <v>10362.332177591948</v>
          </cell>
          <cell r="E31">
            <v>435.83</v>
          </cell>
          <cell r="F31">
            <v>10798.162177591948</v>
          </cell>
          <cell r="G31">
            <v>4739.4024578018061</v>
          </cell>
          <cell r="H31">
            <v>6058.7597197901423</v>
          </cell>
          <cell r="I31">
            <v>637531.9459298458</v>
          </cell>
        </row>
        <row r="32">
          <cell r="A32">
            <v>15</v>
          </cell>
          <cell r="B32">
            <v>39814</v>
          </cell>
          <cell r="C32">
            <v>637531.9459298458</v>
          </cell>
          <cell r="D32">
            <v>10362.332177591948</v>
          </cell>
          <cell r="E32">
            <v>435.83</v>
          </cell>
          <cell r="F32">
            <v>10798.162177591948</v>
          </cell>
          <cell r="G32">
            <v>4784.1108209870699</v>
          </cell>
          <cell r="H32">
            <v>6014.0513566048785</v>
          </cell>
          <cell r="I32">
            <v>632747.83510885877</v>
          </cell>
        </row>
        <row r="33">
          <cell r="A33">
            <v>16</v>
          </cell>
          <cell r="B33">
            <v>39845</v>
          </cell>
          <cell r="C33">
            <v>632747.83510885877</v>
          </cell>
          <cell r="D33">
            <v>10362.332177591948</v>
          </cell>
          <cell r="E33">
            <v>435.83</v>
          </cell>
          <cell r="F33">
            <v>10798.162177591948</v>
          </cell>
          <cell r="G33">
            <v>4829.240933065048</v>
          </cell>
          <cell r="H33">
            <v>5968.9212445269004</v>
          </cell>
          <cell r="I33">
            <v>627918.5941757937</v>
          </cell>
        </row>
        <row r="34">
          <cell r="A34">
            <v>17</v>
          </cell>
          <cell r="B34">
            <v>39873</v>
          </cell>
          <cell r="C34">
            <v>627918.5941757937</v>
          </cell>
          <cell r="D34">
            <v>10362.332177591948</v>
          </cell>
          <cell r="E34">
            <v>435.83</v>
          </cell>
          <cell r="F34">
            <v>10798.162177591948</v>
          </cell>
          <cell r="G34">
            <v>4874.7967725336284</v>
          </cell>
          <cell r="H34">
            <v>5923.36540505832</v>
          </cell>
          <cell r="I34">
            <v>623043.79740326002</v>
          </cell>
        </row>
        <row r="35">
          <cell r="A35">
            <v>18</v>
          </cell>
          <cell r="B35">
            <v>39904</v>
          </cell>
          <cell r="C35">
            <v>623043.79740326002</v>
          </cell>
          <cell r="D35">
            <v>10362.332177591948</v>
          </cell>
          <cell r="E35">
            <v>435.83</v>
          </cell>
          <cell r="F35">
            <v>10798.162177591948</v>
          </cell>
          <cell r="G35">
            <v>4920.7823554211964</v>
          </cell>
          <cell r="H35">
            <v>5877.379822170752</v>
          </cell>
          <cell r="I35">
            <v>618123.01504783879</v>
          </cell>
        </row>
        <row r="36">
          <cell r="A36">
            <v>19</v>
          </cell>
          <cell r="B36">
            <v>39934</v>
          </cell>
          <cell r="C36">
            <v>618123.01504783879</v>
          </cell>
          <cell r="D36">
            <v>10362.332177591948</v>
          </cell>
          <cell r="E36">
            <v>435.83</v>
          </cell>
          <cell r="F36">
            <v>10798.162177591948</v>
          </cell>
          <cell r="G36">
            <v>4967.2017356406695</v>
          </cell>
          <cell r="H36">
            <v>5830.9604419512789</v>
          </cell>
          <cell r="I36">
            <v>613155.81331219815</v>
          </cell>
        </row>
        <row r="37">
          <cell r="A37">
            <v>20</v>
          </cell>
          <cell r="B37">
            <v>39965</v>
          </cell>
          <cell r="C37">
            <v>613155.81331219815</v>
          </cell>
          <cell r="D37">
            <v>10362.332177591948</v>
          </cell>
          <cell r="E37">
            <v>435.83</v>
          </cell>
          <cell r="F37">
            <v>10798.162177591948</v>
          </cell>
          <cell r="G37">
            <v>5014.0590053468795</v>
          </cell>
          <cell r="H37">
            <v>5784.1031722450689</v>
          </cell>
          <cell r="I37">
            <v>608141.7543068513</v>
          </cell>
        </row>
        <row r="38">
          <cell r="A38">
            <v>21</v>
          </cell>
          <cell r="B38">
            <v>39995</v>
          </cell>
          <cell r="C38">
            <v>608141.7543068513</v>
          </cell>
          <cell r="D38">
            <v>10362.332177591948</v>
          </cell>
          <cell r="E38">
            <v>435.83</v>
          </cell>
          <cell r="F38">
            <v>10798.162177591948</v>
          </cell>
          <cell r="G38">
            <v>5061.3582952973184</v>
          </cell>
          <cell r="H38">
            <v>5736.8038822946301</v>
          </cell>
          <cell r="I38">
            <v>603080.39601155394</v>
          </cell>
        </row>
        <row r="39">
          <cell r="A39">
            <v>22</v>
          </cell>
          <cell r="B39">
            <v>40026</v>
          </cell>
          <cell r="C39">
            <v>603080.39601155394</v>
          </cell>
          <cell r="D39">
            <v>10362.332177591948</v>
          </cell>
          <cell r="E39">
            <v>435.83</v>
          </cell>
          <cell r="F39">
            <v>10798.162177591948</v>
          </cell>
          <cell r="G39">
            <v>5109.1037752162893</v>
          </cell>
          <cell r="H39">
            <v>5689.0584023756592</v>
          </cell>
          <cell r="I39">
            <v>597971.29223633767</v>
          </cell>
        </row>
        <row r="40">
          <cell r="A40">
            <v>23</v>
          </cell>
          <cell r="B40">
            <v>40057</v>
          </cell>
          <cell r="C40">
            <v>597971.29223633767</v>
          </cell>
          <cell r="D40">
            <v>10362.332177591948</v>
          </cell>
          <cell r="E40">
            <v>435.83</v>
          </cell>
          <cell r="F40">
            <v>10798.162177591948</v>
          </cell>
          <cell r="G40">
            <v>5157.2996541624962</v>
          </cell>
          <cell r="H40">
            <v>5640.8625234294523</v>
          </cell>
          <cell r="I40">
            <v>592813.99258217518</v>
          </cell>
        </row>
        <row r="41">
          <cell r="A41">
            <v>24</v>
          </cell>
          <cell r="B41">
            <v>40087</v>
          </cell>
          <cell r="C41">
            <v>592813.99258217518</v>
          </cell>
          <cell r="D41">
            <v>10362.332177591948</v>
          </cell>
          <cell r="E41">
            <v>435.83</v>
          </cell>
          <cell r="F41">
            <v>10798.162177591948</v>
          </cell>
          <cell r="G41">
            <v>5205.9501809000967</v>
          </cell>
          <cell r="H41">
            <v>5592.2119966918517</v>
          </cell>
          <cell r="I41">
            <v>587608.04240127513</v>
          </cell>
        </row>
        <row r="42">
          <cell r="A42">
            <v>25</v>
          </cell>
          <cell r="B42">
            <v>40118</v>
          </cell>
          <cell r="C42">
            <v>587608.04240127513</v>
          </cell>
          <cell r="D42">
            <v>10362.332177591948</v>
          </cell>
          <cell r="E42">
            <v>435.83</v>
          </cell>
          <cell r="F42">
            <v>10798.162177591948</v>
          </cell>
          <cell r="G42">
            <v>5255.0596442732531</v>
          </cell>
          <cell r="H42">
            <v>5543.1025333186954</v>
          </cell>
          <cell r="I42">
            <v>582352.98275700188</v>
          </cell>
        </row>
        <row r="43">
          <cell r="A43">
            <v>26</v>
          </cell>
          <cell r="B43">
            <v>40148</v>
          </cell>
          <cell r="C43">
            <v>582352.98275700188</v>
          </cell>
          <cell r="D43">
            <v>10362.332177591948</v>
          </cell>
          <cell r="E43">
            <v>435.83</v>
          </cell>
          <cell r="F43">
            <v>10798.162177591948</v>
          </cell>
          <cell r="G43">
            <v>5304.6323735842307</v>
          </cell>
          <cell r="H43">
            <v>5493.5298040077178</v>
          </cell>
          <cell r="I43">
            <v>577048.35038341768</v>
          </cell>
        </row>
        <row r="44">
          <cell r="A44">
            <v>27</v>
          </cell>
          <cell r="B44">
            <v>40179</v>
          </cell>
          <cell r="C44">
            <v>577048.35038341768</v>
          </cell>
          <cell r="D44">
            <v>10362.332177591948</v>
          </cell>
          <cell r="E44">
            <v>435.83</v>
          </cell>
          <cell r="F44">
            <v>10798.162177591948</v>
          </cell>
          <cell r="G44">
            <v>5354.6727389750422</v>
          </cell>
          <cell r="H44">
            <v>5443.4894386169062</v>
          </cell>
          <cell r="I44">
            <v>571693.67764444265</v>
          </cell>
        </row>
        <row r="45">
          <cell r="A45">
            <v>28</v>
          </cell>
          <cell r="B45">
            <v>40210</v>
          </cell>
          <cell r="C45">
            <v>571693.67764444265</v>
          </cell>
          <cell r="D45">
            <v>10362.332177591948</v>
          </cell>
          <cell r="E45">
            <v>435.83</v>
          </cell>
          <cell r="F45">
            <v>10798.162177591948</v>
          </cell>
          <cell r="G45">
            <v>5405.1851518127069</v>
          </cell>
          <cell r="H45">
            <v>5392.9770257792416</v>
          </cell>
          <cell r="I45">
            <v>566288.49249262991</v>
          </cell>
        </row>
        <row r="46">
          <cell r="A46">
            <v>29</v>
          </cell>
          <cell r="B46">
            <v>40238</v>
          </cell>
          <cell r="C46">
            <v>566288.49249262991</v>
          </cell>
          <cell r="D46">
            <v>10362.332177591948</v>
          </cell>
          <cell r="E46">
            <v>435.83</v>
          </cell>
          <cell r="F46">
            <v>10798.162177591948</v>
          </cell>
          <cell r="G46">
            <v>5456.1740650781403</v>
          </cell>
          <cell r="H46">
            <v>5341.9881125138081</v>
          </cell>
          <cell r="I46">
            <v>560832.31842755177</v>
          </cell>
        </row>
        <row r="47">
          <cell r="A47">
            <v>30</v>
          </cell>
          <cell r="B47">
            <v>40269</v>
          </cell>
          <cell r="C47">
            <v>560832.31842755177</v>
          </cell>
          <cell r="D47">
            <v>10362.332177591948</v>
          </cell>
          <cell r="E47">
            <v>435.83</v>
          </cell>
          <cell r="F47">
            <v>10798.162177591948</v>
          </cell>
          <cell r="G47">
            <v>5507.6439737587107</v>
          </cell>
          <cell r="H47">
            <v>5290.5182038332377</v>
          </cell>
          <cell r="I47">
            <v>555324.67445379309</v>
          </cell>
        </row>
        <row r="48">
          <cell r="A48">
            <v>31</v>
          </cell>
          <cell r="B48">
            <v>40299</v>
          </cell>
          <cell r="C48">
            <v>555324.67445379309</v>
          </cell>
          <cell r="D48">
            <v>10362.332177591948</v>
          </cell>
          <cell r="E48">
            <v>435.83</v>
          </cell>
          <cell r="F48">
            <v>10798.162177591948</v>
          </cell>
          <cell r="G48">
            <v>5559.599415244501</v>
          </cell>
          <cell r="H48">
            <v>5238.5627623474475</v>
          </cell>
          <cell r="I48">
            <v>549765.07503854856</v>
          </cell>
        </row>
        <row r="49">
          <cell r="A49">
            <v>32</v>
          </cell>
          <cell r="B49">
            <v>40330</v>
          </cell>
          <cell r="C49">
            <v>549765.07503854856</v>
          </cell>
          <cell r="D49">
            <v>10362.332177591948</v>
          </cell>
          <cell r="E49">
            <v>435.83</v>
          </cell>
          <cell r="F49">
            <v>10798.162177591948</v>
          </cell>
          <cell r="G49">
            <v>5612.0449697283075</v>
          </cell>
          <cell r="H49">
            <v>5186.1172078636409</v>
          </cell>
          <cell r="I49">
            <v>544153.03006882023</v>
          </cell>
        </row>
        <row r="50">
          <cell r="A50">
            <v>33</v>
          </cell>
          <cell r="B50">
            <v>40360</v>
          </cell>
          <cell r="C50">
            <v>544153.03006882023</v>
          </cell>
          <cell r="D50">
            <v>10362.332177591948</v>
          </cell>
          <cell r="E50">
            <v>435.83</v>
          </cell>
          <cell r="F50">
            <v>10798.162177591948</v>
          </cell>
          <cell r="G50">
            <v>5664.9852606094109</v>
          </cell>
          <cell r="H50">
            <v>5133.1769169825375</v>
          </cell>
          <cell r="I50">
            <v>538488.04480821081</v>
          </cell>
        </row>
        <row r="51">
          <cell r="A51">
            <v>34</v>
          </cell>
          <cell r="B51">
            <v>40391</v>
          </cell>
          <cell r="C51">
            <v>538488.04480821081</v>
          </cell>
          <cell r="D51">
            <v>10362.332177591948</v>
          </cell>
          <cell r="E51">
            <v>435.83</v>
          </cell>
          <cell r="F51">
            <v>10798.162177591948</v>
          </cell>
          <cell r="G51">
            <v>5718.4249549011602</v>
          </cell>
          <cell r="H51">
            <v>5079.7372226907883</v>
          </cell>
          <cell r="I51">
            <v>532769.61985330959</v>
          </cell>
        </row>
        <row r="52">
          <cell r="A52">
            <v>35</v>
          </cell>
          <cell r="B52">
            <v>40422</v>
          </cell>
          <cell r="C52">
            <v>532769.61985330959</v>
          </cell>
          <cell r="D52">
            <v>10362.332177591948</v>
          </cell>
          <cell r="E52">
            <v>435.83</v>
          </cell>
          <cell r="F52">
            <v>10798.162177591948</v>
          </cell>
          <cell r="G52">
            <v>5772.3687636423947</v>
          </cell>
          <cell r="H52">
            <v>5025.7934139495537</v>
          </cell>
          <cell r="I52">
            <v>526997.2510896672</v>
          </cell>
        </row>
        <row r="53">
          <cell r="A53">
            <v>36</v>
          </cell>
          <cell r="B53">
            <v>40452</v>
          </cell>
          <cell r="C53">
            <v>526997.2510896672</v>
          </cell>
          <cell r="D53">
            <v>10362.332177591948</v>
          </cell>
          <cell r="E53">
            <v>435.83</v>
          </cell>
          <cell r="F53">
            <v>10798.162177591948</v>
          </cell>
          <cell r="G53">
            <v>5826.8214423127547</v>
          </cell>
          <cell r="H53">
            <v>4971.3407352791937</v>
          </cell>
          <cell r="I53">
            <v>521170.42964735447</v>
          </cell>
        </row>
        <row r="54">
          <cell r="A54">
            <v>37</v>
          </cell>
          <cell r="B54">
            <v>40483</v>
          </cell>
          <cell r="C54">
            <v>521170.42964735447</v>
          </cell>
          <cell r="D54">
            <v>10362.332177591948</v>
          </cell>
          <cell r="E54">
            <v>435.83</v>
          </cell>
          <cell r="F54">
            <v>10798.162177591948</v>
          </cell>
          <cell r="G54">
            <v>5881.7877912519043</v>
          </cell>
          <cell r="H54">
            <v>4916.3743863400441</v>
          </cell>
          <cell r="I54">
            <v>515288.64185610256</v>
          </cell>
        </row>
        <row r="55">
          <cell r="A55">
            <v>38</v>
          </cell>
          <cell r="B55">
            <v>40513</v>
          </cell>
          <cell r="C55">
            <v>515288.64185610256</v>
          </cell>
          <cell r="D55">
            <v>10362.332177591948</v>
          </cell>
          <cell r="E55">
            <v>435.83</v>
          </cell>
          <cell r="F55">
            <v>10798.162177591948</v>
          </cell>
          <cell r="G55">
            <v>5937.272656082715</v>
          </cell>
          <cell r="H55">
            <v>4860.8895215092334</v>
          </cell>
          <cell r="I55">
            <v>509351.36920001986</v>
          </cell>
        </row>
        <row r="56">
          <cell r="A56">
            <v>39</v>
          </cell>
          <cell r="B56">
            <v>40544</v>
          </cell>
          <cell r="C56">
            <v>509351.36920001986</v>
          </cell>
          <cell r="D56">
            <v>10362.332177591948</v>
          </cell>
          <cell r="E56">
            <v>435.83</v>
          </cell>
          <cell r="F56">
            <v>10798.162177591948</v>
          </cell>
          <cell r="G56">
            <v>5993.280928138428</v>
          </cell>
          <cell r="H56">
            <v>4804.8812494535205</v>
          </cell>
          <cell r="I56">
            <v>503358.08827188145</v>
          </cell>
        </row>
        <row r="57">
          <cell r="A57">
            <v>40</v>
          </cell>
          <cell r="B57">
            <v>40575</v>
          </cell>
          <cell r="C57">
            <v>503358.08827188145</v>
          </cell>
          <cell r="D57">
            <v>10362.332177591948</v>
          </cell>
          <cell r="E57">
            <v>435.83</v>
          </cell>
          <cell r="F57">
            <v>10798.162177591948</v>
          </cell>
          <cell r="G57">
            <v>6049.8175448938664</v>
          </cell>
          <cell r="H57">
            <v>4748.344632698082</v>
          </cell>
          <cell r="I57">
            <v>497308.27072698757</v>
          </cell>
        </row>
        <row r="58">
          <cell r="A58">
            <v>41</v>
          </cell>
          <cell r="B58">
            <v>40603</v>
          </cell>
          <cell r="C58">
            <v>497308.27072698757</v>
          </cell>
          <cell r="D58">
            <v>10362.332177591948</v>
          </cell>
          <cell r="E58">
            <v>435.83</v>
          </cell>
          <cell r="F58">
            <v>10798.162177591948</v>
          </cell>
          <cell r="G58">
            <v>6106.8874904006998</v>
          </cell>
          <cell r="H58">
            <v>4691.2746871912486</v>
          </cell>
          <cell r="I58">
            <v>491201.38323658687</v>
          </cell>
        </row>
        <row r="59">
          <cell r="A59">
            <v>42</v>
          </cell>
          <cell r="B59">
            <v>40634</v>
          </cell>
          <cell r="C59">
            <v>491201.38323658687</v>
          </cell>
          <cell r="D59">
            <v>10362.332177591948</v>
          </cell>
          <cell r="E59">
            <v>435.83</v>
          </cell>
          <cell r="F59">
            <v>10798.162177591948</v>
          </cell>
          <cell r="G59">
            <v>6164.4957957268125</v>
          </cell>
          <cell r="H59">
            <v>4633.6663818651359</v>
          </cell>
          <cell r="I59">
            <v>485036.88744086004</v>
          </cell>
        </row>
        <row r="60">
          <cell r="A60">
            <v>43</v>
          </cell>
          <cell r="B60">
            <v>40664</v>
          </cell>
          <cell r="C60">
            <v>485036.88744086004</v>
          </cell>
          <cell r="D60">
            <v>10362.332177591948</v>
          </cell>
          <cell r="E60">
            <v>435.83</v>
          </cell>
          <cell r="F60">
            <v>10798.162177591948</v>
          </cell>
          <cell r="G60">
            <v>6222.6475393998353</v>
          </cell>
          <cell r="H60">
            <v>4575.5146381921131</v>
          </cell>
          <cell r="I60">
            <v>478814.23990146018</v>
          </cell>
        </row>
        <row r="61">
          <cell r="A61">
            <v>44</v>
          </cell>
          <cell r="B61">
            <v>40695</v>
          </cell>
          <cell r="C61">
            <v>478814.23990146018</v>
          </cell>
          <cell r="D61">
            <v>10362.332177591948</v>
          </cell>
          <cell r="E61">
            <v>435.83</v>
          </cell>
          <cell r="F61">
            <v>10798.162177591948</v>
          </cell>
          <cell r="G61">
            <v>6281.3478478548413</v>
          </cell>
          <cell r="H61">
            <v>4516.8143297371071</v>
          </cell>
          <cell r="I61">
            <v>472532.89205360535</v>
          </cell>
        </row>
        <row r="62">
          <cell r="A62">
            <v>45</v>
          </cell>
          <cell r="B62">
            <v>40725</v>
          </cell>
          <cell r="C62">
            <v>472532.89205360535</v>
          </cell>
          <cell r="D62">
            <v>10362.332177591948</v>
          </cell>
          <cell r="E62">
            <v>435.83</v>
          </cell>
          <cell r="F62">
            <v>10798.162177591948</v>
          </cell>
          <cell r="G62">
            <v>6340.6018958862714</v>
          </cell>
          <cell r="H62">
            <v>4457.560281705677</v>
          </cell>
          <cell r="I62">
            <v>466192.29015771905</v>
          </cell>
        </row>
        <row r="63">
          <cell r="A63">
            <v>46</v>
          </cell>
          <cell r="B63">
            <v>40756</v>
          </cell>
          <cell r="C63">
            <v>466192.29015771905</v>
          </cell>
          <cell r="D63">
            <v>10362.332177591948</v>
          </cell>
          <cell r="E63">
            <v>435.83</v>
          </cell>
          <cell r="F63">
            <v>10798.162177591948</v>
          </cell>
          <cell r="G63">
            <v>6400.414907104132</v>
          </cell>
          <cell r="H63">
            <v>4397.7472704878164</v>
          </cell>
          <cell r="I63">
            <v>459791.87525061495</v>
          </cell>
        </row>
        <row r="64">
          <cell r="A64">
            <v>47</v>
          </cell>
          <cell r="B64">
            <v>40787</v>
          </cell>
          <cell r="C64">
            <v>459791.87525061495</v>
          </cell>
          <cell r="D64">
            <v>10362.332177591948</v>
          </cell>
          <cell r="E64">
            <v>435.83</v>
          </cell>
          <cell r="F64">
            <v>10798.162177591948</v>
          </cell>
          <cell r="G64">
            <v>6460.7921543944803</v>
          </cell>
          <cell r="H64">
            <v>4337.3700231974681</v>
          </cell>
          <cell r="I64">
            <v>453331.08309622045</v>
          </cell>
        </row>
        <row r="65">
          <cell r="A65">
            <v>48</v>
          </cell>
          <cell r="B65">
            <v>40817</v>
          </cell>
          <cell r="C65">
            <v>453331.08309622045</v>
          </cell>
          <cell r="D65">
            <v>10362.332177591948</v>
          </cell>
          <cell r="E65">
            <v>435.83</v>
          </cell>
          <cell r="F65">
            <v>10798.162177591948</v>
          </cell>
          <cell r="G65">
            <v>6521.7389603842685</v>
          </cell>
          <cell r="H65">
            <v>4276.42321720768</v>
          </cell>
          <cell r="I65">
            <v>446809.34413583617</v>
          </cell>
        </row>
        <row r="66">
          <cell r="A66">
            <v>49</v>
          </cell>
          <cell r="B66">
            <v>40848</v>
          </cell>
          <cell r="C66">
            <v>446809.34413583617</v>
          </cell>
          <cell r="D66">
            <v>10362.332177591948</v>
          </cell>
          <cell r="E66">
            <v>435.83</v>
          </cell>
          <cell r="F66">
            <v>10798.162177591948</v>
          </cell>
          <cell r="G66">
            <v>6583.2606979105612</v>
          </cell>
          <cell r="H66">
            <v>4214.9014796813872</v>
          </cell>
          <cell r="I66">
            <v>440226.08343792561</v>
          </cell>
        </row>
        <row r="67">
          <cell r="A67">
            <v>50</v>
          </cell>
          <cell r="B67">
            <v>40878</v>
          </cell>
          <cell r="C67">
            <v>440226.08343792561</v>
          </cell>
          <cell r="D67">
            <v>10362.332177591948</v>
          </cell>
          <cell r="E67">
            <v>435.83</v>
          </cell>
          <cell r="F67">
            <v>10798.162177591948</v>
          </cell>
          <cell r="G67">
            <v>6645.3627904941832</v>
          </cell>
          <cell r="H67">
            <v>4152.7993870977652</v>
          </cell>
          <cell r="I67">
            <v>433580.72064743144</v>
          </cell>
        </row>
        <row r="68">
          <cell r="A68">
            <v>51</v>
          </cell>
          <cell r="B68">
            <v>40909</v>
          </cell>
          <cell r="C68">
            <v>433580.72064743144</v>
          </cell>
          <cell r="D68">
            <v>10362.332177591948</v>
          </cell>
          <cell r="E68">
            <v>435.83</v>
          </cell>
          <cell r="F68">
            <v>10798.162177591948</v>
          </cell>
          <cell r="G68">
            <v>6708.0507128178451</v>
          </cell>
          <cell r="H68">
            <v>4090.1114647741033</v>
          </cell>
          <cell r="I68">
            <v>426872.66993461357</v>
          </cell>
        </row>
        <row r="69">
          <cell r="A69">
            <v>52</v>
          </cell>
          <cell r="B69">
            <v>40940</v>
          </cell>
          <cell r="C69">
            <v>426872.66993461357</v>
          </cell>
          <cell r="D69">
            <v>10362.332177591948</v>
          </cell>
          <cell r="E69">
            <v>435.83</v>
          </cell>
          <cell r="F69">
            <v>10798.162177591948</v>
          </cell>
          <cell r="G69">
            <v>6771.3299912087605</v>
          </cell>
          <cell r="H69">
            <v>4026.8321863831879</v>
          </cell>
          <cell r="I69">
            <v>420101.33994340483</v>
          </cell>
        </row>
        <row r="70">
          <cell r="A70">
            <v>53</v>
          </cell>
          <cell r="B70">
            <v>40969</v>
          </cell>
          <cell r="C70">
            <v>420101.33994340483</v>
          </cell>
          <cell r="D70">
            <v>10362.332177591948</v>
          </cell>
          <cell r="E70">
            <v>435.83</v>
          </cell>
          <cell r="F70">
            <v>10798.162177591948</v>
          </cell>
          <cell r="G70">
            <v>6835.2062041258305</v>
          </cell>
          <cell r="H70">
            <v>3962.9559734661184</v>
          </cell>
          <cell r="I70">
            <v>413266.133739279</v>
          </cell>
        </row>
        <row r="71">
          <cell r="A71">
            <v>54</v>
          </cell>
          <cell r="B71">
            <v>41000</v>
          </cell>
          <cell r="C71">
            <v>413266.133739279</v>
          </cell>
          <cell r="D71">
            <v>10362.332177591948</v>
          </cell>
          <cell r="E71">
            <v>435.83</v>
          </cell>
          <cell r="F71">
            <v>10798.162177591948</v>
          </cell>
          <cell r="G71">
            <v>6899.6849826514172</v>
          </cell>
          <cell r="H71">
            <v>3898.4771949405317</v>
          </cell>
          <cell r="I71">
            <v>406366.44875662756</v>
          </cell>
        </row>
        <row r="72">
          <cell r="A72">
            <v>55</v>
          </cell>
          <cell r="B72">
            <v>41030</v>
          </cell>
          <cell r="C72">
            <v>406366.44875662756</v>
          </cell>
          <cell r="D72">
            <v>10362.332177591948</v>
          </cell>
          <cell r="E72">
            <v>435.83</v>
          </cell>
          <cell r="F72">
            <v>10798.162177591948</v>
          </cell>
          <cell r="G72">
            <v>6964.7720109877628</v>
          </cell>
          <cell r="H72">
            <v>3833.3901666041861</v>
          </cell>
          <cell r="I72">
            <v>399401.67674563982</v>
          </cell>
        </row>
        <row r="73">
          <cell r="A73">
            <v>56</v>
          </cell>
          <cell r="B73">
            <v>41061</v>
          </cell>
          <cell r="C73">
            <v>399401.67674563982</v>
          </cell>
          <cell r="D73">
            <v>10362.332177591948</v>
          </cell>
          <cell r="E73">
            <v>435.83</v>
          </cell>
          <cell r="F73">
            <v>10798.162177591948</v>
          </cell>
          <cell r="G73">
            <v>7030.4730269580796</v>
          </cell>
          <cell r="H73">
            <v>3767.6891506338688</v>
          </cell>
          <cell r="I73">
            <v>392371.20371868176</v>
          </cell>
        </row>
        <row r="74">
          <cell r="A74">
            <v>57</v>
          </cell>
          <cell r="B74">
            <v>41091</v>
          </cell>
          <cell r="C74">
            <v>392371.20371868176</v>
          </cell>
          <cell r="D74">
            <v>10362.332177591948</v>
          </cell>
          <cell r="E74">
            <v>435.83</v>
          </cell>
          <cell r="F74">
            <v>10798.162177591948</v>
          </cell>
          <cell r="G74">
            <v>7096.7938225123835</v>
          </cell>
          <cell r="H74">
            <v>3701.3683550795645</v>
          </cell>
          <cell r="I74">
            <v>385274.40989616938</v>
          </cell>
        </row>
        <row r="75">
          <cell r="A75">
            <v>58</v>
          </cell>
          <cell r="B75">
            <v>41122</v>
          </cell>
          <cell r="C75">
            <v>385274.40989616938</v>
          </cell>
          <cell r="D75">
            <v>10362.332177591948</v>
          </cell>
          <cell r="E75">
            <v>435.83</v>
          </cell>
          <cell r="F75">
            <v>10798.162177591948</v>
          </cell>
          <cell r="G75">
            <v>7163.7402442380844</v>
          </cell>
          <cell r="H75">
            <v>3634.4219333538645</v>
          </cell>
          <cell r="I75">
            <v>378110.66965193127</v>
          </cell>
        </row>
        <row r="76">
          <cell r="A76">
            <v>59</v>
          </cell>
          <cell r="B76">
            <v>41153</v>
          </cell>
          <cell r="C76">
            <v>378110.66965193127</v>
          </cell>
          <cell r="D76">
            <v>10362.332177591948</v>
          </cell>
          <cell r="E76">
            <v>435.83</v>
          </cell>
          <cell r="F76">
            <v>10798.162177591948</v>
          </cell>
          <cell r="G76">
            <v>7231.3181938753969</v>
          </cell>
          <cell r="H76">
            <v>3566.8439837165515</v>
          </cell>
          <cell r="I76">
            <v>370879.3514580559</v>
          </cell>
        </row>
        <row r="77">
          <cell r="A77">
            <v>60</v>
          </cell>
          <cell r="B77">
            <v>41183</v>
          </cell>
          <cell r="C77">
            <v>370879.3514580559</v>
          </cell>
          <cell r="D77">
            <v>10362.332177591948</v>
          </cell>
          <cell r="E77">
            <v>435.83</v>
          </cell>
          <cell r="F77">
            <v>10798.162177591948</v>
          </cell>
          <cell r="G77">
            <v>7299.533628837622</v>
          </cell>
          <cell r="H77">
            <v>3498.6285487543269</v>
          </cell>
          <cell r="I77">
            <v>363579.81782921829</v>
          </cell>
        </row>
        <row r="78">
          <cell r="A78">
            <v>61</v>
          </cell>
          <cell r="B78">
            <v>41214</v>
          </cell>
          <cell r="C78">
            <v>363579.81782921829</v>
          </cell>
          <cell r="D78">
            <v>10362.332177591948</v>
          </cell>
          <cell r="E78">
            <v>435.83</v>
          </cell>
          <cell r="F78">
            <v>10798.162177591948</v>
          </cell>
          <cell r="G78">
            <v>7368.3925627363224</v>
          </cell>
          <cell r="H78">
            <v>3429.7696148556256</v>
          </cell>
          <cell r="I78">
            <v>356211.42526648194</v>
          </cell>
        </row>
        <row r="79">
          <cell r="A79">
            <v>62</v>
          </cell>
          <cell r="B79">
            <v>41244</v>
          </cell>
          <cell r="C79">
            <v>356211.42526648194</v>
          </cell>
          <cell r="D79">
            <v>10362.332177591948</v>
          </cell>
          <cell r="E79">
            <v>435.83</v>
          </cell>
          <cell r="F79">
            <v>10798.162177591948</v>
          </cell>
          <cell r="G79">
            <v>7437.9010659114683</v>
          </cell>
          <cell r="H79">
            <v>3360.2611116804796</v>
          </cell>
          <cell r="I79">
            <v>348773.52420057048</v>
          </cell>
        </row>
        <row r="80">
          <cell r="A80">
            <v>63</v>
          </cell>
          <cell r="B80">
            <v>41275</v>
          </cell>
          <cell r="C80">
            <v>348773.52420057048</v>
          </cell>
          <cell r="D80">
            <v>10362.332177591948</v>
          </cell>
          <cell r="E80">
            <v>435.83</v>
          </cell>
          <cell r="F80">
            <v>10798.162177591948</v>
          </cell>
          <cell r="G80">
            <v>7508.0652659665666</v>
          </cell>
          <cell r="H80">
            <v>3290.0969116253814</v>
          </cell>
          <cell r="I80">
            <v>341265.4589346039</v>
          </cell>
        </row>
        <row r="81">
          <cell r="A81">
            <v>64</v>
          </cell>
          <cell r="B81">
            <v>41306</v>
          </cell>
          <cell r="C81">
            <v>341265.4589346039</v>
          </cell>
          <cell r="D81">
            <v>10362.332177591948</v>
          </cell>
          <cell r="E81">
            <v>435.83</v>
          </cell>
          <cell r="F81">
            <v>10798.162177591948</v>
          </cell>
          <cell r="G81">
            <v>7578.8913483088527</v>
          </cell>
          <cell r="H81">
            <v>3219.2708292830962</v>
          </cell>
          <cell r="I81">
            <v>333686.56758629507</v>
          </cell>
        </row>
        <row r="82">
          <cell r="A82">
            <v>65</v>
          </cell>
          <cell r="B82">
            <v>41334</v>
          </cell>
          <cell r="C82">
            <v>333686.56758629507</v>
          </cell>
          <cell r="D82">
            <v>10362.332177591948</v>
          </cell>
          <cell r="E82">
            <v>435.83</v>
          </cell>
          <cell r="F82">
            <v>10798.162177591948</v>
          </cell>
          <cell r="G82">
            <v>7650.3855566945658</v>
          </cell>
          <cell r="H82">
            <v>3147.7766208973831</v>
          </cell>
          <cell r="I82">
            <v>326036.18202960049</v>
          </cell>
        </row>
        <row r="83">
          <cell r="A83">
            <v>66</v>
          </cell>
          <cell r="B83">
            <v>41365</v>
          </cell>
          <cell r="C83">
            <v>326036.18202960049</v>
          </cell>
          <cell r="D83">
            <v>10362.332177591948</v>
          </cell>
          <cell r="E83">
            <v>435.83</v>
          </cell>
          <cell r="F83">
            <v>10798.162177591948</v>
          </cell>
          <cell r="G83">
            <v>7722.5541937793841</v>
          </cell>
          <cell r="H83">
            <v>3075.6079838125643</v>
          </cell>
          <cell r="I83">
            <v>318313.62783582113</v>
          </cell>
        </row>
        <row r="84">
          <cell r="A84">
            <v>67</v>
          </cell>
          <cell r="B84">
            <v>41395</v>
          </cell>
          <cell r="C84">
            <v>318313.62783582113</v>
          </cell>
          <cell r="D84">
            <v>10362.332177591948</v>
          </cell>
          <cell r="E84">
            <v>435.83</v>
          </cell>
          <cell r="F84">
            <v>10798.162177591948</v>
          </cell>
          <cell r="G84">
            <v>7795.4036216740351</v>
          </cell>
          <cell r="H84">
            <v>3002.7585559179129</v>
          </cell>
          <cell r="I84">
            <v>310518.22421414708</v>
          </cell>
        </row>
        <row r="85">
          <cell r="A85">
            <v>68</v>
          </cell>
          <cell r="B85">
            <v>41426</v>
          </cell>
          <cell r="C85">
            <v>310518.22421414708</v>
          </cell>
          <cell r="D85">
            <v>10362.332177591948</v>
          </cell>
          <cell r="E85">
            <v>435.83</v>
          </cell>
          <cell r="F85">
            <v>10798.162177591948</v>
          </cell>
          <cell r="G85">
            <v>7868.9402625051607</v>
          </cell>
          <cell r="H85">
            <v>2929.2219150867872</v>
          </cell>
          <cell r="I85">
            <v>302649.28395164193</v>
          </cell>
        </row>
        <row r="86">
          <cell r="A86">
            <v>69</v>
          </cell>
          <cell r="B86">
            <v>41456</v>
          </cell>
          <cell r="C86">
            <v>302649.28395164193</v>
          </cell>
          <cell r="D86">
            <v>10362.332177591948</v>
          </cell>
          <cell r="E86">
            <v>435.83</v>
          </cell>
          <cell r="F86">
            <v>10798.162177591948</v>
          </cell>
          <cell r="G86">
            <v>7943.17059898146</v>
          </cell>
          <cell r="H86">
            <v>2854.9915786104889</v>
          </cell>
          <cell r="I86">
            <v>294706.1133526605</v>
          </cell>
        </row>
        <row r="87">
          <cell r="A87">
            <v>70</v>
          </cell>
          <cell r="B87">
            <v>41487</v>
          </cell>
          <cell r="C87">
            <v>294706.1133526605</v>
          </cell>
          <cell r="D87">
            <v>10362.332177591948</v>
          </cell>
          <cell r="E87">
            <v>435.83</v>
          </cell>
          <cell r="F87">
            <v>10798.162177591948</v>
          </cell>
          <cell r="G87">
            <v>8018.1011749651843</v>
          </cell>
          <cell r="H87">
            <v>2780.0610026267641</v>
          </cell>
          <cell r="I87">
            <v>286688.01217769529</v>
          </cell>
        </row>
        <row r="88">
          <cell r="A88">
            <v>71</v>
          </cell>
          <cell r="B88">
            <v>41518</v>
          </cell>
          <cell r="C88">
            <v>286688.01217769529</v>
          </cell>
          <cell r="D88">
            <v>10362.332177591948</v>
          </cell>
          <cell r="E88">
            <v>435.83</v>
          </cell>
          <cell r="F88">
            <v>10798.162177591948</v>
          </cell>
          <cell r="G88">
            <v>8093.7385960490228</v>
          </cell>
          <cell r="H88">
            <v>2704.4235815429251</v>
          </cell>
          <cell r="I88">
            <v>278594.27358164627</v>
          </cell>
        </row>
        <row r="89">
          <cell r="A89">
            <v>72</v>
          </cell>
          <cell r="B89">
            <v>41548</v>
          </cell>
          <cell r="C89">
            <v>278594.27358164627</v>
          </cell>
          <cell r="D89">
            <v>10362.332177591948</v>
          </cell>
          <cell r="E89">
            <v>435.83</v>
          </cell>
          <cell r="F89">
            <v>10798.162177591948</v>
          </cell>
          <cell r="G89">
            <v>8170.0895301384189</v>
          </cell>
          <cell r="H89">
            <v>2628.07264745353</v>
          </cell>
          <cell r="I89">
            <v>270424.18405150785</v>
          </cell>
        </row>
        <row r="90">
          <cell r="A90">
            <v>73</v>
          </cell>
          <cell r="B90">
            <v>41579</v>
          </cell>
          <cell r="C90">
            <v>270424.18405150785</v>
          </cell>
          <cell r="D90">
            <v>10362.332177591948</v>
          </cell>
          <cell r="E90">
            <v>435.83</v>
          </cell>
          <cell r="F90">
            <v>10798.162177591948</v>
          </cell>
          <cell r="G90">
            <v>8247.1607080393915</v>
          </cell>
          <cell r="H90">
            <v>2551.0014695525574</v>
          </cell>
          <cell r="I90">
            <v>262177.02334346843</v>
          </cell>
        </row>
        <row r="91">
          <cell r="A91">
            <v>74</v>
          </cell>
          <cell r="B91">
            <v>41609</v>
          </cell>
          <cell r="C91">
            <v>262177.02334346843</v>
          </cell>
          <cell r="D91">
            <v>10362.332177591948</v>
          </cell>
          <cell r="E91">
            <v>435.83</v>
          </cell>
          <cell r="F91">
            <v>10798.162177591948</v>
          </cell>
          <cell r="G91">
            <v>8324.9589240518962</v>
          </cell>
          <cell r="H91">
            <v>2473.2032535400522</v>
          </cell>
          <cell r="I91">
            <v>253852.06441941654</v>
          </cell>
        </row>
        <row r="92">
          <cell r="A92">
            <v>75</v>
          </cell>
          <cell r="B92">
            <v>41640</v>
          </cell>
          <cell r="C92">
            <v>253852.06441941654</v>
          </cell>
          <cell r="D92">
            <v>10362.332177591948</v>
          </cell>
          <cell r="E92">
            <v>435.83</v>
          </cell>
          <cell r="F92">
            <v>10798.162177591948</v>
          </cell>
          <cell r="G92">
            <v>8403.4910365687865</v>
          </cell>
          <cell r="H92">
            <v>2394.6711410231624</v>
          </cell>
          <cell r="I92">
            <v>245448.57338284774</v>
          </cell>
        </row>
        <row r="93">
          <cell r="A93">
            <v>76</v>
          </cell>
          <cell r="B93">
            <v>41671</v>
          </cell>
          <cell r="C93">
            <v>245448.57338284774</v>
          </cell>
          <cell r="D93">
            <v>10362.332177591948</v>
          </cell>
          <cell r="E93">
            <v>435.83</v>
          </cell>
          <cell r="F93">
            <v>10798.162177591948</v>
          </cell>
          <cell r="G93">
            <v>8482.7639686804177</v>
          </cell>
          <cell r="H93">
            <v>2315.3982089115302</v>
          </cell>
          <cell r="I93">
            <v>236965.80941416731</v>
          </cell>
        </row>
        <row r="94">
          <cell r="A94">
            <v>77</v>
          </cell>
          <cell r="B94">
            <v>41699</v>
          </cell>
          <cell r="C94">
            <v>236965.80941416731</v>
          </cell>
          <cell r="D94">
            <v>10362.332177591948</v>
          </cell>
          <cell r="E94">
            <v>435.83</v>
          </cell>
          <cell r="F94">
            <v>10798.162177591948</v>
          </cell>
          <cell r="G94">
            <v>8562.7847087849696</v>
          </cell>
          <cell r="H94">
            <v>2235.3774688069784</v>
          </cell>
          <cell r="I94">
            <v>228403.02470538233</v>
          </cell>
        </row>
        <row r="95">
          <cell r="A95">
            <v>78</v>
          </cell>
          <cell r="B95">
            <v>41730</v>
          </cell>
          <cell r="C95">
            <v>228403.02470538233</v>
          </cell>
          <cell r="D95">
            <v>10362.332177591948</v>
          </cell>
          <cell r="E95">
            <v>435.83</v>
          </cell>
          <cell r="F95">
            <v>10798.162177591948</v>
          </cell>
          <cell r="G95">
            <v>8643.5603112045083</v>
          </cell>
          <cell r="H95">
            <v>2154.6018663874397</v>
          </cell>
          <cell r="I95">
            <v>219759.4643941778</v>
          </cell>
        </row>
        <row r="96">
          <cell r="A96">
            <v>79</v>
          </cell>
          <cell r="B96">
            <v>41760</v>
          </cell>
          <cell r="C96">
            <v>219759.4643941778</v>
          </cell>
          <cell r="D96">
            <v>10362.332177591948</v>
          </cell>
          <cell r="E96">
            <v>435.83</v>
          </cell>
          <cell r="F96">
            <v>10798.162177591948</v>
          </cell>
          <cell r="G96">
            <v>8725.0978968068703</v>
          </cell>
          <cell r="H96">
            <v>2073.0642807850772</v>
          </cell>
          <cell r="I96">
            <v>211034.36649737094</v>
          </cell>
        </row>
        <row r="97">
          <cell r="A97">
            <v>80</v>
          </cell>
          <cell r="B97">
            <v>41791</v>
          </cell>
          <cell r="C97">
            <v>211034.36649737094</v>
          </cell>
          <cell r="D97">
            <v>10362.332177591948</v>
          </cell>
          <cell r="E97">
            <v>435.83</v>
          </cell>
          <cell r="F97">
            <v>10798.162177591948</v>
          </cell>
          <cell r="G97">
            <v>8807.4046536334154</v>
          </cell>
          <cell r="H97">
            <v>1990.7575239585324</v>
          </cell>
          <cell r="I97">
            <v>202226.96184373752</v>
          </cell>
        </row>
        <row r="98">
          <cell r="A98">
            <v>81</v>
          </cell>
          <cell r="B98">
            <v>41821</v>
          </cell>
          <cell r="C98">
            <v>202226.96184373752</v>
          </cell>
          <cell r="D98">
            <v>10362.332177591948</v>
          </cell>
          <cell r="E98">
            <v>435.83</v>
          </cell>
          <cell r="F98">
            <v>10798.162177591948</v>
          </cell>
          <cell r="G98">
            <v>8890.4878375326916</v>
          </cell>
          <cell r="H98">
            <v>1907.674340059257</v>
          </cell>
          <cell r="I98">
            <v>193336.47400620484</v>
          </cell>
        </row>
        <row r="99">
          <cell r="A99">
            <v>82</v>
          </cell>
          <cell r="B99">
            <v>41852</v>
          </cell>
          <cell r="C99">
            <v>193336.47400620484</v>
          </cell>
          <cell r="D99">
            <v>10362.332177591948</v>
          </cell>
          <cell r="E99">
            <v>435.83</v>
          </cell>
          <cell r="F99">
            <v>10798.162177591948</v>
          </cell>
          <cell r="G99">
            <v>8974.3547728000831</v>
          </cell>
          <cell r="H99">
            <v>1823.8074047918656</v>
          </cell>
          <cell r="I99">
            <v>184362.11923340475</v>
          </cell>
        </row>
        <row r="100">
          <cell r="A100">
            <v>83</v>
          </cell>
          <cell r="B100">
            <v>41883</v>
          </cell>
          <cell r="C100">
            <v>184362.11923340475</v>
          </cell>
          <cell r="D100">
            <v>10362.332177591948</v>
          </cell>
          <cell r="E100">
            <v>435.83</v>
          </cell>
          <cell r="F100">
            <v>10798.162177591948</v>
          </cell>
          <cell r="G100">
            <v>9059.0128528234964</v>
          </cell>
          <cell r="H100">
            <v>1739.1493247684514</v>
          </cell>
          <cell r="I100">
            <v>175303.10638058124</v>
          </cell>
        </row>
        <row r="101">
          <cell r="A101">
            <v>84</v>
          </cell>
          <cell r="B101">
            <v>41913</v>
          </cell>
          <cell r="C101">
            <v>175303.10638058124</v>
          </cell>
          <cell r="D101">
            <v>10362.332177591948</v>
          </cell>
          <cell r="E101">
            <v>435.83</v>
          </cell>
          <cell r="F101">
            <v>10798.162177591948</v>
          </cell>
          <cell r="G101">
            <v>9144.4695407351319</v>
          </cell>
          <cell r="H101">
            <v>1653.6926368568163</v>
          </cell>
          <cell r="I101">
            <v>166158.63683984612</v>
          </cell>
        </row>
        <row r="102">
          <cell r="A102">
            <v>85</v>
          </cell>
          <cell r="B102">
            <v>41944</v>
          </cell>
          <cell r="C102">
            <v>166158.63683984612</v>
          </cell>
          <cell r="D102">
            <v>10362.332177591948</v>
          </cell>
          <cell r="E102">
            <v>435.83</v>
          </cell>
          <cell r="F102">
            <v>10798.162177591948</v>
          </cell>
          <cell r="G102">
            <v>9230.7323700693996</v>
          </cell>
          <cell r="H102">
            <v>1567.4298075225481</v>
          </cell>
          <cell r="I102">
            <v>156927.90446977672</v>
          </cell>
        </row>
        <row r="103">
          <cell r="A103">
            <v>86</v>
          </cell>
          <cell r="B103">
            <v>41974</v>
          </cell>
          <cell r="C103">
            <v>156927.90446977672</v>
          </cell>
          <cell r="D103">
            <v>10362.332177591948</v>
          </cell>
          <cell r="E103">
            <v>435.83</v>
          </cell>
          <cell r="F103">
            <v>10798.162177591948</v>
          </cell>
          <cell r="G103">
            <v>9317.8089454270557</v>
          </cell>
          <cell r="H103">
            <v>1480.3532321648936</v>
          </cell>
          <cell r="I103">
            <v>147610.09552434966</v>
          </cell>
        </row>
        <row r="104">
          <cell r="A104">
            <v>87</v>
          </cell>
          <cell r="B104">
            <v>42005</v>
          </cell>
          <cell r="C104">
            <v>147610.09552434966</v>
          </cell>
          <cell r="D104">
            <v>10362.332177591948</v>
          </cell>
          <cell r="E104">
            <v>435.83</v>
          </cell>
          <cell r="F104">
            <v>10798.162177591948</v>
          </cell>
          <cell r="G104">
            <v>9405.7069431455839</v>
          </cell>
          <cell r="H104">
            <v>1392.4552344463652</v>
          </cell>
          <cell r="I104">
            <v>138204.38858120408</v>
          </cell>
        </row>
        <row r="105">
          <cell r="A105">
            <v>88</v>
          </cell>
          <cell r="B105">
            <v>42036</v>
          </cell>
          <cell r="C105">
            <v>138204.38858120408</v>
          </cell>
          <cell r="D105">
            <v>10362.332177591948</v>
          </cell>
          <cell r="E105">
            <v>435.83</v>
          </cell>
          <cell r="F105">
            <v>10798.162177591948</v>
          </cell>
          <cell r="G105">
            <v>9494.4341119759229</v>
          </cell>
          <cell r="H105">
            <v>1303.7280656160251</v>
          </cell>
          <cell r="I105">
            <v>128709.95446922816</v>
          </cell>
        </row>
        <row r="106">
          <cell r="A106">
            <v>89</v>
          </cell>
          <cell r="B106">
            <v>42064</v>
          </cell>
          <cell r="C106">
            <v>128709.95446922816</v>
          </cell>
          <cell r="D106">
            <v>10362.332177591948</v>
          </cell>
          <cell r="E106">
            <v>435.83</v>
          </cell>
          <cell r="F106">
            <v>10798.162177591948</v>
          </cell>
          <cell r="G106">
            <v>9583.9982737655628</v>
          </cell>
          <cell r="H106">
            <v>1214.1639038263856</v>
          </cell>
          <cell r="I106">
            <v>119125.9561954626</v>
          </cell>
        </row>
        <row r="107">
          <cell r="A107">
            <v>90</v>
          </cell>
          <cell r="B107">
            <v>42095</v>
          </cell>
          <cell r="C107">
            <v>119125.9561954626</v>
          </cell>
          <cell r="D107">
            <v>10362.332177591948</v>
          </cell>
          <cell r="E107">
            <v>435.83</v>
          </cell>
          <cell r="F107">
            <v>10798.162177591948</v>
          </cell>
          <cell r="G107">
            <v>9674.4073241480837</v>
          </cell>
          <cell r="H107">
            <v>1123.7548534438638</v>
          </cell>
          <cell r="I107">
            <v>109451.54887131452</v>
          </cell>
        </row>
        <row r="108">
          <cell r="A108">
            <v>91</v>
          </cell>
          <cell r="B108">
            <v>42125</v>
          </cell>
          <cell r="C108">
            <v>109451.54887131452</v>
          </cell>
          <cell r="D108">
            <v>10362.332177591948</v>
          </cell>
          <cell r="E108">
            <v>435.83</v>
          </cell>
          <cell r="F108">
            <v>10798.162177591948</v>
          </cell>
          <cell r="G108">
            <v>9765.6692332392158</v>
          </cell>
          <cell r="H108">
            <v>1032.4929443527335</v>
          </cell>
          <cell r="I108">
            <v>99685.879638075305</v>
          </cell>
        </row>
        <row r="109">
          <cell r="A109">
            <v>92</v>
          </cell>
          <cell r="B109">
            <v>42156</v>
          </cell>
          <cell r="C109">
            <v>99685.879638075305</v>
          </cell>
          <cell r="D109">
            <v>10362.332177591948</v>
          </cell>
          <cell r="E109">
            <v>435.83</v>
          </cell>
          <cell r="F109">
            <v>10798.162177591948</v>
          </cell>
          <cell r="G109">
            <v>9857.7920463394385</v>
          </cell>
          <cell r="H109">
            <v>940.3701312525103</v>
          </cell>
          <cell r="I109">
            <v>89828.087591735864</v>
          </cell>
        </row>
        <row r="110">
          <cell r="A110">
            <v>93</v>
          </cell>
          <cell r="B110">
            <v>42186</v>
          </cell>
          <cell r="C110">
            <v>89828.087591735864</v>
          </cell>
          <cell r="D110">
            <v>10362.332177591948</v>
          </cell>
          <cell r="E110">
            <v>435.83</v>
          </cell>
          <cell r="F110">
            <v>10798.162177591948</v>
          </cell>
          <cell r="G110">
            <v>9950.7838846432405</v>
          </cell>
          <cell r="H110">
            <v>847.37829294870835</v>
          </cell>
          <cell r="I110">
            <v>79877.303707092622</v>
          </cell>
        </row>
        <row r="111">
          <cell r="A111">
            <v>94</v>
          </cell>
          <cell r="B111">
            <v>42217</v>
          </cell>
          <cell r="C111">
            <v>79877.303707092622</v>
          </cell>
          <cell r="D111">
            <v>10362.332177591948</v>
          </cell>
          <cell r="E111">
            <v>435.83</v>
          </cell>
          <cell r="F111">
            <v>10798.162177591948</v>
          </cell>
          <cell r="G111">
            <v>10044.652945955042</v>
          </cell>
          <cell r="H111">
            <v>753.50923163690697</v>
          </cell>
          <cell r="I111">
            <v>69832.650761137586</v>
          </cell>
        </row>
        <row r="112">
          <cell r="A112">
            <v>95</v>
          </cell>
          <cell r="B112">
            <v>42248</v>
          </cell>
          <cell r="C112">
            <v>69832.650761137586</v>
          </cell>
          <cell r="D112">
            <v>10362.332177591948</v>
          </cell>
          <cell r="E112">
            <v>435.83</v>
          </cell>
          <cell r="F112">
            <v>10798.162177591948</v>
          </cell>
          <cell r="G112">
            <v>10139.407505411884</v>
          </cell>
          <cell r="H112">
            <v>658.75467218006452</v>
          </cell>
          <cell r="I112">
            <v>59693.243255725698</v>
          </cell>
        </row>
        <row r="113">
          <cell r="A113">
            <v>96</v>
          </cell>
          <cell r="B113">
            <v>42278</v>
          </cell>
          <cell r="C113">
            <v>59693.243255725698</v>
          </cell>
          <cell r="D113">
            <v>10362.332177591948</v>
          </cell>
          <cell r="E113">
            <v>435.83</v>
          </cell>
          <cell r="F113">
            <v>10798.162177591948</v>
          </cell>
          <cell r="G113">
            <v>10235.055916212936</v>
          </cell>
          <cell r="H113">
            <v>563.10626137901238</v>
          </cell>
          <cell r="I113">
            <v>49458.187339512762</v>
          </cell>
        </row>
        <row r="114">
          <cell r="A114">
            <v>97</v>
          </cell>
          <cell r="B114">
            <v>42309</v>
          </cell>
          <cell r="C114">
            <v>49458.187339512762</v>
          </cell>
          <cell r="D114">
            <v>10362.332177591948</v>
          </cell>
          <cell r="E114">
            <v>435.83</v>
          </cell>
          <cell r="F114">
            <v>10798.162177591948</v>
          </cell>
          <cell r="G114">
            <v>10331.606610355879</v>
          </cell>
          <cell r="H114">
            <v>466.55556723607037</v>
          </cell>
          <cell r="I114">
            <v>39126.580729156885</v>
          </cell>
        </row>
        <row r="115">
          <cell r="A115">
            <v>98</v>
          </cell>
          <cell r="B115">
            <v>42339</v>
          </cell>
          <cell r="C115">
            <v>39126.580729156885</v>
          </cell>
          <cell r="D115">
            <v>10362.332177591948</v>
          </cell>
          <cell r="E115">
            <v>435.83</v>
          </cell>
          <cell r="F115">
            <v>10798.162177591948</v>
          </cell>
          <cell r="G115">
            <v>10429.068099380234</v>
          </cell>
          <cell r="H115">
            <v>369.09407821171322</v>
          </cell>
          <cell r="I115">
            <v>28697.512629776651</v>
          </cell>
        </row>
        <row r="116">
          <cell r="A116">
            <v>99</v>
          </cell>
          <cell r="B116">
            <v>42370</v>
          </cell>
          <cell r="C116">
            <v>28697.512629776651</v>
          </cell>
          <cell r="D116">
            <v>10362.332177591948</v>
          </cell>
          <cell r="E116">
            <v>435.83</v>
          </cell>
          <cell r="F116">
            <v>10798.162177591948</v>
          </cell>
          <cell r="G116">
            <v>10527.448975117723</v>
          </cell>
          <cell r="H116">
            <v>270.71320247422642</v>
          </cell>
          <cell r="I116">
            <v>18170.06365465893</v>
          </cell>
        </row>
        <row r="117">
          <cell r="A117">
            <v>100</v>
          </cell>
          <cell r="B117">
            <v>42401</v>
          </cell>
          <cell r="C117">
            <v>18170.06365465893</v>
          </cell>
          <cell r="D117">
            <v>10362.332177591948</v>
          </cell>
          <cell r="E117">
            <v>435.83</v>
          </cell>
          <cell r="F117">
            <v>10798.162177591948</v>
          </cell>
          <cell r="G117">
            <v>10626.757910449665</v>
          </cell>
          <cell r="H117">
            <v>171.40426714228258</v>
          </cell>
          <cell r="I117">
            <v>7543.305744209265</v>
          </cell>
        </row>
        <row r="118">
          <cell r="A118">
            <v>101</v>
          </cell>
          <cell r="B118">
            <v>42430</v>
          </cell>
          <cell r="C118">
            <v>7543.305744209265</v>
          </cell>
          <cell r="D118">
            <v>10362.332177591948</v>
          </cell>
          <cell r="E118">
            <v>0</v>
          </cell>
          <cell r="F118">
            <v>7543.305744209265</v>
          </cell>
          <cell r="G118">
            <v>7472.1472266888904</v>
          </cell>
          <cell r="H118">
            <v>71.158517520374062</v>
          </cell>
          <cell r="I118">
            <v>0</v>
          </cell>
        </row>
        <row r="119">
          <cell r="A119">
            <v>102</v>
          </cell>
          <cell r="B119">
            <v>42461</v>
          </cell>
          <cell r="C119">
            <v>0</v>
          </cell>
          <cell r="D119">
            <v>10362.332177591948</v>
          </cell>
          <cell r="E119">
            <v>0</v>
          </cell>
          <cell r="F119">
            <v>0</v>
          </cell>
          <cell r="G119">
            <v>0</v>
          </cell>
          <cell r="H119">
            <v>0</v>
          </cell>
          <cell r="I119">
            <v>0</v>
          </cell>
        </row>
        <row r="120">
          <cell r="A120">
            <v>103</v>
          </cell>
          <cell r="B120">
            <v>42491</v>
          </cell>
          <cell r="C120">
            <v>0</v>
          </cell>
          <cell r="D120">
            <v>10362.332177591948</v>
          </cell>
          <cell r="E120">
            <v>0</v>
          </cell>
          <cell r="F120">
            <v>0</v>
          </cell>
          <cell r="G120">
            <v>0</v>
          </cell>
          <cell r="H120">
            <v>0</v>
          </cell>
          <cell r="I120">
            <v>0</v>
          </cell>
        </row>
        <row r="121">
          <cell r="A121">
            <v>104</v>
          </cell>
          <cell r="B121">
            <v>42522</v>
          </cell>
          <cell r="C121">
            <v>0</v>
          </cell>
          <cell r="D121">
            <v>10362.332177591948</v>
          </cell>
          <cell r="E121">
            <v>0</v>
          </cell>
          <cell r="F121">
            <v>0</v>
          </cell>
          <cell r="G121">
            <v>0</v>
          </cell>
          <cell r="H121">
            <v>0</v>
          </cell>
          <cell r="I121">
            <v>0</v>
          </cell>
        </row>
        <row r="122">
          <cell r="A122">
            <v>105</v>
          </cell>
          <cell r="B122">
            <v>42552</v>
          </cell>
          <cell r="C122">
            <v>0</v>
          </cell>
          <cell r="D122">
            <v>10362.332177591948</v>
          </cell>
          <cell r="E122">
            <v>0</v>
          </cell>
          <cell r="F122">
            <v>0</v>
          </cell>
          <cell r="G122">
            <v>0</v>
          </cell>
          <cell r="H122">
            <v>0</v>
          </cell>
          <cell r="I122">
            <v>0</v>
          </cell>
        </row>
        <row r="123">
          <cell r="A123">
            <v>106</v>
          </cell>
          <cell r="B123">
            <v>42583</v>
          </cell>
          <cell r="C123">
            <v>0</v>
          </cell>
          <cell r="D123">
            <v>10362.332177591948</v>
          </cell>
          <cell r="E123">
            <v>0</v>
          </cell>
          <cell r="F123">
            <v>0</v>
          </cell>
          <cell r="G123">
            <v>0</v>
          </cell>
          <cell r="H123">
            <v>0</v>
          </cell>
          <cell r="I123">
            <v>0</v>
          </cell>
        </row>
        <row r="124">
          <cell r="A124">
            <v>107</v>
          </cell>
          <cell r="B124">
            <v>42614</v>
          </cell>
          <cell r="C124">
            <v>0</v>
          </cell>
          <cell r="D124">
            <v>10362.332177591948</v>
          </cell>
          <cell r="E124">
            <v>0</v>
          </cell>
          <cell r="F124">
            <v>0</v>
          </cell>
          <cell r="G124">
            <v>0</v>
          </cell>
          <cell r="H124">
            <v>0</v>
          </cell>
          <cell r="I124">
            <v>0</v>
          </cell>
        </row>
        <row r="125">
          <cell r="A125">
            <v>108</v>
          </cell>
          <cell r="B125">
            <v>42644</v>
          </cell>
          <cell r="C125">
            <v>0</v>
          </cell>
          <cell r="D125">
            <v>10362.332177591948</v>
          </cell>
          <cell r="E125">
            <v>0</v>
          </cell>
          <cell r="F125">
            <v>0</v>
          </cell>
          <cell r="G125">
            <v>0</v>
          </cell>
          <cell r="H125">
            <v>0</v>
          </cell>
          <cell r="I125">
            <v>0</v>
          </cell>
        </row>
        <row r="126">
          <cell r="A126">
            <v>109</v>
          </cell>
          <cell r="B126">
            <v>42675</v>
          </cell>
          <cell r="C126">
            <v>0</v>
          </cell>
          <cell r="D126">
            <v>10362.332177591948</v>
          </cell>
          <cell r="E126">
            <v>0</v>
          </cell>
          <cell r="F126">
            <v>0</v>
          </cell>
          <cell r="G126">
            <v>0</v>
          </cell>
          <cell r="H126">
            <v>0</v>
          </cell>
          <cell r="I126">
            <v>0</v>
          </cell>
        </row>
        <row r="127">
          <cell r="A127">
            <v>110</v>
          </cell>
          <cell r="B127">
            <v>42705</v>
          </cell>
          <cell r="C127">
            <v>0</v>
          </cell>
          <cell r="D127">
            <v>10362.332177591948</v>
          </cell>
          <cell r="E127">
            <v>0</v>
          </cell>
          <cell r="F127">
            <v>0</v>
          </cell>
          <cell r="G127">
            <v>0</v>
          </cell>
          <cell r="H127">
            <v>0</v>
          </cell>
          <cell r="I127">
            <v>0</v>
          </cell>
        </row>
        <row r="128">
          <cell r="A128">
            <v>111</v>
          </cell>
          <cell r="B128">
            <v>42736</v>
          </cell>
          <cell r="C128">
            <v>0</v>
          </cell>
          <cell r="D128">
            <v>10362.332177591948</v>
          </cell>
          <cell r="E128">
            <v>0</v>
          </cell>
          <cell r="F128">
            <v>0</v>
          </cell>
          <cell r="G128">
            <v>0</v>
          </cell>
          <cell r="H128">
            <v>0</v>
          </cell>
          <cell r="I128">
            <v>0</v>
          </cell>
        </row>
        <row r="129">
          <cell r="A129">
            <v>112</v>
          </cell>
          <cell r="B129">
            <v>42767</v>
          </cell>
          <cell r="C129">
            <v>0</v>
          </cell>
          <cell r="D129">
            <v>10362.332177591948</v>
          </cell>
          <cell r="E129">
            <v>0</v>
          </cell>
          <cell r="F129">
            <v>0</v>
          </cell>
          <cell r="G129">
            <v>0</v>
          </cell>
          <cell r="H129">
            <v>0</v>
          </cell>
          <cell r="I129">
            <v>0</v>
          </cell>
        </row>
        <row r="130">
          <cell r="A130">
            <v>113</v>
          </cell>
          <cell r="B130">
            <v>42795</v>
          </cell>
          <cell r="C130">
            <v>0</v>
          </cell>
          <cell r="D130">
            <v>10362.332177591948</v>
          </cell>
          <cell r="E130">
            <v>0</v>
          </cell>
          <cell r="F130">
            <v>0</v>
          </cell>
          <cell r="G130">
            <v>0</v>
          </cell>
          <cell r="H130">
            <v>0</v>
          </cell>
          <cell r="I130">
            <v>0</v>
          </cell>
        </row>
        <row r="131">
          <cell r="A131">
            <v>114</v>
          </cell>
          <cell r="B131">
            <v>42826</v>
          </cell>
          <cell r="C131">
            <v>0</v>
          </cell>
          <cell r="D131">
            <v>10362.332177591948</v>
          </cell>
          <cell r="E131">
            <v>0</v>
          </cell>
          <cell r="F131">
            <v>0</v>
          </cell>
          <cell r="G131">
            <v>0</v>
          </cell>
          <cell r="H131">
            <v>0</v>
          </cell>
          <cell r="I131">
            <v>0</v>
          </cell>
        </row>
        <row r="132">
          <cell r="A132">
            <v>115</v>
          </cell>
          <cell r="B132">
            <v>42856</v>
          </cell>
          <cell r="C132">
            <v>0</v>
          </cell>
          <cell r="D132">
            <v>10362.332177591948</v>
          </cell>
          <cell r="E132">
            <v>0</v>
          </cell>
          <cell r="F132">
            <v>0</v>
          </cell>
          <cell r="G132">
            <v>0</v>
          </cell>
          <cell r="H132">
            <v>0</v>
          </cell>
          <cell r="I132">
            <v>0</v>
          </cell>
        </row>
        <row r="133">
          <cell r="A133">
            <v>116</v>
          </cell>
          <cell r="B133">
            <v>42887</v>
          </cell>
          <cell r="C133">
            <v>0</v>
          </cell>
          <cell r="D133">
            <v>10362.332177591948</v>
          </cell>
          <cell r="E133">
            <v>0</v>
          </cell>
          <cell r="F133">
            <v>0</v>
          </cell>
          <cell r="G133">
            <v>0</v>
          </cell>
          <cell r="H133">
            <v>0</v>
          </cell>
          <cell r="I133">
            <v>0</v>
          </cell>
        </row>
        <row r="134">
          <cell r="A134">
            <v>117</v>
          </cell>
          <cell r="B134">
            <v>42917</v>
          </cell>
          <cell r="C134">
            <v>0</v>
          </cell>
          <cell r="D134">
            <v>10362.332177591948</v>
          </cell>
          <cell r="E134">
            <v>0</v>
          </cell>
          <cell r="F134">
            <v>0</v>
          </cell>
          <cell r="G134">
            <v>0</v>
          </cell>
          <cell r="H134">
            <v>0</v>
          </cell>
          <cell r="I134">
            <v>0</v>
          </cell>
        </row>
        <row r="135">
          <cell r="A135">
            <v>118</v>
          </cell>
          <cell r="B135">
            <v>42948</v>
          </cell>
          <cell r="C135">
            <v>0</v>
          </cell>
          <cell r="D135">
            <v>10362.332177591948</v>
          </cell>
          <cell r="E135">
            <v>0</v>
          </cell>
          <cell r="F135">
            <v>0</v>
          </cell>
          <cell r="G135">
            <v>0</v>
          </cell>
          <cell r="H135">
            <v>0</v>
          </cell>
          <cell r="I135">
            <v>0</v>
          </cell>
        </row>
        <row r="136">
          <cell r="A136">
            <v>119</v>
          </cell>
          <cell r="B136">
            <v>42979</v>
          </cell>
          <cell r="C136">
            <v>0</v>
          </cell>
          <cell r="D136">
            <v>10362.332177591948</v>
          </cell>
          <cell r="E136">
            <v>0</v>
          </cell>
          <cell r="F136">
            <v>0</v>
          </cell>
          <cell r="G136">
            <v>0</v>
          </cell>
          <cell r="H136">
            <v>0</v>
          </cell>
          <cell r="I136">
            <v>0</v>
          </cell>
        </row>
        <row r="137">
          <cell r="A137">
            <v>120</v>
          </cell>
          <cell r="B137">
            <v>43009</v>
          </cell>
          <cell r="C137">
            <v>0</v>
          </cell>
          <cell r="D137">
            <v>10362.332177591948</v>
          </cell>
          <cell r="E137">
            <v>0</v>
          </cell>
          <cell r="F137">
            <v>0</v>
          </cell>
          <cell r="G137">
            <v>0</v>
          </cell>
          <cell r="H137">
            <v>0</v>
          </cell>
          <cell r="I137">
            <v>0</v>
          </cell>
        </row>
        <row r="138">
          <cell r="A138">
            <v>121</v>
          </cell>
          <cell r="B138">
            <v>43040</v>
          </cell>
          <cell r="C138">
            <v>0</v>
          </cell>
          <cell r="D138">
            <v>10362.332177591948</v>
          </cell>
          <cell r="E138">
            <v>0</v>
          </cell>
          <cell r="F138">
            <v>0</v>
          </cell>
          <cell r="G138">
            <v>0</v>
          </cell>
          <cell r="H138">
            <v>0</v>
          </cell>
          <cell r="I138">
            <v>0</v>
          </cell>
        </row>
        <row r="139">
          <cell r="A139">
            <v>122</v>
          </cell>
          <cell r="B139">
            <v>43070</v>
          </cell>
          <cell r="C139">
            <v>0</v>
          </cell>
          <cell r="D139">
            <v>10362.332177591948</v>
          </cell>
          <cell r="E139">
            <v>0</v>
          </cell>
          <cell r="F139">
            <v>0</v>
          </cell>
          <cell r="G139">
            <v>0</v>
          </cell>
          <cell r="H139">
            <v>0</v>
          </cell>
          <cell r="I139">
            <v>0</v>
          </cell>
        </row>
        <row r="140">
          <cell r="A140">
            <v>123</v>
          </cell>
          <cell r="B140">
            <v>43101</v>
          </cell>
          <cell r="C140">
            <v>0</v>
          </cell>
          <cell r="D140">
            <v>10362.332177591948</v>
          </cell>
          <cell r="E140">
            <v>0</v>
          </cell>
          <cell r="F140">
            <v>0</v>
          </cell>
          <cell r="G140">
            <v>0</v>
          </cell>
          <cell r="H140">
            <v>0</v>
          </cell>
          <cell r="I140">
            <v>0</v>
          </cell>
        </row>
        <row r="141">
          <cell r="A141">
            <v>124</v>
          </cell>
          <cell r="B141">
            <v>43132</v>
          </cell>
          <cell r="C141">
            <v>0</v>
          </cell>
          <cell r="D141">
            <v>10362.332177591948</v>
          </cell>
          <cell r="E141">
            <v>0</v>
          </cell>
          <cell r="F141">
            <v>0</v>
          </cell>
          <cell r="G141">
            <v>0</v>
          </cell>
          <cell r="H141">
            <v>0</v>
          </cell>
          <cell r="I141">
            <v>0</v>
          </cell>
        </row>
        <row r="142">
          <cell r="A142">
            <v>125</v>
          </cell>
          <cell r="B142">
            <v>43160</v>
          </cell>
          <cell r="C142">
            <v>0</v>
          </cell>
          <cell r="D142">
            <v>10362.332177591948</v>
          </cell>
          <cell r="E142">
            <v>0</v>
          </cell>
          <cell r="F142">
            <v>0</v>
          </cell>
          <cell r="G142">
            <v>0</v>
          </cell>
          <cell r="H142">
            <v>0</v>
          </cell>
          <cell r="I142">
            <v>0</v>
          </cell>
        </row>
        <row r="143">
          <cell r="A143">
            <v>126</v>
          </cell>
          <cell r="B143">
            <v>43191</v>
          </cell>
          <cell r="C143">
            <v>0</v>
          </cell>
          <cell r="D143">
            <v>10362.332177591948</v>
          </cell>
          <cell r="E143">
            <v>0</v>
          </cell>
          <cell r="F143">
            <v>0</v>
          </cell>
          <cell r="G143">
            <v>0</v>
          </cell>
          <cell r="H143">
            <v>0</v>
          </cell>
          <cell r="I143">
            <v>0</v>
          </cell>
        </row>
        <row r="144">
          <cell r="A144">
            <v>127</v>
          </cell>
          <cell r="B144">
            <v>43221</v>
          </cell>
          <cell r="C144">
            <v>0</v>
          </cell>
          <cell r="D144">
            <v>10362.332177591948</v>
          </cell>
          <cell r="E144">
            <v>0</v>
          </cell>
          <cell r="F144">
            <v>0</v>
          </cell>
          <cell r="G144">
            <v>0</v>
          </cell>
          <cell r="H144">
            <v>0</v>
          </cell>
          <cell r="I144">
            <v>0</v>
          </cell>
        </row>
        <row r="145">
          <cell r="A145">
            <v>128</v>
          </cell>
          <cell r="B145">
            <v>43252</v>
          </cell>
          <cell r="C145">
            <v>0</v>
          </cell>
          <cell r="D145">
            <v>10362.332177591948</v>
          </cell>
          <cell r="E145">
            <v>0</v>
          </cell>
          <cell r="F145">
            <v>0</v>
          </cell>
          <cell r="G145">
            <v>0</v>
          </cell>
          <cell r="H145">
            <v>0</v>
          </cell>
          <cell r="I145">
            <v>0</v>
          </cell>
        </row>
        <row r="146">
          <cell r="A146">
            <v>129</v>
          </cell>
          <cell r="B146">
            <v>43282</v>
          </cell>
          <cell r="C146">
            <v>0</v>
          </cell>
          <cell r="D146">
            <v>10362.332177591948</v>
          </cell>
          <cell r="E146">
            <v>0</v>
          </cell>
          <cell r="F146">
            <v>0</v>
          </cell>
          <cell r="G146">
            <v>0</v>
          </cell>
          <cell r="H146">
            <v>0</v>
          </cell>
          <cell r="I146">
            <v>0</v>
          </cell>
        </row>
        <row r="147">
          <cell r="A147">
            <v>130</v>
          </cell>
          <cell r="B147">
            <v>43313</v>
          </cell>
          <cell r="C147">
            <v>0</v>
          </cell>
          <cell r="D147">
            <v>10362.332177591948</v>
          </cell>
          <cell r="E147">
            <v>0</v>
          </cell>
          <cell r="F147">
            <v>0</v>
          </cell>
          <cell r="G147">
            <v>0</v>
          </cell>
          <cell r="H147">
            <v>0</v>
          </cell>
          <cell r="I147">
            <v>0</v>
          </cell>
        </row>
        <row r="148">
          <cell r="A148">
            <v>131</v>
          </cell>
          <cell r="B148">
            <v>43344</v>
          </cell>
          <cell r="C148">
            <v>0</v>
          </cell>
          <cell r="D148">
            <v>10362.332177591948</v>
          </cell>
          <cell r="E148">
            <v>0</v>
          </cell>
          <cell r="F148">
            <v>0</v>
          </cell>
          <cell r="G148">
            <v>0</v>
          </cell>
          <cell r="H148">
            <v>0</v>
          </cell>
          <cell r="I148">
            <v>0</v>
          </cell>
        </row>
        <row r="149">
          <cell r="A149">
            <v>132</v>
          </cell>
          <cell r="B149">
            <v>43374</v>
          </cell>
          <cell r="C149">
            <v>0</v>
          </cell>
          <cell r="D149">
            <v>10362.332177591948</v>
          </cell>
          <cell r="E149">
            <v>0</v>
          </cell>
          <cell r="F149">
            <v>0</v>
          </cell>
          <cell r="G149">
            <v>0</v>
          </cell>
          <cell r="H149">
            <v>0</v>
          </cell>
          <cell r="I149">
            <v>0</v>
          </cell>
        </row>
        <row r="150">
          <cell r="A150">
            <v>133</v>
          </cell>
          <cell r="B150">
            <v>43405</v>
          </cell>
          <cell r="C150">
            <v>0</v>
          </cell>
          <cell r="D150">
            <v>10362.332177591948</v>
          </cell>
          <cell r="E150">
            <v>0</v>
          </cell>
          <cell r="F150">
            <v>0</v>
          </cell>
          <cell r="G150">
            <v>0</v>
          </cell>
          <cell r="H150">
            <v>0</v>
          </cell>
          <cell r="I150">
            <v>0</v>
          </cell>
        </row>
        <row r="151">
          <cell r="A151">
            <v>134</v>
          </cell>
          <cell r="B151">
            <v>43435</v>
          </cell>
          <cell r="C151">
            <v>0</v>
          </cell>
          <cell r="D151">
            <v>10362.332177591948</v>
          </cell>
          <cell r="E151">
            <v>0</v>
          </cell>
          <cell r="F151">
            <v>0</v>
          </cell>
          <cell r="G151">
            <v>0</v>
          </cell>
          <cell r="H151">
            <v>0</v>
          </cell>
          <cell r="I151">
            <v>0</v>
          </cell>
        </row>
        <row r="152">
          <cell r="A152">
            <v>135</v>
          </cell>
          <cell r="B152">
            <v>43466</v>
          </cell>
          <cell r="C152">
            <v>0</v>
          </cell>
          <cell r="D152">
            <v>10362.332177591948</v>
          </cell>
          <cell r="E152">
            <v>0</v>
          </cell>
          <cell r="F152">
            <v>0</v>
          </cell>
          <cell r="G152">
            <v>0</v>
          </cell>
          <cell r="H152">
            <v>0</v>
          </cell>
          <cell r="I152">
            <v>0</v>
          </cell>
        </row>
        <row r="153">
          <cell r="A153">
            <v>136</v>
          </cell>
          <cell r="B153">
            <v>43497</v>
          </cell>
          <cell r="C153">
            <v>0</v>
          </cell>
          <cell r="D153">
            <v>10362.332177591948</v>
          </cell>
          <cell r="E153">
            <v>0</v>
          </cell>
          <cell r="F153">
            <v>0</v>
          </cell>
          <cell r="G153">
            <v>0</v>
          </cell>
          <cell r="H153">
            <v>0</v>
          </cell>
          <cell r="I153">
            <v>0</v>
          </cell>
        </row>
        <row r="154">
          <cell r="A154">
            <v>137</v>
          </cell>
          <cell r="B154">
            <v>43525</v>
          </cell>
          <cell r="C154">
            <v>0</v>
          </cell>
          <cell r="D154">
            <v>10362.332177591948</v>
          </cell>
          <cell r="E154">
            <v>0</v>
          </cell>
          <cell r="F154">
            <v>0</v>
          </cell>
          <cell r="G154">
            <v>0</v>
          </cell>
          <cell r="H154">
            <v>0</v>
          </cell>
          <cell r="I154">
            <v>0</v>
          </cell>
        </row>
        <row r="155">
          <cell r="A155">
            <v>138</v>
          </cell>
          <cell r="B155">
            <v>43556</v>
          </cell>
          <cell r="C155">
            <v>0</v>
          </cell>
          <cell r="D155">
            <v>10362.332177591948</v>
          </cell>
          <cell r="E155">
            <v>0</v>
          </cell>
          <cell r="F155">
            <v>0</v>
          </cell>
          <cell r="G155">
            <v>0</v>
          </cell>
          <cell r="H155">
            <v>0</v>
          </cell>
          <cell r="I155">
            <v>0</v>
          </cell>
        </row>
        <row r="156">
          <cell r="A156">
            <v>139</v>
          </cell>
          <cell r="B156">
            <v>43586</v>
          </cell>
          <cell r="C156">
            <v>0</v>
          </cell>
          <cell r="D156">
            <v>10362.332177591948</v>
          </cell>
          <cell r="E156">
            <v>0</v>
          </cell>
          <cell r="F156">
            <v>0</v>
          </cell>
          <cell r="G156">
            <v>0</v>
          </cell>
          <cell r="H156">
            <v>0</v>
          </cell>
          <cell r="I156">
            <v>0</v>
          </cell>
        </row>
        <row r="157">
          <cell r="A157">
            <v>140</v>
          </cell>
          <cell r="B157">
            <v>43617</v>
          </cell>
          <cell r="C157">
            <v>0</v>
          </cell>
          <cell r="D157">
            <v>10362.332177591948</v>
          </cell>
          <cell r="E157">
            <v>0</v>
          </cell>
          <cell r="F157">
            <v>0</v>
          </cell>
          <cell r="G157">
            <v>0</v>
          </cell>
          <cell r="H157">
            <v>0</v>
          </cell>
          <cell r="I157">
            <v>0</v>
          </cell>
        </row>
        <row r="158">
          <cell r="A158">
            <v>141</v>
          </cell>
          <cell r="B158">
            <v>43647</v>
          </cell>
          <cell r="C158">
            <v>0</v>
          </cell>
          <cell r="D158">
            <v>10362.332177591948</v>
          </cell>
          <cell r="E158">
            <v>0</v>
          </cell>
          <cell r="F158">
            <v>0</v>
          </cell>
          <cell r="G158">
            <v>0</v>
          </cell>
          <cell r="H158">
            <v>0</v>
          </cell>
          <cell r="I158">
            <v>0</v>
          </cell>
        </row>
        <row r="159">
          <cell r="A159">
            <v>142</v>
          </cell>
          <cell r="B159">
            <v>43678</v>
          </cell>
          <cell r="C159">
            <v>0</v>
          </cell>
          <cell r="D159">
            <v>10362.332177591948</v>
          </cell>
          <cell r="E159">
            <v>0</v>
          </cell>
          <cell r="F159">
            <v>0</v>
          </cell>
          <cell r="G159">
            <v>0</v>
          </cell>
          <cell r="H159">
            <v>0</v>
          </cell>
          <cell r="I159">
            <v>0</v>
          </cell>
        </row>
        <row r="160">
          <cell r="A160">
            <v>143</v>
          </cell>
          <cell r="B160">
            <v>43709</v>
          </cell>
          <cell r="C160">
            <v>0</v>
          </cell>
          <cell r="D160">
            <v>10362.332177591948</v>
          </cell>
          <cell r="E160">
            <v>0</v>
          </cell>
          <cell r="F160">
            <v>0</v>
          </cell>
          <cell r="G160">
            <v>0</v>
          </cell>
          <cell r="H160">
            <v>0</v>
          </cell>
          <cell r="I160">
            <v>0</v>
          </cell>
        </row>
        <row r="161">
          <cell r="A161">
            <v>144</v>
          </cell>
          <cell r="B161">
            <v>43739</v>
          </cell>
          <cell r="C161">
            <v>0</v>
          </cell>
          <cell r="D161">
            <v>10362.332177591948</v>
          </cell>
          <cell r="E161">
            <v>0</v>
          </cell>
          <cell r="F161">
            <v>0</v>
          </cell>
          <cell r="G161">
            <v>0</v>
          </cell>
          <cell r="H161">
            <v>0</v>
          </cell>
          <cell r="I161">
            <v>0</v>
          </cell>
        </row>
        <row r="162">
          <cell r="A162">
            <v>145</v>
          </cell>
          <cell r="B162">
            <v>43770</v>
          </cell>
          <cell r="C162">
            <v>0</v>
          </cell>
          <cell r="D162">
            <v>10362.332177591948</v>
          </cell>
          <cell r="E162">
            <v>0</v>
          </cell>
          <cell r="F162">
            <v>0</v>
          </cell>
          <cell r="G162">
            <v>0</v>
          </cell>
          <cell r="H162">
            <v>0</v>
          </cell>
          <cell r="I162">
            <v>0</v>
          </cell>
        </row>
        <row r="163">
          <cell r="A163">
            <v>146</v>
          </cell>
          <cell r="B163">
            <v>43800</v>
          </cell>
          <cell r="C163">
            <v>0</v>
          </cell>
          <cell r="D163">
            <v>10362.332177591948</v>
          </cell>
          <cell r="E163">
            <v>0</v>
          </cell>
          <cell r="F163">
            <v>0</v>
          </cell>
          <cell r="G163">
            <v>0</v>
          </cell>
          <cell r="H163">
            <v>0</v>
          </cell>
          <cell r="I163">
            <v>0</v>
          </cell>
        </row>
        <row r="164">
          <cell r="A164">
            <v>147</v>
          </cell>
          <cell r="B164">
            <v>43831</v>
          </cell>
          <cell r="C164">
            <v>0</v>
          </cell>
          <cell r="D164">
            <v>10362.332177591948</v>
          </cell>
          <cell r="E164">
            <v>0</v>
          </cell>
          <cell r="F164">
            <v>0</v>
          </cell>
          <cell r="G164">
            <v>0</v>
          </cell>
          <cell r="H164">
            <v>0</v>
          </cell>
          <cell r="I164">
            <v>0</v>
          </cell>
        </row>
        <row r="165">
          <cell r="A165">
            <v>148</v>
          </cell>
          <cell r="B165">
            <v>43862</v>
          </cell>
          <cell r="C165">
            <v>0</v>
          </cell>
          <cell r="D165">
            <v>10362.332177591948</v>
          </cell>
          <cell r="E165">
            <v>0</v>
          </cell>
          <cell r="F165">
            <v>0</v>
          </cell>
          <cell r="G165">
            <v>0</v>
          </cell>
          <cell r="H165">
            <v>0</v>
          </cell>
          <cell r="I165">
            <v>0</v>
          </cell>
        </row>
        <row r="166">
          <cell r="A166">
            <v>149</v>
          </cell>
          <cell r="B166">
            <v>43891</v>
          </cell>
          <cell r="C166">
            <v>0</v>
          </cell>
          <cell r="D166">
            <v>10362.332177591948</v>
          </cell>
          <cell r="E166">
            <v>0</v>
          </cell>
          <cell r="F166">
            <v>0</v>
          </cell>
          <cell r="G166">
            <v>0</v>
          </cell>
          <cell r="H166">
            <v>0</v>
          </cell>
          <cell r="I166">
            <v>0</v>
          </cell>
        </row>
        <row r="167">
          <cell r="A167">
            <v>150</v>
          </cell>
          <cell r="B167">
            <v>43922</v>
          </cell>
          <cell r="C167">
            <v>0</v>
          </cell>
          <cell r="D167">
            <v>10362.332177591948</v>
          </cell>
          <cell r="E167">
            <v>0</v>
          </cell>
          <cell r="F167">
            <v>0</v>
          </cell>
          <cell r="G167">
            <v>0</v>
          </cell>
          <cell r="H167">
            <v>0</v>
          </cell>
          <cell r="I167">
            <v>0</v>
          </cell>
        </row>
        <row r="168">
          <cell r="A168">
            <v>151</v>
          </cell>
          <cell r="B168">
            <v>43952</v>
          </cell>
          <cell r="C168">
            <v>0</v>
          </cell>
          <cell r="D168">
            <v>10362.332177591948</v>
          </cell>
          <cell r="E168">
            <v>0</v>
          </cell>
          <cell r="F168">
            <v>0</v>
          </cell>
          <cell r="G168">
            <v>0</v>
          </cell>
          <cell r="H168">
            <v>0</v>
          </cell>
          <cell r="I168">
            <v>0</v>
          </cell>
        </row>
        <row r="169">
          <cell r="A169">
            <v>152</v>
          </cell>
          <cell r="B169">
            <v>43983</v>
          </cell>
          <cell r="C169">
            <v>0</v>
          </cell>
          <cell r="D169">
            <v>10362.332177591948</v>
          </cell>
          <cell r="E169">
            <v>0</v>
          </cell>
          <cell r="F169">
            <v>0</v>
          </cell>
          <cell r="G169">
            <v>0</v>
          </cell>
          <cell r="H169">
            <v>0</v>
          </cell>
          <cell r="I169">
            <v>0</v>
          </cell>
        </row>
        <row r="170">
          <cell r="A170">
            <v>153</v>
          </cell>
          <cell r="B170">
            <v>44013</v>
          </cell>
          <cell r="C170">
            <v>0</v>
          </cell>
          <cell r="D170">
            <v>10362.332177591948</v>
          </cell>
          <cell r="E170">
            <v>0</v>
          </cell>
          <cell r="F170">
            <v>0</v>
          </cell>
          <cell r="G170">
            <v>0</v>
          </cell>
          <cell r="H170">
            <v>0</v>
          </cell>
          <cell r="I170">
            <v>0</v>
          </cell>
        </row>
        <row r="171">
          <cell r="A171">
            <v>154</v>
          </cell>
          <cell r="B171">
            <v>44044</v>
          </cell>
          <cell r="C171">
            <v>0</v>
          </cell>
          <cell r="D171">
            <v>10362.332177591948</v>
          </cell>
          <cell r="E171">
            <v>0</v>
          </cell>
          <cell r="F171">
            <v>0</v>
          </cell>
          <cell r="G171">
            <v>0</v>
          </cell>
          <cell r="H171">
            <v>0</v>
          </cell>
          <cell r="I171">
            <v>0</v>
          </cell>
        </row>
        <row r="172">
          <cell r="A172">
            <v>155</v>
          </cell>
          <cell r="B172">
            <v>44075</v>
          </cell>
          <cell r="C172">
            <v>0</v>
          </cell>
          <cell r="D172">
            <v>10362.332177591948</v>
          </cell>
          <cell r="E172">
            <v>0</v>
          </cell>
          <cell r="F172">
            <v>0</v>
          </cell>
          <cell r="G172">
            <v>0</v>
          </cell>
          <cell r="H172">
            <v>0</v>
          </cell>
          <cell r="I172">
            <v>0</v>
          </cell>
        </row>
        <row r="173">
          <cell r="A173">
            <v>156</v>
          </cell>
          <cell r="B173">
            <v>44105</v>
          </cell>
          <cell r="C173">
            <v>0</v>
          </cell>
          <cell r="D173">
            <v>10362.332177591948</v>
          </cell>
          <cell r="E173">
            <v>0</v>
          </cell>
          <cell r="F173">
            <v>0</v>
          </cell>
          <cell r="G173">
            <v>0</v>
          </cell>
          <cell r="H173">
            <v>0</v>
          </cell>
          <cell r="I173">
            <v>0</v>
          </cell>
        </row>
        <row r="174">
          <cell r="A174">
            <v>157</v>
          </cell>
          <cell r="B174">
            <v>44136</v>
          </cell>
          <cell r="C174">
            <v>0</v>
          </cell>
          <cell r="D174">
            <v>10362.332177591948</v>
          </cell>
          <cell r="E174">
            <v>0</v>
          </cell>
          <cell r="F174">
            <v>0</v>
          </cell>
          <cell r="G174">
            <v>0</v>
          </cell>
          <cell r="H174">
            <v>0</v>
          </cell>
          <cell r="I174">
            <v>0</v>
          </cell>
        </row>
        <row r="175">
          <cell r="A175">
            <v>158</v>
          </cell>
          <cell r="B175">
            <v>44166</v>
          </cell>
          <cell r="C175">
            <v>0</v>
          </cell>
          <cell r="D175">
            <v>10362.332177591948</v>
          </cell>
          <cell r="E175">
            <v>0</v>
          </cell>
          <cell r="F175">
            <v>0</v>
          </cell>
          <cell r="G175">
            <v>0</v>
          </cell>
          <cell r="H175">
            <v>0</v>
          </cell>
          <cell r="I175">
            <v>0</v>
          </cell>
        </row>
        <row r="176">
          <cell r="A176">
            <v>159</v>
          </cell>
          <cell r="B176">
            <v>44197</v>
          </cell>
          <cell r="C176">
            <v>0</v>
          </cell>
          <cell r="D176">
            <v>10362.332177591948</v>
          </cell>
          <cell r="E176">
            <v>0</v>
          </cell>
          <cell r="F176">
            <v>0</v>
          </cell>
          <cell r="G176">
            <v>0</v>
          </cell>
          <cell r="H176">
            <v>0</v>
          </cell>
          <cell r="I176">
            <v>0</v>
          </cell>
        </row>
        <row r="177">
          <cell r="A177">
            <v>160</v>
          </cell>
          <cell r="B177">
            <v>44228</v>
          </cell>
          <cell r="C177">
            <v>0</v>
          </cell>
          <cell r="D177">
            <v>10362.332177591948</v>
          </cell>
          <cell r="E177">
            <v>0</v>
          </cell>
          <cell r="F177">
            <v>0</v>
          </cell>
          <cell r="G177">
            <v>0</v>
          </cell>
          <cell r="H177">
            <v>0</v>
          </cell>
          <cell r="I177">
            <v>0</v>
          </cell>
        </row>
        <row r="178">
          <cell r="A178">
            <v>161</v>
          </cell>
          <cell r="B178">
            <v>44256</v>
          </cell>
          <cell r="C178">
            <v>0</v>
          </cell>
          <cell r="D178">
            <v>10362.332177591948</v>
          </cell>
          <cell r="E178">
            <v>0</v>
          </cell>
          <cell r="F178">
            <v>0</v>
          </cell>
          <cell r="G178">
            <v>0</v>
          </cell>
          <cell r="H178">
            <v>0</v>
          </cell>
          <cell r="I178">
            <v>0</v>
          </cell>
        </row>
        <row r="179">
          <cell r="A179">
            <v>162</v>
          </cell>
          <cell r="B179">
            <v>44287</v>
          </cell>
          <cell r="C179">
            <v>0</v>
          </cell>
          <cell r="D179">
            <v>10362.332177591948</v>
          </cell>
          <cell r="E179">
            <v>0</v>
          </cell>
          <cell r="F179">
            <v>0</v>
          </cell>
          <cell r="G179">
            <v>0</v>
          </cell>
          <cell r="H179">
            <v>0</v>
          </cell>
          <cell r="I179">
            <v>0</v>
          </cell>
        </row>
        <row r="180">
          <cell r="A180">
            <v>163</v>
          </cell>
          <cell r="B180">
            <v>44317</v>
          </cell>
          <cell r="C180">
            <v>0</v>
          </cell>
          <cell r="D180">
            <v>10362.332177591948</v>
          </cell>
          <cell r="E180">
            <v>0</v>
          </cell>
          <cell r="F180">
            <v>0</v>
          </cell>
          <cell r="G180">
            <v>0</v>
          </cell>
          <cell r="H180">
            <v>0</v>
          </cell>
          <cell r="I180">
            <v>0</v>
          </cell>
        </row>
        <row r="181">
          <cell r="A181">
            <v>164</v>
          </cell>
          <cell r="B181">
            <v>44348</v>
          </cell>
          <cell r="C181">
            <v>0</v>
          </cell>
          <cell r="D181">
            <v>10362.332177591948</v>
          </cell>
          <cell r="E181">
            <v>0</v>
          </cell>
          <cell r="F181">
            <v>0</v>
          </cell>
          <cell r="G181">
            <v>0</v>
          </cell>
          <cell r="H181">
            <v>0</v>
          </cell>
          <cell r="I181">
            <v>0</v>
          </cell>
        </row>
        <row r="182">
          <cell r="A182">
            <v>165</v>
          </cell>
          <cell r="B182">
            <v>44378</v>
          </cell>
          <cell r="C182">
            <v>0</v>
          </cell>
          <cell r="D182">
            <v>10362.332177591948</v>
          </cell>
          <cell r="E182">
            <v>0</v>
          </cell>
          <cell r="F182">
            <v>0</v>
          </cell>
          <cell r="G182">
            <v>0</v>
          </cell>
          <cell r="H182">
            <v>0</v>
          </cell>
          <cell r="I182">
            <v>0</v>
          </cell>
        </row>
        <row r="183">
          <cell r="A183">
            <v>166</v>
          </cell>
          <cell r="B183">
            <v>44409</v>
          </cell>
          <cell r="C183">
            <v>0</v>
          </cell>
          <cell r="D183">
            <v>10362.332177591948</v>
          </cell>
          <cell r="E183">
            <v>0</v>
          </cell>
          <cell r="F183">
            <v>0</v>
          </cell>
          <cell r="G183">
            <v>0</v>
          </cell>
          <cell r="H183">
            <v>0</v>
          </cell>
          <cell r="I183">
            <v>0</v>
          </cell>
        </row>
        <row r="184">
          <cell r="A184">
            <v>167</v>
          </cell>
          <cell r="B184">
            <v>44440</v>
          </cell>
          <cell r="C184">
            <v>0</v>
          </cell>
          <cell r="D184">
            <v>10362.332177591948</v>
          </cell>
          <cell r="E184">
            <v>0</v>
          </cell>
          <cell r="F184">
            <v>0</v>
          </cell>
          <cell r="G184">
            <v>0</v>
          </cell>
          <cell r="H184">
            <v>0</v>
          </cell>
          <cell r="I184">
            <v>0</v>
          </cell>
        </row>
        <row r="185">
          <cell r="A185">
            <v>168</v>
          </cell>
          <cell r="B185">
            <v>44470</v>
          </cell>
          <cell r="C185">
            <v>0</v>
          </cell>
          <cell r="D185">
            <v>10362.332177591948</v>
          </cell>
          <cell r="E185">
            <v>0</v>
          </cell>
          <cell r="F185">
            <v>0</v>
          </cell>
          <cell r="G185">
            <v>0</v>
          </cell>
          <cell r="H185">
            <v>0</v>
          </cell>
          <cell r="I185">
            <v>0</v>
          </cell>
        </row>
        <row r="186">
          <cell r="A186">
            <v>169</v>
          </cell>
          <cell r="B186">
            <v>44501</v>
          </cell>
          <cell r="C186">
            <v>0</v>
          </cell>
          <cell r="D186">
            <v>10362.332177591948</v>
          </cell>
          <cell r="E186">
            <v>0</v>
          </cell>
          <cell r="F186">
            <v>0</v>
          </cell>
          <cell r="G186">
            <v>0</v>
          </cell>
          <cell r="H186">
            <v>0</v>
          </cell>
          <cell r="I186">
            <v>0</v>
          </cell>
        </row>
        <row r="187">
          <cell r="A187">
            <v>170</v>
          </cell>
          <cell r="B187">
            <v>44531</v>
          </cell>
          <cell r="C187">
            <v>0</v>
          </cell>
          <cell r="D187">
            <v>10362.332177591948</v>
          </cell>
          <cell r="E187">
            <v>0</v>
          </cell>
          <cell r="F187">
            <v>0</v>
          </cell>
          <cell r="G187">
            <v>0</v>
          </cell>
          <cell r="H187">
            <v>0</v>
          </cell>
          <cell r="I187">
            <v>0</v>
          </cell>
        </row>
        <row r="188">
          <cell r="A188">
            <v>171</v>
          </cell>
          <cell r="B188">
            <v>44562</v>
          </cell>
          <cell r="C188">
            <v>0</v>
          </cell>
          <cell r="D188">
            <v>10362.332177591948</v>
          </cell>
          <cell r="E188">
            <v>0</v>
          </cell>
          <cell r="F188">
            <v>0</v>
          </cell>
          <cell r="G188">
            <v>0</v>
          </cell>
          <cell r="H188">
            <v>0</v>
          </cell>
          <cell r="I188">
            <v>0</v>
          </cell>
        </row>
        <row r="189">
          <cell r="A189">
            <v>172</v>
          </cell>
          <cell r="B189">
            <v>44593</v>
          </cell>
          <cell r="C189">
            <v>0</v>
          </cell>
          <cell r="D189">
            <v>10362.332177591948</v>
          </cell>
          <cell r="E189">
            <v>0</v>
          </cell>
          <cell r="F189">
            <v>0</v>
          </cell>
          <cell r="G189">
            <v>0</v>
          </cell>
          <cell r="H189">
            <v>0</v>
          </cell>
          <cell r="I189">
            <v>0</v>
          </cell>
        </row>
        <row r="190">
          <cell r="A190">
            <v>173</v>
          </cell>
          <cell r="B190">
            <v>44621</v>
          </cell>
          <cell r="C190">
            <v>0</v>
          </cell>
          <cell r="D190">
            <v>10362.332177591948</v>
          </cell>
          <cell r="E190">
            <v>0</v>
          </cell>
          <cell r="F190">
            <v>0</v>
          </cell>
          <cell r="G190">
            <v>0</v>
          </cell>
          <cell r="H190">
            <v>0</v>
          </cell>
          <cell r="I190">
            <v>0</v>
          </cell>
        </row>
        <row r="191">
          <cell r="A191">
            <v>174</v>
          </cell>
          <cell r="B191">
            <v>44652</v>
          </cell>
          <cell r="C191">
            <v>0</v>
          </cell>
          <cell r="D191">
            <v>10362.332177591948</v>
          </cell>
          <cell r="E191">
            <v>0</v>
          </cell>
          <cell r="F191">
            <v>0</v>
          </cell>
          <cell r="G191">
            <v>0</v>
          </cell>
          <cell r="H191">
            <v>0</v>
          </cell>
          <cell r="I191">
            <v>0</v>
          </cell>
        </row>
        <row r="192">
          <cell r="A192">
            <v>175</v>
          </cell>
          <cell r="B192">
            <v>44682</v>
          </cell>
          <cell r="C192">
            <v>0</v>
          </cell>
          <cell r="D192">
            <v>10362.332177591948</v>
          </cell>
          <cell r="E192">
            <v>0</v>
          </cell>
          <cell r="F192">
            <v>0</v>
          </cell>
          <cell r="G192">
            <v>0</v>
          </cell>
          <cell r="H192">
            <v>0</v>
          </cell>
          <cell r="I192">
            <v>0</v>
          </cell>
        </row>
        <row r="193">
          <cell r="A193">
            <v>176</v>
          </cell>
          <cell r="B193">
            <v>44713</v>
          </cell>
          <cell r="C193">
            <v>0</v>
          </cell>
          <cell r="D193">
            <v>10362.332177591948</v>
          </cell>
          <cell r="E193">
            <v>0</v>
          </cell>
          <cell r="F193">
            <v>0</v>
          </cell>
          <cell r="G193">
            <v>0</v>
          </cell>
          <cell r="H193">
            <v>0</v>
          </cell>
          <cell r="I193">
            <v>0</v>
          </cell>
        </row>
        <row r="194">
          <cell r="A194">
            <v>177</v>
          </cell>
          <cell r="B194">
            <v>44743</v>
          </cell>
          <cell r="C194">
            <v>0</v>
          </cell>
          <cell r="D194">
            <v>10362.332177591948</v>
          </cell>
          <cell r="E194">
            <v>0</v>
          </cell>
          <cell r="F194">
            <v>0</v>
          </cell>
          <cell r="G194">
            <v>0</v>
          </cell>
          <cell r="H194">
            <v>0</v>
          </cell>
          <cell r="I194">
            <v>0</v>
          </cell>
        </row>
        <row r="195">
          <cell r="A195">
            <v>178</v>
          </cell>
          <cell r="B195">
            <v>44774</v>
          </cell>
          <cell r="C195">
            <v>0</v>
          </cell>
          <cell r="D195">
            <v>10362.332177591948</v>
          </cell>
          <cell r="E195">
            <v>0</v>
          </cell>
          <cell r="F195">
            <v>0</v>
          </cell>
          <cell r="G195">
            <v>0</v>
          </cell>
          <cell r="H195">
            <v>0</v>
          </cell>
          <cell r="I195">
            <v>0</v>
          </cell>
        </row>
        <row r="196">
          <cell r="A196">
            <v>179</v>
          </cell>
          <cell r="B196">
            <v>44805</v>
          </cell>
          <cell r="C196">
            <v>0</v>
          </cell>
          <cell r="D196">
            <v>10362.332177591948</v>
          </cell>
          <cell r="E196">
            <v>0</v>
          </cell>
          <cell r="F196">
            <v>0</v>
          </cell>
          <cell r="G196">
            <v>0</v>
          </cell>
          <cell r="H196">
            <v>0</v>
          </cell>
          <cell r="I196">
            <v>0</v>
          </cell>
        </row>
        <row r="197">
          <cell r="A197">
            <v>180</v>
          </cell>
          <cell r="B197">
            <v>44835</v>
          </cell>
          <cell r="C197">
            <v>0</v>
          </cell>
          <cell r="D197">
            <v>10362.332177591948</v>
          </cell>
          <cell r="E197">
            <v>0</v>
          </cell>
          <cell r="F197">
            <v>0</v>
          </cell>
          <cell r="G197">
            <v>0</v>
          </cell>
          <cell r="H197">
            <v>0</v>
          </cell>
          <cell r="I197">
            <v>0</v>
          </cell>
        </row>
        <row r="198">
          <cell r="A198">
            <v>181</v>
          </cell>
          <cell r="B198">
            <v>44866</v>
          </cell>
          <cell r="C198">
            <v>0</v>
          </cell>
          <cell r="D198">
            <v>10362.332177591948</v>
          </cell>
          <cell r="E198">
            <v>0</v>
          </cell>
          <cell r="F198">
            <v>0</v>
          </cell>
          <cell r="G198">
            <v>0</v>
          </cell>
          <cell r="H198">
            <v>0</v>
          </cell>
          <cell r="I198">
            <v>0</v>
          </cell>
        </row>
        <row r="199">
          <cell r="A199">
            <v>182</v>
          </cell>
          <cell r="B199">
            <v>44896</v>
          </cell>
          <cell r="C199">
            <v>0</v>
          </cell>
          <cell r="D199">
            <v>10362.332177591948</v>
          </cell>
          <cell r="E199">
            <v>0</v>
          </cell>
          <cell r="F199">
            <v>0</v>
          </cell>
          <cell r="G199">
            <v>0</v>
          </cell>
          <cell r="H199">
            <v>0</v>
          </cell>
          <cell r="I199">
            <v>0</v>
          </cell>
        </row>
        <row r="200">
          <cell r="A200">
            <v>183</v>
          </cell>
          <cell r="B200">
            <v>44927</v>
          </cell>
          <cell r="C200">
            <v>0</v>
          </cell>
          <cell r="D200">
            <v>10362.332177591948</v>
          </cell>
          <cell r="E200">
            <v>0</v>
          </cell>
          <cell r="F200">
            <v>0</v>
          </cell>
          <cell r="G200">
            <v>0</v>
          </cell>
          <cell r="H200">
            <v>0</v>
          </cell>
          <cell r="I200">
            <v>0</v>
          </cell>
        </row>
        <row r="201">
          <cell r="A201">
            <v>184</v>
          </cell>
          <cell r="B201">
            <v>44958</v>
          </cell>
          <cell r="C201">
            <v>0</v>
          </cell>
          <cell r="D201">
            <v>10362.332177591948</v>
          </cell>
          <cell r="E201">
            <v>0</v>
          </cell>
          <cell r="F201">
            <v>0</v>
          </cell>
          <cell r="G201">
            <v>0</v>
          </cell>
          <cell r="H201">
            <v>0</v>
          </cell>
          <cell r="I201">
            <v>0</v>
          </cell>
        </row>
        <row r="202">
          <cell r="A202">
            <v>185</v>
          </cell>
          <cell r="B202">
            <v>44986</v>
          </cell>
          <cell r="C202">
            <v>0</v>
          </cell>
          <cell r="D202">
            <v>10362.332177591948</v>
          </cell>
          <cell r="E202">
            <v>0</v>
          </cell>
          <cell r="F202">
            <v>0</v>
          </cell>
          <cell r="G202">
            <v>0</v>
          </cell>
          <cell r="H202">
            <v>0</v>
          </cell>
          <cell r="I202">
            <v>0</v>
          </cell>
        </row>
        <row r="203">
          <cell r="A203">
            <v>186</v>
          </cell>
          <cell r="B203">
            <v>45017</v>
          </cell>
          <cell r="C203">
            <v>0</v>
          </cell>
          <cell r="D203">
            <v>10362.332177591948</v>
          </cell>
          <cell r="E203">
            <v>0</v>
          </cell>
          <cell r="F203">
            <v>0</v>
          </cell>
          <cell r="G203">
            <v>0</v>
          </cell>
          <cell r="H203">
            <v>0</v>
          </cell>
          <cell r="I203">
            <v>0</v>
          </cell>
        </row>
        <row r="204">
          <cell r="A204">
            <v>187</v>
          </cell>
          <cell r="B204">
            <v>45047</v>
          </cell>
          <cell r="C204">
            <v>0</v>
          </cell>
          <cell r="D204">
            <v>10362.332177591948</v>
          </cell>
          <cell r="E204">
            <v>0</v>
          </cell>
          <cell r="F204">
            <v>0</v>
          </cell>
          <cell r="G204">
            <v>0</v>
          </cell>
          <cell r="H204">
            <v>0</v>
          </cell>
          <cell r="I204">
            <v>0</v>
          </cell>
        </row>
        <row r="205">
          <cell r="A205">
            <v>188</v>
          </cell>
          <cell r="B205">
            <v>45078</v>
          </cell>
          <cell r="C205">
            <v>0</v>
          </cell>
          <cell r="D205">
            <v>10362.332177591948</v>
          </cell>
          <cell r="E205">
            <v>0</v>
          </cell>
          <cell r="F205">
            <v>0</v>
          </cell>
          <cell r="G205">
            <v>0</v>
          </cell>
          <cell r="H205">
            <v>0</v>
          </cell>
          <cell r="I205">
            <v>0</v>
          </cell>
        </row>
        <row r="206">
          <cell r="A206">
            <v>189</v>
          </cell>
          <cell r="B206">
            <v>45108</v>
          </cell>
          <cell r="C206">
            <v>0</v>
          </cell>
          <cell r="D206">
            <v>10362.332177591948</v>
          </cell>
          <cell r="E206">
            <v>0</v>
          </cell>
          <cell r="F206">
            <v>0</v>
          </cell>
          <cell r="G206">
            <v>0</v>
          </cell>
          <cell r="H206">
            <v>0</v>
          </cell>
          <cell r="I206">
            <v>0</v>
          </cell>
        </row>
        <row r="207">
          <cell r="A207">
            <v>190</v>
          </cell>
          <cell r="B207">
            <v>45139</v>
          </cell>
          <cell r="C207">
            <v>0</v>
          </cell>
          <cell r="D207">
            <v>10362.332177591948</v>
          </cell>
          <cell r="E207">
            <v>0</v>
          </cell>
          <cell r="F207">
            <v>0</v>
          </cell>
          <cell r="G207">
            <v>0</v>
          </cell>
          <cell r="H207">
            <v>0</v>
          </cell>
          <cell r="I207">
            <v>0</v>
          </cell>
        </row>
        <row r="208">
          <cell r="A208">
            <v>191</v>
          </cell>
          <cell r="B208">
            <v>45170</v>
          </cell>
          <cell r="C208">
            <v>0</v>
          </cell>
          <cell r="D208">
            <v>10362.332177591948</v>
          </cell>
          <cell r="E208">
            <v>0</v>
          </cell>
          <cell r="F208">
            <v>0</v>
          </cell>
          <cell r="G208">
            <v>0</v>
          </cell>
          <cell r="H208">
            <v>0</v>
          </cell>
          <cell r="I208">
            <v>0</v>
          </cell>
        </row>
        <row r="209">
          <cell r="A209">
            <v>192</v>
          </cell>
          <cell r="B209">
            <v>45200</v>
          </cell>
          <cell r="C209">
            <v>0</v>
          </cell>
          <cell r="D209">
            <v>10362.332177591948</v>
          </cell>
          <cell r="E209">
            <v>0</v>
          </cell>
          <cell r="F209">
            <v>0</v>
          </cell>
          <cell r="G209">
            <v>0</v>
          </cell>
          <cell r="H209">
            <v>0</v>
          </cell>
          <cell r="I209">
            <v>0</v>
          </cell>
        </row>
        <row r="210">
          <cell r="A210">
            <v>193</v>
          </cell>
          <cell r="B210">
            <v>45231</v>
          </cell>
          <cell r="C210">
            <v>0</v>
          </cell>
          <cell r="D210">
            <v>10362.332177591948</v>
          </cell>
          <cell r="E210">
            <v>0</v>
          </cell>
          <cell r="F210">
            <v>0</v>
          </cell>
          <cell r="G210">
            <v>0</v>
          </cell>
          <cell r="H210">
            <v>0</v>
          </cell>
          <cell r="I210">
            <v>0</v>
          </cell>
        </row>
        <row r="211">
          <cell r="A211">
            <v>194</v>
          </cell>
          <cell r="B211">
            <v>45261</v>
          </cell>
          <cell r="C211">
            <v>0</v>
          </cell>
          <cell r="D211">
            <v>10362.332177591948</v>
          </cell>
          <cell r="E211">
            <v>0</v>
          </cell>
          <cell r="F211">
            <v>0</v>
          </cell>
          <cell r="G211">
            <v>0</v>
          </cell>
          <cell r="H211">
            <v>0</v>
          </cell>
          <cell r="I211">
            <v>0</v>
          </cell>
        </row>
        <row r="212">
          <cell r="A212">
            <v>195</v>
          </cell>
          <cell r="B212">
            <v>45292</v>
          </cell>
          <cell r="C212">
            <v>0</v>
          </cell>
          <cell r="D212">
            <v>10362.332177591948</v>
          </cell>
          <cell r="E212">
            <v>0</v>
          </cell>
          <cell r="F212">
            <v>0</v>
          </cell>
          <cell r="G212">
            <v>0</v>
          </cell>
          <cell r="H212">
            <v>0</v>
          </cell>
          <cell r="I212">
            <v>0</v>
          </cell>
        </row>
        <row r="213">
          <cell r="A213">
            <v>196</v>
          </cell>
          <cell r="B213">
            <v>45323</v>
          </cell>
          <cell r="C213">
            <v>0</v>
          </cell>
          <cell r="D213">
            <v>10362.332177591948</v>
          </cell>
          <cell r="E213">
            <v>0</v>
          </cell>
          <cell r="F213">
            <v>0</v>
          </cell>
          <cell r="G213">
            <v>0</v>
          </cell>
          <cell r="H213">
            <v>0</v>
          </cell>
          <cell r="I213">
            <v>0</v>
          </cell>
        </row>
        <row r="214">
          <cell r="A214">
            <v>197</v>
          </cell>
          <cell r="B214">
            <v>45352</v>
          </cell>
          <cell r="C214">
            <v>0</v>
          </cell>
          <cell r="D214">
            <v>10362.332177591948</v>
          </cell>
          <cell r="E214">
            <v>0</v>
          </cell>
          <cell r="F214">
            <v>0</v>
          </cell>
          <cell r="G214">
            <v>0</v>
          </cell>
          <cell r="H214">
            <v>0</v>
          </cell>
          <cell r="I214">
            <v>0</v>
          </cell>
        </row>
        <row r="215">
          <cell r="A215">
            <v>198</v>
          </cell>
          <cell r="B215">
            <v>45383</v>
          </cell>
          <cell r="C215">
            <v>0</v>
          </cell>
          <cell r="D215">
            <v>10362.332177591948</v>
          </cell>
          <cell r="E215">
            <v>0</v>
          </cell>
          <cell r="F215">
            <v>0</v>
          </cell>
          <cell r="G215">
            <v>0</v>
          </cell>
          <cell r="H215">
            <v>0</v>
          </cell>
          <cell r="I215">
            <v>0</v>
          </cell>
        </row>
        <row r="216">
          <cell r="A216">
            <v>199</v>
          </cell>
          <cell r="B216">
            <v>45413</v>
          </cell>
          <cell r="C216">
            <v>0</v>
          </cell>
          <cell r="D216">
            <v>10362.332177591948</v>
          </cell>
          <cell r="E216">
            <v>0</v>
          </cell>
          <cell r="F216">
            <v>0</v>
          </cell>
          <cell r="G216">
            <v>0</v>
          </cell>
          <cell r="H216">
            <v>0</v>
          </cell>
          <cell r="I216">
            <v>0</v>
          </cell>
        </row>
        <row r="217">
          <cell r="A217">
            <v>200</v>
          </cell>
          <cell r="B217">
            <v>45444</v>
          </cell>
          <cell r="C217">
            <v>0</v>
          </cell>
          <cell r="D217">
            <v>10362.332177591948</v>
          </cell>
          <cell r="E217">
            <v>0</v>
          </cell>
          <cell r="F217">
            <v>0</v>
          </cell>
          <cell r="G217">
            <v>0</v>
          </cell>
          <cell r="H217">
            <v>0</v>
          </cell>
          <cell r="I217">
            <v>0</v>
          </cell>
        </row>
        <row r="218">
          <cell r="A218">
            <v>201</v>
          </cell>
          <cell r="B218">
            <v>45474</v>
          </cell>
          <cell r="C218">
            <v>0</v>
          </cell>
          <cell r="D218">
            <v>10362.332177591948</v>
          </cell>
          <cell r="E218">
            <v>0</v>
          </cell>
          <cell r="F218">
            <v>0</v>
          </cell>
          <cell r="G218">
            <v>0</v>
          </cell>
          <cell r="H218">
            <v>0</v>
          </cell>
          <cell r="I218">
            <v>0</v>
          </cell>
        </row>
        <row r="219">
          <cell r="A219">
            <v>202</v>
          </cell>
          <cell r="B219">
            <v>45505</v>
          </cell>
          <cell r="C219">
            <v>0</v>
          </cell>
          <cell r="D219">
            <v>10362.332177591948</v>
          </cell>
          <cell r="E219">
            <v>0</v>
          </cell>
          <cell r="F219">
            <v>0</v>
          </cell>
          <cell r="G219">
            <v>0</v>
          </cell>
          <cell r="H219">
            <v>0</v>
          </cell>
          <cell r="I219">
            <v>0</v>
          </cell>
        </row>
        <row r="220">
          <cell r="A220">
            <v>203</v>
          </cell>
          <cell r="B220">
            <v>45536</v>
          </cell>
          <cell r="C220">
            <v>0</v>
          </cell>
          <cell r="D220">
            <v>10362.332177591948</v>
          </cell>
          <cell r="E220">
            <v>0</v>
          </cell>
          <cell r="F220">
            <v>0</v>
          </cell>
          <cell r="G220">
            <v>0</v>
          </cell>
          <cell r="H220">
            <v>0</v>
          </cell>
          <cell r="I220">
            <v>0</v>
          </cell>
        </row>
        <row r="221">
          <cell r="A221">
            <v>204</v>
          </cell>
          <cell r="B221">
            <v>45566</v>
          </cell>
          <cell r="C221">
            <v>0</v>
          </cell>
          <cell r="D221">
            <v>10362.332177591948</v>
          </cell>
          <cell r="E221">
            <v>0</v>
          </cell>
          <cell r="F221">
            <v>0</v>
          </cell>
          <cell r="G221">
            <v>0</v>
          </cell>
          <cell r="H221">
            <v>0</v>
          </cell>
          <cell r="I221">
            <v>0</v>
          </cell>
        </row>
        <row r="222">
          <cell r="A222">
            <v>205</v>
          </cell>
          <cell r="B222">
            <v>45597</v>
          </cell>
          <cell r="C222">
            <v>0</v>
          </cell>
          <cell r="D222">
            <v>10362.332177591948</v>
          </cell>
          <cell r="E222">
            <v>0</v>
          </cell>
          <cell r="F222">
            <v>0</v>
          </cell>
          <cell r="G222">
            <v>0</v>
          </cell>
          <cell r="H222">
            <v>0</v>
          </cell>
          <cell r="I222">
            <v>0</v>
          </cell>
        </row>
        <row r="223">
          <cell r="A223">
            <v>206</v>
          </cell>
          <cell r="B223">
            <v>45627</v>
          </cell>
          <cell r="C223">
            <v>0</v>
          </cell>
          <cell r="D223">
            <v>10362.332177591948</v>
          </cell>
          <cell r="E223">
            <v>0</v>
          </cell>
          <cell r="F223">
            <v>0</v>
          </cell>
          <cell r="G223">
            <v>0</v>
          </cell>
          <cell r="H223">
            <v>0</v>
          </cell>
          <cell r="I223">
            <v>0</v>
          </cell>
        </row>
        <row r="224">
          <cell r="A224">
            <v>207</v>
          </cell>
          <cell r="B224">
            <v>45658</v>
          </cell>
          <cell r="C224">
            <v>0</v>
          </cell>
          <cell r="D224">
            <v>10362.332177591948</v>
          </cell>
          <cell r="E224">
            <v>0</v>
          </cell>
          <cell r="F224">
            <v>0</v>
          </cell>
          <cell r="G224">
            <v>0</v>
          </cell>
          <cell r="H224">
            <v>0</v>
          </cell>
          <cell r="I224">
            <v>0</v>
          </cell>
        </row>
        <row r="225">
          <cell r="A225">
            <v>208</v>
          </cell>
          <cell r="B225">
            <v>45689</v>
          </cell>
          <cell r="C225">
            <v>0</v>
          </cell>
          <cell r="D225">
            <v>10362.332177591948</v>
          </cell>
          <cell r="E225">
            <v>0</v>
          </cell>
          <cell r="F225">
            <v>0</v>
          </cell>
          <cell r="G225">
            <v>0</v>
          </cell>
          <cell r="H225">
            <v>0</v>
          </cell>
          <cell r="I225">
            <v>0</v>
          </cell>
        </row>
        <row r="226">
          <cell r="A226">
            <v>209</v>
          </cell>
          <cell r="B226">
            <v>45717</v>
          </cell>
          <cell r="C226">
            <v>0</v>
          </cell>
          <cell r="D226">
            <v>10362.332177591948</v>
          </cell>
          <cell r="E226">
            <v>0</v>
          </cell>
          <cell r="F226">
            <v>0</v>
          </cell>
          <cell r="G226">
            <v>0</v>
          </cell>
          <cell r="H226">
            <v>0</v>
          </cell>
          <cell r="I226">
            <v>0</v>
          </cell>
        </row>
        <row r="227">
          <cell r="A227">
            <v>210</v>
          </cell>
          <cell r="B227">
            <v>45748</v>
          </cell>
          <cell r="C227">
            <v>0</v>
          </cell>
          <cell r="D227">
            <v>10362.332177591948</v>
          </cell>
          <cell r="E227">
            <v>0</v>
          </cell>
          <cell r="F227">
            <v>0</v>
          </cell>
          <cell r="G227">
            <v>0</v>
          </cell>
          <cell r="H227">
            <v>0</v>
          </cell>
          <cell r="I227">
            <v>0</v>
          </cell>
        </row>
        <row r="228">
          <cell r="A228">
            <v>211</v>
          </cell>
          <cell r="B228">
            <v>45778</v>
          </cell>
          <cell r="C228">
            <v>0</v>
          </cell>
          <cell r="D228">
            <v>10362.332177591948</v>
          </cell>
          <cell r="E228">
            <v>0</v>
          </cell>
          <cell r="F228">
            <v>0</v>
          </cell>
          <cell r="G228">
            <v>0</v>
          </cell>
          <cell r="H228">
            <v>0</v>
          </cell>
          <cell r="I228">
            <v>0</v>
          </cell>
        </row>
        <row r="229">
          <cell r="A229">
            <v>212</v>
          </cell>
          <cell r="B229">
            <v>45809</v>
          </cell>
          <cell r="C229">
            <v>0</v>
          </cell>
          <cell r="D229">
            <v>10362.332177591948</v>
          </cell>
          <cell r="E229">
            <v>0</v>
          </cell>
          <cell r="F229">
            <v>0</v>
          </cell>
          <cell r="G229">
            <v>0</v>
          </cell>
          <cell r="H229">
            <v>0</v>
          </cell>
          <cell r="I229">
            <v>0</v>
          </cell>
        </row>
        <row r="230">
          <cell r="A230">
            <v>213</v>
          </cell>
          <cell r="B230">
            <v>45839</v>
          </cell>
          <cell r="C230">
            <v>0</v>
          </cell>
          <cell r="D230">
            <v>10362.332177591948</v>
          </cell>
          <cell r="E230">
            <v>0</v>
          </cell>
          <cell r="F230">
            <v>0</v>
          </cell>
          <cell r="G230">
            <v>0</v>
          </cell>
          <cell r="H230">
            <v>0</v>
          </cell>
          <cell r="I230">
            <v>0</v>
          </cell>
        </row>
        <row r="231">
          <cell r="A231">
            <v>214</v>
          </cell>
          <cell r="B231">
            <v>45870</v>
          </cell>
          <cell r="C231">
            <v>0</v>
          </cell>
          <cell r="D231">
            <v>10362.332177591948</v>
          </cell>
          <cell r="E231">
            <v>0</v>
          </cell>
          <cell r="F231">
            <v>0</v>
          </cell>
          <cell r="G231">
            <v>0</v>
          </cell>
          <cell r="H231">
            <v>0</v>
          </cell>
          <cell r="I231">
            <v>0</v>
          </cell>
        </row>
        <row r="232">
          <cell r="A232">
            <v>215</v>
          </cell>
          <cell r="B232">
            <v>45901</v>
          </cell>
          <cell r="C232">
            <v>0</v>
          </cell>
          <cell r="D232">
            <v>10362.332177591948</v>
          </cell>
          <cell r="E232">
            <v>0</v>
          </cell>
          <cell r="F232">
            <v>0</v>
          </cell>
          <cell r="G232">
            <v>0</v>
          </cell>
          <cell r="H232">
            <v>0</v>
          </cell>
          <cell r="I232">
            <v>0</v>
          </cell>
        </row>
        <row r="233">
          <cell r="A233">
            <v>216</v>
          </cell>
          <cell r="B233">
            <v>45931</v>
          </cell>
          <cell r="C233">
            <v>0</v>
          </cell>
          <cell r="D233">
            <v>10362.332177591948</v>
          </cell>
          <cell r="E233">
            <v>0</v>
          </cell>
          <cell r="F233">
            <v>0</v>
          </cell>
          <cell r="G233">
            <v>0</v>
          </cell>
          <cell r="H233">
            <v>0</v>
          </cell>
          <cell r="I233">
            <v>0</v>
          </cell>
        </row>
        <row r="234">
          <cell r="A234">
            <v>217</v>
          </cell>
          <cell r="B234">
            <v>45962</v>
          </cell>
          <cell r="C234">
            <v>0</v>
          </cell>
          <cell r="D234">
            <v>10362.332177591948</v>
          </cell>
          <cell r="E234">
            <v>0</v>
          </cell>
          <cell r="F234">
            <v>0</v>
          </cell>
          <cell r="G234">
            <v>0</v>
          </cell>
          <cell r="H234">
            <v>0</v>
          </cell>
          <cell r="I234">
            <v>0</v>
          </cell>
        </row>
        <row r="235">
          <cell r="A235">
            <v>218</v>
          </cell>
          <cell r="B235">
            <v>45992</v>
          </cell>
          <cell r="C235">
            <v>0</v>
          </cell>
          <cell r="D235">
            <v>10362.332177591948</v>
          </cell>
          <cell r="E235">
            <v>0</v>
          </cell>
          <cell r="F235">
            <v>0</v>
          </cell>
          <cell r="G235">
            <v>0</v>
          </cell>
          <cell r="H235">
            <v>0</v>
          </cell>
          <cell r="I235">
            <v>0</v>
          </cell>
        </row>
        <row r="236">
          <cell r="A236">
            <v>219</v>
          </cell>
          <cell r="B236">
            <v>46023</v>
          </cell>
          <cell r="C236">
            <v>0</v>
          </cell>
          <cell r="D236">
            <v>10362.332177591948</v>
          </cell>
          <cell r="E236">
            <v>0</v>
          </cell>
          <cell r="F236">
            <v>0</v>
          </cell>
          <cell r="G236">
            <v>0</v>
          </cell>
          <cell r="H236">
            <v>0</v>
          </cell>
          <cell r="I236">
            <v>0</v>
          </cell>
        </row>
        <row r="237">
          <cell r="A237">
            <v>220</v>
          </cell>
          <cell r="B237">
            <v>46054</v>
          </cell>
          <cell r="C237">
            <v>0</v>
          </cell>
          <cell r="D237">
            <v>10362.332177591948</v>
          </cell>
          <cell r="E237">
            <v>0</v>
          </cell>
          <cell r="F237">
            <v>0</v>
          </cell>
          <cell r="G237">
            <v>0</v>
          </cell>
          <cell r="H237">
            <v>0</v>
          </cell>
          <cell r="I237">
            <v>0</v>
          </cell>
        </row>
        <row r="238">
          <cell r="A238">
            <v>221</v>
          </cell>
          <cell r="B238">
            <v>46082</v>
          </cell>
          <cell r="C238">
            <v>0</v>
          </cell>
          <cell r="D238">
            <v>10362.332177591948</v>
          </cell>
          <cell r="E238">
            <v>0</v>
          </cell>
          <cell r="F238">
            <v>0</v>
          </cell>
          <cell r="G238">
            <v>0</v>
          </cell>
          <cell r="H238">
            <v>0</v>
          </cell>
          <cell r="I238">
            <v>0</v>
          </cell>
        </row>
        <row r="239">
          <cell r="A239">
            <v>222</v>
          </cell>
          <cell r="B239">
            <v>46113</v>
          </cell>
          <cell r="C239">
            <v>0</v>
          </cell>
          <cell r="D239">
            <v>10362.332177591948</v>
          </cell>
          <cell r="E239">
            <v>0</v>
          </cell>
          <cell r="F239">
            <v>0</v>
          </cell>
          <cell r="G239">
            <v>0</v>
          </cell>
          <cell r="H239">
            <v>0</v>
          </cell>
          <cell r="I239">
            <v>0</v>
          </cell>
        </row>
        <row r="240">
          <cell r="A240">
            <v>223</v>
          </cell>
          <cell r="B240">
            <v>46143</v>
          </cell>
          <cell r="C240">
            <v>0</v>
          </cell>
          <cell r="D240">
            <v>10362.332177591948</v>
          </cell>
          <cell r="E240">
            <v>0</v>
          </cell>
          <cell r="F240">
            <v>0</v>
          </cell>
          <cell r="G240">
            <v>0</v>
          </cell>
          <cell r="H240">
            <v>0</v>
          </cell>
          <cell r="I240">
            <v>0</v>
          </cell>
        </row>
        <row r="241">
          <cell r="A241">
            <v>224</v>
          </cell>
          <cell r="B241">
            <v>46174</v>
          </cell>
          <cell r="C241">
            <v>0</v>
          </cell>
          <cell r="D241">
            <v>10362.332177591948</v>
          </cell>
          <cell r="E241">
            <v>0</v>
          </cell>
          <cell r="F241">
            <v>0</v>
          </cell>
          <cell r="G241">
            <v>0</v>
          </cell>
          <cell r="H241">
            <v>0</v>
          </cell>
          <cell r="I241">
            <v>0</v>
          </cell>
        </row>
        <row r="242">
          <cell r="A242">
            <v>225</v>
          </cell>
          <cell r="B242">
            <v>46204</v>
          </cell>
          <cell r="C242">
            <v>0</v>
          </cell>
          <cell r="D242">
            <v>10362.332177591948</v>
          </cell>
          <cell r="E242">
            <v>0</v>
          </cell>
          <cell r="F242">
            <v>0</v>
          </cell>
          <cell r="G242">
            <v>0</v>
          </cell>
          <cell r="H242">
            <v>0</v>
          </cell>
          <cell r="I242">
            <v>0</v>
          </cell>
        </row>
        <row r="243">
          <cell r="A243">
            <v>226</v>
          </cell>
          <cell r="B243">
            <v>46235</v>
          </cell>
          <cell r="C243">
            <v>0</v>
          </cell>
          <cell r="D243">
            <v>10362.332177591948</v>
          </cell>
          <cell r="E243">
            <v>0</v>
          </cell>
          <cell r="F243">
            <v>0</v>
          </cell>
          <cell r="G243">
            <v>0</v>
          </cell>
          <cell r="H243">
            <v>0</v>
          </cell>
          <cell r="I243">
            <v>0</v>
          </cell>
        </row>
        <row r="244">
          <cell r="A244">
            <v>227</v>
          </cell>
          <cell r="B244">
            <v>46266</v>
          </cell>
          <cell r="C244">
            <v>0</v>
          </cell>
          <cell r="D244">
            <v>10362.332177591948</v>
          </cell>
          <cell r="E244">
            <v>0</v>
          </cell>
          <cell r="F244">
            <v>0</v>
          </cell>
          <cell r="G244">
            <v>0</v>
          </cell>
          <cell r="H244">
            <v>0</v>
          </cell>
          <cell r="I244">
            <v>0</v>
          </cell>
        </row>
        <row r="245">
          <cell r="A245">
            <v>228</v>
          </cell>
          <cell r="B245">
            <v>46296</v>
          </cell>
          <cell r="C245">
            <v>0</v>
          </cell>
          <cell r="D245">
            <v>10362.332177591948</v>
          </cell>
          <cell r="E245">
            <v>0</v>
          </cell>
          <cell r="F245">
            <v>0</v>
          </cell>
          <cell r="G245">
            <v>0</v>
          </cell>
          <cell r="H245">
            <v>0</v>
          </cell>
          <cell r="I245">
            <v>0</v>
          </cell>
        </row>
        <row r="246">
          <cell r="A246">
            <v>229</v>
          </cell>
          <cell r="B246">
            <v>46327</v>
          </cell>
          <cell r="C246">
            <v>0</v>
          </cell>
          <cell r="D246">
            <v>10362.332177591948</v>
          </cell>
          <cell r="E246">
            <v>0</v>
          </cell>
          <cell r="F246">
            <v>0</v>
          </cell>
          <cell r="G246">
            <v>0</v>
          </cell>
          <cell r="H246">
            <v>0</v>
          </cell>
          <cell r="I246">
            <v>0</v>
          </cell>
        </row>
        <row r="247">
          <cell r="A247">
            <v>230</v>
          </cell>
          <cell r="B247">
            <v>46357</v>
          </cell>
          <cell r="C247">
            <v>0</v>
          </cell>
          <cell r="D247">
            <v>10362.332177591948</v>
          </cell>
          <cell r="E247">
            <v>0</v>
          </cell>
          <cell r="F247">
            <v>0</v>
          </cell>
          <cell r="G247">
            <v>0</v>
          </cell>
          <cell r="H247">
            <v>0</v>
          </cell>
          <cell r="I247">
            <v>0</v>
          </cell>
        </row>
        <row r="248">
          <cell r="A248">
            <v>231</v>
          </cell>
          <cell r="B248">
            <v>46388</v>
          </cell>
          <cell r="C248">
            <v>0</v>
          </cell>
          <cell r="D248">
            <v>10362.332177591948</v>
          </cell>
          <cell r="E248">
            <v>0</v>
          </cell>
          <cell r="F248">
            <v>0</v>
          </cell>
          <cell r="G248">
            <v>0</v>
          </cell>
          <cell r="H248">
            <v>0</v>
          </cell>
          <cell r="I248">
            <v>0</v>
          </cell>
        </row>
        <row r="249">
          <cell r="A249">
            <v>232</v>
          </cell>
          <cell r="B249">
            <v>46419</v>
          </cell>
          <cell r="C249">
            <v>0</v>
          </cell>
          <cell r="D249">
            <v>10362.332177591948</v>
          </cell>
          <cell r="E249">
            <v>0</v>
          </cell>
          <cell r="F249">
            <v>0</v>
          </cell>
          <cell r="G249">
            <v>0</v>
          </cell>
          <cell r="H249">
            <v>0</v>
          </cell>
          <cell r="I249">
            <v>0</v>
          </cell>
        </row>
        <row r="250">
          <cell r="A250">
            <v>233</v>
          </cell>
          <cell r="B250">
            <v>46447</v>
          </cell>
          <cell r="C250">
            <v>0</v>
          </cell>
          <cell r="D250">
            <v>10362.332177591948</v>
          </cell>
          <cell r="E250">
            <v>0</v>
          </cell>
          <cell r="F250">
            <v>0</v>
          </cell>
          <cell r="G250">
            <v>0</v>
          </cell>
          <cell r="H250">
            <v>0</v>
          </cell>
          <cell r="I250">
            <v>0</v>
          </cell>
        </row>
        <row r="251">
          <cell r="A251">
            <v>234</v>
          </cell>
          <cell r="B251">
            <v>46478</v>
          </cell>
          <cell r="C251">
            <v>0</v>
          </cell>
          <cell r="D251">
            <v>10362.332177591948</v>
          </cell>
          <cell r="E251">
            <v>0</v>
          </cell>
          <cell r="F251">
            <v>0</v>
          </cell>
          <cell r="G251">
            <v>0</v>
          </cell>
          <cell r="H251">
            <v>0</v>
          </cell>
          <cell r="I251">
            <v>0</v>
          </cell>
        </row>
        <row r="252">
          <cell r="A252">
            <v>235</v>
          </cell>
          <cell r="B252">
            <v>46508</v>
          </cell>
          <cell r="C252">
            <v>0</v>
          </cell>
          <cell r="D252">
            <v>10362.332177591948</v>
          </cell>
          <cell r="E252">
            <v>0</v>
          </cell>
          <cell r="F252">
            <v>0</v>
          </cell>
          <cell r="G252">
            <v>0</v>
          </cell>
          <cell r="H252">
            <v>0</v>
          </cell>
          <cell r="I252">
            <v>0</v>
          </cell>
        </row>
        <row r="253">
          <cell r="A253">
            <v>236</v>
          </cell>
          <cell r="B253">
            <v>46539</v>
          </cell>
          <cell r="C253">
            <v>0</v>
          </cell>
          <cell r="D253">
            <v>10362.332177591948</v>
          </cell>
          <cell r="E253">
            <v>0</v>
          </cell>
          <cell r="F253">
            <v>0</v>
          </cell>
          <cell r="G253">
            <v>0</v>
          </cell>
          <cell r="H253">
            <v>0</v>
          </cell>
          <cell r="I253">
            <v>0</v>
          </cell>
        </row>
        <row r="254">
          <cell r="A254">
            <v>237</v>
          </cell>
          <cell r="B254">
            <v>46569</v>
          </cell>
          <cell r="C254">
            <v>0</v>
          </cell>
          <cell r="D254">
            <v>10362.332177591948</v>
          </cell>
          <cell r="E254">
            <v>0</v>
          </cell>
          <cell r="F254">
            <v>0</v>
          </cell>
          <cell r="G254">
            <v>0</v>
          </cell>
          <cell r="H254">
            <v>0</v>
          </cell>
          <cell r="I254">
            <v>0</v>
          </cell>
        </row>
        <row r="255">
          <cell r="A255">
            <v>238</v>
          </cell>
          <cell r="B255">
            <v>46600</v>
          </cell>
          <cell r="C255">
            <v>0</v>
          </cell>
          <cell r="D255">
            <v>10362.332177591948</v>
          </cell>
          <cell r="E255">
            <v>0</v>
          </cell>
          <cell r="F255">
            <v>0</v>
          </cell>
          <cell r="G255">
            <v>0</v>
          </cell>
          <cell r="H255">
            <v>0</v>
          </cell>
          <cell r="I255">
            <v>0</v>
          </cell>
        </row>
        <row r="256">
          <cell r="A256">
            <v>239</v>
          </cell>
          <cell r="B256">
            <v>46631</v>
          </cell>
          <cell r="C256">
            <v>0</v>
          </cell>
          <cell r="D256">
            <v>10362.332177591948</v>
          </cell>
          <cell r="E256">
            <v>0</v>
          </cell>
          <cell r="F256">
            <v>0</v>
          </cell>
          <cell r="G256">
            <v>0</v>
          </cell>
          <cell r="H256">
            <v>0</v>
          </cell>
          <cell r="I256">
            <v>0</v>
          </cell>
        </row>
        <row r="257">
          <cell r="A257">
            <v>240</v>
          </cell>
          <cell r="B257">
            <v>46661</v>
          </cell>
          <cell r="C257">
            <v>0</v>
          </cell>
          <cell r="D257">
            <v>10362.332177591948</v>
          </cell>
          <cell r="E257">
            <v>0</v>
          </cell>
          <cell r="F257">
            <v>0</v>
          </cell>
          <cell r="G257">
            <v>0</v>
          </cell>
          <cell r="H257">
            <v>0</v>
          </cell>
          <cell r="I257">
            <v>0</v>
          </cell>
        </row>
        <row r="258">
          <cell r="A258">
            <v>241</v>
          </cell>
          <cell r="B258">
            <v>46692</v>
          </cell>
          <cell r="C258">
            <v>0</v>
          </cell>
          <cell r="D258">
            <v>10362.332177591948</v>
          </cell>
          <cell r="E258">
            <v>0</v>
          </cell>
          <cell r="F258">
            <v>0</v>
          </cell>
          <cell r="G258">
            <v>0</v>
          </cell>
          <cell r="H258">
            <v>0</v>
          </cell>
          <cell r="I258">
            <v>0</v>
          </cell>
        </row>
        <row r="259">
          <cell r="A259">
            <v>242</v>
          </cell>
          <cell r="B259">
            <v>46722</v>
          </cell>
          <cell r="C259">
            <v>0</v>
          </cell>
          <cell r="D259">
            <v>10362.332177591948</v>
          </cell>
          <cell r="E259">
            <v>0</v>
          </cell>
          <cell r="F259">
            <v>0</v>
          </cell>
          <cell r="G259">
            <v>0</v>
          </cell>
          <cell r="H259">
            <v>0</v>
          </cell>
          <cell r="I259">
            <v>0</v>
          </cell>
        </row>
        <row r="260">
          <cell r="A260">
            <v>243</v>
          </cell>
          <cell r="B260">
            <v>46753</v>
          </cell>
          <cell r="C260">
            <v>0</v>
          </cell>
          <cell r="D260">
            <v>10362.332177591948</v>
          </cell>
          <cell r="E260">
            <v>0</v>
          </cell>
          <cell r="F260">
            <v>0</v>
          </cell>
          <cell r="G260">
            <v>0</v>
          </cell>
          <cell r="H260">
            <v>0</v>
          </cell>
          <cell r="I260">
            <v>0</v>
          </cell>
        </row>
        <row r="261">
          <cell r="A261">
            <v>244</v>
          </cell>
          <cell r="B261">
            <v>46784</v>
          </cell>
          <cell r="C261">
            <v>0</v>
          </cell>
          <cell r="D261">
            <v>10362.332177591948</v>
          </cell>
          <cell r="E261">
            <v>0</v>
          </cell>
          <cell r="F261">
            <v>0</v>
          </cell>
          <cell r="G261">
            <v>0</v>
          </cell>
          <cell r="H261">
            <v>0</v>
          </cell>
          <cell r="I261">
            <v>0</v>
          </cell>
        </row>
        <row r="262">
          <cell r="A262">
            <v>245</v>
          </cell>
          <cell r="B262">
            <v>46813</v>
          </cell>
          <cell r="C262">
            <v>0</v>
          </cell>
          <cell r="D262">
            <v>10362.332177591948</v>
          </cell>
          <cell r="E262">
            <v>0</v>
          </cell>
          <cell r="F262">
            <v>0</v>
          </cell>
          <cell r="G262">
            <v>0</v>
          </cell>
          <cell r="H262">
            <v>0</v>
          </cell>
          <cell r="I262">
            <v>0</v>
          </cell>
        </row>
        <row r="263">
          <cell r="A263">
            <v>246</v>
          </cell>
          <cell r="B263">
            <v>46844</v>
          </cell>
          <cell r="C263">
            <v>0</v>
          </cell>
          <cell r="D263">
            <v>10362.332177591948</v>
          </cell>
          <cell r="E263">
            <v>0</v>
          </cell>
          <cell r="F263">
            <v>0</v>
          </cell>
          <cell r="G263">
            <v>0</v>
          </cell>
          <cell r="H263">
            <v>0</v>
          </cell>
          <cell r="I263">
            <v>0</v>
          </cell>
        </row>
        <row r="264">
          <cell r="A264">
            <v>247</v>
          </cell>
          <cell r="B264">
            <v>46874</v>
          </cell>
          <cell r="C264">
            <v>0</v>
          </cell>
          <cell r="D264">
            <v>10362.332177591948</v>
          </cell>
          <cell r="E264">
            <v>0</v>
          </cell>
          <cell r="F264">
            <v>0</v>
          </cell>
          <cell r="G264">
            <v>0</v>
          </cell>
          <cell r="H264">
            <v>0</v>
          </cell>
          <cell r="I264">
            <v>0</v>
          </cell>
        </row>
        <row r="265">
          <cell r="A265">
            <v>248</v>
          </cell>
          <cell r="B265">
            <v>46905</v>
          </cell>
          <cell r="C265">
            <v>0</v>
          </cell>
          <cell r="D265">
            <v>10362.332177591948</v>
          </cell>
          <cell r="E265">
            <v>0</v>
          </cell>
          <cell r="F265">
            <v>0</v>
          </cell>
          <cell r="G265">
            <v>0</v>
          </cell>
          <cell r="H265">
            <v>0</v>
          </cell>
          <cell r="I265">
            <v>0</v>
          </cell>
        </row>
        <row r="266">
          <cell r="A266">
            <v>249</v>
          </cell>
          <cell r="B266">
            <v>46935</v>
          </cell>
          <cell r="C266">
            <v>0</v>
          </cell>
          <cell r="D266">
            <v>10362.332177591948</v>
          </cell>
          <cell r="E266">
            <v>0</v>
          </cell>
          <cell r="F266">
            <v>0</v>
          </cell>
          <cell r="G266">
            <v>0</v>
          </cell>
          <cell r="H266">
            <v>0</v>
          </cell>
          <cell r="I266">
            <v>0</v>
          </cell>
        </row>
        <row r="267">
          <cell r="A267">
            <v>250</v>
          </cell>
          <cell r="B267">
            <v>46966</v>
          </cell>
          <cell r="C267">
            <v>0</v>
          </cell>
          <cell r="D267">
            <v>10362.332177591948</v>
          </cell>
          <cell r="E267">
            <v>0</v>
          </cell>
          <cell r="F267">
            <v>0</v>
          </cell>
          <cell r="G267">
            <v>0</v>
          </cell>
          <cell r="H267">
            <v>0</v>
          </cell>
          <cell r="I267">
            <v>0</v>
          </cell>
        </row>
        <row r="268">
          <cell r="A268">
            <v>251</v>
          </cell>
          <cell r="B268">
            <v>46997</v>
          </cell>
          <cell r="C268">
            <v>0</v>
          </cell>
          <cell r="D268">
            <v>10362.332177591948</v>
          </cell>
          <cell r="E268">
            <v>0</v>
          </cell>
          <cell r="F268">
            <v>0</v>
          </cell>
          <cell r="G268">
            <v>0</v>
          </cell>
          <cell r="H268">
            <v>0</v>
          </cell>
          <cell r="I268">
            <v>0</v>
          </cell>
        </row>
        <row r="269">
          <cell r="A269">
            <v>252</v>
          </cell>
          <cell r="B269">
            <v>47027</v>
          </cell>
          <cell r="C269">
            <v>0</v>
          </cell>
          <cell r="D269">
            <v>10362.332177591948</v>
          </cell>
          <cell r="E269">
            <v>0</v>
          </cell>
          <cell r="F269">
            <v>0</v>
          </cell>
          <cell r="G269">
            <v>0</v>
          </cell>
          <cell r="H269">
            <v>0</v>
          </cell>
          <cell r="I269">
            <v>0</v>
          </cell>
        </row>
        <row r="270">
          <cell r="A270">
            <v>253</v>
          </cell>
          <cell r="B270">
            <v>47058</v>
          </cell>
          <cell r="C270">
            <v>0</v>
          </cell>
          <cell r="D270">
            <v>10362.332177591948</v>
          </cell>
          <cell r="E270">
            <v>0</v>
          </cell>
          <cell r="F270">
            <v>0</v>
          </cell>
          <cell r="G270">
            <v>0</v>
          </cell>
          <cell r="H270">
            <v>0</v>
          </cell>
          <cell r="I270">
            <v>0</v>
          </cell>
        </row>
        <row r="271">
          <cell r="A271">
            <v>254</v>
          </cell>
          <cell r="B271">
            <v>47088</v>
          </cell>
          <cell r="C271">
            <v>0</v>
          </cell>
          <cell r="D271">
            <v>10362.332177591948</v>
          </cell>
          <cell r="E271">
            <v>0</v>
          </cell>
          <cell r="F271">
            <v>0</v>
          </cell>
          <cell r="G271">
            <v>0</v>
          </cell>
          <cell r="H271">
            <v>0</v>
          </cell>
          <cell r="I271">
            <v>0</v>
          </cell>
        </row>
        <row r="272">
          <cell r="A272">
            <v>255</v>
          </cell>
          <cell r="B272">
            <v>47119</v>
          </cell>
          <cell r="C272">
            <v>0</v>
          </cell>
          <cell r="D272">
            <v>10362.332177591948</v>
          </cell>
          <cell r="E272">
            <v>0</v>
          </cell>
          <cell r="F272">
            <v>0</v>
          </cell>
          <cell r="G272">
            <v>0</v>
          </cell>
          <cell r="H272">
            <v>0</v>
          </cell>
          <cell r="I272">
            <v>0</v>
          </cell>
        </row>
        <row r="273">
          <cell r="A273">
            <v>256</v>
          </cell>
          <cell r="B273">
            <v>47150</v>
          </cell>
          <cell r="C273">
            <v>0</v>
          </cell>
          <cell r="D273">
            <v>10362.332177591948</v>
          </cell>
          <cell r="E273">
            <v>0</v>
          </cell>
          <cell r="F273">
            <v>0</v>
          </cell>
          <cell r="G273">
            <v>0</v>
          </cell>
          <cell r="H273">
            <v>0</v>
          </cell>
          <cell r="I273">
            <v>0</v>
          </cell>
        </row>
        <row r="274">
          <cell r="A274">
            <v>257</v>
          </cell>
          <cell r="B274">
            <v>47178</v>
          </cell>
          <cell r="C274">
            <v>0</v>
          </cell>
          <cell r="D274">
            <v>10362.332177591948</v>
          </cell>
          <cell r="E274">
            <v>0</v>
          </cell>
          <cell r="F274">
            <v>0</v>
          </cell>
          <cell r="G274">
            <v>0</v>
          </cell>
          <cell r="H274">
            <v>0</v>
          </cell>
          <cell r="I274">
            <v>0</v>
          </cell>
        </row>
        <row r="275">
          <cell r="A275">
            <v>258</v>
          </cell>
          <cell r="B275">
            <v>47209</v>
          </cell>
          <cell r="C275">
            <v>0</v>
          </cell>
          <cell r="D275">
            <v>10362.332177591948</v>
          </cell>
          <cell r="E275">
            <v>0</v>
          </cell>
          <cell r="F275">
            <v>0</v>
          </cell>
          <cell r="G275">
            <v>0</v>
          </cell>
          <cell r="H275">
            <v>0</v>
          </cell>
          <cell r="I275">
            <v>0</v>
          </cell>
        </row>
        <row r="276">
          <cell r="A276">
            <v>259</v>
          </cell>
          <cell r="B276">
            <v>47239</v>
          </cell>
          <cell r="C276">
            <v>0</v>
          </cell>
          <cell r="D276">
            <v>10362.332177591948</v>
          </cell>
          <cell r="E276">
            <v>0</v>
          </cell>
          <cell r="F276">
            <v>0</v>
          </cell>
          <cell r="G276">
            <v>0</v>
          </cell>
          <cell r="H276">
            <v>0</v>
          </cell>
          <cell r="I276">
            <v>0</v>
          </cell>
        </row>
        <row r="277">
          <cell r="A277">
            <v>260</v>
          </cell>
          <cell r="B277">
            <v>47270</v>
          </cell>
          <cell r="C277">
            <v>0</v>
          </cell>
          <cell r="D277">
            <v>10362.332177591948</v>
          </cell>
          <cell r="E277">
            <v>0</v>
          </cell>
          <cell r="F277">
            <v>0</v>
          </cell>
          <cell r="G277">
            <v>0</v>
          </cell>
          <cell r="H277">
            <v>0</v>
          </cell>
          <cell r="I277">
            <v>0</v>
          </cell>
        </row>
        <row r="278">
          <cell r="A278">
            <v>261</v>
          </cell>
          <cell r="B278">
            <v>47300</v>
          </cell>
          <cell r="C278">
            <v>0</v>
          </cell>
          <cell r="D278">
            <v>10362.332177591948</v>
          </cell>
          <cell r="E278">
            <v>0</v>
          </cell>
          <cell r="F278">
            <v>0</v>
          </cell>
          <cell r="G278">
            <v>0</v>
          </cell>
          <cell r="H278">
            <v>0</v>
          </cell>
          <cell r="I278">
            <v>0</v>
          </cell>
        </row>
        <row r="279">
          <cell r="A279">
            <v>262</v>
          </cell>
          <cell r="B279">
            <v>47331</v>
          </cell>
          <cell r="C279">
            <v>0</v>
          </cell>
          <cell r="D279">
            <v>10362.332177591948</v>
          </cell>
          <cell r="E279">
            <v>0</v>
          </cell>
          <cell r="F279">
            <v>0</v>
          </cell>
          <cell r="G279">
            <v>0</v>
          </cell>
          <cell r="H279">
            <v>0</v>
          </cell>
          <cell r="I279">
            <v>0</v>
          </cell>
        </row>
        <row r="280">
          <cell r="A280">
            <v>263</v>
          </cell>
          <cell r="B280">
            <v>47362</v>
          </cell>
          <cell r="C280">
            <v>0</v>
          </cell>
          <cell r="D280">
            <v>10362.332177591948</v>
          </cell>
          <cell r="E280">
            <v>0</v>
          </cell>
          <cell r="F280">
            <v>0</v>
          </cell>
          <cell r="G280">
            <v>0</v>
          </cell>
          <cell r="H280">
            <v>0</v>
          </cell>
          <cell r="I280">
            <v>0</v>
          </cell>
        </row>
        <row r="281">
          <cell r="A281">
            <v>264</v>
          </cell>
          <cell r="B281">
            <v>47392</v>
          </cell>
          <cell r="C281">
            <v>0</v>
          </cell>
          <cell r="D281">
            <v>10362.332177591948</v>
          </cell>
          <cell r="E281">
            <v>0</v>
          </cell>
          <cell r="F281">
            <v>0</v>
          </cell>
          <cell r="G281">
            <v>0</v>
          </cell>
          <cell r="H281">
            <v>0</v>
          </cell>
          <cell r="I281">
            <v>0</v>
          </cell>
        </row>
        <row r="282">
          <cell r="A282">
            <v>265</v>
          </cell>
          <cell r="B282">
            <v>47423</v>
          </cell>
          <cell r="C282">
            <v>0</v>
          </cell>
          <cell r="D282">
            <v>10362.332177591948</v>
          </cell>
          <cell r="E282">
            <v>0</v>
          </cell>
          <cell r="F282">
            <v>0</v>
          </cell>
          <cell r="G282">
            <v>0</v>
          </cell>
          <cell r="H282">
            <v>0</v>
          </cell>
          <cell r="I282">
            <v>0</v>
          </cell>
        </row>
        <row r="283">
          <cell r="A283">
            <v>266</v>
          </cell>
          <cell r="B283">
            <v>47453</v>
          </cell>
          <cell r="C283">
            <v>0</v>
          </cell>
          <cell r="D283">
            <v>10362.332177591948</v>
          </cell>
          <cell r="E283">
            <v>0</v>
          </cell>
          <cell r="F283">
            <v>0</v>
          </cell>
          <cell r="G283">
            <v>0</v>
          </cell>
          <cell r="H283">
            <v>0</v>
          </cell>
          <cell r="I283">
            <v>0</v>
          </cell>
        </row>
        <row r="284">
          <cell r="A284">
            <v>267</v>
          </cell>
          <cell r="B284">
            <v>47484</v>
          </cell>
          <cell r="C284">
            <v>0</v>
          </cell>
          <cell r="D284">
            <v>10362.332177591948</v>
          </cell>
          <cell r="E284">
            <v>0</v>
          </cell>
          <cell r="F284">
            <v>0</v>
          </cell>
          <cell r="G284">
            <v>0</v>
          </cell>
          <cell r="H284">
            <v>0</v>
          </cell>
          <cell r="I284">
            <v>0</v>
          </cell>
        </row>
        <row r="285">
          <cell r="A285">
            <v>268</v>
          </cell>
          <cell r="B285">
            <v>47515</v>
          </cell>
          <cell r="C285">
            <v>0</v>
          </cell>
          <cell r="D285">
            <v>10362.332177591948</v>
          </cell>
          <cell r="E285">
            <v>0</v>
          </cell>
          <cell r="F285">
            <v>0</v>
          </cell>
          <cell r="G285">
            <v>0</v>
          </cell>
          <cell r="H285">
            <v>0</v>
          </cell>
          <cell r="I285">
            <v>0</v>
          </cell>
        </row>
        <row r="286">
          <cell r="A286">
            <v>269</v>
          </cell>
          <cell r="B286">
            <v>47543</v>
          </cell>
          <cell r="C286">
            <v>0</v>
          </cell>
          <cell r="D286">
            <v>10362.332177591948</v>
          </cell>
          <cell r="E286">
            <v>0</v>
          </cell>
          <cell r="F286">
            <v>0</v>
          </cell>
          <cell r="G286">
            <v>0</v>
          </cell>
          <cell r="H286">
            <v>0</v>
          </cell>
          <cell r="I286">
            <v>0</v>
          </cell>
        </row>
        <row r="287">
          <cell r="A287">
            <v>270</v>
          </cell>
          <cell r="B287">
            <v>47574</v>
          </cell>
          <cell r="C287">
            <v>0</v>
          </cell>
          <cell r="D287">
            <v>10362.332177591948</v>
          </cell>
          <cell r="E287">
            <v>0</v>
          </cell>
          <cell r="F287">
            <v>0</v>
          </cell>
          <cell r="G287">
            <v>0</v>
          </cell>
          <cell r="H287">
            <v>0</v>
          </cell>
          <cell r="I287">
            <v>0</v>
          </cell>
        </row>
        <row r="288">
          <cell r="A288">
            <v>271</v>
          </cell>
          <cell r="B288">
            <v>47604</v>
          </cell>
          <cell r="C288">
            <v>0</v>
          </cell>
          <cell r="D288">
            <v>10362.332177591948</v>
          </cell>
          <cell r="E288">
            <v>0</v>
          </cell>
          <cell r="F288">
            <v>0</v>
          </cell>
          <cell r="G288">
            <v>0</v>
          </cell>
          <cell r="H288">
            <v>0</v>
          </cell>
          <cell r="I288">
            <v>0</v>
          </cell>
        </row>
        <row r="289">
          <cell r="A289">
            <v>272</v>
          </cell>
          <cell r="B289">
            <v>47635</v>
          </cell>
          <cell r="C289">
            <v>0</v>
          </cell>
          <cell r="D289">
            <v>10362.332177591948</v>
          </cell>
          <cell r="E289">
            <v>0</v>
          </cell>
          <cell r="F289">
            <v>0</v>
          </cell>
          <cell r="G289">
            <v>0</v>
          </cell>
          <cell r="H289">
            <v>0</v>
          </cell>
          <cell r="I289">
            <v>0</v>
          </cell>
        </row>
        <row r="290">
          <cell r="A290">
            <v>273</v>
          </cell>
          <cell r="B290">
            <v>47665</v>
          </cell>
          <cell r="C290">
            <v>0</v>
          </cell>
          <cell r="D290">
            <v>10362.332177591948</v>
          </cell>
          <cell r="E290">
            <v>0</v>
          </cell>
          <cell r="F290">
            <v>0</v>
          </cell>
          <cell r="G290">
            <v>0</v>
          </cell>
          <cell r="H290">
            <v>0</v>
          </cell>
          <cell r="I290">
            <v>0</v>
          </cell>
        </row>
        <row r="291">
          <cell r="A291">
            <v>274</v>
          </cell>
          <cell r="B291">
            <v>47696</v>
          </cell>
          <cell r="C291">
            <v>0</v>
          </cell>
          <cell r="D291">
            <v>10362.332177591948</v>
          </cell>
          <cell r="E291">
            <v>0</v>
          </cell>
          <cell r="F291">
            <v>0</v>
          </cell>
          <cell r="G291">
            <v>0</v>
          </cell>
          <cell r="H291">
            <v>0</v>
          </cell>
          <cell r="I291">
            <v>0</v>
          </cell>
        </row>
        <row r="292">
          <cell r="A292">
            <v>275</v>
          </cell>
          <cell r="B292">
            <v>47727</v>
          </cell>
          <cell r="C292">
            <v>0</v>
          </cell>
          <cell r="D292">
            <v>10362.332177591948</v>
          </cell>
          <cell r="E292">
            <v>0</v>
          </cell>
          <cell r="F292">
            <v>0</v>
          </cell>
          <cell r="G292">
            <v>0</v>
          </cell>
          <cell r="H292">
            <v>0</v>
          </cell>
          <cell r="I292">
            <v>0</v>
          </cell>
        </row>
        <row r="293">
          <cell r="A293">
            <v>276</v>
          </cell>
          <cell r="B293">
            <v>47757</v>
          </cell>
          <cell r="C293">
            <v>0</v>
          </cell>
          <cell r="D293">
            <v>10362.332177591948</v>
          </cell>
          <cell r="E293">
            <v>0</v>
          </cell>
          <cell r="F293">
            <v>0</v>
          </cell>
          <cell r="G293">
            <v>0</v>
          </cell>
          <cell r="H293">
            <v>0</v>
          </cell>
          <cell r="I293">
            <v>0</v>
          </cell>
        </row>
        <row r="294">
          <cell r="A294">
            <v>277</v>
          </cell>
          <cell r="B294">
            <v>47788</v>
          </cell>
          <cell r="C294">
            <v>0</v>
          </cell>
          <cell r="D294">
            <v>10362.332177591948</v>
          </cell>
          <cell r="E294">
            <v>0</v>
          </cell>
          <cell r="F294">
            <v>0</v>
          </cell>
          <cell r="G294">
            <v>0</v>
          </cell>
          <cell r="H294">
            <v>0</v>
          </cell>
          <cell r="I294">
            <v>0</v>
          </cell>
        </row>
        <row r="295">
          <cell r="A295">
            <v>278</v>
          </cell>
          <cell r="B295">
            <v>47818</v>
          </cell>
          <cell r="C295">
            <v>0</v>
          </cell>
          <cell r="D295">
            <v>10362.332177591948</v>
          </cell>
          <cell r="E295">
            <v>0</v>
          </cell>
          <cell r="F295">
            <v>0</v>
          </cell>
          <cell r="G295">
            <v>0</v>
          </cell>
          <cell r="H295">
            <v>0</v>
          </cell>
          <cell r="I295">
            <v>0</v>
          </cell>
        </row>
        <row r="296">
          <cell r="A296">
            <v>279</v>
          </cell>
          <cell r="B296">
            <v>47849</v>
          </cell>
          <cell r="C296">
            <v>0</v>
          </cell>
          <cell r="D296">
            <v>10362.332177591948</v>
          </cell>
          <cell r="E296">
            <v>0</v>
          </cell>
          <cell r="F296">
            <v>0</v>
          </cell>
          <cell r="G296">
            <v>0</v>
          </cell>
          <cell r="H296">
            <v>0</v>
          </cell>
          <cell r="I296">
            <v>0</v>
          </cell>
        </row>
        <row r="297">
          <cell r="A297">
            <v>280</v>
          </cell>
          <cell r="B297">
            <v>47880</v>
          </cell>
          <cell r="C297">
            <v>0</v>
          </cell>
          <cell r="D297">
            <v>10362.332177591948</v>
          </cell>
          <cell r="E297">
            <v>0</v>
          </cell>
          <cell r="F297">
            <v>0</v>
          </cell>
          <cell r="G297">
            <v>0</v>
          </cell>
          <cell r="H297">
            <v>0</v>
          </cell>
          <cell r="I297">
            <v>0</v>
          </cell>
        </row>
        <row r="298">
          <cell r="A298">
            <v>281</v>
          </cell>
          <cell r="B298">
            <v>47908</v>
          </cell>
          <cell r="C298">
            <v>0</v>
          </cell>
          <cell r="D298">
            <v>10362.332177591948</v>
          </cell>
          <cell r="E298">
            <v>0</v>
          </cell>
          <cell r="F298">
            <v>0</v>
          </cell>
          <cell r="G298">
            <v>0</v>
          </cell>
          <cell r="H298">
            <v>0</v>
          </cell>
          <cell r="I298">
            <v>0</v>
          </cell>
        </row>
        <row r="299">
          <cell r="A299">
            <v>282</v>
          </cell>
          <cell r="B299">
            <v>47939</v>
          </cell>
          <cell r="C299">
            <v>0</v>
          </cell>
          <cell r="D299">
            <v>10362.332177591948</v>
          </cell>
          <cell r="E299">
            <v>0</v>
          </cell>
          <cell r="F299">
            <v>0</v>
          </cell>
          <cell r="G299">
            <v>0</v>
          </cell>
          <cell r="H299">
            <v>0</v>
          </cell>
          <cell r="I299">
            <v>0</v>
          </cell>
        </row>
        <row r="300">
          <cell r="A300">
            <v>283</v>
          </cell>
          <cell r="B300">
            <v>47969</v>
          </cell>
          <cell r="C300">
            <v>0</v>
          </cell>
          <cell r="D300">
            <v>10362.332177591948</v>
          </cell>
          <cell r="E300">
            <v>0</v>
          </cell>
          <cell r="F300">
            <v>0</v>
          </cell>
          <cell r="G300">
            <v>0</v>
          </cell>
          <cell r="H300">
            <v>0</v>
          </cell>
          <cell r="I300">
            <v>0</v>
          </cell>
        </row>
        <row r="301">
          <cell r="A301">
            <v>284</v>
          </cell>
          <cell r="B301">
            <v>48000</v>
          </cell>
          <cell r="C301">
            <v>0</v>
          </cell>
          <cell r="D301">
            <v>10362.332177591948</v>
          </cell>
          <cell r="E301">
            <v>0</v>
          </cell>
          <cell r="F301">
            <v>0</v>
          </cell>
          <cell r="G301">
            <v>0</v>
          </cell>
          <cell r="H301">
            <v>0</v>
          </cell>
          <cell r="I301">
            <v>0</v>
          </cell>
        </row>
        <row r="302">
          <cell r="A302">
            <v>285</v>
          </cell>
          <cell r="B302">
            <v>48030</v>
          </cell>
          <cell r="C302">
            <v>0</v>
          </cell>
          <cell r="D302">
            <v>10362.332177591948</v>
          </cell>
          <cell r="E302">
            <v>0</v>
          </cell>
          <cell r="F302">
            <v>0</v>
          </cell>
          <cell r="G302">
            <v>0</v>
          </cell>
          <cell r="H302">
            <v>0</v>
          </cell>
          <cell r="I302">
            <v>0</v>
          </cell>
        </row>
        <row r="303">
          <cell r="A303">
            <v>286</v>
          </cell>
          <cell r="B303">
            <v>48061</v>
          </cell>
          <cell r="C303">
            <v>0</v>
          </cell>
          <cell r="D303">
            <v>10362.332177591948</v>
          </cell>
          <cell r="E303">
            <v>0</v>
          </cell>
          <cell r="F303">
            <v>0</v>
          </cell>
          <cell r="G303">
            <v>0</v>
          </cell>
          <cell r="H303">
            <v>0</v>
          </cell>
          <cell r="I303">
            <v>0</v>
          </cell>
        </row>
        <row r="304">
          <cell r="A304">
            <v>287</v>
          </cell>
          <cell r="B304">
            <v>48092</v>
          </cell>
          <cell r="C304">
            <v>0</v>
          </cell>
          <cell r="D304">
            <v>10362.332177591948</v>
          </cell>
          <cell r="E304">
            <v>0</v>
          </cell>
          <cell r="F304">
            <v>0</v>
          </cell>
          <cell r="G304">
            <v>0</v>
          </cell>
          <cell r="H304">
            <v>0</v>
          </cell>
          <cell r="I304">
            <v>0</v>
          </cell>
        </row>
        <row r="305">
          <cell r="A305">
            <v>288</v>
          </cell>
          <cell r="B305">
            <v>48122</v>
          </cell>
          <cell r="C305">
            <v>0</v>
          </cell>
          <cell r="D305">
            <v>10362.332177591948</v>
          </cell>
          <cell r="E305">
            <v>0</v>
          </cell>
          <cell r="F305">
            <v>0</v>
          </cell>
          <cell r="G305">
            <v>0</v>
          </cell>
          <cell r="H305">
            <v>0</v>
          </cell>
          <cell r="I305">
            <v>0</v>
          </cell>
        </row>
        <row r="306">
          <cell r="A306">
            <v>289</v>
          </cell>
          <cell r="B306">
            <v>48153</v>
          </cell>
          <cell r="C306">
            <v>0</v>
          </cell>
          <cell r="D306">
            <v>10362.332177591948</v>
          </cell>
          <cell r="E306">
            <v>0</v>
          </cell>
          <cell r="F306">
            <v>0</v>
          </cell>
          <cell r="G306">
            <v>0</v>
          </cell>
          <cell r="H306">
            <v>0</v>
          </cell>
          <cell r="I306">
            <v>0</v>
          </cell>
        </row>
        <row r="307">
          <cell r="A307">
            <v>290</v>
          </cell>
          <cell r="B307">
            <v>48183</v>
          </cell>
          <cell r="C307">
            <v>0</v>
          </cell>
          <cell r="D307">
            <v>10362.332177591948</v>
          </cell>
          <cell r="E307">
            <v>0</v>
          </cell>
          <cell r="F307">
            <v>0</v>
          </cell>
          <cell r="G307">
            <v>0</v>
          </cell>
          <cell r="H307">
            <v>0</v>
          </cell>
          <cell r="I307">
            <v>0</v>
          </cell>
        </row>
        <row r="308">
          <cell r="A308">
            <v>291</v>
          </cell>
          <cell r="B308">
            <v>48214</v>
          </cell>
          <cell r="C308">
            <v>0</v>
          </cell>
          <cell r="D308">
            <v>10362.332177591948</v>
          </cell>
          <cell r="E308">
            <v>0</v>
          </cell>
          <cell r="F308">
            <v>0</v>
          </cell>
          <cell r="G308">
            <v>0</v>
          </cell>
          <cell r="H308">
            <v>0</v>
          </cell>
          <cell r="I308">
            <v>0</v>
          </cell>
        </row>
        <row r="309">
          <cell r="A309">
            <v>292</v>
          </cell>
          <cell r="B309">
            <v>48245</v>
          </cell>
          <cell r="C309">
            <v>0</v>
          </cell>
          <cell r="D309">
            <v>10362.332177591948</v>
          </cell>
          <cell r="E309">
            <v>0</v>
          </cell>
          <cell r="F309">
            <v>0</v>
          </cell>
          <cell r="G309">
            <v>0</v>
          </cell>
          <cell r="H309">
            <v>0</v>
          </cell>
          <cell r="I309">
            <v>0</v>
          </cell>
        </row>
        <row r="310">
          <cell r="A310">
            <v>293</v>
          </cell>
          <cell r="B310">
            <v>48274</v>
          </cell>
          <cell r="C310">
            <v>0</v>
          </cell>
          <cell r="D310">
            <v>10362.332177591948</v>
          </cell>
          <cell r="E310">
            <v>0</v>
          </cell>
          <cell r="F310">
            <v>0</v>
          </cell>
          <cell r="G310">
            <v>0</v>
          </cell>
          <cell r="H310">
            <v>0</v>
          </cell>
          <cell r="I310">
            <v>0</v>
          </cell>
        </row>
        <row r="311">
          <cell r="A311">
            <v>294</v>
          </cell>
          <cell r="B311">
            <v>48305</v>
          </cell>
          <cell r="C311">
            <v>0</v>
          </cell>
          <cell r="D311">
            <v>10362.332177591948</v>
          </cell>
          <cell r="E311">
            <v>0</v>
          </cell>
          <cell r="F311">
            <v>0</v>
          </cell>
          <cell r="G311">
            <v>0</v>
          </cell>
          <cell r="H311">
            <v>0</v>
          </cell>
          <cell r="I311">
            <v>0</v>
          </cell>
        </row>
        <row r="312">
          <cell r="A312">
            <v>295</v>
          </cell>
          <cell r="B312">
            <v>48335</v>
          </cell>
          <cell r="C312">
            <v>0</v>
          </cell>
          <cell r="D312">
            <v>10362.332177591948</v>
          </cell>
          <cell r="E312">
            <v>0</v>
          </cell>
          <cell r="F312">
            <v>0</v>
          </cell>
          <cell r="G312">
            <v>0</v>
          </cell>
          <cell r="H312">
            <v>0</v>
          </cell>
          <cell r="I312">
            <v>0</v>
          </cell>
        </row>
        <row r="313">
          <cell r="A313">
            <v>296</v>
          </cell>
          <cell r="B313">
            <v>48366</v>
          </cell>
          <cell r="C313">
            <v>0</v>
          </cell>
          <cell r="D313">
            <v>10362.332177591948</v>
          </cell>
          <cell r="E313">
            <v>0</v>
          </cell>
          <cell r="F313">
            <v>0</v>
          </cell>
          <cell r="G313">
            <v>0</v>
          </cell>
          <cell r="H313">
            <v>0</v>
          </cell>
          <cell r="I313">
            <v>0</v>
          </cell>
        </row>
        <row r="314">
          <cell r="A314">
            <v>297</v>
          </cell>
          <cell r="B314">
            <v>48396</v>
          </cell>
          <cell r="C314">
            <v>0</v>
          </cell>
          <cell r="D314">
            <v>10362.332177591948</v>
          </cell>
          <cell r="E314">
            <v>0</v>
          </cell>
          <cell r="F314">
            <v>0</v>
          </cell>
          <cell r="G314">
            <v>0</v>
          </cell>
          <cell r="H314">
            <v>0</v>
          </cell>
          <cell r="I314">
            <v>0</v>
          </cell>
        </row>
        <row r="315">
          <cell r="A315">
            <v>298</v>
          </cell>
          <cell r="B315">
            <v>48427</v>
          </cell>
          <cell r="C315">
            <v>0</v>
          </cell>
          <cell r="D315">
            <v>10362.332177591948</v>
          </cell>
          <cell r="E315">
            <v>0</v>
          </cell>
          <cell r="F315">
            <v>0</v>
          </cell>
          <cell r="G315">
            <v>0</v>
          </cell>
          <cell r="H315">
            <v>0</v>
          </cell>
          <cell r="I315">
            <v>0</v>
          </cell>
        </row>
        <row r="316">
          <cell r="A316">
            <v>299</v>
          </cell>
          <cell r="B316">
            <v>48458</v>
          </cell>
          <cell r="C316">
            <v>0</v>
          </cell>
          <cell r="D316">
            <v>10362.332177591948</v>
          </cell>
          <cell r="E316">
            <v>0</v>
          </cell>
          <cell r="F316">
            <v>0</v>
          </cell>
          <cell r="G316">
            <v>0</v>
          </cell>
          <cell r="H316">
            <v>0</v>
          </cell>
          <cell r="I316">
            <v>0</v>
          </cell>
        </row>
        <row r="317">
          <cell r="A317">
            <v>300</v>
          </cell>
          <cell r="B317">
            <v>48488</v>
          </cell>
          <cell r="C317">
            <v>0</v>
          </cell>
          <cell r="D317">
            <v>10362.332177591948</v>
          </cell>
          <cell r="E317">
            <v>0</v>
          </cell>
          <cell r="F317">
            <v>0</v>
          </cell>
          <cell r="G317">
            <v>0</v>
          </cell>
          <cell r="H317">
            <v>0</v>
          </cell>
          <cell r="I317">
            <v>0</v>
          </cell>
        </row>
        <row r="318">
          <cell r="A318">
            <v>301</v>
          </cell>
          <cell r="B318">
            <v>48519</v>
          </cell>
          <cell r="C318">
            <v>0</v>
          </cell>
          <cell r="D318">
            <v>10362.332177591948</v>
          </cell>
          <cell r="E318">
            <v>0</v>
          </cell>
          <cell r="F318">
            <v>0</v>
          </cell>
          <cell r="G318">
            <v>0</v>
          </cell>
          <cell r="H318">
            <v>0</v>
          </cell>
          <cell r="I318">
            <v>0</v>
          </cell>
        </row>
        <row r="319">
          <cell r="A319">
            <v>302</v>
          </cell>
          <cell r="B319">
            <v>48549</v>
          </cell>
          <cell r="C319">
            <v>0</v>
          </cell>
          <cell r="D319">
            <v>10362.332177591948</v>
          </cell>
          <cell r="E319">
            <v>0</v>
          </cell>
          <cell r="F319">
            <v>0</v>
          </cell>
          <cell r="G319">
            <v>0</v>
          </cell>
          <cell r="H319">
            <v>0</v>
          </cell>
          <cell r="I319">
            <v>0</v>
          </cell>
        </row>
        <row r="320">
          <cell r="A320">
            <v>303</v>
          </cell>
          <cell r="B320">
            <v>48580</v>
          </cell>
          <cell r="C320">
            <v>0</v>
          </cell>
          <cell r="D320">
            <v>10362.332177591948</v>
          </cell>
          <cell r="E320">
            <v>0</v>
          </cell>
          <cell r="F320">
            <v>0</v>
          </cell>
          <cell r="G320">
            <v>0</v>
          </cell>
          <cell r="H320">
            <v>0</v>
          </cell>
          <cell r="I320">
            <v>0</v>
          </cell>
        </row>
        <row r="321">
          <cell r="A321">
            <v>304</v>
          </cell>
          <cell r="B321">
            <v>48611</v>
          </cell>
          <cell r="C321">
            <v>0</v>
          </cell>
          <cell r="D321">
            <v>10362.332177591948</v>
          </cell>
          <cell r="E321">
            <v>0</v>
          </cell>
          <cell r="F321">
            <v>0</v>
          </cell>
          <cell r="G321">
            <v>0</v>
          </cell>
          <cell r="H321">
            <v>0</v>
          </cell>
          <cell r="I321">
            <v>0</v>
          </cell>
        </row>
        <row r="322">
          <cell r="A322">
            <v>305</v>
          </cell>
          <cell r="B322">
            <v>48639</v>
          </cell>
          <cell r="C322">
            <v>0</v>
          </cell>
          <cell r="D322">
            <v>10362.332177591948</v>
          </cell>
          <cell r="E322">
            <v>0</v>
          </cell>
          <cell r="F322">
            <v>0</v>
          </cell>
          <cell r="G322">
            <v>0</v>
          </cell>
          <cell r="H322">
            <v>0</v>
          </cell>
          <cell r="I322">
            <v>0</v>
          </cell>
        </row>
        <row r="323">
          <cell r="A323">
            <v>306</v>
          </cell>
          <cell r="B323">
            <v>48670</v>
          </cell>
          <cell r="C323">
            <v>0</v>
          </cell>
          <cell r="D323">
            <v>10362.332177591948</v>
          </cell>
          <cell r="E323">
            <v>0</v>
          </cell>
          <cell r="F323">
            <v>0</v>
          </cell>
          <cell r="G323">
            <v>0</v>
          </cell>
          <cell r="H323">
            <v>0</v>
          </cell>
          <cell r="I323">
            <v>0</v>
          </cell>
        </row>
        <row r="324">
          <cell r="A324">
            <v>307</v>
          </cell>
          <cell r="B324">
            <v>48700</v>
          </cell>
          <cell r="C324">
            <v>0</v>
          </cell>
          <cell r="D324">
            <v>10362.332177591948</v>
          </cell>
          <cell r="E324">
            <v>0</v>
          </cell>
          <cell r="F324">
            <v>0</v>
          </cell>
          <cell r="G324">
            <v>0</v>
          </cell>
          <cell r="H324">
            <v>0</v>
          </cell>
          <cell r="I324">
            <v>0</v>
          </cell>
        </row>
        <row r="325">
          <cell r="A325">
            <v>308</v>
          </cell>
          <cell r="B325">
            <v>48731</v>
          </cell>
          <cell r="C325">
            <v>0</v>
          </cell>
          <cell r="D325">
            <v>10362.332177591948</v>
          </cell>
          <cell r="E325">
            <v>0</v>
          </cell>
          <cell r="F325">
            <v>0</v>
          </cell>
          <cell r="G325">
            <v>0</v>
          </cell>
          <cell r="H325">
            <v>0</v>
          </cell>
          <cell r="I325">
            <v>0</v>
          </cell>
        </row>
        <row r="326">
          <cell r="A326">
            <v>309</v>
          </cell>
          <cell r="B326">
            <v>48761</v>
          </cell>
          <cell r="C326">
            <v>0</v>
          </cell>
          <cell r="D326">
            <v>10362.332177591948</v>
          </cell>
          <cell r="E326">
            <v>0</v>
          </cell>
          <cell r="F326">
            <v>0</v>
          </cell>
          <cell r="G326">
            <v>0</v>
          </cell>
          <cell r="H326">
            <v>0</v>
          </cell>
          <cell r="I326">
            <v>0</v>
          </cell>
        </row>
        <row r="327">
          <cell r="A327">
            <v>310</v>
          </cell>
          <cell r="B327">
            <v>48792</v>
          </cell>
          <cell r="C327">
            <v>0</v>
          </cell>
          <cell r="D327">
            <v>10362.332177591948</v>
          </cell>
          <cell r="E327">
            <v>0</v>
          </cell>
          <cell r="F327">
            <v>0</v>
          </cell>
          <cell r="G327">
            <v>0</v>
          </cell>
          <cell r="H327">
            <v>0</v>
          </cell>
          <cell r="I327">
            <v>0</v>
          </cell>
        </row>
        <row r="328">
          <cell r="A328">
            <v>311</v>
          </cell>
          <cell r="B328">
            <v>48823</v>
          </cell>
          <cell r="C328">
            <v>0</v>
          </cell>
          <cell r="D328">
            <v>10362.332177591948</v>
          </cell>
          <cell r="E328">
            <v>0</v>
          </cell>
          <cell r="F328">
            <v>0</v>
          </cell>
          <cell r="G328">
            <v>0</v>
          </cell>
          <cell r="H328">
            <v>0</v>
          </cell>
          <cell r="I328">
            <v>0</v>
          </cell>
        </row>
        <row r="329">
          <cell r="A329">
            <v>312</v>
          </cell>
          <cell r="B329">
            <v>48853</v>
          </cell>
          <cell r="C329">
            <v>0</v>
          </cell>
          <cell r="D329">
            <v>10362.332177591948</v>
          </cell>
          <cell r="E329">
            <v>0</v>
          </cell>
          <cell r="F329">
            <v>0</v>
          </cell>
          <cell r="G329">
            <v>0</v>
          </cell>
          <cell r="H329">
            <v>0</v>
          </cell>
          <cell r="I329">
            <v>0</v>
          </cell>
        </row>
        <row r="330">
          <cell r="A330">
            <v>313</v>
          </cell>
          <cell r="B330">
            <v>48884</v>
          </cell>
          <cell r="C330">
            <v>0</v>
          </cell>
          <cell r="D330">
            <v>10362.332177591948</v>
          </cell>
          <cell r="E330">
            <v>0</v>
          </cell>
          <cell r="F330">
            <v>0</v>
          </cell>
          <cell r="G330">
            <v>0</v>
          </cell>
          <cell r="H330">
            <v>0</v>
          </cell>
          <cell r="I330">
            <v>0</v>
          </cell>
        </row>
        <row r="331">
          <cell r="A331">
            <v>314</v>
          </cell>
          <cell r="B331">
            <v>48914</v>
          </cell>
          <cell r="C331">
            <v>0</v>
          </cell>
          <cell r="D331">
            <v>10362.332177591948</v>
          </cell>
          <cell r="E331">
            <v>0</v>
          </cell>
          <cell r="F331">
            <v>0</v>
          </cell>
          <cell r="G331">
            <v>0</v>
          </cell>
          <cell r="H331">
            <v>0</v>
          </cell>
          <cell r="I331">
            <v>0</v>
          </cell>
        </row>
        <row r="332">
          <cell r="A332">
            <v>315</v>
          </cell>
          <cell r="B332">
            <v>48945</v>
          </cell>
          <cell r="C332">
            <v>0</v>
          </cell>
          <cell r="D332">
            <v>10362.332177591948</v>
          </cell>
          <cell r="E332">
            <v>0</v>
          </cell>
          <cell r="F332">
            <v>0</v>
          </cell>
          <cell r="G332">
            <v>0</v>
          </cell>
          <cell r="H332">
            <v>0</v>
          </cell>
          <cell r="I332">
            <v>0</v>
          </cell>
        </row>
        <row r="333">
          <cell r="A333">
            <v>316</v>
          </cell>
          <cell r="B333">
            <v>48976</v>
          </cell>
          <cell r="C333">
            <v>0</v>
          </cell>
          <cell r="D333">
            <v>10362.332177591948</v>
          </cell>
          <cell r="E333">
            <v>0</v>
          </cell>
          <cell r="F333">
            <v>0</v>
          </cell>
          <cell r="G333">
            <v>0</v>
          </cell>
          <cell r="H333">
            <v>0</v>
          </cell>
          <cell r="I333">
            <v>0</v>
          </cell>
        </row>
        <row r="334">
          <cell r="A334">
            <v>317</v>
          </cell>
          <cell r="B334">
            <v>49004</v>
          </cell>
          <cell r="C334">
            <v>0</v>
          </cell>
          <cell r="D334">
            <v>10362.332177591948</v>
          </cell>
          <cell r="E334">
            <v>0</v>
          </cell>
          <cell r="F334">
            <v>0</v>
          </cell>
          <cell r="G334">
            <v>0</v>
          </cell>
          <cell r="H334">
            <v>0</v>
          </cell>
          <cell r="I334">
            <v>0</v>
          </cell>
        </row>
        <row r="335">
          <cell r="A335">
            <v>318</v>
          </cell>
          <cell r="B335">
            <v>49035</v>
          </cell>
          <cell r="C335">
            <v>0</v>
          </cell>
          <cell r="D335">
            <v>10362.332177591948</v>
          </cell>
          <cell r="E335">
            <v>0</v>
          </cell>
          <cell r="F335">
            <v>0</v>
          </cell>
          <cell r="G335">
            <v>0</v>
          </cell>
          <cell r="H335">
            <v>0</v>
          </cell>
          <cell r="I335">
            <v>0</v>
          </cell>
        </row>
        <row r="336">
          <cell r="A336">
            <v>319</v>
          </cell>
          <cell r="B336">
            <v>49065</v>
          </cell>
          <cell r="C336">
            <v>0</v>
          </cell>
          <cell r="D336">
            <v>10362.332177591948</v>
          </cell>
          <cell r="E336">
            <v>0</v>
          </cell>
          <cell r="F336">
            <v>0</v>
          </cell>
          <cell r="G336">
            <v>0</v>
          </cell>
          <cell r="H336">
            <v>0</v>
          </cell>
          <cell r="I336">
            <v>0</v>
          </cell>
        </row>
        <row r="337">
          <cell r="A337">
            <v>320</v>
          </cell>
          <cell r="B337">
            <v>49096</v>
          </cell>
          <cell r="C337">
            <v>0</v>
          </cell>
          <cell r="D337">
            <v>10362.332177591948</v>
          </cell>
          <cell r="E337">
            <v>0</v>
          </cell>
          <cell r="F337">
            <v>0</v>
          </cell>
          <cell r="G337">
            <v>0</v>
          </cell>
          <cell r="H337">
            <v>0</v>
          </cell>
          <cell r="I337">
            <v>0</v>
          </cell>
        </row>
        <row r="338">
          <cell r="A338">
            <v>321</v>
          </cell>
          <cell r="B338">
            <v>49126</v>
          </cell>
          <cell r="C338">
            <v>0</v>
          </cell>
          <cell r="D338">
            <v>10362.332177591948</v>
          </cell>
          <cell r="E338">
            <v>0</v>
          </cell>
          <cell r="F338">
            <v>0</v>
          </cell>
          <cell r="G338">
            <v>0</v>
          </cell>
          <cell r="H338">
            <v>0</v>
          </cell>
          <cell r="I338">
            <v>0</v>
          </cell>
        </row>
        <row r="339">
          <cell r="A339">
            <v>322</v>
          </cell>
          <cell r="B339">
            <v>49157</v>
          </cell>
          <cell r="C339">
            <v>0</v>
          </cell>
          <cell r="D339">
            <v>10362.332177591948</v>
          </cell>
          <cell r="E339">
            <v>0</v>
          </cell>
          <cell r="F339">
            <v>0</v>
          </cell>
          <cell r="G339">
            <v>0</v>
          </cell>
          <cell r="H339">
            <v>0</v>
          </cell>
          <cell r="I339">
            <v>0</v>
          </cell>
        </row>
        <row r="340">
          <cell r="A340">
            <v>323</v>
          </cell>
          <cell r="B340">
            <v>49188</v>
          </cell>
          <cell r="C340">
            <v>0</v>
          </cell>
          <cell r="D340">
            <v>10362.332177591948</v>
          </cell>
          <cell r="E340">
            <v>0</v>
          </cell>
          <cell r="F340">
            <v>0</v>
          </cell>
          <cell r="G340">
            <v>0</v>
          </cell>
          <cell r="H340">
            <v>0</v>
          </cell>
          <cell r="I340">
            <v>0</v>
          </cell>
        </row>
        <row r="341">
          <cell r="A341">
            <v>324</v>
          </cell>
          <cell r="B341">
            <v>49218</v>
          </cell>
          <cell r="C341">
            <v>0</v>
          </cell>
          <cell r="D341">
            <v>10362.332177591948</v>
          </cell>
          <cell r="E341">
            <v>0</v>
          </cell>
          <cell r="F341">
            <v>0</v>
          </cell>
          <cell r="G341">
            <v>0</v>
          </cell>
          <cell r="H341">
            <v>0</v>
          </cell>
          <cell r="I341">
            <v>0</v>
          </cell>
        </row>
        <row r="342">
          <cell r="A342">
            <v>325</v>
          </cell>
          <cell r="B342">
            <v>49249</v>
          </cell>
          <cell r="C342">
            <v>0</v>
          </cell>
          <cell r="D342">
            <v>10362.332177591948</v>
          </cell>
          <cell r="E342">
            <v>0</v>
          </cell>
          <cell r="F342">
            <v>0</v>
          </cell>
          <cell r="G342">
            <v>0</v>
          </cell>
          <cell r="H342">
            <v>0</v>
          </cell>
          <cell r="I342">
            <v>0</v>
          </cell>
        </row>
        <row r="343">
          <cell r="A343">
            <v>326</v>
          </cell>
          <cell r="B343">
            <v>49279</v>
          </cell>
          <cell r="C343">
            <v>0</v>
          </cell>
          <cell r="D343">
            <v>10362.332177591948</v>
          </cell>
          <cell r="E343">
            <v>0</v>
          </cell>
          <cell r="F343">
            <v>0</v>
          </cell>
          <cell r="G343">
            <v>0</v>
          </cell>
          <cell r="H343">
            <v>0</v>
          </cell>
          <cell r="I343">
            <v>0</v>
          </cell>
        </row>
        <row r="344">
          <cell r="A344">
            <v>327</v>
          </cell>
          <cell r="B344">
            <v>49310</v>
          </cell>
          <cell r="C344">
            <v>0</v>
          </cell>
          <cell r="D344">
            <v>10362.332177591948</v>
          </cell>
          <cell r="E344">
            <v>0</v>
          </cell>
          <cell r="F344">
            <v>0</v>
          </cell>
          <cell r="G344">
            <v>0</v>
          </cell>
          <cell r="H344">
            <v>0</v>
          </cell>
          <cell r="I344">
            <v>0</v>
          </cell>
        </row>
        <row r="345">
          <cell r="A345">
            <v>328</v>
          </cell>
          <cell r="B345">
            <v>49341</v>
          </cell>
          <cell r="C345">
            <v>0</v>
          </cell>
          <cell r="D345">
            <v>10362.332177591948</v>
          </cell>
          <cell r="E345">
            <v>0</v>
          </cell>
          <cell r="F345">
            <v>0</v>
          </cell>
          <cell r="G345">
            <v>0</v>
          </cell>
          <cell r="H345">
            <v>0</v>
          </cell>
          <cell r="I345">
            <v>0</v>
          </cell>
        </row>
        <row r="346">
          <cell r="A346">
            <v>329</v>
          </cell>
          <cell r="B346">
            <v>49369</v>
          </cell>
          <cell r="C346">
            <v>0</v>
          </cell>
          <cell r="D346">
            <v>10362.332177591948</v>
          </cell>
          <cell r="E346">
            <v>0</v>
          </cell>
          <cell r="F346">
            <v>0</v>
          </cell>
          <cell r="G346">
            <v>0</v>
          </cell>
          <cell r="H346">
            <v>0</v>
          </cell>
          <cell r="I346">
            <v>0</v>
          </cell>
        </row>
        <row r="347">
          <cell r="A347">
            <v>330</v>
          </cell>
          <cell r="B347">
            <v>49400</v>
          </cell>
          <cell r="C347">
            <v>0</v>
          </cell>
          <cell r="D347">
            <v>10362.332177591948</v>
          </cell>
          <cell r="E347">
            <v>0</v>
          </cell>
          <cell r="F347">
            <v>0</v>
          </cell>
          <cell r="G347">
            <v>0</v>
          </cell>
          <cell r="H347">
            <v>0</v>
          </cell>
          <cell r="I347">
            <v>0</v>
          </cell>
        </row>
        <row r="348">
          <cell r="A348">
            <v>331</v>
          </cell>
          <cell r="B348">
            <v>49430</v>
          </cell>
          <cell r="C348">
            <v>0</v>
          </cell>
          <cell r="D348">
            <v>10362.332177591948</v>
          </cell>
          <cell r="E348">
            <v>0</v>
          </cell>
          <cell r="F348">
            <v>0</v>
          </cell>
          <cell r="G348">
            <v>0</v>
          </cell>
          <cell r="H348">
            <v>0</v>
          </cell>
          <cell r="I348">
            <v>0</v>
          </cell>
        </row>
        <row r="349">
          <cell r="A349">
            <v>332</v>
          </cell>
          <cell r="B349">
            <v>49461</v>
          </cell>
          <cell r="C349">
            <v>0</v>
          </cell>
          <cell r="D349">
            <v>10362.332177591948</v>
          </cell>
          <cell r="E349">
            <v>0</v>
          </cell>
          <cell r="F349">
            <v>0</v>
          </cell>
          <cell r="G349">
            <v>0</v>
          </cell>
          <cell r="H349">
            <v>0</v>
          </cell>
          <cell r="I349">
            <v>0</v>
          </cell>
        </row>
        <row r="350">
          <cell r="A350">
            <v>333</v>
          </cell>
          <cell r="B350">
            <v>49491</v>
          </cell>
          <cell r="C350">
            <v>0</v>
          </cell>
          <cell r="D350">
            <v>10362.332177591948</v>
          </cell>
          <cell r="E350">
            <v>0</v>
          </cell>
          <cell r="F350">
            <v>0</v>
          </cell>
          <cell r="G350">
            <v>0</v>
          </cell>
          <cell r="H350">
            <v>0</v>
          </cell>
          <cell r="I350">
            <v>0</v>
          </cell>
        </row>
        <row r="351">
          <cell r="A351">
            <v>334</v>
          </cell>
          <cell r="B351">
            <v>49522</v>
          </cell>
          <cell r="C351">
            <v>0</v>
          </cell>
          <cell r="D351">
            <v>10362.332177591948</v>
          </cell>
          <cell r="E351">
            <v>0</v>
          </cell>
          <cell r="F351">
            <v>0</v>
          </cell>
          <cell r="G351">
            <v>0</v>
          </cell>
          <cell r="H351">
            <v>0</v>
          </cell>
          <cell r="I351">
            <v>0</v>
          </cell>
        </row>
        <row r="352">
          <cell r="A352">
            <v>335</v>
          </cell>
          <cell r="B352">
            <v>49553</v>
          </cell>
          <cell r="C352">
            <v>0</v>
          </cell>
          <cell r="D352">
            <v>10362.332177591948</v>
          </cell>
          <cell r="E352">
            <v>0</v>
          </cell>
          <cell r="F352">
            <v>0</v>
          </cell>
          <cell r="G352">
            <v>0</v>
          </cell>
          <cell r="H352">
            <v>0</v>
          </cell>
          <cell r="I352">
            <v>0</v>
          </cell>
        </row>
        <row r="353">
          <cell r="A353">
            <v>336</v>
          </cell>
          <cell r="B353">
            <v>49583</v>
          </cell>
          <cell r="C353">
            <v>0</v>
          </cell>
          <cell r="D353">
            <v>10362.332177591948</v>
          </cell>
          <cell r="E353">
            <v>0</v>
          </cell>
          <cell r="F353">
            <v>0</v>
          </cell>
          <cell r="G353">
            <v>0</v>
          </cell>
          <cell r="H353">
            <v>0</v>
          </cell>
          <cell r="I353">
            <v>0</v>
          </cell>
        </row>
        <row r="354">
          <cell r="A354">
            <v>337</v>
          </cell>
          <cell r="B354">
            <v>49614</v>
          </cell>
          <cell r="C354">
            <v>0</v>
          </cell>
          <cell r="D354">
            <v>10362.332177591948</v>
          </cell>
          <cell r="E354">
            <v>0</v>
          </cell>
          <cell r="F354">
            <v>0</v>
          </cell>
          <cell r="G354">
            <v>0</v>
          </cell>
          <cell r="H354">
            <v>0</v>
          </cell>
          <cell r="I354">
            <v>0</v>
          </cell>
        </row>
        <row r="355">
          <cell r="A355">
            <v>338</v>
          </cell>
          <cell r="B355">
            <v>49644</v>
          </cell>
          <cell r="C355">
            <v>0</v>
          </cell>
          <cell r="D355">
            <v>10362.332177591948</v>
          </cell>
          <cell r="E355">
            <v>0</v>
          </cell>
          <cell r="F355">
            <v>0</v>
          </cell>
          <cell r="G355">
            <v>0</v>
          </cell>
          <cell r="H355">
            <v>0</v>
          </cell>
          <cell r="I355">
            <v>0</v>
          </cell>
        </row>
        <row r="356">
          <cell r="A356">
            <v>339</v>
          </cell>
          <cell r="B356">
            <v>49675</v>
          </cell>
          <cell r="C356">
            <v>0</v>
          </cell>
          <cell r="D356">
            <v>10362.332177591948</v>
          </cell>
          <cell r="E356">
            <v>0</v>
          </cell>
          <cell r="F356">
            <v>0</v>
          </cell>
          <cell r="G356">
            <v>0</v>
          </cell>
          <cell r="H356">
            <v>0</v>
          </cell>
          <cell r="I356">
            <v>0</v>
          </cell>
        </row>
        <row r="357">
          <cell r="A357">
            <v>340</v>
          </cell>
          <cell r="B357">
            <v>49706</v>
          </cell>
          <cell r="C357">
            <v>0</v>
          </cell>
          <cell r="D357">
            <v>10362.332177591948</v>
          </cell>
          <cell r="E357">
            <v>0</v>
          </cell>
          <cell r="F357">
            <v>0</v>
          </cell>
          <cell r="G357">
            <v>0</v>
          </cell>
          <cell r="H357">
            <v>0</v>
          </cell>
          <cell r="I357">
            <v>0</v>
          </cell>
        </row>
        <row r="358">
          <cell r="A358">
            <v>341</v>
          </cell>
          <cell r="B358">
            <v>49735</v>
          </cell>
          <cell r="C358">
            <v>0</v>
          </cell>
          <cell r="D358">
            <v>10362.332177591948</v>
          </cell>
          <cell r="E358">
            <v>0</v>
          </cell>
          <cell r="F358">
            <v>0</v>
          </cell>
          <cell r="G358">
            <v>0</v>
          </cell>
          <cell r="H358">
            <v>0</v>
          </cell>
          <cell r="I358">
            <v>0</v>
          </cell>
        </row>
        <row r="359">
          <cell r="A359">
            <v>342</v>
          </cell>
          <cell r="B359">
            <v>49766</v>
          </cell>
          <cell r="C359">
            <v>0</v>
          </cell>
          <cell r="D359">
            <v>10362.332177591948</v>
          </cell>
          <cell r="E359">
            <v>0</v>
          </cell>
          <cell r="F359">
            <v>0</v>
          </cell>
          <cell r="G359">
            <v>0</v>
          </cell>
          <cell r="H359">
            <v>0</v>
          </cell>
          <cell r="I359">
            <v>0</v>
          </cell>
        </row>
        <row r="360">
          <cell r="A360">
            <v>343</v>
          </cell>
          <cell r="B360">
            <v>49796</v>
          </cell>
          <cell r="C360">
            <v>0</v>
          </cell>
          <cell r="D360">
            <v>10362.332177591948</v>
          </cell>
          <cell r="E360">
            <v>0</v>
          </cell>
          <cell r="F360">
            <v>0</v>
          </cell>
          <cell r="G360">
            <v>0</v>
          </cell>
          <cell r="H360">
            <v>0</v>
          </cell>
          <cell r="I360">
            <v>0</v>
          </cell>
        </row>
        <row r="361">
          <cell r="A361">
            <v>344</v>
          </cell>
          <cell r="B361">
            <v>49827</v>
          </cell>
          <cell r="C361">
            <v>0</v>
          </cell>
          <cell r="D361">
            <v>10362.332177591948</v>
          </cell>
          <cell r="E361">
            <v>0</v>
          </cell>
          <cell r="F361">
            <v>0</v>
          </cell>
          <cell r="G361">
            <v>0</v>
          </cell>
          <cell r="H361">
            <v>0</v>
          </cell>
          <cell r="I361">
            <v>0</v>
          </cell>
        </row>
        <row r="362">
          <cell r="A362">
            <v>345</v>
          </cell>
          <cell r="B362">
            <v>49857</v>
          </cell>
          <cell r="C362">
            <v>0</v>
          </cell>
          <cell r="D362">
            <v>10362.332177591948</v>
          </cell>
          <cell r="E362">
            <v>0</v>
          </cell>
          <cell r="F362">
            <v>0</v>
          </cell>
          <cell r="G362">
            <v>0</v>
          </cell>
          <cell r="H362">
            <v>0</v>
          </cell>
          <cell r="I362">
            <v>0</v>
          </cell>
        </row>
        <row r="363">
          <cell r="A363">
            <v>346</v>
          </cell>
          <cell r="B363">
            <v>49888</v>
          </cell>
          <cell r="C363">
            <v>0</v>
          </cell>
          <cell r="D363">
            <v>10362.332177591948</v>
          </cell>
          <cell r="E363">
            <v>0</v>
          </cell>
          <cell r="F363">
            <v>0</v>
          </cell>
          <cell r="G363">
            <v>0</v>
          </cell>
          <cell r="H363">
            <v>0</v>
          </cell>
          <cell r="I363">
            <v>0</v>
          </cell>
        </row>
        <row r="364">
          <cell r="A364">
            <v>347</v>
          </cell>
          <cell r="B364">
            <v>49919</v>
          </cell>
          <cell r="C364">
            <v>0</v>
          </cell>
          <cell r="D364">
            <v>10362.332177591948</v>
          </cell>
          <cell r="E364">
            <v>0</v>
          </cell>
          <cell r="F364">
            <v>0</v>
          </cell>
          <cell r="G364">
            <v>0</v>
          </cell>
          <cell r="H364">
            <v>0</v>
          </cell>
          <cell r="I364">
            <v>0</v>
          </cell>
        </row>
        <row r="365">
          <cell r="A365">
            <v>348</v>
          </cell>
          <cell r="B365">
            <v>49949</v>
          </cell>
          <cell r="C365">
            <v>0</v>
          </cell>
          <cell r="D365">
            <v>10362.332177591948</v>
          </cell>
          <cell r="E365">
            <v>0</v>
          </cell>
          <cell r="F365">
            <v>0</v>
          </cell>
          <cell r="G365">
            <v>0</v>
          </cell>
          <cell r="H365">
            <v>0</v>
          </cell>
          <cell r="I365">
            <v>0</v>
          </cell>
        </row>
        <row r="366">
          <cell r="A366">
            <v>349</v>
          </cell>
          <cell r="B366">
            <v>49980</v>
          </cell>
          <cell r="C366">
            <v>0</v>
          </cell>
          <cell r="D366">
            <v>10362.332177591948</v>
          </cell>
          <cell r="E366">
            <v>0</v>
          </cell>
          <cell r="F366">
            <v>0</v>
          </cell>
          <cell r="G366">
            <v>0</v>
          </cell>
          <cell r="H366">
            <v>0</v>
          </cell>
          <cell r="I366">
            <v>0</v>
          </cell>
        </row>
        <row r="367">
          <cell r="A367">
            <v>350</v>
          </cell>
          <cell r="B367">
            <v>50010</v>
          </cell>
          <cell r="C367">
            <v>0</v>
          </cell>
          <cell r="D367">
            <v>10362.332177591948</v>
          </cell>
          <cell r="E367">
            <v>0</v>
          </cell>
          <cell r="F367">
            <v>0</v>
          </cell>
          <cell r="G367">
            <v>0</v>
          </cell>
          <cell r="H367">
            <v>0</v>
          </cell>
          <cell r="I367">
            <v>0</v>
          </cell>
        </row>
        <row r="368">
          <cell r="A368">
            <v>351</v>
          </cell>
          <cell r="B368">
            <v>50041</v>
          </cell>
          <cell r="C368">
            <v>0</v>
          </cell>
          <cell r="D368">
            <v>10362.332177591948</v>
          </cell>
          <cell r="E368">
            <v>0</v>
          </cell>
          <cell r="F368">
            <v>0</v>
          </cell>
          <cell r="G368">
            <v>0</v>
          </cell>
          <cell r="H368">
            <v>0</v>
          </cell>
          <cell r="I368">
            <v>0</v>
          </cell>
        </row>
        <row r="369">
          <cell r="A369">
            <v>352</v>
          </cell>
          <cell r="B369">
            <v>50072</v>
          </cell>
          <cell r="C369">
            <v>0</v>
          </cell>
          <cell r="D369">
            <v>10362.332177591948</v>
          </cell>
          <cell r="E369">
            <v>0</v>
          </cell>
          <cell r="F369">
            <v>0</v>
          </cell>
          <cell r="G369">
            <v>0</v>
          </cell>
          <cell r="H369">
            <v>0</v>
          </cell>
          <cell r="I369">
            <v>0</v>
          </cell>
        </row>
        <row r="370">
          <cell r="A370">
            <v>353</v>
          </cell>
          <cell r="B370">
            <v>50100</v>
          </cell>
          <cell r="C370">
            <v>0</v>
          </cell>
          <cell r="D370">
            <v>10362.332177591948</v>
          </cell>
          <cell r="E370">
            <v>0</v>
          </cell>
          <cell r="F370">
            <v>0</v>
          </cell>
          <cell r="G370">
            <v>0</v>
          </cell>
          <cell r="H370">
            <v>0</v>
          </cell>
          <cell r="I370">
            <v>0</v>
          </cell>
        </row>
        <row r="371">
          <cell r="A371">
            <v>354</v>
          </cell>
          <cell r="B371">
            <v>50131</v>
          </cell>
          <cell r="C371">
            <v>0</v>
          </cell>
          <cell r="D371">
            <v>10362.332177591948</v>
          </cell>
          <cell r="E371">
            <v>0</v>
          </cell>
          <cell r="F371">
            <v>0</v>
          </cell>
          <cell r="G371">
            <v>0</v>
          </cell>
          <cell r="H371">
            <v>0</v>
          </cell>
          <cell r="I371">
            <v>0</v>
          </cell>
        </row>
        <row r="372">
          <cell r="A372">
            <v>355</v>
          </cell>
          <cell r="B372">
            <v>50161</v>
          </cell>
          <cell r="C372">
            <v>0</v>
          </cell>
          <cell r="D372">
            <v>10362.332177591948</v>
          </cell>
          <cell r="E372">
            <v>0</v>
          </cell>
          <cell r="F372">
            <v>0</v>
          </cell>
          <cell r="G372">
            <v>0</v>
          </cell>
          <cell r="H372">
            <v>0</v>
          </cell>
          <cell r="I372">
            <v>0</v>
          </cell>
        </row>
        <row r="373">
          <cell r="A373">
            <v>356</v>
          </cell>
          <cell r="B373">
            <v>50192</v>
          </cell>
          <cell r="C373">
            <v>0</v>
          </cell>
          <cell r="D373">
            <v>10362.332177591948</v>
          </cell>
          <cell r="E373">
            <v>0</v>
          </cell>
          <cell r="F373">
            <v>0</v>
          </cell>
          <cell r="G373">
            <v>0</v>
          </cell>
          <cell r="H373">
            <v>0</v>
          </cell>
          <cell r="I373">
            <v>0</v>
          </cell>
        </row>
        <row r="374">
          <cell r="A374">
            <v>357</v>
          </cell>
          <cell r="B374">
            <v>50222</v>
          </cell>
          <cell r="C374">
            <v>0</v>
          </cell>
          <cell r="D374">
            <v>10362.332177591948</v>
          </cell>
          <cell r="E374">
            <v>0</v>
          </cell>
          <cell r="F374">
            <v>0</v>
          </cell>
          <cell r="G374">
            <v>0</v>
          </cell>
          <cell r="H374">
            <v>0</v>
          </cell>
          <cell r="I374">
            <v>0</v>
          </cell>
        </row>
        <row r="375">
          <cell r="A375">
            <v>358</v>
          </cell>
          <cell r="B375">
            <v>50253</v>
          </cell>
          <cell r="C375">
            <v>0</v>
          </cell>
          <cell r="D375">
            <v>10362.332177591948</v>
          </cell>
          <cell r="E375">
            <v>0</v>
          </cell>
          <cell r="F375">
            <v>0</v>
          </cell>
          <cell r="G375">
            <v>0</v>
          </cell>
          <cell r="H375">
            <v>0</v>
          </cell>
          <cell r="I375">
            <v>0</v>
          </cell>
        </row>
        <row r="376">
          <cell r="A376">
            <v>359</v>
          </cell>
          <cell r="B376">
            <v>50284</v>
          </cell>
          <cell r="C376">
            <v>0</v>
          </cell>
          <cell r="D376">
            <v>10362.332177591948</v>
          </cell>
          <cell r="E376">
            <v>0</v>
          </cell>
          <cell r="F376">
            <v>0</v>
          </cell>
          <cell r="G376">
            <v>0</v>
          </cell>
          <cell r="H376">
            <v>0</v>
          </cell>
          <cell r="I376">
            <v>0</v>
          </cell>
        </row>
        <row r="377">
          <cell r="A377">
            <v>360</v>
          </cell>
          <cell r="B377">
            <v>50314</v>
          </cell>
          <cell r="C377">
            <v>0</v>
          </cell>
          <cell r="D377">
            <v>10362.332177591948</v>
          </cell>
          <cell r="E377">
            <v>0</v>
          </cell>
          <cell r="F377">
            <v>0</v>
          </cell>
          <cell r="G377">
            <v>0</v>
          </cell>
          <cell r="H377">
            <v>0</v>
          </cell>
          <cell r="I377">
            <v>0</v>
          </cell>
        </row>
      </sheetData>
      <sheetData sheetId="8"/>
      <sheetData sheetId="9"/>
      <sheetData sheetId="10"/>
      <sheetData sheetId="11"/>
      <sheetData sheetId="12"/>
      <sheetData sheetId="13"/>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
      <sheetName val="Sheet4"/>
      <sheetName val="dATA -2008"/>
      <sheetName val="Data"/>
      <sheetName val="Est 2008-09"/>
      <sheetName val="comp st"/>
      <sheetName val="Est 2"/>
      <sheetName val="Amortization Table"/>
      <sheetName val="Bill"/>
      <sheetName val="Bill - 2"/>
      <sheetName val="214 est"/>
      <sheetName val="214 Data"/>
      <sheetName val="Sheet1"/>
      <sheetName val="Sheet3"/>
    </sheetNames>
    <sheetDataSet>
      <sheetData sheetId="0"/>
      <sheetData sheetId="1"/>
      <sheetData sheetId="2"/>
      <sheetData sheetId="3"/>
      <sheetData sheetId="4"/>
      <sheetData sheetId="5"/>
      <sheetData sheetId="6"/>
      <sheetData sheetId="7">
        <row r="1">
          <cell r="A1" t="str">
            <v>Loan Calculator</v>
          </cell>
        </row>
        <row r="5">
          <cell r="B5" t="str">
            <v>Enter Values</v>
          </cell>
          <cell r="F5" t="str">
            <v>Loan Summary</v>
          </cell>
        </row>
        <row r="6">
          <cell r="C6" t="str">
            <v>Loan Amount</v>
          </cell>
          <cell r="D6">
            <v>700000</v>
          </cell>
          <cell r="G6" t="str">
            <v>Scheduled Payment</v>
          </cell>
          <cell r="H6">
            <v>10362.332177591948</v>
          </cell>
        </row>
        <row r="7">
          <cell r="C7" t="str">
            <v>Annual Interest Rate</v>
          </cell>
          <cell r="D7">
            <v>0.1132</v>
          </cell>
          <cell r="G7" t="str">
            <v>Scheduled Number of Payments</v>
          </cell>
          <cell r="H7">
            <v>108</v>
          </cell>
        </row>
        <row r="8">
          <cell r="C8" t="str">
            <v>Loan Period in Years</v>
          </cell>
          <cell r="D8">
            <v>9</v>
          </cell>
          <cell r="G8" t="str">
            <v>Actual Number of Payments</v>
          </cell>
          <cell r="H8">
            <v>101</v>
          </cell>
        </row>
        <row r="9">
          <cell r="C9" t="str">
            <v>Number of Payments Per Year</v>
          </cell>
          <cell r="D9">
            <v>12</v>
          </cell>
          <cell r="G9" t="str">
            <v>Total Early Payments</v>
          </cell>
          <cell r="H9">
            <v>43583.000000000109</v>
          </cell>
        </row>
        <row r="10">
          <cell r="C10" t="str">
            <v>Start Date of Loan</v>
          </cell>
          <cell r="D10">
            <v>39356</v>
          </cell>
          <cell r="G10" t="str">
            <v>Total Interest</v>
          </cell>
          <cell r="H10">
            <v>387430.68202092481</v>
          </cell>
        </row>
        <row r="11">
          <cell r="C11" t="str">
            <v>Optional Extra Payments</v>
          </cell>
          <cell r="D11">
            <v>435.83</v>
          </cell>
        </row>
        <row r="13">
          <cell r="B13" t="str">
            <v>Lender Name:</v>
          </cell>
          <cell r="C13" t="str">
            <v>B.Anuradha.</v>
          </cell>
        </row>
        <row r="16">
          <cell r="A16" t="str">
            <v>PmtNo.</v>
          </cell>
          <cell r="B16" t="str">
            <v>Payment Date</v>
          </cell>
          <cell r="C16" t="str">
            <v>Beginning Balance</v>
          </cell>
          <cell r="D16" t="str">
            <v>Scheduled Payment</v>
          </cell>
          <cell r="E16" t="str">
            <v>Extra Payment</v>
          </cell>
          <cell r="F16" t="str">
            <v>Total Payment</v>
          </cell>
          <cell r="G16" t="str">
            <v>Principal</v>
          </cell>
          <cell r="H16" t="str">
            <v>Interest</v>
          </cell>
          <cell r="I16" t="str">
            <v>Ending Balance</v>
          </cell>
        </row>
        <row r="18">
          <cell r="A18">
            <v>1</v>
          </cell>
          <cell r="B18">
            <v>39387</v>
          </cell>
          <cell r="C18">
            <v>700000</v>
          </cell>
          <cell r="D18">
            <v>10362.332177591948</v>
          </cell>
          <cell r="E18">
            <v>435.83</v>
          </cell>
          <cell r="F18">
            <v>10798.162177591948</v>
          </cell>
          <cell r="G18">
            <v>4194.8288442586154</v>
          </cell>
          <cell r="H18">
            <v>6603.333333333333</v>
          </cell>
          <cell r="I18">
            <v>695805.17115574144</v>
          </cell>
        </row>
        <row r="19">
          <cell r="A19">
            <v>2</v>
          </cell>
          <cell r="B19">
            <v>39417</v>
          </cell>
          <cell r="C19">
            <v>695805.17115574144</v>
          </cell>
          <cell r="D19">
            <v>10362.332177591948</v>
          </cell>
          <cell r="E19">
            <v>435.83</v>
          </cell>
          <cell r="F19">
            <v>10798.162177591948</v>
          </cell>
          <cell r="G19">
            <v>4234.4000630227883</v>
          </cell>
          <cell r="H19">
            <v>6563.7621145691601</v>
          </cell>
          <cell r="I19">
            <v>691570.7710927187</v>
          </cell>
        </row>
        <row r="20">
          <cell r="A20">
            <v>3</v>
          </cell>
          <cell r="B20">
            <v>39448</v>
          </cell>
          <cell r="C20">
            <v>691570.7710927187</v>
          </cell>
          <cell r="D20">
            <v>10362.332177591948</v>
          </cell>
          <cell r="E20">
            <v>435.83</v>
          </cell>
          <cell r="F20">
            <v>10798.162177591948</v>
          </cell>
          <cell r="G20">
            <v>4274.3445702839681</v>
          </cell>
          <cell r="H20">
            <v>6523.8176073079803</v>
          </cell>
          <cell r="I20">
            <v>687296.42652243469</v>
          </cell>
        </row>
        <row r="21">
          <cell r="A21">
            <v>4</v>
          </cell>
          <cell r="B21">
            <v>39479</v>
          </cell>
          <cell r="C21">
            <v>687296.42652243469</v>
          </cell>
          <cell r="D21">
            <v>10362.332177591948</v>
          </cell>
          <cell r="E21">
            <v>435.83</v>
          </cell>
          <cell r="F21">
            <v>10798.162177591948</v>
          </cell>
          <cell r="G21">
            <v>4314.6658873969818</v>
          </cell>
          <cell r="H21">
            <v>6483.4962901949666</v>
          </cell>
          <cell r="I21">
            <v>682981.76063503767</v>
          </cell>
        </row>
        <row r="22">
          <cell r="A22">
            <v>5</v>
          </cell>
          <cell r="B22">
            <v>39508</v>
          </cell>
          <cell r="C22">
            <v>682981.76063503767</v>
          </cell>
          <cell r="D22">
            <v>10362.332177591948</v>
          </cell>
          <cell r="E22">
            <v>435.83</v>
          </cell>
          <cell r="F22">
            <v>10798.162177591948</v>
          </cell>
          <cell r="G22">
            <v>4355.3675689347592</v>
          </cell>
          <cell r="H22">
            <v>6442.7946086571892</v>
          </cell>
          <cell r="I22">
            <v>678626.39306610287</v>
          </cell>
        </row>
        <row r="23">
          <cell r="A23">
            <v>6</v>
          </cell>
          <cell r="B23">
            <v>39539</v>
          </cell>
          <cell r="C23">
            <v>678626.39306610287</v>
          </cell>
          <cell r="D23">
            <v>10362.332177591948</v>
          </cell>
          <cell r="E23">
            <v>435.83</v>
          </cell>
          <cell r="F23">
            <v>10798.162177591948</v>
          </cell>
          <cell r="G23">
            <v>4396.4532030017117</v>
          </cell>
          <cell r="H23">
            <v>6401.7089745902367</v>
          </cell>
          <cell r="I23">
            <v>674229.93986310111</v>
          </cell>
        </row>
        <row r="24">
          <cell r="A24">
            <v>7</v>
          </cell>
          <cell r="B24">
            <v>39569</v>
          </cell>
          <cell r="C24">
            <v>674229.93986310111</v>
          </cell>
          <cell r="D24">
            <v>10362.332177591948</v>
          </cell>
          <cell r="E24">
            <v>435.83</v>
          </cell>
          <cell r="F24">
            <v>10798.162177591948</v>
          </cell>
          <cell r="G24">
            <v>4437.9264115500273</v>
          </cell>
          <cell r="H24">
            <v>6360.2357660419211</v>
          </cell>
          <cell r="I24">
            <v>669792.01345155109</v>
          </cell>
        </row>
        <row r="25">
          <cell r="A25">
            <v>8</v>
          </cell>
          <cell r="B25">
            <v>39600</v>
          </cell>
          <cell r="C25">
            <v>669792.01345155109</v>
          </cell>
          <cell r="D25">
            <v>10362.332177591948</v>
          </cell>
          <cell r="E25">
            <v>435.83</v>
          </cell>
          <cell r="F25">
            <v>10798.162177591948</v>
          </cell>
          <cell r="G25">
            <v>4479.7908506989834</v>
          </cell>
          <cell r="H25">
            <v>6318.371326892965</v>
          </cell>
          <cell r="I25">
            <v>665312.22260085214</v>
          </cell>
        </row>
        <row r="26">
          <cell r="A26">
            <v>9</v>
          </cell>
          <cell r="B26">
            <v>39630</v>
          </cell>
          <cell r="C26">
            <v>665312.22260085214</v>
          </cell>
          <cell r="D26">
            <v>10362.332177591948</v>
          </cell>
          <cell r="E26">
            <v>435.83</v>
          </cell>
          <cell r="F26">
            <v>10798.162177591948</v>
          </cell>
          <cell r="G26">
            <v>4522.0502110572443</v>
          </cell>
          <cell r="H26">
            <v>6276.1119665347042</v>
          </cell>
          <cell r="I26">
            <v>660790.17238979484</v>
          </cell>
        </row>
        <row r="27">
          <cell r="A27">
            <v>10</v>
          </cell>
          <cell r="B27">
            <v>39661</v>
          </cell>
          <cell r="C27">
            <v>660790.17238979484</v>
          </cell>
          <cell r="D27">
            <v>10362.332177591948</v>
          </cell>
          <cell r="E27">
            <v>435.83</v>
          </cell>
          <cell r="F27">
            <v>10798.162177591948</v>
          </cell>
          <cell r="G27">
            <v>4564.7082180482175</v>
          </cell>
          <cell r="H27">
            <v>6233.4539595437309</v>
          </cell>
          <cell r="I27">
            <v>656225.46417174663</v>
          </cell>
        </row>
        <row r="28">
          <cell r="A28">
            <v>11</v>
          </cell>
          <cell r="B28">
            <v>39692</v>
          </cell>
          <cell r="C28">
            <v>656225.46417174663</v>
          </cell>
          <cell r="D28">
            <v>10362.332177591948</v>
          </cell>
          <cell r="E28">
            <v>435.83</v>
          </cell>
          <cell r="F28">
            <v>10798.162177591948</v>
          </cell>
          <cell r="G28">
            <v>4607.7686322384725</v>
          </cell>
          <cell r="H28">
            <v>6190.3935453534759</v>
          </cell>
          <cell r="I28">
            <v>651617.69553950813</v>
          </cell>
        </row>
        <row r="29">
          <cell r="A29">
            <v>12</v>
          </cell>
          <cell r="B29">
            <v>39722</v>
          </cell>
          <cell r="C29">
            <v>651617.69553950813</v>
          </cell>
          <cell r="D29">
            <v>10362.332177591948</v>
          </cell>
          <cell r="E29">
            <v>435.83</v>
          </cell>
          <cell r="F29">
            <v>10798.162177591948</v>
          </cell>
          <cell r="G29">
            <v>4651.2352496692556</v>
          </cell>
          <cell r="H29">
            <v>6146.9269279226928</v>
          </cell>
          <cell r="I29">
            <v>646966.46028983884</v>
          </cell>
        </row>
        <row r="30">
          <cell r="A30">
            <v>13</v>
          </cell>
          <cell r="B30">
            <v>39753</v>
          </cell>
          <cell r="C30">
            <v>646966.46028983884</v>
          </cell>
          <cell r="D30">
            <v>10362.332177591948</v>
          </cell>
          <cell r="E30">
            <v>435.83</v>
          </cell>
          <cell r="F30">
            <v>10798.162177591948</v>
          </cell>
          <cell r="G30">
            <v>4695.1119021911354</v>
          </cell>
          <cell r="H30">
            <v>6103.050275400813</v>
          </cell>
          <cell r="I30">
            <v>642271.34838764765</v>
          </cell>
        </row>
        <row r="31">
          <cell r="A31">
            <v>14</v>
          </cell>
          <cell r="B31">
            <v>39783</v>
          </cell>
          <cell r="C31">
            <v>642271.34838764765</v>
          </cell>
          <cell r="D31">
            <v>10362.332177591948</v>
          </cell>
          <cell r="E31">
            <v>435.83</v>
          </cell>
          <cell r="F31">
            <v>10798.162177591948</v>
          </cell>
          <cell r="G31">
            <v>4739.4024578018061</v>
          </cell>
          <cell r="H31">
            <v>6058.7597197901423</v>
          </cell>
          <cell r="I31">
            <v>637531.9459298458</v>
          </cell>
        </row>
        <row r="32">
          <cell r="A32">
            <v>15</v>
          </cell>
          <cell r="B32">
            <v>39814</v>
          </cell>
          <cell r="C32">
            <v>637531.9459298458</v>
          </cell>
          <cell r="D32">
            <v>10362.332177591948</v>
          </cell>
          <cell r="E32">
            <v>435.83</v>
          </cell>
          <cell r="F32">
            <v>10798.162177591948</v>
          </cell>
          <cell r="G32">
            <v>4784.1108209870699</v>
          </cell>
          <cell r="H32">
            <v>6014.0513566048785</v>
          </cell>
          <cell r="I32">
            <v>632747.83510885877</v>
          </cell>
        </row>
        <row r="33">
          <cell r="A33">
            <v>16</v>
          </cell>
          <cell r="B33">
            <v>39845</v>
          </cell>
          <cell r="C33">
            <v>632747.83510885877</v>
          </cell>
          <cell r="D33">
            <v>10362.332177591948</v>
          </cell>
          <cell r="E33">
            <v>435.83</v>
          </cell>
          <cell r="F33">
            <v>10798.162177591948</v>
          </cell>
          <cell r="G33">
            <v>4829.240933065048</v>
          </cell>
          <cell r="H33">
            <v>5968.9212445269004</v>
          </cell>
          <cell r="I33">
            <v>627918.5941757937</v>
          </cell>
        </row>
        <row r="34">
          <cell r="A34">
            <v>17</v>
          </cell>
          <cell r="B34">
            <v>39873</v>
          </cell>
          <cell r="C34">
            <v>627918.5941757937</v>
          </cell>
          <cell r="D34">
            <v>10362.332177591948</v>
          </cell>
          <cell r="E34">
            <v>435.83</v>
          </cell>
          <cell r="F34">
            <v>10798.162177591948</v>
          </cell>
          <cell r="G34">
            <v>4874.7967725336284</v>
          </cell>
          <cell r="H34">
            <v>5923.36540505832</v>
          </cell>
          <cell r="I34">
            <v>623043.79740326002</v>
          </cell>
        </row>
        <row r="35">
          <cell r="A35">
            <v>18</v>
          </cell>
          <cell r="B35">
            <v>39904</v>
          </cell>
          <cell r="C35">
            <v>623043.79740326002</v>
          </cell>
          <cell r="D35">
            <v>10362.332177591948</v>
          </cell>
          <cell r="E35">
            <v>435.83</v>
          </cell>
          <cell r="F35">
            <v>10798.162177591948</v>
          </cell>
          <cell r="G35">
            <v>4920.7823554211964</v>
          </cell>
          <cell r="H35">
            <v>5877.379822170752</v>
          </cell>
          <cell r="I35">
            <v>618123.01504783879</v>
          </cell>
        </row>
        <row r="36">
          <cell r="A36">
            <v>19</v>
          </cell>
          <cell r="B36">
            <v>39934</v>
          </cell>
          <cell r="C36">
            <v>618123.01504783879</v>
          </cell>
          <cell r="D36">
            <v>10362.332177591948</v>
          </cell>
          <cell r="E36">
            <v>435.83</v>
          </cell>
          <cell r="F36">
            <v>10798.162177591948</v>
          </cell>
          <cell r="G36">
            <v>4967.2017356406695</v>
          </cell>
          <cell r="H36">
            <v>5830.9604419512789</v>
          </cell>
          <cell r="I36">
            <v>613155.81331219815</v>
          </cell>
        </row>
        <row r="37">
          <cell r="A37">
            <v>20</v>
          </cell>
          <cell r="B37">
            <v>39965</v>
          </cell>
          <cell r="C37">
            <v>613155.81331219815</v>
          </cell>
          <cell r="D37">
            <v>10362.332177591948</v>
          </cell>
          <cell r="E37">
            <v>435.83</v>
          </cell>
          <cell r="F37">
            <v>10798.162177591948</v>
          </cell>
          <cell r="G37">
            <v>5014.0590053468795</v>
          </cell>
          <cell r="H37">
            <v>5784.1031722450689</v>
          </cell>
          <cell r="I37">
            <v>608141.7543068513</v>
          </cell>
        </row>
        <row r="38">
          <cell r="A38">
            <v>21</v>
          </cell>
          <cell r="B38">
            <v>39995</v>
          </cell>
          <cell r="C38">
            <v>608141.7543068513</v>
          </cell>
          <cell r="D38">
            <v>10362.332177591948</v>
          </cell>
          <cell r="E38">
            <v>435.83</v>
          </cell>
          <cell r="F38">
            <v>10798.162177591948</v>
          </cell>
          <cell r="G38">
            <v>5061.3582952973184</v>
          </cell>
          <cell r="H38">
            <v>5736.8038822946301</v>
          </cell>
          <cell r="I38">
            <v>603080.39601155394</v>
          </cell>
        </row>
        <row r="39">
          <cell r="A39">
            <v>22</v>
          </cell>
          <cell r="B39">
            <v>40026</v>
          </cell>
          <cell r="C39">
            <v>603080.39601155394</v>
          </cell>
          <cell r="D39">
            <v>10362.332177591948</v>
          </cell>
          <cell r="E39">
            <v>435.83</v>
          </cell>
          <cell r="F39">
            <v>10798.162177591948</v>
          </cell>
          <cell r="G39">
            <v>5109.1037752162893</v>
          </cell>
          <cell r="H39">
            <v>5689.0584023756592</v>
          </cell>
          <cell r="I39">
            <v>597971.29223633767</v>
          </cell>
        </row>
        <row r="40">
          <cell r="A40">
            <v>23</v>
          </cell>
          <cell r="B40">
            <v>40057</v>
          </cell>
          <cell r="C40">
            <v>597971.29223633767</v>
          </cell>
          <cell r="D40">
            <v>10362.332177591948</v>
          </cell>
          <cell r="E40">
            <v>435.83</v>
          </cell>
          <cell r="F40">
            <v>10798.162177591948</v>
          </cell>
          <cell r="G40">
            <v>5157.2996541624962</v>
          </cell>
          <cell r="H40">
            <v>5640.8625234294523</v>
          </cell>
          <cell r="I40">
            <v>592813.99258217518</v>
          </cell>
        </row>
        <row r="41">
          <cell r="A41">
            <v>24</v>
          </cell>
          <cell r="B41">
            <v>40087</v>
          </cell>
          <cell r="C41">
            <v>592813.99258217518</v>
          </cell>
          <cell r="D41">
            <v>10362.332177591948</v>
          </cell>
          <cell r="E41">
            <v>435.83</v>
          </cell>
          <cell r="F41">
            <v>10798.162177591948</v>
          </cell>
          <cell r="G41">
            <v>5205.9501809000967</v>
          </cell>
          <cell r="H41">
            <v>5592.2119966918517</v>
          </cell>
          <cell r="I41">
            <v>587608.04240127513</v>
          </cell>
        </row>
        <row r="42">
          <cell r="A42">
            <v>25</v>
          </cell>
          <cell r="B42">
            <v>40118</v>
          </cell>
          <cell r="C42">
            <v>587608.04240127513</v>
          </cell>
          <cell r="D42">
            <v>10362.332177591948</v>
          </cell>
          <cell r="E42">
            <v>435.83</v>
          </cell>
          <cell r="F42">
            <v>10798.162177591948</v>
          </cell>
          <cell r="G42">
            <v>5255.0596442732531</v>
          </cell>
          <cell r="H42">
            <v>5543.1025333186954</v>
          </cell>
          <cell r="I42">
            <v>582352.98275700188</v>
          </cell>
        </row>
        <row r="43">
          <cell r="A43">
            <v>26</v>
          </cell>
          <cell r="B43">
            <v>40148</v>
          </cell>
          <cell r="C43">
            <v>582352.98275700188</v>
          </cell>
          <cell r="D43">
            <v>10362.332177591948</v>
          </cell>
          <cell r="E43">
            <v>435.83</v>
          </cell>
          <cell r="F43">
            <v>10798.162177591948</v>
          </cell>
          <cell r="G43">
            <v>5304.6323735842307</v>
          </cell>
          <cell r="H43">
            <v>5493.5298040077178</v>
          </cell>
          <cell r="I43">
            <v>577048.35038341768</v>
          </cell>
        </row>
        <row r="44">
          <cell r="A44">
            <v>27</v>
          </cell>
          <cell r="B44">
            <v>40179</v>
          </cell>
          <cell r="C44">
            <v>577048.35038341768</v>
          </cell>
          <cell r="D44">
            <v>10362.332177591948</v>
          </cell>
          <cell r="E44">
            <v>435.83</v>
          </cell>
          <cell r="F44">
            <v>10798.162177591948</v>
          </cell>
          <cell r="G44">
            <v>5354.6727389750422</v>
          </cell>
          <cell r="H44">
            <v>5443.4894386169062</v>
          </cell>
          <cell r="I44">
            <v>571693.67764444265</v>
          </cell>
        </row>
        <row r="45">
          <cell r="A45">
            <v>28</v>
          </cell>
          <cell r="B45">
            <v>40210</v>
          </cell>
          <cell r="C45">
            <v>571693.67764444265</v>
          </cell>
          <cell r="D45">
            <v>10362.332177591948</v>
          </cell>
          <cell r="E45">
            <v>435.83</v>
          </cell>
          <cell r="F45">
            <v>10798.162177591948</v>
          </cell>
          <cell r="G45">
            <v>5405.1851518127069</v>
          </cell>
          <cell r="H45">
            <v>5392.9770257792416</v>
          </cell>
          <cell r="I45">
            <v>566288.49249262991</v>
          </cell>
        </row>
        <row r="46">
          <cell r="A46">
            <v>29</v>
          </cell>
          <cell r="B46">
            <v>40238</v>
          </cell>
          <cell r="C46">
            <v>566288.49249262991</v>
          </cell>
          <cell r="D46">
            <v>10362.332177591948</v>
          </cell>
          <cell r="E46">
            <v>435.83</v>
          </cell>
          <cell r="F46">
            <v>10798.162177591948</v>
          </cell>
          <cell r="G46">
            <v>5456.1740650781403</v>
          </cell>
          <cell r="H46">
            <v>5341.9881125138081</v>
          </cell>
          <cell r="I46">
            <v>560832.31842755177</v>
          </cell>
        </row>
        <row r="47">
          <cell r="A47">
            <v>30</v>
          </cell>
          <cell r="B47">
            <v>40269</v>
          </cell>
          <cell r="C47">
            <v>560832.31842755177</v>
          </cell>
          <cell r="D47">
            <v>10362.332177591948</v>
          </cell>
          <cell r="E47">
            <v>435.83</v>
          </cell>
          <cell r="F47">
            <v>10798.162177591948</v>
          </cell>
          <cell r="G47">
            <v>5507.6439737587107</v>
          </cell>
          <cell r="H47">
            <v>5290.5182038332377</v>
          </cell>
          <cell r="I47">
            <v>555324.67445379309</v>
          </cell>
        </row>
        <row r="48">
          <cell r="A48">
            <v>31</v>
          </cell>
          <cell r="B48">
            <v>40299</v>
          </cell>
          <cell r="C48">
            <v>555324.67445379309</v>
          </cell>
          <cell r="D48">
            <v>10362.332177591948</v>
          </cell>
          <cell r="E48">
            <v>435.83</v>
          </cell>
          <cell r="F48">
            <v>10798.162177591948</v>
          </cell>
          <cell r="G48">
            <v>5559.599415244501</v>
          </cell>
          <cell r="H48">
            <v>5238.5627623474475</v>
          </cell>
          <cell r="I48">
            <v>549765.07503854856</v>
          </cell>
        </row>
        <row r="49">
          <cell r="A49">
            <v>32</v>
          </cell>
          <cell r="B49">
            <v>40330</v>
          </cell>
          <cell r="C49">
            <v>549765.07503854856</v>
          </cell>
          <cell r="D49">
            <v>10362.332177591948</v>
          </cell>
          <cell r="E49">
            <v>435.83</v>
          </cell>
          <cell r="F49">
            <v>10798.162177591948</v>
          </cell>
          <cell r="G49">
            <v>5612.0449697283075</v>
          </cell>
          <cell r="H49">
            <v>5186.1172078636409</v>
          </cell>
          <cell r="I49">
            <v>544153.03006882023</v>
          </cell>
        </row>
        <row r="50">
          <cell r="A50">
            <v>33</v>
          </cell>
          <cell r="B50">
            <v>40360</v>
          </cell>
          <cell r="C50">
            <v>544153.03006882023</v>
          </cell>
          <cell r="D50">
            <v>10362.332177591948</v>
          </cell>
          <cell r="E50">
            <v>435.83</v>
          </cell>
          <cell r="F50">
            <v>10798.162177591948</v>
          </cell>
          <cell r="G50">
            <v>5664.9852606094109</v>
          </cell>
          <cell r="H50">
            <v>5133.1769169825375</v>
          </cell>
          <cell r="I50">
            <v>538488.04480821081</v>
          </cell>
        </row>
        <row r="51">
          <cell r="A51">
            <v>34</v>
          </cell>
          <cell r="B51">
            <v>40391</v>
          </cell>
          <cell r="C51">
            <v>538488.04480821081</v>
          </cell>
          <cell r="D51">
            <v>10362.332177591948</v>
          </cell>
          <cell r="E51">
            <v>435.83</v>
          </cell>
          <cell r="F51">
            <v>10798.162177591948</v>
          </cell>
          <cell r="G51">
            <v>5718.4249549011602</v>
          </cell>
          <cell r="H51">
            <v>5079.7372226907883</v>
          </cell>
          <cell r="I51">
            <v>532769.61985330959</v>
          </cell>
        </row>
        <row r="52">
          <cell r="A52">
            <v>35</v>
          </cell>
          <cell r="B52">
            <v>40422</v>
          </cell>
          <cell r="C52">
            <v>532769.61985330959</v>
          </cell>
          <cell r="D52">
            <v>10362.332177591948</v>
          </cell>
          <cell r="E52">
            <v>435.83</v>
          </cell>
          <cell r="F52">
            <v>10798.162177591948</v>
          </cell>
          <cell r="G52">
            <v>5772.3687636423947</v>
          </cell>
          <cell r="H52">
            <v>5025.7934139495537</v>
          </cell>
          <cell r="I52">
            <v>526997.2510896672</v>
          </cell>
        </row>
        <row r="53">
          <cell r="A53">
            <v>36</v>
          </cell>
          <cell r="B53">
            <v>40452</v>
          </cell>
          <cell r="C53">
            <v>526997.2510896672</v>
          </cell>
          <cell r="D53">
            <v>10362.332177591948</v>
          </cell>
          <cell r="E53">
            <v>435.83</v>
          </cell>
          <cell r="F53">
            <v>10798.162177591948</v>
          </cell>
          <cell r="G53">
            <v>5826.8214423127547</v>
          </cell>
          <cell r="H53">
            <v>4971.3407352791937</v>
          </cell>
          <cell r="I53">
            <v>521170.42964735447</v>
          </cell>
        </row>
        <row r="54">
          <cell r="A54">
            <v>37</v>
          </cell>
          <cell r="B54">
            <v>40483</v>
          </cell>
          <cell r="C54">
            <v>521170.42964735447</v>
          </cell>
          <cell r="D54">
            <v>10362.332177591948</v>
          </cell>
          <cell r="E54">
            <v>435.83</v>
          </cell>
          <cell r="F54">
            <v>10798.162177591948</v>
          </cell>
          <cell r="G54">
            <v>5881.7877912519043</v>
          </cell>
          <cell r="H54">
            <v>4916.3743863400441</v>
          </cell>
          <cell r="I54">
            <v>515288.64185610256</v>
          </cell>
        </row>
        <row r="55">
          <cell r="A55">
            <v>38</v>
          </cell>
          <cell r="B55">
            <v>40513</v>
          </cell>
          <cell r="C55">
            <v>515288.64185610256</v>
          </cell>
          <cell r="D55">
            <v>10362.332177591948</v>
          </cell>
          <cell r="E55">
            <v>435.83</v>
          </cell>
          <cell r="F55">
            <v>10798.162177591948</v>
          </cell>
          <cell r="G55">
            <v>5937.272656082715</v>
          </cell>
          <cell r="H55">
            <v>4860.8895215092334</v>
          </cell>
          <cell r="I55">
            <v>509351.36920001986</v>
          </cell>
        </row>
        <row r="56">
          <cell r="A56">
            <v>39</v>
          </cell>
          <cell r="B56">
            <v>40544</v>
          </cell>
          <cell r="C56">
            <v>509351.36920001986</v>
          </cell>
          <cell r="D56">
            <v>10362.332177591948</v>
          </cell>
          <cell r="E56">
            <v>435.83</v>
          </cell>
          <cell r="F56">
            <v>10798.162177591948</v>
          </cell>
          <cell r="G56">
            <v>5993.280928138428</v>
          </cell>
          <cell r="H56">
            <v>4804.8812494535205</v>
          </cell>
          <cell r="I56">
            <v>503358.08827188145</v>
          </cell>
        </row>
        <row r="57">
          <cell r="A57">
            <v>40</v>
          </cell>
          <cell r="B57">
            <v>40575</v>
          </cell>
          <cell r="C57">
            <v>503358.08827188145</v>
          </cell>
          <cell r="D57">
            <v>10362.332177591948</v>
          </cell>
          <cell r="E57">
            <v>435.83</v>
          </cell>
          <cell r="F57">
            <v>10798.162177591948</v>
          </cell>
          <cell r="G57">
            <v>6049.8175448938664</v>
          </cell>
          <cell r="H57">
            <v>4748.344632698082</v>
          </cell>
          <cell r="I57">
            <v>497308.27072698757</v>
          </cell>
        </row>
        <row r="58">
          <cell r="A58">
            <v>41</v>
          </cell>
          <cell r="B58">
            <v>40603</v>
          </cell>
          <cell r="C58">
            <v>497308.27072698757</v>
          </cell>
          <cell r="D58">
            <v>10362.332177591948</v>
          </cell>
          <cell r="E58">
            <v>435.83</v>
          </cell>
          <cell r="F58">
            <v>10798.162177591948</v>
          </cell>
          <cell r="G58">
            <v>6106.8874904006998</v>
          </cell>
          <cell r="H58">
            <v>4691.2746871912486</v>
          </cell>
          <cell r="I58">
            <v>491201.38323658687</v>
          </cell>
        </row>
        <row r="59">
          <cell r="A59">
            <v>42</v>
          </cell>
          <cell r="B59">
            <v>40634</v>
          </cell>
          <cell r="C59">
            <v>491201.38323658687</v>
          </cell>
          <cell r="D59">
            <v>10362.332177591948</v>
          </cell>
          <cell r="E59">
            <v>435.83</v>
          </cell>
          <cell r="F59">
            <v>10798.162177591948</v>
          </cell>
          <cell r="G59">
            <v>6164.4957957268125</v>
          </cell>
          <cell r="H59">
            <v>4633.6663818651359</v>
          </cell>
          <cell r="I59">
            <v>485036.88744086004</v>
          </cell>
        </row>
        <row r="60">
          <cell r="A60">
            <v>43</v>
          </cell>
          <cell r="B60">
            <v>40664</v>
          </cell>
          <cell r="C60">
            <v>485036.88744086004</v>
          </cell>
          <cell r="D60">
            <v>10362.332177591948</v>
          </cell>
          <cell r="E60">
            <v>435.83</v>
          </cell>
          <cell r="F60">
            <v>10798.162177591948</v>
          </cell>
          <cell r="G60">
            <v>6222.6475393998353</v>
          </cell>
          <cell r="H60">
            <v>4575.5146381921131</v>
          </cell>
          <cell r="I60">
            <v>478814.23990146018</v>
          </cell>
        </row>
        <row r="61">
          <cell r="A61">
            <v>44</v>
          </cell>
          <cell r="B61">
            <v>40695</v>
          </cell>
          <cell r="C61">
            <v>478814.23990146018</v>
          </cell>
          <cell r="D61">
            <v>10362.332177591948</v>
          </cell>
          <cell r="E61">
            <v>435.83</v>
          </cell>
          <cell r="F61">
            <v>10798.162177591948</v>
          </cell>
          <cell r="G61">
            <v>6281.3478478548413</v>
          </cell>
          <cell r="H61">
            <v>4516.8143297371071</v>
          </cell>
          <cell r="I61">
            <v>472532.89205360535</v>
          </cell>
        </row>
        <row r="62">
          <cell r="A62">
            <v>45</v>
          </cell>
          <cell r="B62">
            <v>40725</v>
          </cell>
          <cell r="C62">
            <v>472532.89205360535</v>
          </cell>
          <cell r="D62">
            <v>10362.332177591948</v>
          </cell>
          <cell r="E62">
            <v>435.83</v>
          </cell>
          <cell r="F62">
            <v>10798.162177591948</v>
          </cell>
          <cell r="G62">
            <v>6340.6018958862714</v>
          </cell>
          <cell r="H62">
            <v>4457.560281705677</v>
          </cell>
          <cell r="I62">
            <v>466192.29015771905</v>
          </cell>
        </row>
        <row r="63">
          <cell r="A63">
            <v>46</v>
          </cell>
          <cell r="B63">
            <v>40756</v>
          </cell>
          <cell r="C63">
            <v>466192.29015771905</v>
          </cell>
          <cell r="D63">
            <v>10362.332177591948</v>
          </cell>
          <cell r="E63">
            <v>435.83</v>
          </cell>
          <cell r="F63">
            <v>10798.162177591948</v>
          </cell>
          <cell r="G63">
            <v>6400.414907104132</v>
          </cell>
          <cell r="H63">
            <v>4397.7472704878164</v>
          </cell>
          <cell r="I63">
            <v>459791.87525061495</v>
          </cell>
        </row>
        <row r="64">
          <cell r="A64">
            <v>47</v>
          </cell>
          <cell r="B64">
            <v>40787</v>
          </cell>
          <cell r="C64">
            <v>459791.87525061495</v>
          </cell>
          <cell r="D64">
            <v>10362.332177591948</v>
          </cell>
          <cell r="E64">
            <v>435.83</v>
          </cell>
          <cell r="F64">
            <v>10798.162177591948</v>
          </cell>
          <cell r="G64">
            <v>6460.7921543944803</v>
          </cell>
          <cell r="H64">
            <v>4337.3700231974681</v>
          </cell>
          <cell r="I64">
            <v>453331.08309622045</v>
          </cell>
        </row>
        <row r="65">
          <cell r="A65">
            <v>48</v>
          </cell>
          <cell r="B65">
            <v>40817</v>
          </cell>
          <cell r="C65">
            <v>453331.08309622045</v>
          </cell>
          <cell r="D65">
            <v>10362.332177591948</v>
          </cell>
          <cell r="E65">
            <v>435.83</v>
          </cell>
          <cell r="F65">
            <v>10798.162177591948</v>
          </cell>
          <cell r="G65">
            <v>6521.7389603842685</v>
          </cell>
          <cell r="H65">
            <v>4276.42321720768</v>
          </cell>
          <cell r="I65">
            <v>446809.34413583617</v>
          </cell>
        </row>
        <row r="66">
          <cell r="A66">
            <v>49</v>
          </cell>
          <cell r="B66">
            <v>40848</v>
          </cell>
          <cell r="C66">
            <v>446809.34413583617</v>
          </cell>
          <cell r="D66">
            <v>10362.332177591948</v>
          </cell>
          <cell r="E66">
            <v>435.83</v>
          </cell>
          <cell r="F66">
            <v>10798.162177591948</v>
          </cell>
          <cell r="G66">
            <v>6583.2606979105612</v>
          </cell>
          <cell r="H66">
            <v>4214.9014796813872</v>
          </cell>
          <cell r="I66">
            <v>440226.08343792561</v>
          </cell>
        </row>
        <row r="67">
          <cell r="A67">
            <v>50</v>
          </cell>
          <cell r="B67">
            <v>40878</v>
          </cell>
          <cell r="C67">
            <v>440226.08343792561</v>
          </cell>
          <cell r="D67">
            <v>10362.332177591948</v>
          </cell>
          <cell r="E67">
            <v>435.83</v>
          </cell>
          <cell r="F67">
            <v>10798.162177591948</v>
          </cell>
          <cell r="G67">
            <v>6645.3627904941832</v>
          </cell>
          <cell r="H67">
            <v>4152.7993870977652</v>
          </cell>
          <cell r="I67">
            <v>433580.72064743144</v>
          </cell>
        </row>
        <row r="68">
          <cell r="A68">
            <v>51</v>
          </cell>
          <cell r="B68">
            <v>40909</v>
          </cell>
          <cell r="C68">
            <v>433580.72064743144</v>
          </cell>
          <cell r="D68">
            <v>10362.332177591948</v>
          </cell>
          <cell r="E68">
            <v>435.83</v>
          </cell>
          <cell r="F68">
            <v>10798.162177591948</v>
          </cell>
          <cell r="G68">
            <v>6708.0507128178451</v>
          </cell>
          <cell r="H68">
            <v>4090.1114647741033</v>
          </cell>
          <cell r="I68">
            <v>426872.66993461357</v>
          </cell>
        </row>
        <row r="69">
          <cell r="A69">
            <v>52</v>
          </cell>
          <cell r="B69">
            <v>40940</v>
          </cell>
          <cell r="C69">
            <v>426872.66993461357</v>
          </cell>
          <cell r="D69">
            <v>10362.332177591948</v>
          </cell>
          <cell r="E69">
            <v>435.83</v>
          </cell>
          <cell r="F69">
            <v>10798.162177591948</v>
          </cell>
          <cell r="G69">
            <v>6771.3299912087605</v>
          </cell>
          <cell r="H69">
            <v>4026.8321863831879</v>
          </cell>
          <cell r="I69">
            <v>420101.33994340483</v>
          </cell>
        </row>
        <row r="70">
          <cell r="A70">
            <v>53</v>
          </cell>
          <cell r="B70">
            <v>40969</v>
          </cell>
          <cell r="C70">
            <v>420101.33994340483</v>
          </cell>
          <cell r="D70">
            <v>10362.332177591948</v>
          </cell>
          <cell r="E70">
            <v>435.83</v>
          </cell>
          <cell r="F70">
            <v>10798.162177591948</v>
          </cell>
          <cell r="G70">
            <v>6835.2062041258305</v>
          </cell>
          <cell r="H70">
            <v>3962.9559734661184</v>
          </cell>
          <cell r="I70">
            <v>413266.133739279</v>
          </cell>
        </row>
        <row r="71">
          <cell r="A71">
            <v>54</v>
          </cell>
          <cell r="B71">
            <v>41000</v>
          </cell>
          <cell r="C71">
            <v>413266.133739279</v>
          </cell>
          <cell r="D71">
            <v>10362.332177591948</v>
          </cell>
          <cell r="E71">
            <v>435.83</v>
          </cell>
          <cell r="F71">
            <v>10798.162177591948</v>
          </cell>
          <cell r="G71">
            <v>6899.6849826514172</v>
          </cell>
          <cell r="H71">
            <v>3898.4771949405317</v>
          </cell>
          <cell r="I71">
            <v>406366.44875662756</v>
          </cell>
        </row>
        <row r="72">
          <cell r="A72">
            <v>55</v>
          </cell>
          <cell r="B72">
            <v>41030</v>
          </cell>
          <cell r="C72">
            <v>406366.44875662756</v>
          </cell>
          <cell r="D72">
            <v>10362.332177591948</v>
          </cell>
          <cell r="E72">
            <v>435.83</v>
          </cell>
          <cell r="F72">
            <v>10798.162177591948</v>
          </cell>
          <cell r="G72">
            <v>6964.7720109877628</v>
          </cell>
          <cell r="H72">
            <v>3833.3901666041861</v>
          </cell>
          <cell r="I72">
            <v>399401.67674563982</v>
          </cell>
        </row>
        <row r="73">
          <cell r="A73">
            <v>56</v>
          </cell>
          <cell r="B73">
            <v>41061</v>
          </cell>
          <cell r="C73">
            <v>399401.67674563982</v>
          </cell>
          <cell r="D73">
            <v>10362.332177591948</v>
          </cell>
          <cell r="E73">
            <v>435.83</v>
          </cell>
          <cell r="F73">
            <v>10798.162177591948</v>
          </cell>
          <cell r="G73">
            <v>7030.4730269580796</v>
          </cell>
          <cell r="H73">
            <v>3767.6891506338688</v>
          </cell>
          <cell r="I73">
            <v>392371.20371868176</v>
          </cell>
        </row>
        <row r="74">
          <cell r="A74">
            <v>57</v>
          </cell>
          <cell r="B74">
            <v>41091</v>
          </cell>
          <cell r="C74">
            <v>392371.20371868176</v>
          </cell>
          <cell r="D74">
            <v>10362.332177591948</v>
          </cell>
          <cell r="E74">
            <v>435.83</v>
          </cell>
          <cell r="F74">
            <v>10798.162177591948</v>
          </cell>
          <cell r="G74">
            <v>7096.7938225123835</v>
          </cell>
          <cell r="H74">
            <v>3701.3683550795645</v>
          </cell>
          <cell r="I74">
            <v>385274.40989616938</v>
          </cell>
        </row>
        <row r="75">
          <cell r="A75">
            <v>58</v>
          </cell>
          <cell r="B75">
            <v>41122</v>
          </cell>
          <cell r="C75">
            <v>385274.40989616938</v>
          </cell>
          <cell r="D75">
            <v>10362.332177591948</v>
          </cell>
          <cell r="E75">
            <v>435.83</v>
          </cell>
          <cell r="F75">
            <v>10798.162177591948</v>
          </cell>
          <cell r="G75">
            <v>7163.7402442380844</v>
          </cell>
          <cell r="H75">
            <v>3634.4219333538645</v>
          </cell>
          <cell r="I75">
            <v>378110.66965193127</v>
          </cell>
        </row>
        <row r="76">
          <cell r="A76">
            <v>59</v>
          </cell>
          <cell r="B76">
            <v>41153</v>
          </cell>
          <cell r="C76">
            <v>378110.66965193127</v>
          </cell>
          <cell r="D76">
            <v>10362.332177591948</v>
          </cell>
          <cell r="E76">
            <v>435.83</v>
          </cell>
          <cell r="F76">
            <v>10798.162177591948</v>
          </cell>
          <cell r="G76">
            <v>7231.3181938753969</v>
          </cell>
          <cell r="H76">
            <v>3566.8439837165515</v>
          </cell>
          <cell r="I76">
            <v>370879.3514580559</v>
          </cell>
        </row>
        <row r="77">
          <cell r="A77">
            <v>60</v>
          </cell>
          <cell r="B77">
            <v>41183</v>
          </cell>
          <cell r="C77">
            <v>370879.3514580559</v>
          </cell>
          <cell r="D77">
            <v>10362.332177591948</v>
          </cell>
          <cell r="E77">
            <v>435.83</v>
          </cell>
          <cell r="F77">
            <v>10798.162177591948</v>
          </cell>
          <cell r="G77">
            <v>7299.533628837622</v>
          </cell>
          <cell r="H77">
            <v>3498.6285487543269</v>
          </cell>
          <cell r="I77">
            <v>363579.81782921829</v>
          </cell>
        </row>
        <row r="78">
          <cell r="A78">
            <v>61</v>
          </cell>
          <cell r="B78">
            <v>41214</v>
          </cell>
          <cell r="C78">
            <v>363579.81782921829</v>
          </cell>
          <cell r="D78">
            <v>10362.332177591948</v>
          </cell>
          <cell r="E78">
            <v>435.83</v>
          </cell>
          <cell r="F78">
            <v>10798.162177591948</v>
          </cell>
          <cell r="G78">
            <v>7368.3925627363224</v>
          </cell>
          <cell r="H78">
            <v>3429.7696148556256</v>
          </cell>
          <cell r="I78">
            <v>356211.42526648194</v>
          </cell>
        </row>
        <row r="79">
          <cell r="A79">
            <v>62</v>
          </cell>
          <cell r="B79">
            <v>41244</v>
          </cell>
          <cell r="C79">
            <v>356211.42526648194</v>
          </cell>
          <cell r="D79">
            <v>10362.332177591948</v>
          </cell>
          <cell r="E79">
            <v>435.83</v>
          </cell>
          <cell r="F79">
            <v>10798.162177591948</v>
          </cell>
          <cell r="G79">
            <v>7437.9010659114683</v>
          </cell>
          <cell r="H79">
            <v>3360.2611116804796</v>
          </cell>
          <cell r="I79">
            <v>348773.52420057048</v>
          </cell>
        </row>
        <row r="80">
          <cell r="A80">
            <v>63</v>
          </cell>
          <cell r="B80">
            <v>41275</v>
          </cell>
          <cell r="C80">
            <v>348773.52420057048</v>
          </cell>
          <cell r="D80">
            <v>10362.332177591948</v>
          </cell>
          <cell r="E80">
            <v>435.83</v>
          </cell>
          <cell r="F80">
            <v>10798.162177591948</v>
          </cell>
          <cell r="G80">
            <v>7508.0652659665666</v>
          </cell>
          <cell r="H80">
            <v>3290.0969116253814</v>
          </cell>
          <cell r="I80">
            <v>341265.4589346039</v>
          </cell>
        </row>
        <row r="81">
          <cell r="A81">
            <v>64</v>
          </cell>
          <cell r="B81">
            <v>41306</v>
          </cell>
          <cell r="C81">
            <v>341265.4589346039</v>
          </cell>
          <cell r="D81">
            <v>10362.332177591948</v>
          </cell>
          <cell r="E81">
            <v>435.83</v>
          </cell>
          <cell r="F81">
            <v>10798.162177591948</v>
          </cell>
          <cell r="G81">
            <v>7578.8913483088527</v>
          </cell>
          <cell r="H81">
            <v>3219.2708292830962</v>
          </cell>
          <cell r="I81">
            <v>333686.56758629507</v>
          </cell>
        </row>
        <row r="82">
          <cell r="A82">
            <v>65</v>
          </cell>
          <cell r="B82">
            <v>41334</v>
          </cell>
          <cell r="C82">
            <v>333686.56758629507</v>
          </cell>
          <cell r="D82">
            <v>10362.332177591948</v>
          </cell>
          <cell r="E82">
            <v>435.83</v>
          </cell>
          <cell r="F82">
            <v>10798.162177591948</v>
          </cell>
          <cell r="G82">
            <v>7650.3855566945658</v>
          </cell>
          <cell r="H82">
            <v>3147.7766208973831</v>
          </cell>
          <cell r="I82">
            <v>326036.18202960049</v>
          </cell>
        </row>
        <row r="83">
          <cell r="A83">
            <v>66</v>
          </cell>
          <cell r="B83">
            <v>41365</v>
          </cell>
          <cell r="C83">
            <v>326036.18202960049</v>
          </cell>
          <cell r="D83">
            <v>10362.332177591948</v>
          </cell>
          <cell r="E83">
            <v>435.83</v>
          </cell>
          <cell r="F83">
            <v>10798.162177591948</v>
          </cell>
          <cell r="G83">
            <v>7722.5541937793841</v>
          </cell>
          <cell r="H83">
            <v>3075.6079838125643</v>
          </cell>
          <cell r="I83">
            <v>318313.62783582113</v>
          </cell>
        </row>
        <row r="84">
          <cell r="A84">
            <v>67</v>
          </cell>
          <cell r="B84">
            <v>41395</v>
          </cell>
          <cell r="C84">
            <v>318313.62783582113</v>
          </cell>
          <cell r="D84">
            <v>10362.332177591948</v>
          </cell>
          <cell r="E84">
            <v>435.83</v>
          </cell>
          <cell r="F84">
            <v>10798.162177591948</v>
          </cell>
          <cell r="G84">
            <v>7795.4036216740351</v>
          </cell>
          <cell r="H84">
            <v>3002.7585559179129</v>
          </cell>
          <cell r="I84">
            <v>310518.22421414708</v>
          </cell>
        </row>
        <row r="85">
          <cell r="A85">
            <v>68</v>
          </cell>
          <cell r="B85">
            <v>41426</v>
          </cell>
          <cell r="C85">
            <v>310518.22421414708</v>
          </cell>
          <cell r="D85">
            <v>10362.332177591948</v>
          </cell>
          <cell r="E85">
            <v>435.83</v>
          </cell>
          <cell r="F85">
            <v>10798.162177591948</v>
          </cell>
          <cell r="G85">
            <v>7868.9402625051607</v>
          </cell>
          <cell r="H85">
            <v>2929.2219150867872</v>
          </cell>
          <cell r="I85">
            <v>302649.28395164193</v>
          </cell>
        </row>
        <row r="86">
          <cell r="A86">
            <v>69</v>
          </cell>
          <cell r="B86">
            <v>41456</v>
          </cell>
          <cell r="C86">
            <v>302649.28395164193</v>
          </cell>
          <cell r="D86">
            <v>10362.332177591948</v>
          </cell>
          <cell r="E86">
            <v>435.83</v>
          </cell>
          <cell r="F86">
            <v>10798.162177591948</v>
          </cell>
          <cell r="G86">
            <v>7943.17059898146</v>
          </cell>
          <cell r="H86">
            <v>2854.9915786104889</v>
          </cell>
          <cell r="I86">
            <v>294706.1133526605</v>
          </cell>
        </row>
        <row r="87">
          <cell r="A87">
            <v>70</v>
          </cell>
          <cell r="B87">
            <v>41487</v>
          </cell>
          <cell r="C87">
            <v>294706.1133526605</v>
          </cell>
          <cell r="D87">
            <v>10362.332177591948</v>
          </cell>
          <cell r="E87">
            <v>435.83</v>
          </cell>
          <cell r="F87">
            <v>10798.162177591948</v>
          </cell>
          <cell r="G87">
            <v>8018.1011749651843</v>
          </cell>
          <cell r="H87">
            <v>2780.0610026267641</v>
          </cell>
          <cell r="I87">
            <v>286688.01217769529</v>
          </cell>
        </row>
        <row r="88">
          <cell r="A88">
            <v>71</v>
          </cell>
          <cell r="B88">
            <v>41518</v>
          </cell>
          <cell r="C88">
            <v>286688.01217769529</v>
          </cell>
          <cell r="D88">
            <v>10362.332177591948</v>
          </cell>
          <cell r="E88">
            <v>435.83</v>
          </cell>
          <cell r="F88">
            <v>10798.162177591948</v>
          </cell>
          <cell r="G88">
            <v>8093.7385960490228</v>
          </cell>
          <cell r="H88">
            <v>2704.4235815429251</v>
          </cell>
          <cell r="I88">
            <v>278594.27358164627</v>
          </cell>
        </row>
        <row r="89">
          <cell r="A89">
            <v>72</v>
          </cell>
          <cell r="B89">
            <v>41548</v>
          </cell>
          <cell r="C89">
            <v>278594.27358164627</v>
          </cell>
          <cell r="D89">
            <v>10362.332177591948</v>
          </cell>
          <cell r="E89">
            <v>435.83</v>
          </cell>
          <cell r="F89">
            <v>10798.162177591948</v>
          </cell>
          <cell r="G89">
            <v>8170.0895301384189</v>
          </cell>
          <cell r="H89">
            <v>2628.07264745353</v>
          </cell>
          <cell r="I89">
            <v>270424.18405150785</v>
          </cell>
        </row>
        <row r="90">
          <cell r="A90">
            <v>73</v>
          </cell>
          <cell r="B90">
            <v>41579</v>
          </cell>
          <cell r="C90">
            <v>270424.18405150785</v>
          </cell>
          <cell r="D90">
            <v>10362.332177591948</v>
          </cell>
          <cell r="E90">
            <v>435.83</v>
          </cell>
          <cell r="F90">
            <v>10798.162177591948</v>
          </cell>
          <cell r="G90">
            <v>8247.1607080393915</v>
          </cell>
          <cell r="H90">
            <v>2551.0014695525574</v>
          </cell>
          <cell r="I90">
            <v>262177.02334346843</v>
          </cell>
        </row>
        <row r="91">
          <cell r="A91">
            <v>74</v>
          </cell>
          <cell r="B91">
            <v>41609</v>
          </cell>
          <cell r="C91">
            <v>262177.02334346843</v>
          </cell>
          <cell r="D91">
            <v>10362.332177591948</v>
          </cell>
          <cell r="E91">
            <v>435.83</v>
          </cell>
          <cell r="F91">
            <v>10798.162177591948</v>
          </cell>
          <cell r="G91">
            <v>8324.9589240518962</v>
          </cell>
          <cell r="H91">
            <v>2473.2032535400522</v>
          </cell>
          <cell r="I91">
            <v>253852.06441941654</v>
          </cell>
        </row>
        <row r="92">
          <cell r="A92">
            <v>75</v>
          </cell>
          <cell r="B92">
            <v>41640</v>
          </cell>
          <cell r="C92">
            <v>253852.06441941654</v>
          </cell>
          <cell r="D92">
            <v>10362.332177591948</v>
          </cell>
          <cell r="E92">
            <v>435.83</v>
          </cell>
          <cell r="F92">
            <v>10798.162177591948</v>
          </cell>
          <cell r="G92">
            <v>8403.4910365687865</v>
          </cell>
          <cell r="H92">
            <v>2394.6711410231624</v>
          </cell>
          <cell r="I92">
            <v>245448.57338284774</v>
          </cell>
        </row>
        <row r="93">
          <cell r="A93">
            <v>76</v>
          </cell>
          <cell r="B93">
            <v>41671</v>
          </cell>
          <cell r="C93">
            <v>245448.57338284774</v>
          </cell>
          <cell r="D93">
            <v>10362.332177591948</v>
          </cell>
          <cell r="E93">
            <v>435.83</v>
          </cell>
          <cell r="F93">
            <v>10798.162177591948</v>
          </cell>
          <cell r="G93">
            <v>8482.7639686804177</v>
          </cell>
          <cell r="H93">
            <v>2315.3982089115302</v>
          </cell>
          <cell r="I93">
            <v>236965.80941416731</v>
          </cell>
        </row>
        <row r="94">
          <cell r="A94">
            <v>77</v>
          </cell>
          <cell r="B94">
            <v>41699</v>
          </cell>
          <cell r="C94">
            <v>236965.80941416731</v>
          </cell>
          <cell r="D94">
            <v>10362.332177591948</v>
          </cell>
          <cell r="E94">
            <v>435.83</v>
          </cell>
          <cell r="F94">
            <v>10798.162177591948</v>
          </cell>
          <cell r="G94">
            <v>8562.7847087849696</v>
          </cell>
          <cell r="H94">
            <v>2235.3774688069784</v>
          </cell>
          <cell r="I94">
            <v>228403.02470538233</v>
          </cell>
        </row>
        <row r="95">
          <cell r="A95">
            <v>78</v>
          </cell>
          <cell r="B95">
            <v>41730</v>
          </cell>
          <cell r="C95">
            <v>228403.02470538233</v>
          </cell>
          <cell r="D95">
            <v>10362.332177591948</v>
          </cell>
          <cell r="E95">
            <v>435.83</v>
          </cell>
          <cell r="F95">
            <v>10798.162177591948</v>
          </cell>
          <cell r="G95">
            <v>8643.5603112045083</v>
          </cell>
          <cell r="H95">
            <v>2154.6018663874397</v>
          </cell>
          <cell r="I95">
            <v>219759.4643941778</v>
          </cell>
        </row>
        <row r="96">
          <cell r="A96">
            <v>79</v>
          </cell>
          <cell r="B96">
            <v>41760</v>
          </cell>
          <cell r="C96">
            <v>219759.4643941778</v>
          </cell>
          <cell r="D96">
            <v>10362.332177591948</v>
          </cell>
          <cell r="E96">
            <v>435.83</v>
          </cell>
          <cell r="F96">
            <v>10798.162177591948</v>
          </cell>
          <cell r="G96">
            <v>8725.0978968068703</v>
          </cell>
          <cell r="H96">
            <v>2073.0642807850772</v>
          </cell>
          <cell r="I96">
            <v>211034.36649737094</v>
          </cell>
        </row>
        <row r="97">
          <cell r="A97">
            <v>80</v>
          </cell>
          <cell r="B97">
            <v>41791</v>
          </cell>
          <cell r="C97">
            <v>211034.36649737094</v>
          </cell>
          <cell r="D97">
            <v>10362.332177591948</v>
          </cell>
          <cell r="E97">
            <v>435.83</v>
          </cell>
          <cell r="F97">
            <v>10798.162177591948</v>
          </cell>
          <cell r="G97">
            <v>8807.4046536334154</v>
          </cell>
          <cell r="H97">
            <v>1990.7575239585324</v>
          </cell>
          <cell r="I97">
            <v>202226.96184373752</v>
          </cell>
        </row>
        <row r="98">
          <cell r="A98">
            <v>81</v>
          </cell>
          <cell r="B98">
            <v>41821</v>
          </cell>
          <cell r="C98">
            <v>202226.96184373752</v>
          </cell>
          <cell r="D98">
            <v>10362.332177591948</v>
          </cell>
          <cell r="E98">
            <v>435.83</v>
          </cell>
          <cell r="F98">
            <v>10798.162177591948</v>
          </cell>
          <cell r="G98">
            <v>8890.4878375326916</v>
          </cell>
          <cell r="H98">
            <v>1907.674340059257</v>
          </cell>
          <cell r="I98">
            <v>193336.47400620484</v>
          </cell>
        </row>
        <row r="99">
          <cell r="A99">
            <v>82</v>
          </cell>
          <cell r="B99">
            <v>41852</v>
          </cell>
          <cell r="C99">
            <v>193336.47400620484</v>
          </cell>
          <cell r="D99">
            <v>10362.332177591948</v>
          </cell>
          <cell r="E99">
            <v>435.83</v>
          </cell>
          <cell r="F99">
            <v>10798.162177591948</v>
          </cell>
          <cell r="G99">
            <v>8974.3547728000831</v>
          </cell>
          <cell r="H99">
            <v>1823.8074047918656</v>
          </cell>
          <cell r="I99">
            <v>184362.11923340475</v>
          </cell>
        </row>
        <row r="100">
          <cell r="A100">
            <v>83</v>
          </cell>
          <cell r="B100">
            <v>41883</v>
          </cell>
          <cell r="C100">
            <v>184362.11923340475</v>
          </cell>
          <cell r="D100">
            <v>10362.332177591948</v>
          </cell>
          <cell r="E100">
            <v>435.83</v>
          </cell>
          <cell r="F100">
            <v>10798.162177591948</v>
          </cell>
          <cell r="G100">
            <v>9059.0128528234964</v>
          </cell>
          <cell r="H100">
            <v>1739.1493247684514</v>
          </cell>
          <cell r="I100">
            <v>175303.10638058124</v>
          </cell>
        </row>
        <row r="101">
          <cell r="A101">
            <v>84</v>
          </cell>
          <cell r="B101">
            <v>41913</v>
          </cell>
          <cell r="C101">
            <v>175303.10638058124</v>
          </cell>
          <cell r="D101">
            <v>10362.332177591948</v>
          </cell>
          <cell r="E101">
            <v>435.83</v>
          </cell>
          <cell r="F101">
            <v>10798.162177591948</v>
          </cell>
          <cell r="G101">
            <v>9144.4695407351319</v>
          </cell>
          <cell r="H101">
            <v>1653.6926368568163</v>
          </cell>
          <cell r="I101">
            <v>166158.63683984612</v>
          </cell>
        </row>
        <row r="102">
          <cell r="A102">
            <v>85</v>
          </cell>
          <cell r="B102">
            <v>41944</v>
          </cell>
          <cell r="C102">
            <v>166158.63683984612</v>
          </cell>
          <cell r="D102">
            <v>10362.332177591948</v>
          </cell>
          <cell r="E102">
            <v>435.83</v>
          </cell>
          <cell r="F102">
            <v>10798.162177591948</v>
          </cell>
          <cell r="G102">
            <v>9230.7323700693996</v>
          </cell>
          <cell r="H102">
            <v>1567.4298075225481</v>
          </cell>
          <cell r="I102">
            <v>156927.90446977672</v>
          </cell>
        </row>
        <row r="103">
          <cell r="A103">
            <v>86</v>
          </cell>
          <cell r="B103">
            <v>41974</v>
          </cell>
          <cell r="C103">
            <v>156927.90446977672</v>
          </cell>
          <cell r="D103">
            <v>10362.332177591948</v>
          </cell>
          <cell r="E103">
            <v>435.83</v>
          </cell>
          <cell r="F103">
            <v>10798.162177591948</v>
          </cell>
          <cell r="G103">
            <v>9317.8089454270557</v>
          </cell>
          <cell r="H103">
            <v>1480.3532321648936</v>
          </cell>
          <cell r="I103">
            <v>147610.09552434966</v>
          </cell>
        </row>
        <row r="104">
          <cell r="A104">
            <v>87</v>
          </cell>
          <cell r="B104">
            <v>42005</v>
          </cell>
          <cell r="C104">
            <v>147610.09552434966</v>
          </cell>
          <cell r="D104">
            <v>10362.332177591948</v>
          </cell>
          <cell r="E104">
            <v>435.83</v>
          </cell>
          <cell r="F104">
            <v>10798.162177591948</v>
          </cell>
          <cell r="G104">
            <v>9405.7069431455839</v>
          </cell>
          <cell r="H104">
            <v>1392.4552344463652</v>
          </cell>
          <cell r="I104">
            <v>138204.38858120408</v>
          </cell>
        </row>
        <row r="105">
          <cell r="A105">
            <v>88</v>
          </cell>
          <cell r="B105">
            <v>42036</v>
          </cell>
          <cell r="C105">
            <v>138204.38858120408</v>
          </cell>
          <cell r="D105">
            <v>10362.332177591948</v>
          </cell>
          <cell r="E105">
            <v>435.83</v>
          </cell>
          <cell r="F105">
            <v>10798.162177591948</v>
          </cell>
          <cell r="G105">
            <v>9494.4341119759229</v>
          </cell>
          <cell r="H105">
            <v>1303.7280656160251</v>
          </cell>
          <cell r="I105">
            <v>128709.95446922816</v>
          </cell>
        </row>
        <row r="106">
          <cell r="A106">
            <v>89</v>
          </cell>
          <cell r="B106">
            <v>42064</v>
          </cell>
          <cell r="C106">
            <v>128709.95446922816</v>
          </cell>
          <cell r="D106">
            <v>10362.332177591948</v>
          </cell>
          <cell r="E106">
            <v>435.83</v>
          </cell>
          <cell r="F106">
            <v>10798.162177591948</v>
          </cell>
          <cell r="G106">
            <v>9583.9982737655628</v>
          </cell>
          <cell r="H106">
            <v>1214.1639038263856</v>
          </cell>
          <cell r="I106">
            <v>119125.9561954626</v>
          </cell>
        </row>
        <row r="107">
          <cell r="A107">
            <v>90</v>
          </cell>
          <cell r="B107">
            <v>42095</v>
          </cell>
          <cell r="C107">
            <v>119125.9561954626</v>
          </cell>
          <cell r="D107">
            <v>10362.332177591948</v>
          </cell>
          <cell r="E107">
            <v>435.83</v>
          </cell>
          <cell r="F107">
            <v>10798.162177591948</v>
          </cell>
          <cell r="G107">
            <v>9674.4073241480837</v>
          </cell>
          <cell r="H107">
            <v>1123.7548534438638</v>
          </cell>
          <cell r="I107">
            <v>109451.54887131452</v>
          </cell>
        </row>
        <row r="108">
          <cell r="A108">
            <v>91</v>
          </cell>
          <cell r="B108">
            <v>42125</v>
          </cell>
          <cell r="C108">
            <v>109451.54887131452</v>
          </cell>
          <cell r="D108">
            <v>10362.332177591948</v>
          </cell>
          <cell r="E108">
            <v>435.83</v>
          </cell>
          <cell r="F108">
            <v>10798.162177591948</v>
          </cell>
          <cell r="G108">
            <v>9765.6692332392158</v>
          </cell>
          <cell r="H108">
            <v>1032.4929443527335</v>
          </cell>
          <cell r="I108">
            <v>99685.879638075305</v>
          </cell>
        </row>
        <row r="109">
          <cell r="A109">
            <v>92</v>
          </cell>
          <cell r="B109">
            <v>42156</v>
          </cell>
          <cell r="C109">
            <v>99685.879638075305</v>
          </cell>
          <cell r="D109">
            <v>10362.332177591948</v>
          </cell>
          <cell r="E109">
            <v>435.83</v>
          </cell>
          <cell r="F109">
            <v>10798.162177591948</v>
          </cell>
          <cell r="G109">
            <v>9857.7920463394385</v>
          </cell>
          <cell r="H109">
            <v>940.3701312525103</v>
          </cell>
          <cell r="I109">
            <v>89828.087591735864</v>
          </cell>
        </row>
        <row r="110">
          <cell r="A110">
            <v>93</v>
          </cell>
          <cell r="B110">
            <v>42186</v>
          </cell>
          <cell r="C110">
            <v>89828.087591735864</v>
          </cell>
          <cell r="D110">
            <v>10362.332177591948</v>
          </cell>
          <cell r="E110">
            <v>435.83</v>
          </cell>
          <cell r="F110">
            <v>10798.162177591948</v>
          </cell>
          <cell r="G110">
            <v>9950.7838846432405</v>
          </cell>
          <cell r="H110">
            <v>847.37829294870835</v>
          </cell>
          <cell r="I110">
            <v>79877.303707092622</v>
          </cell>
        </row>
        <row r="111">
          <cell r="A111">
            <v>94</v>
          </cell>
          <cell r="B111">
            <v>42217</v>
          </cell>
          <cell r="C111">
            <v>79877.303707092622</v>
          </cell>
          <cell r="D111">
            <v>10362.332177591948</v>
          </cell>
          <cell r="E111">
            <v>435.83</v>
          </cell>
          <cell r="F111">
            <v>10798.162177591948</v>
          </cell>
          <cell r="G111">
            <v>10044.652945955042</v>
          </cell>
          <cell r="H111">
            <v>753.50923163690697</v>
          </cell>
          <cell r="I111">
            <v>69832.650761137586</v>
          </cell>
        </row>
        <row r="112">
          <cell r="A112">
            <v>95</v>
          </cell>
          <cell r="B112">
            <v>42248</v>
          </cell>
          <cell r="C112">
            <v>69832.650761137586</v>
          </cell>
          <cell r="D112">
            <v>10362.332177591948</v>
          </cell>
          <cell r="E112">
            <v>435.83</v>
          </cell>
          <cell r="F112">
            <v>10798.162177591948</v>
          </cell>
          <cell r="G112">
            <v>10139.407505411884</v>
          </cell>
          <cell r="H112">
            <v>658.75467218006452</v>
          </cell>
          <cell r="I112">
            <v>59693.243255725698</v>
          </cell>
        </row>
        <row r="113">
          <cell r="A113">
            <v>96</v>
          </cell>
          <cell r="B113">
            <v>42278</v>
          </cell>
          <cell r="C113">
            <v>59693.243255725698</v>
          </cell>
          <cell r="D113">
            <v>10362.332177591948</v>
          </cell>
          <cell r="E113">
            <v>435.83</v>
          </cell>
          <cell r="F113">
            <v>10798.162177591948</v>
          </cell>
          <cell r="G113">
            <v>10235.055916212936</v>
          </cell>
          <cell r="H113">
            <v>563.10626137901238</v>
          </cell>
          <cell r="I113">
            <v>49458.187339512762</v>
          </cell>
        </row>
        <row r="114">
          <cell r="A114">
            <v>97</v>
          </cell>
          <cell r="B114">
            <v>42309</v>
          </cell>
          <cell r="C114">
            <v>49458.187339512762</v>
          </cell>
          <cell r="D114">
            <v>10362.332177591948</v>
          </cell>
          <cell r="E114">
            <v>435.83</v>
          </cell>
          <cell r="F114">
            <v>10798.162177591948</v>
          </cell>
          <cell r="G114">
            <v>10331.606610355879</v>
          </cell>
          <cell r="H114">
            <v>466.55556723607037</v>
          </cell>
          <cell r="I114">
            <v>39126.580729156885</v>
          </cell>
        </row>
        <row r="115">
          <cell r="A115">
            <v>98</v>
          </cell>
          <cell r="B115">
            <v>42339</v>
          </cell>
          <cell r="C115">
            <v>39126.580729156885</v>
          </cell>
          <cell r="D115">
            <v>10362.332177591948</v>
          </cell>
          <cell r="E115">
            <v>435.83</v>
          </cell>
          <cell r="F115">
            <v>10798.162177591948</v>
          </cell>
          <cell r="G115">
            <v>10429.068099380234</v>
          </cell>
          <cell r="H115">
            <v>369.09407821171322</v>
          </cell>
          <cell r="I115">
            <v>28697.512629776651</v>
          </cell>
        </row>
        <row r="116">
          <cell r="A116">
            <v>99</v>
          </cell>
          <cell r="B116">
            <v>42370</v>
          </cell>
          <cell r="C116">
            <v>28697.512629776651</v>
          </cell>
          <cell r="D116">
            <v>10362.332177591948</v>
          </cell>
          <cell r="E116">
            <v>435.83</v>
          </cell>
          <cell r="F116">
            <v>10798.162177591948</v>
          </cell>
          <cell r="G116">
            <v>10527.448975117723</v>
          </cell>
          <cell r="H116">
            <v>270.71320247422642</v>
          </cell>
          <cell r="I116">
            <v>18170.06365465893</v>
          </cell>
        </row>
        <row r="117">
          <cell r="A117">
            <v>100</v>
          </cell>
          <cell r="B117">
            <v>42401</v>
          </cell>
          <cell r="C117">
            <v>18170.06365465893</v>
          </cell>
          <cell r="D117">
            <v>10362.332177591948</v>
          </cell>
          <cell r="E117">
            <v>435.83</v>
          </cell>
          <cell r="F117">
            <v>10798.162177591948</v>
          </cell>
          <cell r="G117">
            <v>10626.757910449665</v>
          </cell>
          <cell r="H117">
            <v>171.40426714228258</v>
          </cell>
          <cell r="I117">
            <v>7543.305744209265</v>
          </cell>
        </row>
        <row r="118">
          <cell r="A118">
            <v>101</v>
          </cell>
          <cell r="B118">
            <v>42430</v>
          </cell>
          <cell r="C118">
            <v>7543.305744209265</v>
          </cell>
          <cell r="D118">
            <v>10362.332177591948</v>
          </cell>
          <cell r="E118">
            <v>0</v>
          </cell>
          <cell r="F118">
            <v>7543.305744209265</v>
          </cell>
          <cell r="G118">
            <v>7472.1472266888904</v>
          </cell>
          <cell r="H118">
            <v>71.158517520374062</v>
          </cell>
          <cell r="I118">
            <v>0</v>
          </cell>
        </row>
        <row r="119">
          <cell r="A119">
            <v>102</v>
          </cell>
          <cell r="B119">
            <v>42461</v>
          </cell>
          <cell r="C119">
            <v>0</v>
          </cell>
          <cell r="D119">
            <v>10362.332177591948</v>
          </cell>
          <cell r="E119">
            <v>0</v>
          </cell>
          <cell r="F119">
            <v>0</v>
          </cell>
          <cell r="G119">
            <v>0</v>
          </cell>
          <cell r="H119">
            <v>0</v>
          </cell>
          <cell r="I119">
            <v>0</v>
          </cell>
        </row>
        <row r="120">
          <cell r="A120">
            <v>103</v>
          </cell>
          <cell r="B120">
            <v>42491</v>
          </cell>
          <cell r="C120">
            <v>0</v>
          </cell>
          <cell r="D120">
            <v>10362.332177591948</v>
          </cell>
          <cell r="E120">
            <v>0</v>
          </cell>
          <cell r="F120">
            <v>0</v>
          </cell>
          <cell r="G120">
            <v>0</v>
          </cell>
          <cell r="H120">
            <v>0</v>
          </cell>
          <cell r="I120">
            <v>0</v>
          </cell>
        </row>
        <row r="121">
          <cell r="A121">
            <v>104</v>
          </cell>
          <cell r="B121">
            <v>42522</v>
          </cell>
          <cell r="C121">
            <v>0</v>
          </cell>
          <cell r="D121">
            <v>10362.332177591948</v>
          </cell>
          <cell r="E121">
            <v>0</v>
          </cell>
          <cell r="F121">
            <v>0</v>
          </cell>
          <cell r="G121">
            <v>0</v>
          </cell>
          <cell r="H121">
            <v>0</v>
          </cell>
          <cell r="I121">
            <v>0</v>
          </cell>
        </row>
        <row r="122">
          <cell r="A122">
            <v>105</v>
          </cell>
          <cell r="B122">
            <v>42552</v>
          </cell>
          <cell r="C122">
            <v>0</v>
          </cell>
          <cell r="D122">
            <v>10362.332177591948</v>
          </cell>
          <cell r="E122">
            <v>0</v>
          </cell>
          <cell r="F122">
            <v>0</v>
          </cell>
          <cell r="G122">
            <v>0</v>
          </cell>
          <cell r="H122">
            <v>0</v>
          </cell>
          <cell r="I122">
            <v>0</v>
          </cell>
        </row>
        <row r="123">
          <cell r="A123">
            <v>106</v>
          </cell>
          <cell r="B123">
            <v>42583</v>
          </cell>
          <cell r="C123">
            <v>0</v>
          </cell>
          <cell r="D123">
            <v>10362.332177591948</v>
          </cell>
          <cell r="E123">
            <v>0</v>
          </cell>
          <cell r="F123">
            <v>0</v>
          </cell>
          <cell r="G123">
            <v>0</v>
          </cell>
          <cell r="H123">
            <v>0</v>
          </cell>
          <cell r="I123">
            <v>0</v>
          </cell>
        </row>
        <row r="124">
          <cell r="A124">
            <v>107</v>
          </cell>
          <cell r="B124">
            <v>42614</v>
          </cell>
          <cell r="C124">
            <v>0</v>
          </cell>
          <cell r="D124">
            <v>10362.332177591948</v>
          </cell>
          <cell r="E124">
            <v>0</v>
          </cell>
          <cell r="F124">
            <v>0</v>
          </cell>
          <cell r="G124">
            <v>0</v>
          </cell>
          <cell r="H124">
            <v>0</v>
          </cell>
          <cell r="I124">
            <v>0</v>
          </cell>
        </row>
        <row r="125">
          <cell r="A125">
            <v>108</v>
          </cell>
          <cell r="B125">
            <v>42644</v>
          </cell>
          <cell r="C125">
            <v>0</v>
          </cell>
          <cell r="D125">
            <v>10362.332177591948</v>
          </cell>
          <cell r="E125">
            <v>0</v>
          </cell>
          <cell r="F125">
            <v>0</v>
          </cell>
          <cell r="G125">
            <v>0</v>
          </cell>
          <cell r="H125">
            <v>0</v>
          </cell>
          <cell r="I125">
            <v>0</v>
          </cell>
        </row>
        <row r="126">
          <cell r="A126">
            <v>109</v>
          </cell>
          <cell r="B126">
            <v>42675</v>
          </cell>
          <cell r="C126">
            <v>0</v>
          </cell>
          <cell r="D126">
            <v>10362.332177591948</v>
          </cell>
          <cell r="E126">
            <v>0</v>
          </cell>
          <cell r="F126">
            <v>0</v>
          </cell>
          <cell r="G126">
            <v>0</v>
          </cell>
          <cell r="H126">
            <v>0</v>
          </cell>
          <cell r="I126">
            <v>0</v>
          </cell>
        </row>
        <row r="127">
          <cell r="A127">
            <v>110</v>
          </cell>
          <cell r="B127">
            <v>42705</v>
          </cell>
          <cell r="C127">
            <v>0</v>
          </cell>
          <cell r="D127">
            <v>10362.332177591948</v>
          </cell>
          <cell r="E127">
            <v>0</v>
          </cell>
          <cell r="F127">
            <v>0</v>
          </cell>
          <cell r="G127">
            <v>0</v>
          </cell>
          <cell r="H127">
            <v>0</v>
          </cell>
          <cell r="I127">
            <v>0</v>
          </cell>
        </row>
        <row r="128">
          <cell r="A128">
            <v>111</v>
          </cell>
          <cell r="B128">
            <v>42736</v>
          </cell>
          <cell r="C128">
            <v>0</v>
          </cell>
          <cell r="D128">
            <v>10362.332177591948</v>
          </cell>
          <cell r="E128">
            <v>0</v>
          </cell>
          <cell r="F128">
            <v>0</v>
          </cell>
          <cell r="G128">
            <v>0</v>
          </cell>
          <cell r="H128">
            <v>0</v>
          </cell>
          <cell r="I128">
            <v>0</v>
          </cell>
        </row>
        <row r="129">
          <cell r="A129">
            <v>112</v>
          </cell>
          <cell r="B129">
            <v>42767</v>
          </cell>
          <cell r="C129">
            <v>0</v>
          </cell>
          <cell r="D129">
            <v>10362.332177591948</v>
          </cell>
          <cell r="E129">
            <v>0</v>
          </cell>
          <cell r="F129">
            <v>0</v>
          </cell>
          <cell r="G129">
            <v>0</v>
          </cell>
          <cell r="H129">
            <v>0</v>
          </cell>
          <cell r="I129">
            <v>0</v>
          </cell>
        </row>
        <row r="130">
          <cell r="A130">
            <v>113</v>
          </cell>
          <cell r="B130">
            <v>42795</v>
          </cell>
          <cell r="C130">
            <v>0</v>
          </cell>
          <cell r="D130">
            <v>10362.332177591948</v>
          </cell>
          <cell r="E130">
            <v>0</v>
          </cell>
          <cell r="F130">
            <v>0</v>
          </cell>
          <cell r="G130">
            <v>0</v>
          </cell>
          <cell r="H130">
            <v>0</v>
          </cell>
          <cell r="I130">
            <v>0</v>
          </cell>
        </row>
        <row r="131">
          <cell r="A131">
            <v>114</v>
          </cell>
          <cell r="B131">
            <v>42826</v>
          </cell>
          <cell r="C131">
            <v>0</v>
          </cell>
          <cell r="D131">
            <v>10362.332177591948</v>
          </cell>
          <cell r="E131">
            <v>0</v>
          </cell>
          <cell r="F131">
            <v>0</v>
          </cell>
          <cell r="G131">
            <v>0</v>
          </cell>
          <cell r="H131">
            <v>0</v>
          </cell>
          <cell r="I131">
            <v>0</v>
          </cell>
        </row>
        <row r="132">
          <cell r="A132">
            <v>115</v>
          </cell>
          <cell r="B132">
            <v>42856</v>
          </cell>
          <cell r="C132">
            <v>0</v>
          </cell>
          <cell r="D132">
            <v>10362.332177591948</v>
          </cell>
          <cell r="E132">
            <v>0</v>
          </cell>
          <cell r="F132">
            <v>0</v>
          </cell>
          <cell r="G132">
            <v>0</v>
          </cell>
          <cell r="H132">
            <v>0</v>
          </cell>
          <cell r="I132">
            <v>0</v>
          </cell>
        </row>
        <row r="133">
          <cell r="A133">
            <v>116</v>
          </cell>
          <cell r="B133">
            <v>42887</v>
          </cell>
          <cell r="C133">
            <v>0</v>
          </cell>
          <cell r="D133">
            <v>10362.332177591948</v>
          </cell>
          <cell r="E133">
            <v>0</v>
          </cell>
          <cell r="F133">
            <v>0</v>
          </cell>
          <cell r="G133">
            <v>0</v>
          </cell>
          <cell r="H133">
            <v>0</v>
          </cell>
          <cell r="I133">
            <v>0</v>
          </cell>
        </row>
        <row r="134">
          <cell r="A134">
            <v>117</v>
          </cell>
          <cell r="B134">
            <v>42917</v>
          </cell>
          <cell r="C134">
            <v>0</v>
          </cell>
          <cell r="D134">
            <v>10362.332177591948</v>
          </cell>
          <cell r="E134">
            <v>0</v>
          </cell>
          <cell r="F134">
            <v>0</v>
          </cell>
          <cell r="G134">
            <v>0</v>
          </cell>
          <cell r="H134">
            <v>0</v>
          </cell>
          <cell r="I134">
            <v>0</v>
          </cell>
        </row>
        <row r="135">
          <cell r="A135">
            <v>118</v>
          </cell>
          <cell r="B135">
            <v>42948</v>
          </cell>
          <cell r="C135">
            <v>0</v>
          </cell>
          <cell r="D135">
            <v>10362.332177591948</v>
          </cell>
          <cell r="E135">
            <v>0</v>
          </cell>
          <cell r="F135">
            <v>0</v>
          </cell>
          <cell r="G135">
            <v>0</v>
          </cell>
          <cell r="H135">
            <v>0</v>
          </cell>
          <cell r="I135">
            <v>0</v>
          </cell>
        </row>
        <row r="136">
          <cell r="A136">
            <v>119</v>
          </cell>
          <cell r="B136">
            <v>42979</v>
          </cell>
          <cell r="C136">
            <v>0</v>
          </cell>
          <cell r="D136">
            <v>10362.332177591948</v>
          </cell>
          <cell r="E136">
            <v>0</v>
          </cell>
          <cell r="F136">
            <v>0</v>
          </cell>
          <cell r="G136">
            <v>0</v>
          </cell>
          <cell r="H136">
            <v>0</v>
          </cell>
          <cell r="I136">
            <v>0</v>
          </cell>
        </row>
        <row r="137">
          <cell r="A137">
            <v>120</v>
          </cell>
          <cell r="B137">
            <v>43009</v>
          </cell>
          <cell r="C137">
            <v>0</v>
          </cell>
          <cell r="D137">
            <v>10362.332177591948</v>
          </cell>
          <cell r="E137">
            <v>0</v>
          </cell>
          <cell r="F137">
            <v>0</v>
          </cell>
          <cell r="G137">
            <v>0</v>
          </cell>
          <cell r="H137">
            <v>0</v>
          </cell>
          <cell r="I137">
            <v>0</v>
          </cell>
        </row>
        <row r="138">
          <cell r="A138">
            <v>121</v>
          </cell>
          <cell r="B138">
            <v>43040</v>
          </cell>
          <cell r="C138">
            <v>0</v>
          </cell>
          <cell r="D138">
            <v>10362.332177591948</v>
          </cell>
          <cell r="E138">
            <v>0</v>
          </cell>
          <cell r="F138">
            <v>0</v>
          </cell>
          <cell r="G138">
            <v>0</v>
          </cell>
          <cell r="H138">
            <v>0</v>
          </cell>
          <cell r="I138">
            <v>0</v>
          </cell>
        </row>
        <row r="139">
          <cell r="A139">
            <v>122</v>
          </cell>
          <cell r="B139">
            <v>43070</v>
          </cell>
          <cell r="C139">
            <v>0</v>
          </cell>
          <cell r="D139">
            <v>10362.332177591948</v>
          </cell>
          <cell r="E139">
            <v>0</v>
          </cell>
          <cell r="F139">
            <v>0</v>
          </cell>
          <cell r="G139">
            <v>0</v>
          </cell>
          <cell r="H139">
            <v>0</v>
          </cell>
          <cell r="I139">
            <v>0</v>
          </cell>
        </row>
        <row r="140">
          <cell r="A140">
            <v>123</v>
          </cell>
          <cell r="B140">
            <v>43101</v>
          </cell>
          <cell r="C140">
            <v>0</v>
          </cell>
          <cell r="D140">
            <v>10362.332177591948</v>
          </cell>
          <cell r="E140">
            <v>0</v>
          </cell>
          <cell r="F140">
            <v>0</v>
          </cell>
          <cell r="G140">
            <v>0</v>
          </cell>
          <cell r="H140">
            <v>0</v>
          </cell>
          <cell r="I140">
            <v>0</v>
          </cell>
        </row>
        <row r="141">
          <cell r="A141">
            <v>124</v>
          </cell>
          <cell r="B141">
            <v>43132</v>
          </cell>
          <cell r="C141">
            <v>0</v>
          </cell>
          <cell r="D141">
            <v>10362.332177591948</v>
          </cell>
          <cell r="E141">
            <v>0</v>
          </cell>
          <cell r="F141">
            <v>0</v>
          </cell>
          <cell r="G141">
            <v>0</v>
          </cell>
          <cell r="H141">
            <v>0</v>
          </cell>
          <cell r="I141">
            <v>0</v>
          </cell>
        </row>
        <row r="142">
          <cell r="A142">
            <v>125</v>
          </cell>
          <cell r="B142">
            <v>43160</v>
          </cell>
          <cell r="C142">
            <v>0</v>
          </cell>
          <cell r="D142">
            <v>10362.332177591948</v>
          </cell>
          <cell r="E142">
            <v>0</v>
          </cell>
          <cell r="F142">
            <v>0</v>
          </cell>
          <cell r="G142">
            <v>0</v>
          </cell>
          <cell r="H142">
            <v>0</v>
          </cell>
          <cell r="I142">
            <v>0</v>
          </cell>
        </row>
        <row r="143">
          <cell r="A143">
            <v>126</v>
          </cell>
          <cell r="B143">
            <v>43191</v>
          </cell>
          <cell r="C143">
            <v>0</v>
          </cell>
          <cell r="D143">
            <v>10362.332177591948</v>
          </cell>
          <cell r="E143">
            <v>0</v>
          </cell>
          <cell r="F143">
            <v>0</v>
          </cell>
          <cell r="G143">
            <v>0</v>
          </cell>
          <cell r="H143">
            <v>0</v>
          </cell>
          <cell r="I143">
            <v>0</v>
          </cell>
        </row>
        <row r="144">
          <cell r="A144">
            <v>127</v>
          </cell>
          <cell r="B144">
            <v>43221</v>
          </cell>
          <cell r="C144">
            <v>0</v>
          </cell>
          <cell r="D144">
            <v>10362.332177591948</v>
          </cell>
          <cell r="E144">
            <v>0</v>
          </cell>
          <cell r="F144">
            <v>0</v>
          </cell>
          <cell r="G144">
            <v>0</v>
          </cell>
          <cell r="H144">
            <v>0</v>
          </cell>
          <cell r="I144">
            <v>0</v>
          </cell>
        </row>
        <row r="145">
          <cell r="A145">
            <v>128</v>
          </cell>
          <cell r="B145">
            <v>43252</v>
          </cell>
          <cell r="C145">
            <v>0</v>
          </cell>
          <cell r="D145">
            <v>10362.332177591948</v>
          </cell>
          <cell r="E145">
            <v>0</v>
          </cell>
          <cell r="F145">
            <v>0</v>
          </cell>
          <cell r="G145">
            <v>0</v>
          </cell>
          <cell r="H145">
            <v>0</v>
          </cell>
          <cell r="I145">
            <v>0</v>
          </cell>
        </row>
        <row r="146">
          <cell r="A146">
            <v>129</v>
          </cell>
          <cell r="B146">
            <v>43282</v>
          </cell>
          <cell r="C146">
            <v>0</v>
          </cell>
          <cell r="D146">
            <v>10362.332177591948</v>
          </cell>
          <cell r="E146">
            <v>0</v>
          </cell>
          <cell r="F146">
            <v>0</v>
          </cell>
          <cell r="G146">
            <v>0</v>
          </cell>
          <cell r="H146">
            <v>0</v>
          </cell>
          <cell r="I146">
            <v>0</v>
          </cell>
        </row>
        <row r="147">
          <cell r="A147">
            <v>130</v>
          </cell>
          <cell r="B147">
            <v>43313</v>
          </cell>
          <cell r="C147">
            <v>0</v>
          </cell>
          <cell r="D147">
            <v>10362.332177591948</v>
          </cell>
          <cell r="E147">
            <v>0</v>
          </cell>
          <cell r="F147">
            <v>0</v>
          </cell>
          <cell r="G147">
            <v>0</v>
          </cell>
          <cell r="H147">
            <v>0</v>
          </cell>
          <cell r="I147">
            <v>0</v>
          </cell>
        </row>
        <row r="148">
          <cell r="A148">
            <v>131</v>
          </cell>
          <cell r="B148">
            <v>43344</v>
          </cell>
          <cell r="C148">
            <v>0</v>
          </cell>
          <cell r="D148">
            <v>10362.332177591948</v>
          </cell>
          <cell r="E148">
            <v>0</v>
          </cell>
          <cell r="F148">
            <v>0</v>
          </cell>
          <cell r="G148">
            <v>0</v>
          </cell>
          <cell r="H148">
            <v>0</v>
          </cell>
          <cell r="I148">
            <v>0</v>
          </cell>
        </row>
        <row r="149">
          <cell r="A149">
            <v>132</v>
          </cell>
          <cell r="B149">
            <v>43374</v>
          </cell>
          <cell r="C149">
            <v>0</v>
          </cell>
          <cell r="D149">
            <v>10362.332177591948</v>
          </cell>
          <cell r="E149">
            <v>0</v>
          </cell>
          <cell r="F149">
            <v>0</v>
          </cell>
          <cell r="G149">
            <v>0</v>
          </cell>
          <cell r="H149">
            <v>0</v>
          </cell>
          <cell r="I149">
            <v>0</v>
          </cell>
        </row>
        <row r="150">
          <cell r="A150">
            <v>133</v>
          </cell>
          <cell r="B150">
            <v>43405</v>
          </cell>
          <cell r="C150">
            <v>0</v>
          </cell>
          <cell r="D150">
            <v>10362.332177591948</v>
          </cell>
          <cell r="E150">
            <v>0</v>
          </cell>
          <cell r="F150">
            <v>0</v>
          </cell>
          <cell r="G150">
            <v>0</v>
          </cell>
          <cell r="H150">
            <v>0</v>
          </cell>
          <cell r="I150">
            <v>0</v>
          </cell>
        </row>
        <row r="151">
          <cell r="A151">
            <v>134</v>
          </cell>
          <cell r="B151">
            <v>43435</v>
          </cell>
          <cell r="C151">
            <v>0</v>
          </cell>
          <cell r="D151">
            <v>10362.332177591948</v>
          </cell>
          <cell r="E151">
            <v>0</v>
          </cell>
          <cell r="F151">
            <v>0</v>
          </cell>
          <cell r="G151">
            <v>0</v>
          </cell>
          <cell r="H151">
            <v>0</v>
          </cell>
          <cell r="I151">
            <v>0</v>
          </cell>
        </row>
        <row r="152">
          <cell r="A152">
            <v>135</v>
          </cell>
          <cell r="B152">
            <v>43466</v>
          </cell>
          <cell r="C152">
            <v>0</v>
          </cell>
          <cell r="D152">
            <v>10362.332177591948</v>
          </cell>
          <cell r="E152">
            <v>0</v>
          </cell>
          <cell r="F152">
            <v>0</v>
          </cell>
          <cell r="G152">
            <v>0</v>
          </cell>
          <cell r="H152">
            <v>0</v>
          </cell>
          <cell r="I152">
            <v>0</v>
          </cell>
        </row>
        <row r="153">
          <cell r="A153">
            <v>136</v>
          </cell>
          <cell r="B153">
            <v>43497</v>
          </cell>
          <cell r="C153">
            <v>0</v>
          </cell>
          <cell r="D153">
            <v>10362.332177591948</v>
          </cell>
          <cell r="E153">
            <v>0</v>
          </cell>
          <cell r="F153">
            <v>0</v>
          </cell>
          <cell r="G153">
            <v>0</v>
          </cell>
          <cell r="H153">
            <v>0</v>
          </cell>
          <cell r="I153">
            <v>0</v>
          </cell>
        </row>
        <row r="154">
          <cell r="A154">
            <v>137</v>
          </cell>
          <cell r="B154">
            <v>43525</v>
          </cell>
          <cell r="C154">
            <v>0</v>
          </cell>
          <cell r="D154">
            <v>10362.332177591948</v>
          </cell>
          <cell r="E154">
            <v>0</v>
          </cell>
          <cell r="F154">
            <v>0</v>
          </cell>
          <cell r="G154">
            <v>0</v>
          </cell>
          <cell r="H154">
            <v>0</v>
          </cell>
          <cell r="I154">
            <v>0</v>
          </cell>
        </row>
        <row r="155">
          <cell r="A155">
            <v>138</v>
          </cell>
          <cell r="B155">
            <v>43556</v>
          </cell>
          <cell r="C155">
            <v>0</v>
          </cell>
          <cell r="D155">
            <v>10362.332177591948</v>
          </cell>
          <cell r="E155">
            <v>0</v>
          </cell>
          <cell r="F155">
            <v>0</v>
          </cell>
          <cell r="G155">
            <v>0</v>
          </cell>
          <cell r="H155">
            <v>0</v>
          </cell>
          <cell r="I155">
            <v>0</v>
          </cell>
        </row>
        <row r="156">
          <cell r="A156">
            <v>139</v>
          </cell>
          <cell r="B156">
            <v>43586</v>
          </cell>
          <cell r="C156">
            <v>0</v>
          </cell>
          <cell r="D156">
            <v>10362.332177591948</v>
          </cell>
          <cell r="E156">
            <v>0</v>
          </cell>
          <cell r="F156">
            <v>0</v>
          </cell>
          <cell r="G156">
            <v>0</v>
          </cell>
          <cell r="H156">
            <v>0</v>
          </cell>
          <cell r="I156">
            <v>0</v>
          </cell>
        </row>
        <row r="157">
          <cell r="A157">
            <v>140</v>
          </cell>
          <cell r="B157">
            <v>43617</v>
          </cell>
          <cell r="C157">
            <v>0</v>
          </cell>
          <cell r="D157">
            <v>10362.332177591948</v>
          </cell>
          <cell r="E157">
            <v>0</v>
          </cell>
          <cell r="F157">
            <v>0</v>
          </cell>
          <cell r="G157">
            <v>0</v>
          </cell>
          <cell r="H157">
            <v>0</v>
          </cell>
          <cell r="I157">
            <v>0</v>
          </cell>
        </row>
        <row r="158">
          <cell r="A158">
            <v>141</v>
          </cell>
          <cell r="B158">
            <v>43647</v>
          </cell>
          <cell r="C158">
            <v>0</v>
          </cell>
          <cell r="D158">
            <v>10362.332177591948</v>
          </cell>
          <cell r="E158">
            <v>0</v>
          </cell>
          <cell r="F158">
            <v>0</v>
          </cell>
          <cell r="G158">
            <v>0</v>
          </cell>
          <cell r="H158">
            <v>0</v>
          </cell>
          <cell r="I158">
            <v>0</v>
          </cell>
        </row>
        <row r="159">
          <cell r="A159">
            <v>142</v>
          </cell>
          <cell r="B159">
            <v>43678</v>
          </cell>
          <cell r="C159">
            <v>0</v>
          </cell>
          <cell r="D159">
            <v>10362.332177591948</v>
          </cell>
          <cell r="E159">
            <v>0</v>
          </cell>
          <cell r="F159">
            <v>0</v>
          </cell>
          <cell r="G159">
            <v>0</v>
          </cell>
          <cell r="H159">
            <v>0</v>
          </cell>
          <cell r="I159">
            <v>0</v>
          </cell>
        </row>
        <row r="160">
          <cell r="A160">
            <v>143</v>
          </cell>
          <cell r="B160">
            <v>43709</v>
          </cell>
          <cell r="C160">
            <v>0</v>
          </cell>
          <cell r="D160">
            <v>10362.332177591948</v>
          </cell>
          <cell r="E160">
            <v>0</v>
          </cell>
          <cell r="F160">
            <v>0</v>
          </cell>
          <cell r="G160">
            <v>0</v>
          </cell>
          <cell r="H160">
            <v>0</v>
          </cell>
          <cell r="I160">
            <v>0</v>
          </cell>
        </row>
        <row r="161">
          <cell r="A161">
            <v>144</v>
          </cell>
          <cell r="B161">
            <v>43739</v>
          </cell>
          <cell r="C161">
            <v>0</v>
          </cell>
          <cell r="D161">
            <v>10362.332177591948</v>
          </cell>
          <cell r="E161">
            <v>0</v>
          </cell>
          <cell r="F161">
            <v>0</v>
          </cell>
          <cell r="G161">
            <v>0</v>
          </cell>
          <cell r="H161">
            <v>0</v>
          </cell>
          <cell r="I161">
            <v>0</v>
          </cell>
        </row>
        <row r="162">
          <cell r="A162">
            <v>145</v>
          </cell>
          <cell r="B162">
            <v>43770</v>
          </cell>
          <cell r="C162">
            <v>0</v>
          </cell>
          <cell r="D162">
            <v>10362.332177591948</v>
          </cell>
          <cell r="E162">
            <v>0</v>
          </cell>
          <cell r="F162">
            <v>0</v>
          </cell>
          <cell r="G162">
            <v>0</v>
          </cell>
          <cell r="H162">
            <v>0</v>
          </cell>
          <cell r="I162">
            <v>0</v>
          </cell>
        </row>
        <row r="163">
          <cell r="A163">
            <v>146</v>
          </cell>
          <cell r="B163">
            <v>43800</v>
          </cell>
          <cell r="C163">
            <v>0</v>
          </cell>
          <cell r="D163">
            <v>10362.332177591948</v>
          </cell>
          <cell r="E163">
            <v>0</v>
          </cell>
          <cell r="F163">
            <v>0</v>
          </cell>
          <cell r="G163">
            <v>0</v>
          </cell>
          <cell r="H163">
            <v>0</v>
          </cell>
          <cell r="I163">
            <v>0</v>
          </cell>
        </row>
        <row r="164">
          <cell r="A164">
            <v>147</v>
          </cell>
          <cell r="B164">
            <v>43831</v>
          </cell>
          <cell r="C164">
            <v>0</v>
          </cell>
          <cell r="D164">
            <v>10362.332177591948</v>
          </cell>
          <cell r="E164">
            <v>0</v>
          </cell>
          <cell r="F164">
            <v>0</v>
          </cell>
          <cell r="G164">
            <v>0</v>
          </cell>
          <cell r="H164">
            <v>0</v>
          </cell>
          <cell r="I164">
            <v>0</v>
          </cell>
        </row>
        <row r="165">
          <cell r="A165">
            <v>148</v>
          </cell>
          <cell r="B165">
            <v>43862</v>
          </cell>
          <cell r="C165">
            <v>0</v>
          </cell>
          <cell r="D165">
            <v>10362.332177591948</v>
          </cell>
          <cell r="E165">
            <v>0</v>
          </cell>
          <cell r="F165">
            <v>0</v>
          </cell>
          <cell r="G165">
            <v>0</v>
          </cell>
          <cell r="H165">
            <v>0</v>
          </cell>
          <cell r="I165">
            <v>0</v>
          </cell>
        </row>
        <row r="166">
          <cell r="A166">
            <v>149</v>
          </cell>
          <cell r="B166">
            <v>43891</v>
          </cell>
          <cell r="C166">
            <v>0</v>
          </cell>
          <cell r="D166">
            <v>10362.332177591948</v>
          </cell>
          <cell r="E166">
            <v>0</v>
          </cell>
          <cell r="F166">
            <v>0</v>
          </cell>
          <cell r="G166">
            <v>0</v>
          </cell>
          <cell r="H166">
            <v>0</v>
          </cell>
          <cell r="I166">
            <v>0</v>
          </cell>
        </row>
        <row r="167">
          <cell r="A167">
            <v>150</v>
          </cell>
          <cell r="B167">
            <v>43922</v>
          </cell>
          <cell r="C167">
            <v>0</v>
          </cell>
          <cell r="D167">
            <v>10362.332177591948</v>
          </cell>
          <cell r="E167">
            <v>0</v>
          </cell>
          <cell r="F167">
            <v>0</v>
          </cell>
          <cell r="G167">
            <v>0</v>
          </cell>
          <cell r="H167">
            <v>0</v>
          </cell>
          <cell r="I167">
            <v>0</v>
          </cell>
        </row>
        <row r="168">
          <cell r="A168">
            <v>151</v>
          </cell>
          <cell r="B168">
            <v>43952</v>
          </cell>
          <cell r="C168">
            <v>0</v>
          </cell>
          <cell r="D168">
            <v>10362.332177591948</v>
          </cell>
          <cell r="E168">
            <v>0</v>
          </cell>
          <cell r="F168">
            <v>0</v>
          </cell>
          <cell r="G168">
            <v>0</v>
          </cell>
          <cell r="H168">
            <v>0</v>
          </cell>
          <cell r="I168">
            <v>0</v>
          </cell>
        </row>
        <row r="169">
          <cell r="A169">
            <v>152</v>
          </cell>
          <cell r="B169">
            <v>43983</v>
          </cell>
          <cell r="C169">
            <v>0</v>
          </cell>
          <cell r="D169">
            <v>10362.332177591948</v>
          </cell>
          <cell r="E169">
            <v>0</v>
          </cell>
          <cell r="F169">
            <v>0</v>
          </cell>
          <cell r="G169">
            <v>0</v>
          </cell>
          <cell r="H169">
            <v>0</v>
          </cell>
          <cell r="I169">
            <v>0</v>
          </cell>
        </row>
        <row r="170">
          <cell r="A170">
            <v>153</v>
          </cell>
          <cell r="B170">
            <v>44013</v>
          </cell>
          <cell r="C170">
            <v>0</v>
          </cell>
          <cell r="D170">
            <v>10362.332177591948</v>
          </cell>
          <cell r="E170">
            <v>0</v>
          </cell>
          <cell r="F170">
            <v>0</v>
          </cell>
          <cell r="G170">
            <v>0</v>
          </cell>
          <cell r="H170">
            <v>0</v>
          </cell>
          <cell r="I170">
            <v>0</v>
          </cell>
        </row>
        <row r="171">
          <cell r="A171">
            <v>154</v>
          </cell>
          <cell r="B171">
            <v>44044</v>
          </cell>
          <cell r="C171">
            <v>0</v>
          </cell>
          <cell r="D171">
            <v>10362.332177591948</v>
          </cell>
          <cell r="E171">
            <v>0</v>
          </cell>
          <cell r="F171">
            <v>0</v>
          </cell>
          <cell r="G171">
            <v>0</v>
          </cell>
          <cell r="H171">
            <v>0</v>
          </cell>
          <cell r="I171">
            <v>0</v>
          </cell>
        </row>
        <row r="172">
          <cell r="A172">
            <v>155</v>
          </cell>
          <cell r="B172">
            <v>44075</v>
          </cell>
          <cell r="C172">
            <v>0</v>
          </cell>
          <cell r="D172">
            <v>10362.332177591948</v>
          </cell>
          <cell r="E172">
            <v>0</v>
          </cell>
          <cell r="F172">
            <v>0</v>
          </cell>
          <cell r="G172">
            <v>0</v>
          </cell>
          <cell r="H172">
            <v>0</v>
          </cell>
          <cell r="I172">
            <v>0</v>
          </cell>
        </row>
        <row r="173">
          <cell r="A173">
            <v>156</v>
          </cell>
          <cell r="B173">
            <v>44105</v>
          </cell>
          <cell r="C173">
            <v>0</v>
          </cell>
          <cell r="D173">
            <v>10362.332177591948</v>
          </cell>
          <cell r="E173">
            <v>0</v>
          </cell>
          <cell r="F173">
            <v>0</v>
          </cell>
          <cell r="G173">
            <v>0</v>
          </cell>
          <cell r="H173">
            <v>0</v>
          </cell>
          <cell r="I173">
            <v>0</v>
          </cell>
        </row>
        <row r="174">
          <cell r="A174">
            <v>157</v>
          </cell>
          <cell r="B174">
            <v>44136</v>
          </cell>
          <cell r="C174">
            <v>0</v>
          </cell>
          <cell r="D174">
            <v>10362.332177591948</v>
          </cell>
          <cell r="E174">
            <v>0</v>
          </cell>
          <cell r="F174">
            <v>0</v>
          </cell>
          <cell r="G174">
            <v>0</v>
          </cell>
          <cell r="H174">
            <v>0</v>
          </cell>
          <cell r="I174">
            <v>0</v>
          </cell>
        </row>
        <row r="175">
          <cell r="A175">
            <v>158</v>
          </cell>
          <cell r="B175">
            <v>44166</v>
          </cell>
          <cell r="C175">
            <v>0</v>
          </cell>
          <cell r="D175">
            <v>10362.332177591948</v>
          </cell>
          <cell r="E175">
            <v>0</v>
          </cell>
          <cell r="F175">
            <v>0</v>
          </cell>
          <cell r="G175">
            <v>0</v>
          </cell>
          <cell r="H175">
            <v>0</v>
          </cell>
          <cell r="I175">
            <v>0</v>
          </cell>
        </row>
        <row r="176">
          <cell r="A176">
            <v>159</v>
          </cell>
          <cell r="B176">
            <v>44197</v>
          </cell>
          <cell r="C176">
            <v>0</v>
          </cell>
          <cell r="D176">
            <v>10362.332177591948</v>
          </cell>
          <cell r="E176">
            <v>0</v>
          </cell>
          <cell r="F176">
            <v>0</v>
          </cell>
          <cell r="G176">
            <v>0</v>
          </cell>
          <cell r="H176">
            <v>0</v>
          </cell>
          <cell r="I176">
            <v>0</v>
          </cell>
        </row>
        <row r="177">
          <cell r="A177">
            <v>160</v>
          </cell>
          <cell r="B177">
            <v>44228</v>
          </cell>
          <cell r="C177">
            <v>0</v>
          </cell>
          <cell r="D177">
            <v>10362.332177591948</v>
          </cell>
          <cell r="E177">
            <v>0</v>
          </cell>
          <cell r="F177">
            <v>0</v>
          </cell>
          <cell r="G177">
            <v>0</v>
          </cell>
          <cell r="H177">
            <v>0</v>
          </cell>
          <cell r="I177">
            <v>0</v>
          </cell>
        </row>
        <row r="178">
          <cell r="A178">
            <v>161</v>
          </cell>
          <cell r="B178">
            <v>44256</v>
          </cell>
          <cell r="C178">
            <v>0</v>
          </cell>
          <cell r="D178">
            <v>10362.332177591948</v>
          </cell>
          <cell r="E178">
            <v>0</v>
          </cell>
          <cell r="F178">
            <v>0</v>
          </cell>
          <cell r="G178">
            <v>0</v>
          </cell>
          <cell r="H178">
            <v>0</v>
          </cell>
          <cell r="I178">
            <v>0</v>
          </cell>
        </row>
        <row r="179">
          <cell r="A179">
            <v>162</v>
          </cell>
          <cell r="B179">
            <v>44287</v>
          </cell>
          <cell r="C179">
            <v>0</v>
          </cell>
          <cell r="D179">
            <v>10362.332177591948</v>
          </cell>
          <cell r="E179">
            <v>0</v>
          </cell>
          <cell r="F179">
            <v>0</v>
          </cell>
          <cell r="G179">
            <v>0</v>
          </cell>
          <cell r="H179">
            <v>0</v>
          </cell>
          <cell r="I179">
            <v>0</v>
          </cell>
        </row>
        <row r="180">
          <cell r="A180">
            <v>163</v>
          </cell>
          <cell r="B180">
            <v>44317</v>
          </cell>
          <cell r="C180">
            <v>0</v>
          </cell>
          <cell r="D180">
            <v>10362.332177591948</v>
          </cell>
          <cell r="E180">
            <v>0</v>
          </cell>
          <cell r="F180">
            <v>0</v>
          </cell>
          <cell r="G180">
            <v>0</v>
          </cell>
          <cell r="H180">
            <v>0</v>
          </cell>
          <cell r="I180">
            <v>0</v>
          </cell>
        </row>
        <row r="181">
          <cell r="A181">
            <v>164</v>
          </cell>
          <cell r="B181">
            <v>44348</v>
          </cell>
          <cell r="C181">
            <v>0</v>
          </cell>
          <cell r="D181">
            <v>10362.332177591948</v>
          </cell>
          <cell r="E181">
            <v>0</v>
          </cell>
          <cell r="F181">
            <v>0</v>
          </cell>
          <cell r="G181">
            <v>0</v>
          </cell>
          <cell r="H181">
            <v>0</v>
          </cell>
          <cell r="I181">
            <v>0</v>
          </cell>
        </row>
        <row r="182">
          <cell r="A182">
            <v>165</v>
          </cell>
          <cell r="B182">
            <v>44378</v>
          </cell>
          <cell r="C182">
            <v>0</v>
          </cell>
          <cell r="D182">
            <v>10362.332177591948</v>
          </cell>
          <cell r="E182">
            <v>0</v>
          </cell>
          <cell r="F182">
            <v>0</v>
          </cell>
          <cell r="G182">
            <v>0</v>
          </cell>
          <cell r="H182">
            <v>0</v>
          </cell>
          <cell r="I182">
            <v>0</v>
          </cell>
        </row>
        <row r="183">
          <cell r="A183">
            <v>166</v>
          </cell>
          <cell r="B183">
            <v>44409</v>
          </cell>
          <cell r="C183">
            <v>0</v>
          </cell>
          <cell r="D183">
            <v>10362.332177591948</v>
          </cell>
          <cell r="E183">
            <v>0</v>
          </cell>
          <cell r="F183">
            <v>0</v>
          </cell>
          <cell r="G183">
            <v>0</v>
          </cell>
          <cell r="H183">
            <v>0</v>
          </cell>
          <cell r="I183">
            <v>0</v>
          </cell>
        </row>
        <row r="184">
          <cell r="A184">
            <v>167</v>
          </cell>
          <cell r="B184">
            <v>44440</v>
          </cell>
          <cell r="C184">
            <v>0</v>
          </cell>
          <cell r="D184">
            <v>10362.332177591948</v>
          </cell>
          <cell r="E184">
            <v>0</v>
          </cell>
          <cell r="F184">
            <v>0</v>
          </cell>
          <cell r="G184">
            <v>0</v>
          </cell>
          <cell r="H184">
            <v>0</v>
          </cell>
          <cell r="I184">
            <v>0</v>
          </cell>
        </row>
        <row r="185">
          <cell r="A185">
            <v>168</v>
          </cell>
          <cell r="B185">
            <v>44470</v>
          </cell>
          <cell r="C185">
            <v>0</v>
          </cell>
          <cell r="D185">
            <v>10362.332177591948</v>
          </cell>
          <cell r="E185">
            <v>0</v>
          </cell>
          <cell r="F185">
            <v>0</v>
          </cell>
          <cell r="G185">
            <v>0</v>
          </cell>
          <cell r="H185">
            <v>0</v>
          </cell>
          <cell r="I185">
            <v>0</v>
          </cell>
        </row>
        <row r="186">
          <cell r="A186">
            <v>169</v>
          </cell>
          <cell r="B186">
            <v>44501</v>
          </cell>
          <cell r="C186">
            <v>0</v>
          </cell>
          <cell r="D186">
            <v>10362.332177591948</v>
          </cell>
          <cell r="E186">
            <v>0</v>
          </cell>
          <cell r="F186">
            <v>0</v>
          </cell>
          <cell r="G186">
            <v>0</v>
          </cell>
          <cell r="H186">
            <v>0</v>
          </cell>
          <cell r="I186">
            <v>0</v>
          </cell>
        </row>
        <row r="187">
          <cell r="A187">
            <v>170</v>
          </cell>
          <cell r="B187">
            <v>44531</v>
          </cell>
          <cell r="C187">
            <v>0</v>
          </cell>
          <cell r="D187">
            <v>10362.332177591948</v>
          </cell>
          <cell r="E187">
            <v>0</v>
          </cell>
          <cell r="F187">
            <v>0</v>
          </cell>
          <cell r="G187">
            <v>0</v>
          </cell>
          <cell r="H187">
            <v>0</v>
          </cell>
          <cell r="I187">
            <v>0</v>
          </cell>
        </row>
        <row r="188">
          <cell r="A188">
            <v>171</v>
          </cell>
          <cell r="B188">
            <v>44562</v>
          </cell>
          <cell r="C188">
            <v>0</v>
          </cell>
          <cell r="D188">
            <v>10362.332177591948</v>
          </cell>
          <cell r="E188">
            <v>0</v>
          </cell>
          <cell r="F188">
            <v>0</v>
          </cell>
          <cell r="G188">
            <v>0</v>
          </cell>
          <cell r="H188">
            <v>0</v>
          </cell>
          <cell r="I188">
            <v>0</v>
          </cell>
        </row>
        <row r="189">
          <cell r="A189">
            <v>172</v>
          </cell>
          <cell r="B189">
            <v>44593</v>
          </cell>
          <cell r="C189">
            <v>0</v>
          </cell>
          <cell r="D189">
            <v>10362.332177591948</v>
          </cell>
          <cell r="E189">
            <v>0</v>
          </cell>
          <cell r="F189">
            <v>0</v>
          </cell>
          <cell r="G189">
            <v>0</v>
          </cell>
          <cell r="H189">
            <v>0</v>
          </cell>
          <cell r="I189">
            <v>0</v>
          </cell>
        </row>
        <row r="190">
          <cell r="A190">
            <v>173</v>
          </cell>
          <cell r="B190">
            <v>44621</v>
          </cell>
          <cell r="C190">
            <v>0</v>
          </cell>
          <cell r="D190">
            <v>10362.332177591948</v>
          </cell>
          <cell r="E190">
            <v>0</v>
          </cell>
          <cell r="F190">
            <v>0</v>
          </cell>
          <cell r="G190">
            <v>0</v>
          </cell>
          <cell r="H190">
            <v>0</v>
          </cell>
          <cell r="I190">
            <v>0</v>
          </cell>
        </row>
        <row r="191">
          <cell r="A191">
            <v>174</v>
          </cell>
          <cell r="B191">
            <v>44652</v>
          </cell>
          <cell r="C191">
            <v>0</v>
          </cell>
          <cell r="D191">
            <v>10362.332177591948</v>
          </cell>
          <cell r="E191">
            <v>0</v>
          </cell>
          <cell r="F191">
            <v>0</v>
          </cell>
          <cell r="G191">
            <v>0</v>
          </cell>
          <cell r="H191">
            <v>0</v>
          </cell>
          <cell r="I191">
            <v>0</v>
          </cell>
        </row>
        <row r="192">
          <cell r="A192">
            <v>175</v>
          </cell>
          <cell r="B192">
            <v>44682</v>
          </cell>
          <cell r="C192">
            <v>0</v>
          </cell>
          <cell r="D192">
            <v>10362.332177591948</v>
          </cell>
          <cell r="E192">
            <v>0</v>
          </cell>
          <cell r="F192">
            <v>0</v>
          </cell>
          <cell r="G192">
            <v>0</v>
          </cell>
          <cell r="H192">
            <v>0</v>
          </cell>
          <cell r="I192">
            <v>0</v>
          </cell>
        </row>
        <row r="193">
          <cell r="A193">
            <v>176</v>
          </cell>
          <cell r="B193">
            <v>44713</v>
          </cell>
          <cell r="C193">
            <v>0</v>
          </cell>
          <cell r="D193">
            <v>10362.332177591948</v>
          </cell>
          <cell r="E193">
            <v>0</v>
          </cell>
          <cell r="F193">
            <v>0</v>
          </cell>
          <cell r="G193">
            <v>0</v>
          </cell>
          <cell r="H193">
            <v>0</v>
          </cell>
          <cell r="I193">
            <v>0</v>
          </cell>
        </row>
        <row r="194">
          <cell r="A194">
            <v>177</v>
          </cell>
          <cell r="B194">
            <v>44743</v>
          </cell>
          <cell r="C194">
            <v>0</v>
          </cell>
          <cell r="D194">
            <v>10362.332177591948</v>
          </cell>
          <cell r="E194">
            <v>0</v>
          </cell>
          <cell r="F194">
            <v>0</v>
          </cell>
          <cell r="G194">
            <v>0</v>
          </cell>
          <cell r="H194">
            <v>0</v>
          </cell>
          <cell r="I194">
            <v>0</v>
          </cell>
        </row>
        <row r="195">
          <cell r="A195">
            <v>178</v>
          </cell>
          <cell r="B195">
            <v>44774</v>
          </cell>
          <cell r="C195">
            <v>0</v>
          </cell>
          <cell r="D195">
            <v>10362.332177591948</v>
          </cell>
          <cell r="E195">
            <v>0</v>
          </cell>
          <cell r="F195">
            <v>0</v>
          </cell>
          <cell r="G195">
            <v>0</v>
          </cell>
          <cell r="H195">
            <v>0</v>
          </cell>
          <cell r="I195">
            <v>0</v>
          </cell>
        </row>
        <row r="196">
          <cell r="A196">
            <v>179</v>
          </cell>
          <cell r="B196">
            <v>44805</v>
          </cell>
          <cell r="C196">
            <v>0</v>
          </cell>
          <cell r="D196">
            <v>10362.332177591948</v>
          </cell>
          <cell r="E196">
            <v>0</v>
          </cell>
          <cell r="F196">
            <v>0</v>
          </cell>
          <cell r="G196">
            <v>0</v>
          </cell>
          <cell r="H196">
            <v>0</v>
          </cell>
          <cell r="I196">
            <v>0</v>
          </cell>
        </row>
        <row r="197">
          <cell r="A197">
            <v>180</v>
          </cell>
          <cell r="B197">
            <v>44835</v>
          </cell>
          <cell r="C197">
            <v>0</v>
          </cell>
          <cell r="D197">
            <v>10362.332177591948</v>
          </cell>
          <cell r="E197">
            <v>0</v>
          </cell>
          <cell r="F197">
            <v>0</v>
          </cell>
          <cell r="G197">
            <v>0</v>
          </cell>
          <cell r="H197">
            <v>0</v>
          </cell>
          <cell r="I197">
            <v>0</v>
          </cell>
        </row>
        <row r="198">
          <cell r="A198">
            <v>181</v>
          </cell>
          <cell r="B198">
            <v>44866</v>
          </cell>
          <cell r="C198">
            <v>0</v>
          </cell>
          <cell r="D198">
            <v>10362.332177591948</v>
          </cell>
          <cell r="E198">
            <v>0</v>
          </cell>
          <cell r="F198">
            <v>0</v>
          </cell>
          <cell r="G198">
            <v>0</v>
          </cell>
          <cell r="H198">
            <v>0</v>
          </cell>
          <cell r="I198">
            <v>0</v>
          </cell>
        </row>
        <row r="199">
          <cell r="A199">
            <v>182</v>
          </cell>
          <cell r="B199">
            <v>44896</v>
          </cell>
          <cell r="C199">
            <v>0</v>
          </cell>
          <cell r="D199">
            <v>10362.332177591948</v>
          </cell>
          <cell r="E199">
            <v>0</v>
          </cell>
          <cell r="F199">
            <v>0</v>
          </cell>
          <cell r="G199">
            <v>0</v>
          </cell>
          <cell r="H199">
            <v>0</v>
          </cell>
          <cell r="I199">
            <v>0</v>
          </cell>
        </row>
        <row r="200">
          <cell r="A200">
            <v>183</v>
          </cell>
          <cell r="B200">
            <v>44927</v>
          </cell>
          <cell r="C200">
            <v>0</v>
          </cell>
          <cell r="D200">
            <v>10362.332177591948</v>
          </cell>
          <cell r="E200">
            <v>0</v>
          </cell>
          <cell r="F200">
            <v>0</v>
          </cell>
          <cell r="G200">
            <v>0</v>
          </cell>
          <cell r="H200">
            <v>0</v>
          </cell>
          <cell r="I200">
            <v>0</v>
          </cell>
        </row>
        <row r="201">
          <cell r="A201">
            <v>184</v>
          </cell>
          <cell r="B201">
            <v>44958</v>
          </cell>
          <cell r="C201">
            <v>0</v>
          </cell>
          <cell r="D201">
            <v>10362.332177591948</v>
          </cell>
          <cell r="E201">
            <v>0</v>
          </cell>
          <cell r="F201">
            <v>0</v>
          </cell>
          <cell r="G201">
            <v>0</v>
          </cell>
          <cell r="H201">
            <v>0</v>
          </cell>
          <cell r="I201">
            <v>0</v>
          </cell>
        </row>
        <row r="202">
          <cell r="A202">
            <v>185</v>
          </cell>
          <cell r="B202">
            <v>44986</v>
          </cell>
          <cell r="C202">
            <v>0</v>
          </cell>
          <cell r="D202">
            <v>10362.332177591948</v>
          </cell>
          <cell r="E202">
            <v>0</v>
          </cell>
          <cell r="F202">
            <v>0</v>
          </cell>
          <cell r="G202">
            <v>0</v>
          </cell>
          <cell r="H202">
            <v>0</v>
          </cell>
          <cell r="I202">
            <v>0</v>
          </cell>
        </row>
        <row r="203">
          <cell r="A203">
            <v>186</v>
          </cell>
          <cell r="B203">
            <v>45017</v>
          </cell>
          <cell r="C203">
            <v>0</v>
          </cell>
          <cell r="D203">
            <v>10362.332177591948</v>
          </cell>
          <cell r="E203">
            <v>0</v>
          </cell>
          <cell r="F203">
            <v>0</v>
          </cell>
          <cell r="G203">
            <v>0</v>
          </cell>
          <cell r="H203">
            <v>0</v>
          </cell>
          <cell r="I203">
            <v>0</v>
          </cell>
        </row>
        <row r="204">
          <cell r="A204">
            <v>187</v>
          </cell>
          <cell r="B204">
            <v>45047</v>
          </cell>
          <cell r="C204">
            <v>0</v>
          </cell>
          <cell r="D204">
            <v>10362.332177591948</v>
          </cell>
          <cell r="E204">
            <v>0</v>
          </cell>
          <cell r="F204">
            <v>0</v>
          </cell>
          <cell r="G204">
            <v>0</v>
          </cell>
          <cell r="H204">
            <v>0</v>
          </cell>
          <cell r="I204">
            <v>0</v>
          </cell>
        </row>
        <row r="205">
          <cell r="A205">
            <v>188</v>
          </cell>
          <cell r="B205">
            <v>45078</v>
          </cell>
          <cell r="C205">
            <v>0</v>
          </cell>
          <cell r="D205">
            <v>10362.332177591948</v>
          </cell>
          <cell r="E205">
            <v>0</v>
          </cell>
          <cell r="F205">
            <v>0</v>
          </cell>
          <cell r="G205">
            <v>0</v>
          </cell>
          <cell r="H205">
            <v>0</v>
          </cell>
          <cell r="I205">
            <v>0</v>
          </cell>
        </row>
        <row r="206">
          <cell r="A206">
            <v>189</v>
          </cell>
          <cell r="B206">
            <v>45108</v>
          </cell>
          <cell r="C206">
            <v>0</v>
          </cell>
          <cell r="D206">
            <v>10362.332177591948</v>
          </cell>
          <cell r="E206">
            <v>0</v>
          </cell>
          <cell r="F206">
            <v>0</v>
          </cell>
          <cell r="G206">
            <v>0</v>
          </cell>
          <cell r="H206">
            <v>0</v>
          </cell>
          <cell r="I206">
            <v>0</v>
          </cell>
        </row>
        <row r="207">
          <cell r="A207">
            <v>190</v>
          </cell>
          <cell r="B207">
            <v>45139</v>
          </cell>
          <cell r="C207">
            <v>0</v>
          </cell>
          <cell r="D207">
            <v>10362.332177591948</v>
          </cell>
          <cell r="E207">
            <v>0</v>
          </cell>
          <cell r="F207">
            <v>0</v>
          </cell>
          <cell r="G207">
            <v>0</v>
          </cell>
          <cell r="H207">
            <v>0</v>
          </cell>
          <cell r="I207">
            <v>0</v>
          </cell>
        </row>
        <row r="208">
          <cell r="A208">
            <v>191</v>
          </cell>
          <cell r="B208">
            <v>45170</v>
          </cell>
          <cell r="C208">
            <v>0</v>
          </cell>
          <cell r="D208">
            <v>10362.332177591948</v>
          </cell>
          <cell r="E208">
            <v>0</v>
          </cell>
          <cell r="F208">
            <v>0</v>
          </cell>
          <cell r="G208">
            <v>0</v>
          </cell>
          <cell r="H208">
            <v>0</v>
          </cell>
          <cell r="I208">
            <v>0</v>
          </cell>
        </row>
        <row r="209">
          <cell r="A209">
            <v>192</v>
          </cell>
          <cell r="B209">
            <v>45200</v>
          </cell>
          <cell r="C209">
            <v>0</v>
          </cell>
          <cell r="D209">
            <v>10362.332177591948</v>
          </cell>
          <cell r="E209">
            <v>0</v>
          </cell>
          <cell r="F209">
            <v>0</v>
          </cell>
          <cell r="G209">
            <v>0</v>
          </cell>
          <cell r="H209">
            <v>0</v>
          </cell>
          <cell r="I209">
            <v>0</v>
          </cell>
        </row>
        <row r="210">
          <cell r="A210">
            <v>193</v>
          </cell>
          <cell r="B210">
            <v>45231</v>
          </cell>
          <cell r="C210">
            <v>0</v>
          </cell>
          <cell r="D210">
            <v>10362.332177591948</v>
          </cell>
          <cell r="E210">
            <v>0</v>
          </cell>
          <cell r="F210">
            <v>0</v>
          </cell>
          <cell r="G210">
            <v>0</v>
          </cell>
          <cell r="H210">
            <v>0</v>
          </cell>
          <cell r="I210">
            <v>0</v>
          </cell>
        </row>
        <row r="211">
          <cell r="A211">
            <v>194</v>
          </cell>
          <cell r="B211">
            <v>45261</v>
          </cell>
          <cell r="C211">
            <v>0</v>
          </cell>
          <cell r="D211">
            <v>10362.332177591948</v>
          </cell>
          <cell r="E211">
            <v>0</v>
          </cell>
          <cell r="F211">
            <v>0</v>
          </cell>
          <cell r="G211">
            <v>0</v>
          </cell>
          <cell r="H211">
            <v>0</v>
          </cell>
          <cell r="I211">
            <v>0</v>
          </cell>
        </row>
        <row r="212">
          <cell r="A212">
            <v>195</v>
          </cell>
          <cell r="B212">
            <v>45292</v>
          </cell>
          <cell r="C212">
            <v>0</v>
          </cell>
          <cell r="D212">
            <v>10362.332177591948</v>
          </cell>
          <cell r="E212">
            <v>0</v>
          </cell>
          <cell r="F212">
            <v>0</v>
          </cell>
          <cell r="G212">
            <v>0</v>
          </cell>
          <cell r="H212">
            <v>0</v>
          </cell>
          <cell r="I212">
            <v>0</v>
          </cell>
        </row>
        <row r="213">
          <cell r="A213">
            <v>196</v>
          </cell>
          <cell r="B213">
            <v>45323</v>
          </cell>
          <cell r="C213">
            <v>0</v>
          </cell>
          <cell r="D213">
            <v>10362.332177591948</v>
          </cell>
          <cell r="E213">
            <v>0</v>
          </cell>
          <cell r="F213">
            <v>0</v>
          </cell>
          <cell r="G213">
            <v>0</v>
          </cell>
          <cell r="H213">
            <v>0</v>
          </cell>
          <cell r="I213">
            <v>0</v>
          </cell>
        </row>
        <row r="214">
          <cell r="A214">
            <v>197</v>
          </cell>
          <cell r="B214">
            <v>45352</v>
          </cell>
          <cell r="C214">
            <v>0</v>
          </cell>
          <cell r="D214">
            <v>10362.332177591948</v>
          </cell>
          <cell r="E214">
            <v>0</v>
          </cell>
          <cell r="F214">
            <v>0</v>
          </cell>
          <cell r="G214">
            <v>0</v>
          </cell>
          <cell r="H214">
            <v>0</v>
          </cell>
          <cell r="I214">
            <v>0</v>
          </cell>
        </row>
        <row r="215">
          <cell r="A215">
            <v>198</v>
          </cell>
          <cell r="B215">
            <v>45383</v>
          </cell>
          <cell r="C215">
            <v>0</v>
          </cell>
          <cell r="D215">
            <v>10362.332177591948</v>
          </cell>
          <cell r="E215">
            <v>0</v>
          </cell>
          <cell r="F215">
            <v>0</v>
          </cell>
          <cell r="G215">
            <v>0</v>
          </cell>
          <cell r="H215">
            <v>0</v>
          </cell>
          <cell r="I215">
            <v>0</v>
          </cell>
        </row>
        <row r="216">
          <cell r="A216">
            <v>199</v>
          </cell>
          <cell r="B216">
            <v>45413</v>
          </cell>
          <cell r="C216">
            <v>0</v>
          </cell>
          <cell r="D216">
            <v>10362.332177591948</v>
          </cell>
          <cell r="E216">
            <v>0</v>
          </cell>
          <cell r="F216">
            <v>0</v>
          </cell>
          <cell r="G216">
            <v>0</v>
          </cell>
          <cell r="H216">
            <v>0</v>
          </cell>
          <cell r="I216">
            <v>0</v>
          </cell>
        </row>
        <row r="217">
          <cell r="A217">
            <v>200</v>
          </cell>
          <cell r="B217">
            <v>45444</v>
          </cell>
          <cell r="C217">
            <v>0</v>
          </cell>
          <cell r="D217">
            <v>10362.332177591948</v>
          </cell>
          <cell r="E217">
            <v>0</v>
          </cell>
          <cell r="F217">
            <v>0</v>
          </cell>
          <cell r="G217">
            <v>0</v>
          </cell>
          <cell r="H217">
            <v>0</v>
          </cell>
          <cell r="I217">
            <v>0</v>
          </cell>
        </row>
        <row r="218">
          <cell r="A218">
            <v>201</v>
          </cell>
          <cell r="B218">
            <v>45474</v>
          </cell>
          <cell r="C218">
            <v>0</v>
          </cell>
          <cell r="D218">
            <v>10362.332177591948</v>
          </cell>
          <cell r="E218">
            <v>0</v>
          </cell>
          <cell r="F218">
            <v>0</v>
          </cell>
          <cell r="G218">
            <v>0</v>
          </cell>
          <cell r="H218">
            <v>0</v>
          </cell>
          <cell r="I218">
            <v>0</v>
          </cell>
        </row>
        <row r="219">
          <cell r="A219">
            <v>202</v>
          </cell>
          <cell r="B219">
            <v>45505</v>
          </cell>
          <cell r="C219">
            <v>0</v>
          </cell>
          <cell r="D219">
            <v>10362.332177591948</v>
          </cell>
          <cell r="E219">
            <v>0</v>
          </cell>
          <cell r="F219">
            <v>0</v>
          </cell>
          <cell r="G219">
            <v>0</v>
          </cell>
          <cell r="H219">
            <v>0</v>
          </cell>
          <cell r="I219">
            <v>0</v>
          </cell>
        </row>
        <row r="220">
          <cell r="A220">
            <v>203</v>
          </cell>
          <cell r="B220">
            <v>45536</v>
          </cell>
          <cell r="C220">
            <v>0</v>
          </cell>
          <cell r="D220">
            <v>10362.332177591948</v>
          </cell>
          <cell r="E220">
            <v>0</v>
          </cell>
          <cell r="F220">
            <v>0</v>
          </cell>
          <cell r="G220">
            <v>0</v>
          </cell>
          <cell r="H220">
            <v>0</v>
          </cell>
          <cell r="I220">
            <v>0</v>
          </cell>
        </row>
        <row r="221">
          <cell r="A221">
            <v>204</v>
          </cell>
          <cell r="B221">
            <v>45566</v>
          </cell>
          <cell r="C221">
            <v>0</v>
          </cell>
          <cell r="D221">
            <v>10362.332177591948</v>
          </cell>
          <cell r="E221">
            <v>0</v>
          </cell>
          <cell r="F221">
            <v>0</v>
          </cell>
          <cell r="G221">
            <v>0</v>
          </cell>
          <cell r="H221">
            <v>0</v>
          </cell>
          <cell r="I221">
            <v>0</v>
          </cell>
        </row>
        <row r="222">
          <cell r="A222">
            <v>205</v>
          </cell>
          <cell r="B222">
            <v>45597</v>
          </cell>
          <cell r="C222">
            <v>0</v>
          </cell>
          <cell r="D222">
            <v>10362.332177591948</v>
          </cell>
          <cell r="E222">
            <v>0</v>
          </cell>
          <cell r="F222">
            <v>0</v>
          </cell>
          <cell r="G222">
            <v>0</v>
          </cell>
          <cell r="H222">
            <v>0</v>
          </cell>
          <cell r="I222">
            <v>0</v>
          </cell>
        </row>
        <row r="223">
          <cell r="A223">
            <v>206</v>
          </cell>
          <cell r="B223">
            <v>45627</v>
          </cell>
          <cell r="C223">
            <v>0</v>
          </cell>
          <cell r="D223">
            <v>10362.332177591948</v>
          </cell>
          <cell r="E223">
            <v>0</v>
          </cell>
          <cell r="F223">
            <v>0</v>
          </cell>
          <cell r="G223">
            <v>0</v>
          </cell>
          <cell r="H223">
            <v>0</v>
          </cell>
          <cell r="I223">
            <v>0</v>
          </cell>
        </row>
        <row r="224">
          <cell r="A224">
            <v>207</v>
          </cell>
          <cell r="B224">
            <v>45658</v>
          </cell>
          <cell r="C224">
            <v>0</v>
          </cell>
          <cell r="D224">
            <v>10362.332177591948</v>
          </cell>
          <cell r="E224">
            <v>0</v>
          </cell>
          <cell r="F224">
            <v>0</v>
          </cell>
          <cell r="G224">
            <v>0</v>
          </cell>
          <cell r="H224">
            <v>0</v>
          </cell>
          <cell r="I224">
            <v>0</v>
          </cell>
        </row>
        <row r="225">
          <cell r="A225">
            <v>208</v>
          </cell>
          <cell r="B225">
            <v>45689</v>
          </cell>
          <cell r="C225">
            <v>0</v>
          </cell>
          <cell r="D225">
            <v>10362.332177591948</v>
          </cell>
          <cell r="E225">
            <v>0</v>
          </cell>
          <cell r="F225">
            <v>0</v>
          </cell>
          <cell r="G225">
            <v>0</v>
          </cell>
          <cell r="H225">
            <v>0</v>
          </cell>
          <cell r="I225">
            <v>0</v>
          </cell>
        </row>
        <row r="226">
          <cell r="A226">
            <v>209</v>
          </cell>
          <cell r="B226">
            <v>45717</v>
          </cell>
          <cell r="C226">
            <v>0</v>
          </cell>
          <cell r="D226">
            <v>10362.332177591948</v>
          </cell>
          <cell r="E226">
            <v>0</v>
          </cell>
          <cell r="F226">
            <v>0</v>
          </cell>
          <cell r="G226">
            <v>0</v>
          </cell>
          <cell r="H226">
            <v>0</v>
          </cell>
          <cell r="I226">
            <v>0</v>
          </cell>
        </row>
        <row r="227">
          <cell r="A227">
            <v>210</v>
          </cell>
          <cell r="B227">
            <v>45748</v>
          </cell>
          <cell r="C227">
            <v>0</v>
          </cell>
          <cell r="D227">
            <v>10362.332177591948</v>
          </cell>
          <cell r="E227">
            <v>0</v>
          </cell>
          <cell r="F227">
            <v>0</v>
          </cell>
          <cell r="G227">
            <v>0</v>
          </cell>
          <cell r="H227">
            <v>0</v>
          </cell>
          <cell r="I227">
            <v>0</v>
          </cell>
        </row>
        <row r="228">
          <cell r="A228">
            <v>211</v>
          </cell>
          <cell r="B228">
            <v>45778</v>
          </cell>
          <cell r="C228">
            <v>0</v>
          </cell>
          <cell r="D228">
            <v>10362.332177591948</v>
          </cell>
          <cell r="E228">
            <v>0</v>
          </cell>
          <cell r="F228">
            <v>0</v>
          </cell>
          <cell r="G228">
            <v>0</v>
          </cell>
          <cell r="H228">
            <v>0</v>
          </cell>
          <cell r="I228">
            <v>0</v>
          </cell>
        </row>
        <row r="229">
          <cell r="A229">
            <v>212</v>
          </cell>
          <cell r="B229">
            <v>45809</v>
          </cell>
          <cell r="C229">
            <v>0</v>
          </cell>
          <cell r="D229">
            <v>10362.332177591948</v>
          </cell>
          <cell r="E229">
            <v>0</v>
          </cell>
          <cell r="F229">
            <v>0</v>
          </cell>
          <cell r="G229">
            <v>0</v>
          </cell>
          <cell r="H229">
            <v>0</v>
          </cell>
          <cell r="I229">
            <v>0</v>
          </cell>
        </row>
        <row r="230">
          <cell r="A230">
            <v>213</v>
          </cell>
          <cell r="B230">
            <v>45839</v>
          </cell>
          <cell r="C230">
            <v>0</v>
          </cell>
          <cell r="D230">
            <v>10362.332177591948</v>
          </cell>
          <cell r="E230">
            <v>0</v>
          </cell>
          <cell r="F230">
            <v>0</v>
          </cell>
          <cell r="G230">
            <v>0</v>
          </cell>
          <cell r="H230">
            <v>0</v>
          </cell>
          <cell r="I230">
            <v>0</v>
          </cell>
        </row>
        <row r="231">
          <cell r="A231">
            <v>214</v>
          </cell>
          <cell r="B231">
            <v>45870</v>
          </cell>
          <cell r="C231">
            <v>0</v>
          </cell>
          <cell r="D231">
            <v>10362.332177591948</v>
          </cell>
          <cell r="E231">
            <v>0</v>
          </cell>
          <cell r="F231">
            <v>0</v>
          </cell>
          <cell r="G231">
            <v>0</v>
          </cell>
          <cell r="H231">
            <v>0</v>
          </cell>
          <cell r="I231">
            <v>0</v>
          </cell>
        </row>
        <row r="232">
          <cell r="A232">
            <v>215</v>
          </cell>
          <cell r="B232">
            <v>45901</v>
          </cell>
          <cell r="C232">
            <v>0</v>
          </cell>
          <cell r="D232">
            <v>10362.332177591948</v>
          </cell>
          <cell r="E232">
            <v>0</v>
          </cell>
          <cell r="F232">
            <v>0</v>
          </cell>
          <cell r="G232">
            <v>0</v>
          </cell>
          <cell r="H232">
            <v>0</v>
          </cell>
          <cell r="I232">
            <v>0</v>
          </cell>
        </row>
        <row r="233">
          <cell r="A233">
            <v>216</v>
          </cell>
          <cell r="B233">
            <v>45931</v>
          </cell>
          <cell r="C233">
            <v>0</v>
          </cell>
          <cell r="D233">
            <v>10362.332177591948</v>
          </cell>
          <cell r="E233">
            <v>0</v>
          </cell>
          <cell r="F233">
            <v>0</v>
          </cell>
          <cell r="G233">
            <v>0</v>
          </cell>
          <cell r="H233">
            <v>0</v>
          </cell>
          <cell r="I233">
            <v>0</v>
          </cell>
        </row>
        <row r="234">
          <cell r="A234">
            <v>217</v>
          </cell>
          <cell r="B234">
            <v>45962</v>
          </cell>
          <cell r="C234">
            <v>0</v>
          </cell>
          <cell r="D234">
            <v>10362.332177591948</v>
          </cell>
          <cell r="E234">
            <v>0</v>
          </cell>
          <cell r="F234">
            <v>0</v>
          </cell>
          <cell r="G234">
            <v>0</v>
          </cell>
          <cell r="H234">
            <v>0</v>
          </cell>
          <cell r="I234">
            <v>0</v>
          </cell>
        </row>
        <row r="235">
          <cell r="A235">
            <v>218</v>
          </cell>
          <cell r="B235">
            <v>45992</v>
          </cell>
          <cell r="C235">
            <v>0</v>
          </cell>
          <cell r="D235">
            <v>10362.332177591948</v>
          </cell>
          <cell r="E235">
            <v>0</v>
          </cell>
          <cell r="F235">
            <v>0</v>
          </cell>
          <cell r="G235">
            <v>0</v>
          </cell>
          <cell r="H235">
            <v>0</v>
          </cell>
          <cell r="I235">
            <v>0</v>
          </cell>
        </row>
        <row r="236">
          <cell r="A236">
            <v>219</v>
          </cell>
          <cell r="B236">
            <v>46023</v>
          </cell>
          <cell r="C236">
            <v>0</v>
          </cell>
          <cell r="D236">
            <v>10362.332177591948</v>
          </cell>
          <cell r="E236">
            <v>0</v>
          </cell>
          <cell r="F236">
            <v>0</v>
          </cell>
          <cell r="G236">
            <v>0</v>
          </cell>
          <cell r="H236">
            <v>0</v>
          </cell>
          <cell r="I236">
            <v>0</v>
          </cell>
        </row>
        <row r="237">
          <cell r="A237">
            <v>220</v>
          </cell>
          <cell r="B237">
            <v>46054</v>
          </cell>
          <cell r="C237">
            <v>0</v>
          </cell>
          <cell r="D237">
            <v>10362.332177591948</v>
          </cell>
          <cell r="E237">
            <v>0</v>
          </cell>
          <cell r="F237">
            <v>0</v>
          </cell>
          <cell r="G237">
            <v>0</v>
          </cell>
          <cell r="H237">
            <v>0</v>
          </cell>
          <cell r="I237">
            <v>0</v>
          </cell>
        </row>
        <row r="238">
          <cell r="A238">
            <v>221</v>
          </cell>
          <cell r="B238">
            <v>46082</v>
          </cell>
          <cell r="C238">
            <v>0</v>
          </cell>
          <cell r="D238">
            <v>10362.332177591948</v>
          </cell>
          <cell r="E238">
            <v>0</v>
          </cell>
          <cell r="F238">
            <v>0</v>
          </cell>
          <cell r="G238">
            <v>0</v>
          </cell>
          <cell r="H238">
            <v>0</v>
          </cell>
          <cell r="I238">
            <v>0</v>
          </cell>
        </row>
        <row r="239">
          <cell r="A239">
            <v>222</v>
          </cell>
          <cell r="B239">
            <v>46113</v>
          </cell>
          <cell r="C239">
            <v>0</v>
          </cell>
          <cell r="D239">
            <v>10362.332177591948</v>
          </cell>
          <cell r="E239">
            <v>0</v>
          </cell>
          <cell r="F239">
            <v>0</v>
          </cell>
          <cell r="G239">
            <v>0</v>
          </cell>
          <cell r="H239">
            <v>0</v>
          </cell>
          <cell r="I239">
            <v>0</v>
          </cell>
        </row>
        <row r="240">
          <cell r="A240">
            <v>223</v>
          </cell>
          <cell r="B240">
            <v>46143</v>
          </cell>
          <cell r="C240">
            <v>0</v>
          </cell>
          <cell r="D240">
            <v>10362.332177591948</v>
          </cell>
          <cell r="E240">
            <v>0</v>
          </cell>
          <cell r="F240">
            <v>0</v>
          </cell>
          <cell r="G240">
            <v>0</v>
          </cell>
          <cell r="H240">
            <v>0</v>
          </cell>
          <cell r="I240">
            <v>0</v>
          </cell>
        </row>
        <row r="241">
          <cell r="A241">
            <v>224</v>
          </cell>
          <cell r="B241">
            <v>46174</v>
          </cell>
          <cell r="C241">
            <v>0</v>
          </cell>
          <cell r="D241">
            <v>10362.332177591948</v>
          </cell>
          <cell r="E241">
            <v>0</v>
          </cell>
          <cell r="F241">
            <v>0</v>
          </cell>
          <cell r="G241">
            <v>0</v>
          </cell>
          <cell r="H241">
            <v>0</v>
          </cell>
          <cell r="I241">
            <v>0</v>
          </cell>
        </row>
        <row r="242">
          <cell r="A242">
            <v>225</v>
          </cell>
          <cell r="B242">
            <v>46204</v>
          </cell>
          <cell r="C242">
            <v>0</v>
          </cell>
          <cell r="D242">
            <v>10362.332177591948</v>
          </cell>
          <cell r="E242">
            <v>0</v>
          </cell>
          <cell r="F242">
            <v>0</v>
          </cell>
          <cell r="G242">
            <v>0</v>
          </cell>
          <cell r="H242">
            <v>0</v>
          </cell>
          <cell r="I242">
            <v>0</v>
          </cell>
        </row>
        <row r="243">
          <cell r="A243">
            <v>226</v>
          </cell>
          <cell r="B243">
            <v>46235</v>
          </cell>
          <cell r="C243">
            <v>0</v>
          </cell>
          <cell r="D243">
            <v>10362.332177591948</v>
          </cell>
          <cell r="E243">
            <v>0</v>
          </cell>
          <cell r="F243">
            <v>0</v>
          </cell>
          <cell r="G243">
            <v>0</v>
          </cell>
          <cell r="H243">
            <v>0</v>
          </cell>
          <cell r="I243">
            <v>0</v>
          </cell>
        </row>
        <row r="244">
          <cell r="A244">
            <v>227</v>
          </cell>
          <cell r="B244">
            <v>46266</v>
          </cell>
          <cell r="C244">
            <v>0</v>
          </cell>
          <cell r="D244">
            <v>10362.332177591948</v>
          </cell>
          <cell r="E244">
            <v>0</v>
          </cell>
          <cell r="F244">
            <v>0</v>
          </cell>
          <cell r="G244">
            <v>0</v>
          </cell>
          <cell r="H244">
            <v>0</v>
          </cell>
          <cell r="I244">
            <v>0</v>
          </cell>
        </row>
        <row r="245">
          <cell r="A245">
            <v>228</v>
          </cell>
          <cell r="B245">
            <v>46296</v>
          </cell>
          <cell r="C245">
            <v>0</v>
          </cell>
          <cell r="D245">
            <v>10362.332177591948</v>
          </cell>
          <cell r="E245">
            <v>0</v>
          </cell>
          <cell r="F245">
            <v>0</v>
          </cell>
          <cell r="G245">
            <v>0</v>
          </cell>
          <cell r="H245">
            <v>0</v>
          </cell>
          <cell r="I245">
            <v>0</v>
          </cell>
        </row>
        <row r="246">
          <cell r="A246">
            <v>229</v>
          </cell>
          <cell r="B246">
            <v>46327</v>
          </cell>
          <cell r="C246">
            <v>0</v>
          </cell>
          <cell r="D246">
            <v>10362.332177591948</v>
          </cell>
          <cell r="E246">
            <v>0</v>
          </cell>
          <cell r="F246">
            <v>0</v>
          </cell>
          <cell r="G246">
            <v>0</v>
          </cell>
          <cell r="H246">
            <v>0</v>
          </cell>
          <cell r="I246">
            <v>0</v>
          </cell>
        </row>
        <row r="247">
          <cell r="A247">
            <v>230</v>
          </cell>
          <cell r="B247">
            <v>46357</v>
          </cell>
          <cell r="C247">
            <v>0</v>
          </cell>
          <cell r="D247">
            <v>10362.332177591948</v>
          </cell>
          <cell r="E247">
            <v>0</v>
          </cell>
          <cell r="F247">
            <v>0</v>
          </cell>
          <cell r="G247">
            <v>0</v>
          </cell>
          <cell r="H247">
            <v>0</v>
          </cell>
          <cell r="I247">
            <v>0</v>
          </cell>
        </row>
        <row r="248">
          <cell r="A248">
            <v>231</v>
          </cell>
          <cell r="B248">
            <v>46388</v>
          </cell>
          <cell r="C248">
            <v>0</v>
          </cell>
          <cell r="D248">
            <v>10362.332177591948</v>
          </cell>
          <cell r="E248">
            <v>0</v>
          </cell>
          <cell r="F248">
            <v>0</v>
          </cell>
          <cell r="G248">
            <v>0</v>
          </cell>
          <cell r="H248">
            <v>0</v>
          </cell>
          <cell r="I248">
            <v>0</v>
          </cell>
        </row>
        <row r="249">
          <cell r="A249">
            <v>232</v>
          </cell>
          <cell r="B249">
            <v>46419</v>
          </cell>
          <cell r="C249">
            <v>0</v>
          </cell>
          <cell r="D249">
            <v>10362.332177591948</v>
          </cell>
          <cell r="E249">
            <v>0</v>
          </cell>
          <cell r="F249">
            <v>0</v>
          </cell>
          <cell r="G249">
            <v>0</v>
          </cell>
          <cell r="H249">
            <v>0</v>
          </cell>
          <cell r="I249">
            <v>0</v>
          </cell>
        </row>
        <row r="250">
          <cell r="A250">
            <v>233</v>
          </cell>
          <cell r="B250">
            <v>46447</v>
          </cell>
          <cell r="C250">
            <v>0</v>
          </cell>
          <cell r="D250">
            <v>10362.332177591948</v>
          </cell>
          <cell r="E250">
            <v>0</v>
          </cell>
          <cell r="F250">
            <v>0</v>
          </cell>
          <cell r="G250">
            <v>0</v>
          </cell>
          <cell r="H250">
            <v>0</v>
          </cell>
          <cell r="I250">
            <v>0</v>
          </cell>
        </row>
        <row r="251">
          <cell r="A251">
            <v>234</v>
          </cell>
          <cell r="B251">
            <v>46478</v>
          </cell>
          <cell r="C251">
            <v>0</v>
          </cell>
          <cell r="D251">
            <v>10362.332177591948</v>
          </cell>
          <cell r="E251">
            <v>0</v>
          </cell>
          <cell r="F251">
            <v>0</v>
          </cell>
          <cell r="G251">
            <v>0</v>
          </cell>
          <cell r="H251">
            <v>0</v>
          </cell>
          <cell r="I251">
            <v>0</v>
          </cell>
        </row>
        <row r="252">
          <cell r="A252">
            <v>235</v>
          </cell>
          <cell r="B252">
            <v>46508</v>
          </cell>
          <cell r="C252">
            <v>0</v>
          </cell>
          <cell r="D252">
            <v>10362.332177591948</v>
          </cell>
          <cell r="E252">
            <v>0</v>
          </cell>
          <cell r="F252">
            <v>0</v>
          </cell>
          <cell r="G252">
            <v>0</v>
          </cell>
          <cell r="H252">
            <v>0</v>
          </cell>
          <cell r="I252">
            <v>0</v>
          </cell>
        </row>
        <row r="253">
          <cell r="A253">
            <v>236</v>
          </cell>
          <cell r="B253">
            <v>46539</v>
          </cell>
          <cell r="C253">
            <v>0</v>
          </cell>
          <cell r="D253">
            <v>10362.332177591948</v>
          </cell>
          <cell r="E253">
            <v>0</v>
          </cell>
          <cell r="F253">
            <v>0</v>
          </cell>
          <cell r="G253">
            <v>0</v>
          </cell>
          <cell r="H253">
            <v>0</v>
          </cell>
          <cell r="I253">
            <v>0</v>
          </cell>
        </row>
        <row r="254">
          <cell r="A254">
            <v>237</v>
          </cell>
          <cell r="B254">
            <v>46569</v>
          </cell>
          <cell r="C254">
            <v>0</v>
          </cell>
          <cell r="D254">
            <v>10362.332177591948</v>
          </cell>
          <cell r="E254">
            <v>0</v>
          </cell>
          <cell r="F254">
            <v>0</v>
          </cell>
          <cell r="G254">
            <v>0</v>
          </cell>
          <cell r="H254">
            <v>0</v>
          </cell>
          <cell r="I254">
            <v>0</v>
          </cell>
        </row>
        <row r="255">
          <cell r="A255">
            <v>238</v>
          </cell>
          <cell r="B255">
            <v>46600</v>
          </cell>
          <cell r="C255">
            <v>0</v>
          </cell>
          <cell r="D255">
            <v>10362.332177591948</v>
          </cell>
          <cell r="E255">
            <v>0</v>
          </cell>
          <cell r="F255">
            <v>0</v>
          </cell>
          <cell r="G255">
            <v>0</v>
          </cell>
          <cell r="H255">
            <v>0</v>
          </cell>
          <cell r="I255">
            <v>0</v>
          </cell>
        </row>
        <row r="256">
          <cell r="A256">
            <v>239</v>
          </cell>
          <cell r="B256">
            <v>46631</v>
          </cell>
          <cell r="C256">
            <v>0</v>
          </cell>
          <cell r="D256">
            <v>10362.332177591948</v>
          </cell>
          <cell r="E256">
            <v>0</v>
          </cell>
          <cell r="F256">
            <v>0</v>
          </cell>
          <cell r="G256">
            <v>0</v>
          </cell>
          <cell r="H256">
            <v>0</v>
          </cell>
          <cell r="I256">
            <v>0</v>
          </cell>
        </row>
        <row r="257">
          <cell r="A257">
            <v>240</v>
          </cell>
          <cell r="B257">
            <v>46661</v>
          </cell>
          <cell r="C257">
            <v>0</v>
          </cell>
          <cell r="D257">
            <v>10362.332177591948</v>
          </cell>
          <cell r="E257">
            <v>0</v>
          </cell>
          <cell r="F257">
            <v>0</v>
          </cell>
          <cell r="G257">
            <v>0</v>
          </cell>
          <cell r="H257">
            <v>0</v>
          </cell>
          <cell r="I257">
            <v>0</v>
          </cell>
        </row>
        <row r="258">
          <cell r="A258">
            <v>241</v>
          </cell>
          <cell r="B258">
            <v>46692</v>
          </cell>
          <cell r="C258">
            <v>0</v>
          </cell>
          <cell r="D258">
            <v>10362.332177591948</v>
          </cell>
          <cell r="E258">
            <v>0</v>
          </cell>
          <cell r="F258">
            <v>0</v>
          </cell>
          <cell r="G258">
            <v>0</v>
          </cell>
          <cell r="H258">
            <v>0</v>
          </cell>
          <cell r="I258">
            <v>0</v>
          </cell>
        </row>
        <row r="259">
          <cell r="A259">
            <v>242</v>
          </cell>
          <cell r="B259">
            <v>46722</v>
          </cell>
          <cell r="C259">
            <v>0</v>
          </cell>
          <cell r="D259">
            <v>10362.332177591948</v>
          </cell>
          <cell r="E259">
            <v>0</v>
          </cell>
          <cell r="F259">
            <v>0</v>
          </cell>
          <cell r="G259">
            <v>0</v>
          </cell>
          <cell r="H259">
            <v>0</v>
          </cell>
          <cell r="I259">
            <v>0</v>
          </cell>
        </row>
        <row r="260">
          <cell r="A260">
            <v>243</v>
          </cell>
          <cell r="B260">
            <v>46753</v>
          </cell>
          <cell r="C260">
            <v>0</v>
          </cell>
          <cell r="D260">
            <v>10362.332177591948</v>
          </cell>
          <cell r="E260">
            <v>0</v>
          </cell>
          <cell r="F260">
            <v>0</v>
          </cell>
          <cell r="G260">
            <v>0</v>
          </cell>
          <cell r="H260">
            <v>0</v>
          </cell>
          <cell r="I260">
            <v>0</v>
          </cell>
        </row>
        <row r="261">
          <cell r="A261">
            <v>244</v>
          </cell>
          <cell r="B261">
            <v>46784</v>
          </cell>
          <cell r="C261">
            <v>0</v>
          </cell>
          <cell r="D261">
            <v>10362.332177591948</v>
          </cell>
          <cell r="E261">
            <v>0</v>
          </cell>
          <cell r="F261">
            <v>0</v>
          </cell>
          <cell r="G261">
            <v>0</v>
          </cell>
          <cell r="H261">
            <v>0</v>
          </cell>
          <cell r="I261">
            <v>0</v>
          </cell>
        </row>
        <row r="262">
          <cell r="A262">
            <v>245</v>
          </cell>
          <cell r="B262">
            <v>46813</v>
          </cell>
          <cell r="C262">
            <v>0</v>
          </cell>
          <cell r="D262">
            <v>10362.332177591948</v>
          </cell>
          <cell r="E262">
            <v>0</v>
          </cell>
          <cell r="F262">
            <v>0</v>
          </cell>
          <cell r="G262">
            <v>0</v>
          </cell>
          <cell r="H262">
            <v>0</v>
          </cell>
          <cell r="I262">
            <v>0</v>
          </cell>
        </row>
        <row r="263">
          <cell r="A263">
            <v>246</v>
          </cell>
          <cell r="B263">
            <v>46844</v>
          </cell>
          <cell r="C263">
            <v>0</v>
          </cell>
          <cell r="D263">
            <v>10362.332177591948</v>
          </cell>
          <cell r="E263">
            <v>0</v>
          </cell>
          <cell r="F263">
            <v>0</v>
          </cell>
          <cell r="G263">
            <v>0</v>
          </cell>
          <cell r="H263">
            <v>0</v>
          </cell>
          <cell r="I263">
            <v>0</v>
          </cell>
        </row>
        <row r="264">
          <cell r="A264">
            <v>247</v>
          </cell>
          <cell r="B264">
            <v>46874</v>
          </cell>
          <cell r="C264">
            <v>0</v>
          </cell>
          <cell r="D264">
            <v>10362.332177591948</v>
          </cell>
          <cell r="E264">
            <v>0</v>
          </cell>
          <cell r="F264">
            <v>0</v>
          </cell>
          <cell r="G264">
            <v>0</v>
          </cell>
          <cell r="H264">
            <v>0</v>
          </cell>
          <cell r="I264">
            <v>0</v>
          </cell>
        </row>
        <row r="265">
          <cell r="A265">
            <v>248</v>
          </cell>
          <cell r="B265">
            <v>46905</v>
          </cell>
          <cell r="C265">
            <v>0</v>
          </cell>
          <cell r="D265">
            <v>10362.332177591948</v>
          </cell>
          <cell r="E265">
            <v>0</v>
          </cell>
          <cell r="F265">
            <v>0</v>
          </cell>
          <cell r="G265">
            <v>0</v>
          </cell>
          <cell r="H265">
            <v>0</v>
          </cell>
          <cell r="I265">
            <v>0</v>
          </cell>
        </row>
        <row r="266">
          <cell r="A266">
            <v>249</v>
          </cell>
          <cell r="B266">
            <v>46935</v>
          </cell>
          <cell r="C266">
            <v>0</v>
          </cell>
          <cell r="D266">
            <v>10362.332177591948</v>
          </cell>
          <cell r="E266">
            <v>0</v>
          </cell>
          <cell r="F266">
            <v>0</v>
          </cell>
          <cell r="G266">
            <v>0</v>
          </cell>
          <cell r="H266">
            <v>0</v>
          </cell>
          <cell r="I266">
            <v>0</v>
          </cell>
        </row>
        <row r="267">
          <cell r="A267">
            <v>250</v>
          </cell>
          <cell r="B267">
            <v>46966</v>
          </cell>
          <cell r="C267">
            <v>0</v>
          </cell>
          <cell r="D267">
            <v>10362.332177591948</v>
          </cell>
          <cell r="E267">
            <v>0</v>
          </cell>
          <cell r="F267">
            <v>0</v>
          </cell>
          <cell r="G267">
            <v>0</v>
          </cell>
          <cell r="H267">
            <v>0</v>
          </cell>
          <cell r="I267">
            <v>0</v>
          </cell>
        </row>
        <row r="268">
          <cell r="A268">
            <v>251</v>
          </cell>
          <cell r="B268">
            <v>46997</v>
          </cell>
          <cell r="C268">
            <v>0</v>
          </cell>
          <cell r="D268">
            <v>10362.332177591948</v>
          </cell>
          <cell r="E268">
            <v>0</v>
          </cell>
          <cell r="F268">
            <v>0</v>
          </cell>
          <cell r="G268">
            <v>0</v>
          </cell>
          <cell r="H268">
            <v>0</v>
          </cell>
          <cell r="I268">
            <v>0</v>
          </cell>
        </row>
        <row r="269">
          <cell r="A269">
            <v>252</v>
          </cell>
          <cell r="B269">
            <v>47027</v>
          </cell>
          <cell r="C269">
            <v>0</v>
          </cell>
          <cell r="D269">
            <v>10362.332177591948</v>
          </cell>
          <cell r="E269">
            <v>0</v>
          </cell>
          <cell r="F269">
            <v>0</v>
          </cell>
          <cell r="G269">
            <v>0</v>
          </cell>
          <cell r="H269">
            <v>0</v>
          </cell>
          <cell r="I269">
            <v>0</v>
          </cell>
        </row>
        <row r="270">
          <cell r="A270">
            <v>253</v>
          </cell>
          <cell r="B270">
            <v>47058</v>
          </cell>
          <cell r="C270">
            <v>0</v>
          </cell>
          <cell r="D270">
            <v>10362.332177591948</v>
          </cell>
          <cell r="E270">
            <v>0</v>
          </cell>
          <cell r="F270">
            <v>0</v>
          </cell>
          <cell r="G270">
            <v>0</v>
          </cell>
          <cell r="H270">
            <v>0</v>
          </cell>
          <cell r="I270">
            <v>0</v>
          </cell>
        </row>
        <row r="271">
          <cell r="A271">
            <v>254</v>
          </cell>
          <cell r="B271">
            <v>47088</v>
          </cell>
          <cell r="C271">
            <v>0</v>
          </cell>
          <cell r="D271">
            <v>10362.332177591948</v>
          </cell>
          <cell r="E271">
            <v>0</v>
          </cell>
          <cell r="F271">
            <v>0</v>
          </cell>
          <cell r="G271">
            <v>0</v>
          </cell>
          <cell r="H271">
            <v>0</v>
          </cell>
          <cell r="I271">
            <v>0</v>
          </cell>
        </row>
        <row r="272">
          <cell r="A272">
            <v>255</v>
          </cell>
          <cell r="B272">
            <v>47119</v>
          </cell>
          <cell r="C272">
            <v>0</v>
          </cell>
          <cell r="D272">
            <v>10362.332177591948</v>
          </cell>
          <cell r="E272">
            <v>0</v>
          </cell>
          <cell r="F272">
            <v>0</v>
          </cell>
          <cell r="G272">
            <v>0</v>
          </cell>
          <cell r="H272">
            <v>0</v>
          </cell>
          <cell r="I272">
            <v>0</v>
          </cell>
        </row>
        <row r="273">
          <cell r="A273">
            <v>256</v>
          </cell>
          <cell r="B273">
            <v>47150</v>
          </cell>
          <cell r="C273">
            <v>0</v>
          </cell>
          <cell r="D273">
            <v>10362.332177591948</v>
          </cell>
          <cell r="E273">
            <v>0</v>
          </cell>
          <cell r="F273">
            <v>0</v>
          </cell>
          <cell r="G273">
            <v>0</v>
          </cell>
          <cell r="H273">
            <v>0</v>
          </cell>
          <cell r="I273">
            <v>0</v>
          </cell>
        </row>
        <row r="274">
          <cell r="A274">
            <v>257</v>
          </cell>
          <cell r="B274">
            <v>47178</v>
          </cell>
          <cell r="C274">
            <v>0</v>
          </cell>
          <cell r="D274">
            <v>10362.332177591948</v>
          </cell>
          <cell r="E274">
            <v>0</v>
          </cell>
          <cell r="F274">
            <v>0</v>
          </cell>
          <cell r="G274">
            <v>0</v>
          </cell>
          <cell r="H274">
            <v>0</v>
          </cell>
          <cell r="I274">
            <v>0</v>
          </cell>
        </row>
        <row r="275">
          <cell r="A275">
            <v>258</v>
          </cell>
          <cell r="B275">
            <v>47209</v>
          </cell>
          <cell r="C275">
            <v>0</v>
          </cell>
          <cell r="D275">
            <v>10362.332177591948</v>
          </cell>
          <cell r="E275">
            <v>0</v>
          </cell>
          <cell r="F275">
            <v>0</v>
          </cell>
          <cell r="G275">
            <v>0</v>
          </cell>
          <cell r="H275">
            <v>0</v>
          </cell>
          <cell r="I275">
            <v>0</v>
          </cell>
        </row>
        <row r="276">
          <cell r="A276">
            <v>259</v>
          </cell>
          <cell r="B276">
            <v>47239</v>
          </cell>
          <cell r="C276">
            <v>0</v>
          </cell>
          <cell r="D276">
            <v>10362.332177591948</v>
          </cell>
          <cell r="E276">
            <v>0</v>
          </cell>
          <cell r="F276">
            <v>0</v>
          </cell>
          <cell r="G276">
            <v>0</v>
          </cell>
          <cell r="H276">
            <v>0</v>
          </cell>
          <cell r="I276">
            <v>0</v>
          </cell>
        </row>
        <row r="277">
          <cell r="A277">
            <v>260</v>
          </cell>
          <cell r="B277">
            <v>47270</v>
          </cell>
          <cell r="C277">
            <v>0</v>
          </cell>
          <cell r="D277">
            <v>10362.332177591948</v>
          </cell>
          <cell r="E277">
            <v>0</v>
          </cell>
          <cell r="F277">
            <v>0</v>
          </cell>
          <cell r="G277">
            <v>0</v>
          </cell>
          <cell r="H277">
            <v>0</v>
          </cell>
          <cell r="I277">
            <v>0</v>
          </cell>
        </row>
        <row r="278">
          <cell r="A278">
            <v>261</v>
          </cell>
          <cell r="B278">
            <v>47300</v>
          </cell>
          <cell r="C278">
            <v>0</v>
          </cell>
          <cell r="D278">
            <v>10362.332177591948</v>
          </cell>
          <cell r="E278">
            <v>0</v>
          </cell>
          <cell r="F278">
            <v>0</v>
          </cell>
          <cell r="G278">
            <v>0</v>
          </cell>
          <cell r="H278">
            <v>0</v>
          </cell>
          <cell r="I278">
            <v>0</v>
          </cell>
        </row>
        <row r="279">
          <cell r="A279">
            <v>262</v>
          </cell>
          <cell r="B279">
            <v>47331</v>
          </cell>
          <cell r="C279">
            <v>0</v>
          </cell>
          <cell r="D279">
            <v>10362.332177591948</v>
          </cell>
          <cell r="E279">
            <v>0</v>
          </cell>
          <cell r="F279">
            <v>0</v>
          </cell>
          <cell r="G279">
            <v>0</v>
          </cell>
          <cell r="H279">
            <v>0</v>
          </cell>
          <cell r="I279">
            <v>0</v>
          </cell>
        </row>
        <row r="280">
          <cell r="A280">
            <v>263</v>
          </cell>
          <cell r="B280">
            <v>47362</v>
          </cell>
          <cell r="C280">
            <v>0</v>
          </cell>
          <cell r="D280">
            <v>10362.332177591948</v>
          </cell>
          <cell r="E280">
            <v>0</v>
          </cell>
          <cell r="F280">
            <v>0</v>
          </cell>
          <cell r="G280">
            <v>0</v>
          </cell>
          <cell r="H280">
            <v>0</v>
          </cell>
          <cell r="I280">
            <v>0</v>
          </cell>
        </row>
        <row r="281">
          <cell r="A281">
            <v>264</v>
          </cell>
          <cell r="B281">
            <v>47392</v>
          </cell>
          <cell r="C281">
            <v>0</v>
          </cell>
          <cell r="D281">
            <v>10362.332177591948</v>
          </cell>
          <cell r="E281">
            <v>0</v>
          </cell>
          <cell r="F281">
            <v>0</v>
          </cell>
          <cell r="G281">
            <v>0</v>
          </cell>
          <cell r="H281">
            <v>0</v>
          </cell>
          <cell r="I281">
            <v>0</v>
          </cell>
        </row>
        <row r="282">
          <cell r="A282">
            <v>265</v>
          </cell>
          <cell r="B282">
            <v>47423</v>
          </cell>
          <cell r="C282">
            <v>0</v>
          </cell>
          <cell r="D282">
            <v>10362.332177591948</v>
          </cell>
          <cell r="E282">
            <v>0</v>
          </cell>
          <cell r="F282">
            <v>0</v>
          </cell>
          <cell r="G282">
            <v>0</v>
          </cell>
          <cell r="H282">
            <v>0</v>
          </cell>
          <cell r="I282">
            <v>0</v>
          </cell>
        </row>
        <row r="283">
          <cell r="A283">
            <v>266</v>
          </cell>
          <cell r="B283">
            <v>47453</v>
          </cell>
          <cell r="C283">
            <v>0</v>
          </cell>
          <cell r="D283">
            <v>10362.332177591948</v>
          </cell>
          <cell r="E283">
            <v>0</v>
          </cell>
          <cell r="F283">
            <v>0</v>
          </cell>
          <cell r="G283">
            <v>0</v>
          </cell>
          <cell r="H283">
            <v>0</v>
          </cell>
          <cell r="I283">
            <v>0</v>
          </cell>
        </row>
        <row r="284">
          <cell r="A284">
            <v>267</v>
          </cell>
          <cell r="B284">
            <v>47484</v>
          </cell>
          <cell r="C284">
            <v>0</v>
          </cell>
          <cell r="D284">
            <v>10362.332177591948</v>
          </cell>
          <cell r="E284">
            <v>0</v>
          </cell>
          <cell r="F284">
            <v>0</v>
          </cell>
          <cell r="G284">
            <v>0</v>
          </cell>
          <cell r="H284">
            <v>0</v>
          </cell>
          <cell r="I284">
            <v>0</v>
          </cell>
        </row>
        <row r="285">
          <cell r="A285">
            <v>268</v>
          </cell>
          <cell r="B285">
            <v>47515</v>
          </cell>
          <cell r="C285">
            <v>0</v>
          </cell>
          <cell r="D285">
            <v>10362.332177591948</v>
          </cell>
          <cell r="E285">
            <v>0</v>
          </cell>
          <cell r="F285">
            <v>0</v>
          </cell>
          <cell r="G285">
            <v>0</v>
          </cell>
          <cell r="H285">
            <v>0</v>
          </cell>
          <cell r="I285">
            <v>0</v>
          </cell>
        </row>
        <row r="286">
          <cell r="A286">
            <v>269</v>
          </cell>
          <cell r="B286">
            <v>47543</v>
          </cell>
          <cell r="C286">
            <v>0</v>
          </cell>
          <cell r="D286">
            <v>10362.332177591948</v>
          </cell>
          <cell r="E286">
            <v>0</v>
          </cell>
          <cell r="F286">
            <v>0</v>
          </cell>
          <cell r="G286">
            <v>0</v>
          </cell>
          <cell r="H286">
            <v>0</v>
          </cell>
          <cell r="I286">
            <v>0</v>
          </cell>
        </row>
        <row r="287">
          <cell r="A287">
            <v>270</v>
          </cell>
          <cell r="B287">
            <v>47574</v>
          </cell>
          <cell r="C287">
            <v>0</v>
          </cell>
          <cell r="D287">
            <v>10362.332177591948</v>
          </cell>
          <cell r="E287">
            <v>0</v>
          </cell>
          <cell r="F287">
            <v>0</v>
          </cell>
          <cell r="G287">
            <v>0</v>
          </cell>
          <cell r="H287">
            <v>0</v>
          </cell>
          <cell r="I287">
            <v>0</v>
          </cell>
        </row>
        <row r="288">
          <cell r="A288">
            <v>271</v>
          </cell>
          <cell r="B288">
            <v>47604</v>
          </cell>
          <cell r="C288">
            <v>0</v>
          </cell>
          <cell r="D288">
            <v>10362.332177591948</v>
          </cell>
          <cell r="E288">
            <v>0</v>
          </cell>
          <cell r="F288">
            <v>0</v>
          </cell>
          <cell r="G288">
            <v>0</v>
          </cell>
          <cell r="H288">
            <v>0</v>
          </cell>
          <cell r="I288">
            <v>0</v>
          </cell>
        </row>
        <row r="289">
          <cell r="A289">
            <v>272</v>
          </cell>
          <cell r="B289">
            <v>47635</v>
          </cell>
          <cell r="C289">
            <v>0</v>
          </cell>
          <cell r="D289">
            <v>10362.332177591948</v>
          </cell>
          <cell r="E289">
            <v>0</v>
          </cell>
          <cell r="F289">
            <v>0</v>
          </cell>
          <cell r="G289">
            <v>0</v>
          </cell>
          <cell r="H289">
            <v>0</v>
          </cell>
          <cell r="I289">
            <v>0</v>
          </cell>
        </row>
        <row r="290">
          <cell r="A290">
            <v>273</v>
          </cell>
          <cell r="B290">
            <v>47665</v>
          </cell>
          <cell r="C290">
            <v>0</v>
          </cell>
          <cell r="D290">
            <v>10362.332177591948</v>
          </cell>
          <cell r="E290">
            <v>0</v>
          </cell>
          <cell r="F290">
            <v>0</v>
          </cell>
          <cell r="G290">
            <v>0</v>
          </cell>
          <cell r="H290">
            <v>0</v>
          </cell>
          <cell r="I290">
            <v>0</v>
          </cell>
        </row>
        <row r="291">
          <cell r="A291">
            <v>274</v>
          </cell>
          <cell r="B291">
            <v>47696</v>
          </cell>
          <cell r="C291">
            <v>0</v>
          </cell>
          <cell r="D291">
            <v>10362.332177591948</v>
          </cell>
          <cell r="E291">
            <v>0</v>
          </cell>
          <cell r="F291">
            <v>0</v>
          </cell>
          <cell r="G291">
            <v>0</v>
          </cell>
          <cell r="H291">
            <v>0</v>
          </cell>
          <cell r="I291">
            <v>0</v>
          </cell>
        </row>
        <row r="292">
          <cell r="A292">
            <v>275</v>
          </cell>
          <cell r="B292">
            <v>47727</v>
          </cell>
          <cell r="C292">
            <v>0</v>
          </cell>
          <cell r="D292">
            <v>10362.332177591948</v>
          </cell>
          <cell r="E292">
            <v>0</v>
          </cell>
          <cell r="F292">
            <v>0</v>
          </cell>
          <cell r="G292">
            <v>0</v>
          </cell>
          <cell r="H292">
            <v>0</v>
          </cell>
          <cell r="I292">
            <v>0</v>
          </cell>
        </row>
        <row r="293">
          <cell r="A293">
            <v>276</v>
          </cell>
          <cell r="B293">
            <v>47757</v>
          </cell>
          <cell r="C293">
            <v>0</v>
          </cell>
          <cell r="D293">
            <v>10362.332177591948</v>
          </cell>
          <cell r="E293">
            <v>0</v>
          </cell>
          <cell r="F293">
            <v>0</v>
          </cell>
          <cell r="G293">
            <v>0</v>
          </cell>
          <cell r="H293">
            <v>0</v>
          </cell>
          <cell r="I293">
            <v>0</v>
          </cell>
        </row>
        <row r="294">
          <cell r="A294">
            <v>277</v>
          </cell>
          <cell r="B294">
            <v>47788</v>
          </cell>
          <cell r="C294">
            <v>0</v>
          </cell>
          <cell r="D294">
            <v>10362.332177591948</v>
          </cell>
          <cell r="E294">
            <v>0</v>
          </cell>
          <cell r="F294">
            <v>0</v>
          </cell>
          <cell r="G294">
            <v>0</v>
          </cell>
          <cell r="H294">
            <v>0</v>
          </cell>
          <cell r="I294">
            <v>0</v>
          </cell>
        </row>
        <row r="295">
          <cell r="A295">
            <v>278</v>
          </cell>
          <cell r="B295">
            <v>47818</v>
          </cell>
          <cell r="C295">
            <v>0</v>
          </cell>
          <cell r="D295">
            <v>10362.332177591948</v>
          </cell>
          <cell r="E295">
            <v>0</v>
          </cell>
          <cell r="F295">
            <v>0</v>
          </cell>
          <cell r="G295">
            <v>0</v>
          </cell>
          <cell r="H295">
            <v>0</v>
          </cell>
          <cell r="I295">
            <v>0</v>
          </cell>
        </row>
        <row r="296">
          <cell r="A296">
            <v>279</v>
          </cell>
          <cell r="B296">
            <v>47849</v>
          </cell>
          <cell r="C296">
            <v>0</v>
          </cell>
          <cell r="D296">
            <v>10362.332177591948</v>
          </cell>
          <cell r="E296">
            <v>0</v>
          </cell>
          <cell r="F296">
            <v>0</v>
          </cell>
          <cell r="G296">
            <v>0</v>
          </cell>
          <cell r="H296">
            <v>0</v>
          </cell>
          <cell r="I296">
            <v>0</v>
          </cell>
        </row>
        <row r="297">
          <cell r="A297">
            <v>280</v>
          </cell>
          <cell r="B297">
            <v>47880</v>
          </cell>
          <cell r="C297">
            <v>0</v>
          </cell>
          <cell r="D297">
            <v>10362.332177591948</v>
          </cell>
          <cell r="E297">
            <v>0</v>
          </cell>
          <cell r="F297">
            <v>0</v>
          </cell>
          <cell r="G297">
            <v>0</v>
          </cell>
          <cell r="H297">
            <v>0</v>
          </cell>
          <cell r="I297">
            <v>0</v>
          </cell>
        </row>
        <row r="298">
          <cell r="A298">
            <v>281</v>
          </cell>
          <cell r="B298">
            <v>47908</v>
          </cell>
          <cell r="C298">
            <v>0</v>
          </cell>
          <cell r="D298">
            <v>10362.332177591948</v>
          </cell>
          <cell r="E298">
            <v>0</v>
          </cell>
          <cell r="F298">
            <v>0</v>
          </cell>
          <cell r="G298">
            <v>0</v>
          </cell>
          <cell r="H298">
            <v>0</v>
          </cell>
          <cell r="I298">
            <v>0</v>
          </cell>
        </row>
        <row r="299">
          <cell r="A299">
            <v>282</v>
          </cell>
          <cell r="B299">
            <v>47939</v>
          </cell>
          <cell r="C299">
            <v>0</v>
          </cell>
          <cell r="D299">
            <v>10362.332177591948</v>
          </cell>
          <cell r="E299">
            <v>0</v>
          </cell>
          <cell r="F299">
            <v>0</v>
          </cell>
          <cell r="G299">
            <v>0</v>
          </cell>
          <cell r="H299">
            <v>0</v>
          </cell>
          <cell r="I299">
            <v>0</v>
          </cell>
        </row>
        <row r="300">
          <cell r="A300">
            <v>283</v>
          </cell>
          <cell r="B300">
            <v>47969</v>
          </cell>
          <cell r="C300">
            <v>0</v>
          </cell>
          <cell r="D300">
            <v>10362.332177591948</v>
          </cell>
          <cell r="E300">
            <v>0</v>
          </cell>
          <cell r="F300">
            <v>0</v>
          </cell>
          <cell r="G300">
            <v>0</v>
          </cell>
          <cell r="H300">
            <v>0</v>
          </cell>
          <cell r="I300">
            <v>0</v>
          </cell>
        </row>
        <row r="301">
          <cell r="A301">
            <v>284</v>
          </cell>
          <cell r="B301">
            <v>48000</v>
          </cell>
          <cell r="C301">
            <v>0</v>
          </cell>
          <cell r="D301">
            <v>10362.332177591948</v>
          </cell>
          <cell r="E301">
            <v>0</v>
          </cell>
          <cell r="F301">
            <v>0</v>
          </cell>
          <cell r="G301">
            <v>0</v>
          </cell>
          <cell r="H301">
            <v>0</v>
          </cell>
          <cell r="I301">
            <v>0</v>
          </cell>
        </row>
        <row r="302">
          <cell r="A302">
            <v>285</v>
          </cell>
          <cell r="B302">
            <v>48030</v>
          </cell>
          <cell r="C302">
            <v>0</v>
          </cell>
          <cell r="D302">
            <v>10362.332177591948</v>
          </cell>
          <cell r="E302">
            <v>0</v>
          </cell>
          <cell r="F302">
            <v>0</v>
          </cell>
          <cell r="G302">
            <v>0</v>
          </cell>
          <cell r="H302">
            <v>0</v>
          </cell>
          <cell r="I302">
            <v>0</v>
          </cell>
        </row>
        <row r="303">
          <cell r="A303">
            <v>286</v>
          </cell>
          <cell r="B303">
            <v>48061</v>
          </cell>
          <cell r="C303">
            <v>0</v>
          </cell>
          <cell r="D303">
            <v>10362.332177591948</v>
          </cell>
          <cell r="E303">
            <v>0</v>
          </cell>
          <cell r="F303">
            <v>0</v>
          </cell>
          <cell r="G303">
            <v>0</v>
          </cell>
          <cell r="H303">
            <v>0</v>
          </cell>
          <cell r="I303">
            <v>0</v>
          </cell>
        </row>
        <row r="304">
          <cell r="A304">
            <v>287</v>
          </cell>
          <cell r="B304">
            <v>48092</v>
          </cell>
          <cell r="C304">
            <v>0</v>
          </cell>
          <cell r="D304">
            <v>10362.332177591948</v>
          </cell>
          <cell r="E304">
            <v>0</v>
          </cell>
          <cell r="F304">
            <v>0</v>
          </cell>
          <cell r="G304">
            <v>0</v>
          </cell>
          <cell r="H304">
            <v>0</v>
          </cell>
          <cell r="I304">
            <v>0</v>
          </cell>
        </row>
        <row r="305">
          <cell r="A305">
            <v>288</v>
          </cell>
          <cell r="B305">
            <v>48122</v>
          </cell>
          <cell r="C305">
            <v>0</v>
          </cell>
          <cell r="D305">
            <v>10362.332177591948</v>
          </cell>
          <cell r="E305">
            <v>0</v>
          </cell>
          <cell r="F305">
            <v>0</v>
          </cell>
          <cell r="G305">
            <v>0</v>
          </cell>
          <cell r="H305">
            <v>0</v>
          </cell>
          <cell r="I305">
            <v>0</v>
          </cell>
        </row>
        <row r="306">
          <cell r="A306">
            <v>289</v>
          </cell>
          <cell r="B306">
            <v>48153</v>
          </cell>
          <cell r="C306">
            <v>0</v>
          </cell>
          <cell r="D306">
            <v>10362.332177591948</v>
          </cell>
          <cell r="E306">
            <v>0</v>
          </cell>
          <cell r="F306">
            <v>0</v>
          </cell>
          <cell r="G306">
            <v>0</v>
          </cell>
          <cell r="H306">
            <v>0</v>
          </cell>
          <cell r="I306">
            <v>0</v>
          </cell>
        </row>
        <row r="307">
          <cell r="A307">
            <v>290</v>
          </cell>
          <cell r="B307">
            <v>48183</v>
          </cell>
          <cell r="C307">
            <v>0</v>
          </cell>
          <cell r="D307">
            <v>10362.332177591948</v>
          </cell>
          <cell r="E307">
            <v>0</v>
          </cell>
          <cell r="F307">
            <v>0</v>
          </cell>
          <cell r="G307">
            <v>0</v>
          </cell>
          <cell r="H307">
            <v>0</v>
          </cell>
          <cell r="I307">
            <v>0</v>
          </cell>
        </row>
        <row r="308">
          <cell r="A308">
            <v>291</v>
          </cell>
          <cell r="B308">
            <v>48214</v>
          </cell>
          <cell r="C308">
            <v>0</v>
          </cell>
          <cell r="D308">
            <v>10362.332177591948</v>
          </cell>
          <cell r="E308">
            <v>0</v>
          </cell>
          <cell r="F308">
            <v>0</v>
          </cell>
          <cell r="G308">
            <v>0</v>
          </cell>
          <cell r="H308">
            <v>0</v>
          </cell>
          <cell r="I308">
            <v>0</v>
          </cell>
        </row>
        <row r="309">
          <cell r="A309">
            <v>292</v>
          </cell>
          <cell r="B309">
            <v>48245</v>
          </cell>
          <cell r="C309">
            <v>0</v>
          </cell>
          <cell r="D309">
            <v>10362.332177591948</v>
          </cell>
          <cell r="E309">
            <v>0</v>
          </cell>
          <cell r="F309">
            <v>0</v>
          </cell>
          <cell r="G309">
            <v>0</v>
          </cell>
          <cell r="H309">
            <v>0</v>
          </cell>
          <cell r="I309">
            <v>0</v>
          </cell>
        </row>
        <row r="310">
          <cell r="A310">
            <v>293</v>
          </cell>
          <cell r="B310">
            <v>48274</v>
          </cell>
          <cell r="C310">
            <v>0</v>
          </cell>
          <cell r="D310">
            <v>10362.332177591948</v>
          </cell>
          <cell r="E310">
            <v>0</v>
          </cell>
          <cell r="F310">
            <v>0</v>
          </cell>
          <cell r="G310">
            <v>0</v>
          </cell>
          <cell r="H310">
            <v>0</v>
          </cell>
          <cell r="I310">
            <v>0</v>
          </cell>
        </row>
        <row r="311">
          <cell r="A311">
            <v>294</v>
          </cell>
          <cell r="B311">
            <v>48305</v>
          </cell>
          <cell r="C311">
            <v>0</v>
          </cell>
          <cell r="D311">
            <v>10362.332177591948</v>
          </cell>
          <cell r="E311">
            <v>0</v>
          </cell>
          <cell r="F311">
            <v>0</v>
          </cell>
          <cell r="G311">
            <v>0</v>
          </cell>
          <cell r="H311">
            <v>0</v>
          </cell>
          <cell r="I311">
            <v>0</v>
          </cell>
        </row>
        <row r="312">
          <cell r="A312">
            <v>295</v>
          </cell>
          <cell r="B312">
            <v>48335</v>
          </cell>
          <cell r="C312">
            <v>0</v>
          </cell>
          <cell r="D312">
            <v>10362.332177591948</v>
          </cell>
          <cell r="E312">
            <v>0</v>
          </cell>
          <cell r="F312">
            <v>0</v>
          </cell>
          <cell r="G312">
            <v>0</v>
          </cell>
          <cell r="H312">
            <v>0</v>
          </cell>
          <cell r="I312">
            <v>0</v>
          </cell>
        </row>
        <row r="313">
          <cell r="A313">
            <v>296</v>
          </cell>
          <cell r="B313">
            <v>48366</v>
          </cell>
          <cell r="C313">
            <v>0</v>
          </cell>
          <cell r="D313">
            <v>10362.332177591948</v>
          </cell>
          <cell r="E313">
            <v>0</v>
          </cell>
          <cell r="F313">
            <v>0</v>
          </cell>
          <cell r="G313">
            <v>0</v>
          </cell>
          <cell r="H313">
            <v>0</v>
          </cell>
          <cell r="I313">
            <v>0</v>
          </cell>
        </row>
        <row r="314">
          <cell r="A314">
            <v>297</v>
          </cell>
          <cell r="B314">
            <v>48396</v>
          </cell>
          <cell r="C314">
            <v>0</v>
          </cell>
          <cell r="D314">
            <v>10362.332177591948</v>
          </cell>
          <cell r="E314">
            <v>0</v>
          </cell>
          <cell r="F314">
            <v>0</v>
          </cell>
          <cell r="G314">
            <v>0</v>
          </cell>
          <cell r="H314">
            <v>0</v>
          </cell>
          <cell r="I314">
            <v>0</v>
          </cell>
        </row>
        <row r="315">
          <cell r="A315">
            <v>298</v>
          </cell>
          <cell r="B315">
            <v>48427</v>
          </cell>
          <cell r="C315">
            <v>0</v>
          </cell>
          <cell r="D315">
            <v>10362.332177591948</v>
          </cell>
          <cell r="E315">
            <v>0</v>
          </cell>
          <cell r="F315">
            <v>0</v>
          </cell>
          <cell r="G315">
            <v>0</v>
          </cell>
          <cell r="H315">
            <v>0</v>
          </cell>
          <cell r="I315">
            <v>0</v>
          </cell>
        </row>
        <row r="316">
          <cell r="A316">
            <v>299</v>
          </cell>
          <cell r="B316">
            <v>48458</v>
          </cell>
          <cell r="C316">
            <v>0</v>
          </cell>
          <cell r="D316">
            <v>10362.332177591948</v>
          </cell>
          <cell r="E316">
            <v>0</v>
          </cell>
          <cell r="F316">
            <v>0</v>
          </cell>
          <cell r="G316">
            <v>0</v>
          </cell>
          <cell r="H316">
            <v>0</v>
          </cell>
          <cell r="I316">
            <v>0</v>
          </cell>
        </row>
        <row r="317">
          <cell r="A317">
            <v>300</v>
          </cell>
          <cell r="B317">
            <v>48488</v>
          </cell>
          <cell r="C317">
            <v>0</v>
          </cell>
          <cell r="D317">
            <v>10362.332177591948</v>
          </cell>
          <cell r="E317">
            <v>0</v>
          </cell>
          <cell r="F317">
            <v>0</v>
          </cell>
          <cell r="G317">
            <v>0</v>
          </cell>
          <cell r="H317">
            <v>0</v>
          </cell>
          <cell r="I317">
            <v>0</v>
          </cell>
        </row>
        <row r="318">
          <cell r="A318">
            <v>301</v>
          </cell>
          <cell r="B318">
            <v>48519</v>
          </cell>
          <cell r="C318">
            <v>0</v>
          </cell>
          <cell r="D318">
            <v>10362.332177591948</v>
          </cell>
          <cell r="E318">
            <v>0</v>
          </cell>
          <cell r="F318">
            <v>0</v>
          </cell>
          <cell r="G318">
            <v>0</v>
          </cell>
          <cell r="H318">
            <v>0</v>
          </cell>
          <cell r="I318">
            <v>0</v>
          </cell>
        </row>
        <row r="319">
          <cell r="A319">
            <v>302</v>
          </cell>
          <cell r="B319">
            <v>48549</v>
          </cell>
          <cell r="C319">
            <v>0</v>
          </cell>
          <cell r="D319">
            <v>10362.332177591948</v>
          </cell>
          <cell r="E319">
            <v>0</v>
          </cell>
          <cell r="F319">
            <v>0</v>
          </cell>
          <cell r="G319">
            <v>0</v>
          </cell>
          <cell r="H319">
            <v>0</v>
          </cell>
          <cell r="I319">
            <v>0</v>
          </cell>
        </row>
        <row r="320">
          <cell r="A320">
            <v>303</v>
          </cell>
          <cell r="B320">
            <v>48580</v>
          </cell>
          <cell r="C320">
            <v>0</v>
          </cell>
          <cell r="D320">
            <v>10362.332177591948</v>
          </cell>
          <cell r="E320">
            <v>0</v>
          </cell>
          <cell r="F320">
            <v>0</v>
          </cell>
          <cell r="G320">
            <v>0</v>
          </cell>
          <cell r="H320">
            <v>0</v>
          </cell>
          <cell r="I320">
            <v>0</v>
          </cell>
        </row>
        <row r="321">
          <cell r="A321">
            <v>304</v>
          </cell>
          <cell r="B321">
            <v>48611</v>
          </cell>
          <cell r="C321">
            <v>0</v>
          </cell>
          <cell r="D321">
            <v>10362.332177591948</v>
          </cell>
          <cell r="E321">
            <v>0</v>
          </cell>
          <cell r="F321">
            <v>0</v>
          </cell>
          <cell r="G321">
            <v>0</v>
          </cell>
          <cell r="H321">
            <v>0</v>
          </cell>
          <cell r="I321">
            <v>0</v>
          </cell>
        </row>
        <row r="322">
          <cell r="A322">
            <v>305</v>
          </cell>
          <cell r="B322">
            <v>48639</v>
          </cell>
          <cell r="C322">
            <v>0</v>
          </cell>
          <cell r="D322">
            <v>10362.332177591948</v>
          </cell>
          <cell r="E322">
            <v>0</v>
          </cell>
          <cell r="F322">
            <v>0</v>
          </cell>
          <cell r="G322">
            <v>0</v>
          </cell>
          <cell r="H322">
            <v>0</v>
          </cell>
          <cell r="I322">
            <v>0</v>
          </cell>
        </row>
        <row r="323">
          <cell r="A323">
            <v>306</v>
          </cell>
          <cell r="B323">
            <v>48670</v>
          </cell>
          <cell r="C323">
            <v>0</v>
          </cell>
          <cell r="D323">
            <v>10362.332177591948</v>
          </cell>
          <cell r="E323">
            <v>0</v>
          </cell>
          <cell r="F323">
            <v>0</v>
          </cell>
          <cell r="G323">
            <v>0</v>
          </cell>
          <cell r="H323">
            <v>0</v>
          </cell>
          <cell r="I323">
            <v>0</v>
          </cell>
        </row>
        <row r="324">
          <cell r="A324">
            <v>307</v>
          </cell>
          <cell r="B324">
            <v>48700</v>
          </cell>
          <cell r="C324">
            <v>0</v>
          </cell>
          <cell r="D324">
            <v>10362.332177591948</v>
          </cell>
          <cell r="E324">
            <v>0</v>
          </cell>
          <cell r="F324">
            <v>0</v>
          </cell>
          <cell r="G324">
            <v>0</v>
          </cell>
          <cell r="H324">
            <v>0</v>
          </cell>
          <cell r="I324">
            <v>0</v>
          </cell>
        </row>
        <row r="325">
          <cell r="A325">
            <v>308</v>
          </cell>
          <cell r="B325">
            <v>48731</v>
          </cell>
          <cell r="C325">
            <v>0</v>
          </cell>
          <cell r="D325">
            <v>10362.332177591948</v>
          </cell>
          <cell r="E325">
            <v>0</v>
          </cell>
          <cell r="F325">
            <v>0</v>
          </cell>
          <cell r="G325">
            <v>0</v>
          </cell>
          <cell r="H325">
            <v>0</v>
          </cell>
          <cell r="I325">
            <v>0</v>
          </cell>
        </row>
        <row r="326">
          <cell r="A326">
            <v>309</v>
          </cell>
          <cell r="B326">
            <v>48761</v>
          </cell>
          <cell r="C326">
            <v>0</v>
          </cell>
          <cell r="D326">
            <v>10362.332177591948</v>
          </cell>
          <cell r="E326">
            <v>0</v>
          </cell>
          <cell r="F326">
            <v>0</v>
          </cell>
          <cell r="G326">
            <v>0</v>
          </cell>
          <cell r="H326">
            <v>0</v>
          </cell>
          <cell r="I326">
            <v>0</v>
          </cell>
        </row>
        <row r="327">
          <cell r="A327">
            <v>310</v>
          </cell>
          <cell r="B327">
            <v>48792</v>
          </cell>
          <cell r="C327">
            <v>0</v>
          </cell>
          <cell r="D327">
            <v>10362.332177591948</v>
          </cell>
          <cell r="E327">
            <v>0</v>
          </cell>
          <cell r="F327">
            <v>0</v>
          </cell>
          <cell r="G327">
            <v>0</v>
          </cell>
          <cell r="H327">
            <v>0</v>
          </cell>
          <cell r="I327">
            <v>0</v>
          </cell>
        </row>
        <row r="328">
          <cell r="A328">
            <v>311</v>
          </cell>
          <cell r="B328">
            <v>48823</v>
          </cell>
          <cell r="C328">
            <v>0</v>
          </cell>
          <cell r="D328">
            <v>10362.332177591948</v>
          </cell>
          <cell r="E328">
            <v>0</v>
          </cell>
          <cell r="F328">
            <v>0</v>
          </cell>
          <cell r="G328">
            <v>0</v>
          </cell>
          <cell r="H328">
            <v>0</v>
          </cell>
          <cell r="I328">
            <v>0</v>
          </cell>
        </row>
        <row r="329">
          <cell r="A329">
            <v>312</v>
          </cell>
          <cell r="B329">
            <v>48853</v>
          </cell>
          <cell r="C329">
            <v>0</v>
          </cell>
          <cell r="D329">
            <v>10362.332177591948</v>
          </cell>
          <cell r="E329">
            <v>0</v>
          </cell>
          <cell r="F329">
            <v>0</v>
          </cell>
          <cell r="G329">
            <v>0</v>
          </cell>
          <cell r="H329">
            <v>0</v>
          </cell>
          <cell r="I329">
            <v>0</v>
          </cell>
        </row>
        <row r="330">
          <cell r="A330">
            <v>313</v>
          </cell>
          <cell r="B330">
            <v>48884</v>
          </cell>
          <cell r="C330">
            <v>0</v>
          </cell>
          <cell r="D330">
            <v>10362.332177591948</v>
          </cell>
          <cell r="E330">
            <v>0</v>
          </cell>
          <cell r="F330">
            <v>0</v>
          </cell>
          <cell r="G330">
            <v>0</v>
          </cell>
          <cell r="H330">
            <v>0</v>
          </cell>
          <cell r="I330">
            <v>0</v>
          </cell>
        </row>
        <row r="331">
          <cell r="A331">
            <v>314</v>
          </cell>
          <cell r="B331">
            <v>48914</v>
          </cell>
          <cell r="C331">
            <v>0</v>
          </cell>
          <cell r="D331">
            <v>10362.332177591948</v>
          </cell>
          <cell r="E331">
            <v>0</v>
          </cell>
          <cell r="F331">
            <v>0</v>
          </cell>
          <cell r="G331">
            <v>0</v>
          </cell>
          <cell r="H331">
            <v>0</v>
          </cell>
          <cell r="I331">
            <v>0</v>
          </cell>
        </row>
        <row r="332">
          <cell r="A332">
            <v>315</v>
          </cell>
          <cell r="B332">
            <v>48945</v>
          </cell>
          <cell r="C332">
            <v>0</v>
          </cell>
          <cell r="D332">
            <v>10362.332177591948</v>
          </cell>
          <cell r="E332">
            <v>0</v>
          </cell>
          <cell r="F332">
            <v>0</v>
          </cell>
          <cell r="G332">
            <v>0</v>
          </cell>
          <cell r="H332">
            <v>0</v>
          </cell>
          <cell r="I332">
            <v>0</v>
          </cell>
        </row>
        <row r="333">
          <cell r="A333">
            <v>316</v>
          </cell>
          <cell r="B333">
            <v>48976</v>
          </cell>
          <cell r="C333">
            <v>0</v>
          </cell>
          <cell r="D333">
            <v>10362.332177591948</v>
          </cell>
          <cell r="E333">
            <v>0</v>
          </cell>
          <cell r="F333">
            <v>0</v>
          </cell>
          <cell r="G333">
            <v>0</v>
          </cell>
          <cell r="H333">
            <v>0</v>
          </cell>
          <cell r="I333">
            <v>0</v>
          </cell>
        </row>
        <row r="334">
          <cell r="A334">
            <v>317</v>
          </cell>
          <cell r="B334">
            <v>49004</v>
          </cell>
          <cell r="C334">
            <v>0</v>
          </cell>
          <cell r="D334">
            <v>10362.332177591948</v>
          </cell>
          <cell r="E334">
            <v>0</v>
          </cell>
          <cell r="F334">
            <v>0</v>
          </cell>
          <cell r="G334">
            <v>0</v>
          </cell>
          <cell r="H334">
            <v>0</v>
          </cell>
          <cell r="I334">
            <v>0</v>
          </cell>
        </row>
        <row r="335">
          <cell r="A335">
            <v>318</v>
          </cell>
          <cell r="B335">
            <v>49035</v>
          </cell>
          <cell r="C335">
            <v>0</v>
          </cell>
          <cell r="D335">
            <v>10362.332177591948</v>
          </cell>
          <cell r="E335">
            <v>0</v>
          </cell>
          <cell r="F335">
            <v>0</v>
          </cell>
          <cell r="G335">
            <v>0</v>
          </cell>
          <cell r="H335">
            <v>0</v>
          </cell>
          <cell r="I335">
            <v>0</v>
          </cell>
        </row>
        <row r="336">
          <cell r="A336">
            <v>319</v>
          </cell>
          <cell r="B336">
            <v>49065</v>
          </cell>
          <cell r="C336">
            <v>0</v>
          </cell>
          <cell r="D336">
            <v>10362.332177591948</v>
          </cell>
          <cell r="E336">
            <v>0</v>
          </cell>
          <cell r="F336">
            <v>0</v>
          </cell>
          <cell r="G336">
            <v>0</v>
          </cell>
          <cell r="H336">
            <v>0</v>
          </cell>
          <cell r="I336">
            <v>0</v>
          </cell>
        </row>
        <row r="337">
          <cell r="A337">
            <v>320</v>
          </cell>
          <cell r="B337">
            <v>49096</v>
          </cell>
          <cell r="C337">
            <v>0</v>
          </cell>
          <cell r="D337">
            <v>10362.332177591948</v>
          </cell>
          <cell r="E337">
            <v>0</v>
          </cell>
          <cell r="F337">
            <v>0</v>
          </cell>
          <cell r="G337">
            <v>0</v>
          </cell>
          <cell r="H337">
            <v>0</v>
          </cell>
          <cell r="I337">
            <v>0</v>
          </cell>
        </row>
        <row r="338">
          <cell r="A338">
            <v>321</v>
          </cell>
          <cell r="B338">
            <v>49126</v>
          </cell>
          <cell r="C338">
            <v>0</v>
          </cell>
          <cell r="D338">
            <v>10362.332177591948</v>
          </cell>
          <cell r="E338">
            <v>0</v>
          </cell>
          <cell r="F338">
            <v>0</v>
          </cell>
          <cell r="G338">
            <v>0</v>
          </cell>
          <cell r="H338">
            <v>0</v>
          </cell>
          <cell r="I338">
            <v>0</v>
          </cell>
        </row>
        <row r="339">
          <cell r="A339">
            <v>322</v>
          </cell>
          <cell r="B339">
            <v>49157</v>
          </cell>
          <cell r="C339">
            <v>0</v>
          </cell>
          <cell r="D339">
            <v>10362.332177591948</v>
          </cell>
          <cell r="E339">
            <v>0</v>
          </cell>
          <cell r="F339">
            <v>0</v>
          </cell>
          <cell r="G339">
            <v>0</v>
          </cell>
          <cell r="H339">
            <v>0</v>
          </cell>
          <cell r="I339">
            <v>0</v>
          </cell>
        </row>
        <row r="340">
          <cell r="A340">
            <v>323</v>
          </cell>
          <cell r="B340">
            <v>49188</v>
          </cell>
          <cell r="C340">
            <v>0</v>
          </cell>
          <cell r="D340">
            <v>10362.332177591948</v>
          </cell>
          <cell r="E340">
            <v>0</v>
          </cell>
          <cell r="F340">
            <v>0</v>
          </cell>
          <cell r="G340">
            <v>0</v>
          </cell>
          <cell r="H340">
            <v>0</v>
          </cell>
          <cell r="I340">
            <v>0</v>
          </cell>
        </row>
        <row r="341">
          <cell r="A341">
            <v>324</v>
          </cell>
          <cell r="B341">
            <v>49218</v>
          </cell>
          <cell r="C341">
            <v>0</v>
          </cell>
          <cell r="D341">
            <v>10362.332177591948</v>
          </cell>
          <cell r="E341">
            <v>0</v>
          </cell>
          <cell r="F341">
            <v>0</v>
          </cell>
          <cell r="G341">
            <v>0</v>
          </cell>
          <cell r="H341">
            <v>0</v>
          </cell>
          <cell r="I341">
            <v>0</v>
          </cell>
        </row>
        <row r="342">
          <cell r="A342">
            <v>325</v>
          </cell>
          <cell r="B342">
            <v>49249</v>
          </cell>
          <cell r="C342">
            <v>0</v>
          </cell>
          <cell r="D342">
            <v>10362.332177591948</v>
          </cell>
          <cell r="E342">
            <v>0</v>
          </cell>
          <cell r="F342">
            <v>0</v>
          </cell>
          <cell r="G342">
            <v>0</v>
          </cell>
          <cell r="H342">
            <v>0</v>
          </cell>
          <cell r="I342">
            <v>0</v>
          </cell>
        </row>
        <row r="343">
          <cell r="A343">
            <v>326</v>
          </cell>
          <cell r="B343">
            <v>49279</v>
          </cell>
          <cell r="C343">
            <v>0</v>
          </cell>
          <cell r="D343">
            <v>10362.332177591948</v>
          </cell>
          <cell r="E343">
            <v>0</v>
          </cell>
          <cell r="F343">
            <v>0</v>
          </cell>
          <cell r="G343">
            <v>0</v>
          </cell>
          <cell r="H343">
            <v>0</v>
          </cell>
          <cell r="I343">
            <v>0</v>
          </cell>
        </row>
        <row r="344">
          <cell r="A344">
            <v>327</v>
          </cell>
          <cell r="B344">
            <v>49310</v>
          </cell>
          <cell r="C344">
            <v>0</v>
          </cell>
          <cell r="D344">
            <v>10362.332177591948</v>
          </cell>
          <cell r="E344">
            <v>0</v>
          </cell>
          <cell r="F344">
            <v>0</v>
          </cell>
          <cell r="G344">
            <v>0</v>
          </cell>
          <cell r="H344">
            <v>0</v>
          </cell>
          <cell r="I344">
            <v>0</v>
          </cell>
        </row>
        <row r="345">
          <cell r="A345">
            <v>328</v>
          </cell>
          <cell r="B345">
            <v>49341</v>
          </cell>
          <cell r="C345">
            <v>0</v>
          </cell>
          <cell r="D345">
            <v>10362.332177591948</v>
          </cell>
          <cell r="E345">
            <v>0</v>
          </cell>
          <cell r="F345">
            <v>0</v>
          </cell>
          <cell r="G345">
            <v>0</v>
          </cell>
          <cell r="H345">
            <v>0</v>
          </cell>
          <cell r="I345">
            <v>0</v>
          </cell>
        </row>
        <row r="346">
          <cell r="A346">
            <v>329</v>
          </cell>
          <cell r="B346">
            <v>49369</v>
          </cell>
          <cell r="C346">
            <v>0</v>
          </cell>
          <cell r="D346">
            <v>10362.332177591948</v>
          </cell>
          <cell r="E346">
            <v>0</v>
          </cell>
          <cell r="F346">
            <v>0</v>
          </cell>
          <cell r="G346">
            <v>0</v>
          </cell>
          <cell r="H346">
            <v>0</v>
          </cell>
          <cell r="I346">
            <v>0</v>
          </cell>
        </row>
        <row r="347">
          <cell r="A347">
            <v>330</v>
          </cell>
          <cell r="B347">
            <v>49400</v>
          </cell>
          <cell r="C347">
            <v>0</v>
          </cell>
          <cell r="D347">
            <v>10362.332177591948</v>
          </cell>
          <cell r="E347">
            <v>0</v>
          </cell>
          <cell r="F347">
            <v>0</v>
          </cell>
          <cell r="G347">
            <v>0</v>
          </cell>
          <cell r="H347">
            <v>0</v>
          </cell>
          <cell r="I347">
            <v>0</v>
          </cell>
        </row>
        <row r="348">
          <cell r="A348">
            <v>331</v>
          </cell>
          <cell r="B348">
            <v>49430</v>
          </cell>
          <cell r="C348">
            <v>0</v>
          </cell>
          <cell r="D348">
            <v>10362.332177591948</v>
          </cell>
          <cell r="E348">
            <v>0</v>
          </cell>
          <cell r="F348">
            <v>0</v>
          </cell>
          <cell r="G348">
            <v>0</v>
          </cell>
          <cell r="H348">
            <v>0</v>
          </cell>
          <cell r="I348">
            <v>0</v>
          </cell>
        </row>
        <row r="349">
          <cell r="A349">
            <v>332</v>
          </cell>
          <cell r="B349">
            <v>49461</v>
          </cell>
          <cell r="C349">
            <v>0</v>
          </cell>
          <cell r="D349">
            <v>10362.332177591948</v>
          </cell>
          <cell r="E349">
            <v>0</v>
          </cell>
          <cell r="F349">
            <v>0</v>
          </cell>
          <cell r="G349">
            <v>0</v>
          </cell>
          <cell r="H349">
            <v>0</v>
          </cell>
          <cell r="I349">
            <v>0</v>
          </cell>
        </row>
        <row r="350">
          <cell r="A350">
            <v>333</v>
          </cell>
          <cell r="B350">
            <v>49491</v>
          </cell>
          <cell r="C350">
            <v>0</v>
          </cell>
          <cell r="D350">
            <v>10362.332177591948</v>
          </cell>
          <cell r="E350">
            <v>0</v>
          </cell>
          <cell r="F350">
            <v>0</v>
          </cell>
          <cell r="G350">
            <v>0</v>
          </cell>
          <cell r="H350">
            <v>0</v>
          </cell>
          <cell r="I350">
            <v>0</v>
          </cell>
        </row>
        <row r="351">
          <cell r="A351">
            <v>334</v>
          </cell>
          <cell r="B351">
            <v>49522</v>
          </cell>
          <cell r="C351">
            <v>0</v>
          </cell>
          <cell r="D351">
            <v>10362.332177591948</v>
          </cell>
          <cell r="E351">
            <v>0</v>
          </cell>
          <cell r="F351">
            <v>0</v>
          </cell>
          <cell r="G351">
            <v>0</v>
          </cell>
          <cell r="H351">
            <v>0</v>
          </cell>
          <cell r="I351">
            <v>0</v>
          </cell>
        </row>
        <row r="352">
          <cell r="A352">
            <v>335</v>
          </cell>
          <cell r="B352">
            <v>49553</v>
          </cell>
          <cell r="C352">
            <v>0</v>
          </cell>
          <cell r="D352">
            <v>10362.332177591948</v>
          </cell>
          <cell r="E352">
            <v>0</v>
          </cell>
          <cell r="F352">
            <v>0</v>
          </cell>
          <cell r="G352">
            <v>0</v>
          </cell>
          <cell r="H352">
            <v>0</v>
          </cell>
          <cell r="I352">
            <v>0</v>
          </cell>
        </row>
        <row r="353">
          <cell r="A353">
            <v>336</v>
          </cell>
          <cell r="B353">
            <v>49583</v>
          </cell>
          <cell r="C353">
            <v>0</v>
          </cell>
          <cell r="D353">
            <v>10362.332177591948</v>
          </cell>
          <cell r="E353">
            <v>0</v>
          </cell>
          <cell r="F353">
            <v>0</v>
          </cell>
          <cell r="G353">
            <v>0</v>
          </cell>
          <cell r="H353">
            <v>0</v>
          </cell>
          <cell r="I353">
            <v>0</v>
          </cell>
        </row>
        <row r="354">
          <cell r="A354">
            <v>337</v>
          </cell>
          <cell r="B354">
            <v>49614</v>
          </cell>
          <cell r="C354">
            <v>0</v>
          </cell>
          <cell r="D354">
            <v>10362.332177591948</v>
          </cell>
          <cell r="E354">
            <v>0</v>
          </cell>
          <cell r="F354">
            <v>0</v>
          </cell>
          <cell r="G354">
            <v>0</v>
          </cell>
          <cell r="H354">
            <v>0</v>
          </cell>
          <cell r="I354">
            <v>0</v>
          </cell>
        </row>
        <row r="355">
          <cell r="A355">
            <v>338</v>
          </cell>
          <cell r="B355">
            <v>49644</v>
          </cell>
          <cell r="C355">
            <v>0</v>
          </cell>
          <cell r="D355">
            <v>10362.332177591948</v>
          </cell>
          <cell r="E355">
            <v>0</v>
          </cell>
          <cell r="F355">
            <v>0</v>
          </cell>
          <cell r="G355">
            <v>0</v>
          </cell>
          <cell r="H355">
            <v>0</v>
          </cell>
          <cell r="I355">
            <v>0</v>
          </cell>
        </row>
        <row r="356">
          <cell r="A356">
            <v>339</v>
          </cell>
          <cell r="B356">
            <v>49675</v>
          </cell>
          <cell r="C356">
            <v>0</v>
          </cell>
          <cell r="D356">
            <v>10362.332177591948</v>
          </cell>
          <cell r="E356">
            <v>0</v>
          </cell>
          <cell r="F356">
            <v>0</v>
          </cell>
          <cell r="G356">
            <v>0</v>
          </cell>
          <cell r="H356">
            <v>0</v>
          </cell>
          <cell r="I356">
            <v>0</v>
          </cell>
        </row>
        <row r="357">
          <cell r="A357">
            <v>340</v>
          </cell>
          <cell r="B357">
            <v>49706</v>
          </cell>
          <cell r="C357">
            <v>0</v>
          </cell>
          <cell r="D357">
            <v>10362.332177591948</v>
          </cell>
          <cell r="E357">
            <v>0</v>
          </cell>
          <cell r="F357">
            <v>0</v>
          </cell>
          <cell r="G357">
            <v>0</v>
          </cell>
          <cell r="H357">
            <v>0</v>
          </cell>
          <cell r="I357">
            <v>0</v>
          </cell>
        </row>
        <row r="358">
          <cell r="A358">
            <v>341</v>
          </cell>
          <cell r="B358">
            <v>49735</v>
          </cell>
          <cell r="C358">
            <v>0</v>
          </cell>
          <cell r="D358">
            <v>10362.332177591948</v>
          </cell>
          <cell r="E358">
            <v>0</v>
          </cell>
          <cell r="F358">
            <v>0</v>
          </cell>
          <cell r="G358">
            <v>0</v>
          </cell>
          <cell r="H358">
            <v>0</v>
          </cell>
          <cell r="I358">
            <v>0</v>
          </cell>
        </row>
        <row r="359">
          <cell r="A359">
            <v>342</v>
          </cell>
          <cell r="B359">
            <v>49766</v>
          </cell>
          <cell r="C359">
            <v>0</v>
          </cell>
          <cell r="D359">
            <v>10362.332177591948</v>
          </cell>
          <cell r="E359">
            <v>0</v>
          </cell>
          <cell r="F359">
            <v>0</v>
          </cell>
          <cell r="G359">
            <v>0</v>
          </cell>
          <cell r="H359">
            <v>0</v>
          </cell>
          <cell r="I359">
            <v>0</v>
          </cell>
        </row>
        <row r="360">
          <cell r="A360">
            <v>343</v>
          </cell>
          <cell r="B360">
            <v>49796</v>
          </cell>
          <cell r="C360">
            <v>0</v>
          </cell>
          <cell r="D360">
            <v>10362.332177591948</v>
          </cell>
          <cell r="E360">
            <v>0</v>
          </cell>
          <cell r="F360">
            <v>0</v>
          </cell>
          <cell r="G360">
            <v>0</v>
          </cell>
          <cell r="H360">
            <v>0</v>
          </cell>
          <cell r="I360">
            <v>0</v>
          </cell>
        </row>
        <row r="361">
          <cell r="A361">
            <v>344</v>
          </cell>
          <cell r="B361">
            <v>49827</v>
          </cell>
          <cell r="C361">
            <v>0</v>
          </cell>
          <cell r="D361">
            <v>10362.332177591948</v>
          </cell>
          <cell r="E361">
            <v>0</v>
          </cell>
          <cell r="F361">
            <v>0</v>
          </cell>
          <cell r="G361">
            <v>0</v>
          </cell>
          <cell r="H361">
            <v>0</v>
          </cell>
          <cell r="I361">
            <v>0</v>
          </cell>
        </row>
        <row r="362">
          <cell r="A362">
            <v>345</v>
          </cell>
          <cell r="B362">
            <v>49857</v>
          </cell>
          <cell r="C362">
            <v>0</v>
          </cell>
          <cell r="D362">
            <v>10362.332177591948</v>
          </cell>
          <cell r="E362">
            <v>0</v>
          </cell>
          <cell r="F362">
            <v>0</v>
          </cell>
          <cell r="G362">
            <v>0</v>
          </cell>
          <cell r="H362">
            <v>0</v>
          </cell>
          <cell r="I362">
            <v>0</v>
          </cell>
        </row>
        <row r="363">
          <cell r="A363">
            <v>346</v>
          </cell>
          <cell r="B363">
            <v>49888</v>
          </cell>
          <cell r="C363">
            <v>0</v>
          </cell>
          <cell r="D363">
            <v>10362.332177591948</v>
          </cell>
          <cell r="E363">
            <v>0</v>
          </cell>
          <cell r="F363">
            <v>0</v>
          </cell>
          <cell r="G363">
            <v>0</v>
          </cell>
          <cell r="H363">
            <v>0</v>
          </cell>
          <cell r="I363">
            <v>0</v>
          </cell>
        </row>
        <row r="364">
          <cell r="A364">
            <v>347</v>
          </cell>
          <cell r="B364">
            <v>49919</v>
          </cell>
          <cell r="C364">
            <v>0</v>
          </cell>
          <cell r="D364">
            <v>10362.332177591948</v>
          </cell>
          <cell r="E364">
            <v>0</v>
          </cell>
          <cell r="F364">
            <v>0</v>
          </cell>
          <cell r="G364">
            <v>0</v>
          </cell>
          <cell r="H364">
            <v>0</v>
          </cell>
          <cell r="I364">
            <v>0</v>
          </cell>
        </row>
        <row r="365">
          <cell r="A365">
            <v>348</v>
          </cell>
          <cell r="B365">
            <v>49949</v>
          </cell>
          <cell r="C365">
            <v>0</v>
          </cell>
          <cell r="D365">
            <v>10362.332177591948</v>
          </cell>
          <cell r="E365">
            <v>0</v>
          </cell>
          <cell r="F365">
            <v>0</v>
          </cell>
          <cell r="G365">
            <v>0</v>
          </cell>
          <cell r="H365">
            <v>0</v>
          </cell>
          <cell r="I365">
            <v>0</v>
          </cell>
        </row>
        <row r="366">
          <cell r="A366">
            <v>349</v>
          </cell>
          <cell r="B366">
            <v>49980</v>
          </cell>
          <cell r="C366">
            <v>0</v>
          </cell>
          <cell r="D366">
            <v>10362.332177591948</v>
          </cell>
          <cell r="E366">
            <v>0</v>
          </cell>
          <cell r="F366">
            <v>0</v>
          </cell>
          <cell r="G366">
            <v>0</v>
          </cell>
          <cell r="H366">
            <v>0</v>
          </cell>
          <cell r="I366">
            <v>0</v>
          </cell>
        </row>
        <row r="367">
          <cell r="A367">
            <v>350</v>
          </cell>
          <cell r="B367">
            <v>50010</v>
          </cell>
          <cell r="C367">
            <v>0</v>
          </cell>
          <cell r="D367">
            <v>10362.332177591948</v>
          </cell>
          <cell r="E367">
            <v>0</v>
          </cell>
          <cell r="F367">
            <v>0</v>
          </cell>
          <cell r="G367">
            <v>0</v>
          </cell>
          <cell r="H367">
            <v>0</v>
          </cell>
          <cell r="I367">
            <v>0</v>
          </cell>
        </row>
        <row r="368">
          <cell r="A368">
            <v>351</v>
          </cell>
          <cell r="B368">
            <v>50041</v>
          </cell>
          <cell r="C368">
            <v>0</v>
          </cell>
          <cell r="D368">
            <v>10362.332177591948</v>
          </cell>
          <cell r="E368">
            <v>0</v>
          </cell>
          <cell r="F368">
            <v>0</v>
          </cell>
          <cell r="G368">
            <v>0</v>
          </cell>
          <cell r="H368">
            <v>0</v>
          </cell>
          <cell r="I368">
            <v>0</v>
          </cell>
        </row>
        <row r="369">
          <cell r="A369">
            <v>352</v>
          </cell>
          <cell r="B369">
            <v>50072</v>
          </cell>
          <cell r="C369">
            <v>0</v>
          </cell>
          <cell r="D369">
            <v>10362.332177591948</v>
          </cell>
          <cell r="E369">
            <v>0</v>
          </cell>
          <cell r="F369">
            <v>0</v>
          </cell>
          <cell r="G369">
            <v>0</v>
          </cell>
          <cell r="H369">
            <v>0</v>
          </cell>
          <cell r="I369">
            <v>0</v>
          </cell>
        </row>
        <row r="370">
          <cell r="A370">
            <v>353</v>
          </cell>
          <cell r="B370">
            <v>50100</v>
          </cell>
          <cell r="C370">
            <v>0</v>
          </cell>
          <cell r="D370">
            <v>10362.332177591948</v>
          </cell>
          <cell r="E370">
            <v>0</v>
          </cell>
          <cell r="F370">
            <v>0</v>
          </cell>
          <cell r="G370">
            <v>0</v>
          </cell>
          <cell r="H370">
            <v>0</v>
          </cell>
          <cell r="I370">
            <v>0</v>
          </cell>
        </row>
        <row r="371">
          <cell r="A371">
            <v>354</v>
          </cell>
          <cell r="B371">
            <v>50131</v>
          </cell>
          <cell r="C371">
            <v>0</v>
          </cell>
          <cell r="D371">
            <v>10362.332177591948</v>
          </cell>
          <cell r="E371">
            <v>0</v>
          </cell>
          <cell r="F371">
            <v>0</v>
          </cell>
          <cell r="G371">
            <v>0</v>
          </cell>
          <cell r="H371">
            <v>0</v>
          </cell>
          <cell r="I371">
            <v>0</v>
          </cell>
        </row>
        <row r="372">
          <cell r="A372">
            <v>355</v>
          </cell>
          <cell r="B372">
            <v>50161</v>
          </cell>
          <cell r="C372">
            <v>0</v>
          </cell>
          <cell r="D372">
            <v>10362.332177591948</v>
          </cell>
          <cell r="E372">
            <v>0</v>
          </cell>
          <cell r="F372">
            <v>0</v>
          </cell>
          <cell r="G372">
            <v>0</v>
          </cell>
          <cell r="H372">
            <v>0</v>
          </cell>
          <cell r="I372">
            <v>0</v>
          </cell>
        </row>
        <row r="373">
          <cell r="A373">
            <v>356</v>
          </cell>
          <cell r="B373">
            <v>50192</v>
          </cell>
          <cell r="C373">
            <v>0</v>
          </cell>
          <cell r="D373">
            <v>10362.332177591948</v>
          </cell>
          <cell r="E373">
            <v>0</v>
          </cell>
          <cell r="F373">
            <v>0</v>
          </cell>
          <cell r="G373">
            <v>0</v>
          </cell>
          <cell r="H373">
            <v>0</v>
          </cell>
          <cell r="I373">
            <v>0</v>
          </cell>
        </row>
        <row r="374">
          <cell r="A374">
            <v>357</v>
          </cell>
          <cell r="B374">
            <v>50222</v>
          </cell>
          <cell r="C374">
            <v>0</v>
          </cell>
          <cell r="D374">
            <v>10362.332177591948</v>
          </cell>
          <cell r="E374">
            <v>0</v>
          </cell>
          <cell r="F374">
            <v>0</v>
          </cell>
          <cell r="G374">
            <v>0</v>
          </cell>
          <cell r="H374">
            <v>0</v>
          </cell>
          <cell r="I374">
            <v>0</v>
          </cell>
        </row>
        <row r="375">
          <cell r="A375">
            <v>358</v>
          </cell>
          <cell r="B375">
            <v>50253</v>
          </cell>
          <cell r="C375">
            <v>0</v>
          </cell>
          <cell r="D375">
            <v>10362.332177591948</v>
          </cell>
          <cell r="E375">
            <v>0</v>
          </cell>
          <cell r="F375">
            <v>0</v>
          </cell>
          <cell r="G375">
            <v>0</v>
          </cell>
          <cell r="H375">
            <v>0</v>
          </cell>
          <cell r="I375">
            <v>0</v>
          </cell>
        </row>
        <row r="376">
          <cell r="A376">
            <v>359</v>
          </cell>
          <cell r="B376">
            <v>50284</v>
          </cell>
          <cell r="C376">
            <v>0</v>
          </cell>
          <cell r="D376">
            <v>10362.332177591948</v>
          </cell>
          <cell r="E376">
            <v>0</v>
          </cell>
          <cell r="F376">
            <v>0</v>
          </cell>
          <cell r="G376">
            <v>0</v>
          </cell>
          <cell r="H376">
            <v>0</v>
          </cell>
          <cell r="I376">
            <v>0</v>
          </cell>
        </row>
        <row r="377">
          <cell r="A377">
            <v>360</v>
          </cell>
          <cell r="B377">
            <v>50314</v>
          </cell>
          <cell r="C377">
            <v>0</v>
          </cell>
          <cell r="D377">
            <v>10362.332177591948</v>
          </cell>
          <cell r="E377">
            <v>0</v>
          </cell>
          <cell r="F377">
            <v>0</v>
          </cell>
          <cell r="G377">
            <v>0</v>
          </cell>
          <cell r="H377">
            <v>0</v>
          </cell>
          <cell r="I377">
            <v>0</v>
          </cell>
        </row>
      </sheetData>
      <sheetData sheetId="8"/>
      <sheetData sheetId="9"/>
      <sheetData sheetId="10"/>
      <sheetData sheetId="11"/>
      <sheetData sheetId="12"/>
      <sheetData sheetId="13"/>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Gen abs"/>
      <sheetName val="Spn report"/>
      <sheetName val="abs road"/>
      <sheetName val="HP abs"/>
      <sheetName val="HP det"/>
      <sheetName val="R_Det"/>
      <sheetName val="BTR"/>
      <sheetName val="RMR"/>
      <sheetName val="Road data"/>
      <sheetName val="certificates"/>
      <sheetName val="Line"/>
      <sheetName val="ECV"/>
      <sheetName val="Material_Rates"/>
      <sheetName val="mlead"/>
    </sheetNames>
    <sheetDataSet>
      <sheetData sheetId="0" refreshError="1"/>
      <sheetData sheetId="1" refreshError="1"/>
      <sheetData sheetId="2"/>
      <sheetData sheetId="3" refreshError="1"/>
      <sheetData sheetId="4" refreshError="1"/>
      <sheetData sheetId="5" refreshError="1"/>
      <sheetData sheetId="6"/>
      <sheetData sheetId="7"/>
      <sheetData sheetId="8"/>
      <sheetData sheetId="9"/>
      <sheetData sheetId="10" refreshError="1"/>
      <sheetData sheetId="11"/>
      <sheetData sheetId="12">
        <row r="559">
          <cell r="C559" t="str">
            <v>Vibrated reinforced cement concrete M 20 grade  using  20mm &amp; 10mm  HBG crushed stone aggregate (Coarse aggregate conforming to table 1000-1 and fine aggregate conforming to table 1000-2) including cost, seigniorage conveyance of all materials to site and</v>
          </cell>
        </row>
      </sheetData>
      <sheetData sheetId="13" refreshError="1"/>
      <sheetData sheetId="14" refreshError="1"/>
      <sheetData sheetId="15"/>
      <sheetData sheetId="16" refreshError="1"/>
      <sheetData sheetId="17"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Gen abs"/>
      <sheetName val="Spn report"/>
      <sheetName val="abs road"/>
      <sheetName val="HP abs"/>
      <sheetName val="HP det"/>
      <sheetName val="R_Det"/>
      <sheetName val="BTR"/>
      <sheetName val="RMR"/>
      <sheetName val="Road data"/>
      <sheetName val="certificates"/>
      <sheetName val="Line"/>
      <sheetName val="ECV"/>
      <sheetName val="Material_Rates"/>
      <sheetName val="mlead"/>
    </sheetNames>
    <sheetDataSet>
      <sheetData sheetId="0" refreshError="1"/>
      <sheetData sheetId="1" refreshError="1"/>
      <sheetData sheetId="2"/>
      <sheetData sheetId="3" refreshError="1"/>
      <sheetData sheetId="4" refreshError="1"/>
      <sheetData sheetId="5" refreshError="1"/>
      <sheetData sheetId="6"/>
      <sheetData sheetId="7"/>
      <sheetData sheetId="8"/>
      <sheetData sheetId="9"/>
      <sheetData sheetId="10" refreshError="1"/>
      <sheetData sheetId="11"/>
      <sheetData sheetId="12">
        <row r="559">
          <cell r="C559" t="str">
            <v>Vibrated reinforced cement concrete M 20 grade  using  20mm &amp; 10mm  HBG crushed stone aggregate (Coarse aggregate conforming to table 1000-1 and fine aggregate conforming to table 1000-2) including cost, seigniorage conveyance of all materials to site and</v>
          </cell>
        </row>
      </sheetData>
      <sheetData sheetId="13" refreshError="1"/>
      <sheetData sheetId="14" refreshError="1"/>
      <sheetData sheetId="15"/>
      <sheetData sheetId="16" refreshError="1"/>
      <sheetData sheetId="17"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BTR"/>
      <sheetName val="RMR"/>
      <sheetName val="Road data"/>
      <sheetName val="Abstract"/>
      <sheetName val="Sheet1"/>
      <sheetName val="mlead"/>
    </sheetNames>
    <sheetDataSet>
      <sheetData sheetId="0" refreshError="1"/>
      <sheetData sheetId="1" refreshError="1"/>
      <sheetData sheetId="2" refreshError="1"/>
      <sheetData sheetId="3" refreshError="1">
        <row r="34">
          <cell r="C34">
            <v>2</v>
          </cell>
        </row>
      </sheetData>
      <sheetData sheetId="4" refreshError="1"/>
      <sheetData sheetId="5" refreshError="1"/>
      <sheetData sheetId="6"/>
      <sheetData sheetId="7"/>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BTR"/>
      <sheetName val="RMR"/>
      <sheetName val="Road data"/>
      <sheetName val="Abstract"/>
      <sheetName val="Sheet1"/>
      <sheetName val="mlead"/>
    </sheetNames>
    <sheetDataSet>
      <sheetData sheetId="0" refreshError="1"/>
      <sheetData sheetId="1" refreshError="1"/>
      <sheetData sheetId="2" refreshError="1"/>
      <sheetData sheetId="3" refreshError="1">
        <row r="34">
          <cell r="C34">
            <v>2</v>
          </cell>
        </row>
      </sheetData>
      <sheetData sheetId="4" refreshError="1"/>
      <sheetData sheetId="5" refreshError="1"/>
      <sheetData sheetId="6"/>
      <sheetData sheetId="7"/>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BTR"/>
      <sheetName val="RMR"/>
      <sheetName val="Road data"/>
      <sheetName val="Abstract"/>
      <sheetName val="Sheet1"/>
      <sheetName val="mlead"/>
    </sheetNames>
    <sheetDataSet>
      <sheetData sheetId="0" refreshError="1"/>
      <sheetData sheetId="1" refreshError="1"/>
      <sheetData sheetId="2" refreshError="1"/>
      <sheetData sheetId="3" refreshError="1">
        <row r="34">
          <cell r="C34">
            <v>2</v>
          </cell>
        </row>
      </sheetData>
      <sheetData sheetId="4" refreshError="1"/>
      <sheetData sheetId="5" refreshError="1"/>
      <sheetData sheetId="6"/>
      <sheetData sheetId="7"/>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Gen abs"/>
      <sheetName val="abs road"/>
      <sheetName val="HP abs"/>
      <sheetName val="R_Det"/>
      <sheetName val="1R 800"/>
      <sheetName val="3R800"/>
      <sheetName val="Ret wall"/>
      <sheetName val="Road data"/>
      <sheetName val="BTR"/>
      <sheetName val="RMR"/>
      <sheetName val="certificates"/>
      <sheetName val="mlea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Gen abs"/>
      <sheetName val="abs road"/>
      <sheetName val="HP abs"/>
      <sheetName val="R_Det"/>
      <sheetName val="1R 800"/>
      <sheetName val="3R800"/>
      <sheetName val="Ret wall"/>
      <sheetName val="Road data"/>
      <sheetName val="BTR"/>
      <sheetName val="RMR"/>
      <sheetName val="certificates"/>
      <sheetName val="mlea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Road-Project)"/>
      <sheetName val="MRATES"/>
      <sheetName val="abs ro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GEN. ABS."/>
      <sheetName val="MRoad data"/>
      <sheetName val="MRATES"/>
      <sheetName val="MBTLead"/>
      <sheetName val="MRMR"/>
      <sheetName val="MRoadMap"/>
      <sheetName val="Lead Chart"/>
      <sheetName val="Quarry Chart"/>
      <sheetName val="Road Est."/>
      <sheetName val="Median"/>
      <sheetName val="Slab Culvert 51.10"/>
      <sheetName val="Slab Wid.52.4"/>
      <sheetName val="Wid.Pipe cul 52.10"/>
      <sheetName val="P.C.Drawing"/>
      <sheetName val="C.S.OF DIVIDER"/>
    </sheetNames>
    <sheetDataSet>
      <sheetData sheetId="0" refreshError="1"/>
      <sheetData sheetId="1" refreshError="1"/>
      <sheetData sheetId="2" refreshError="1"/>
      <sheetData sheetId="3" refreshError="1"/>
      <sheetData sheetId="4"/>
      <sheetData sheetId="5">
        <row r="36">
          <cell r="F36">
            <v>160</v>
          </cell>
        </row>
        <row r="37">
          <cell r="F37">
            <v>130</v>
          </cell>
        </row>
        <row r="54">
          <cell r="H54">
            <v>10</v>
          </cell>
        </row>
      </sheetData>
      <sheetData sheetId="6"/>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GEN. ABS."/>
      <sheetName val="MRoad data"/>
      <sheetName val="MRATES"/>
      <sheetName val="MBTLead"/>
      <sheetName val="MRMR"/>
      <sheetName val="MRoadMap"/>
      <sheetName val="Lead Chart"/>
      <sheetName val="Quarry Chart"/>
      <sheetName val="Road Est."/>
      <sheetName val="Median"/>
      <sheetName val="Slab Culvert 51.10"/>
      <sheetName val="Slab Wid.52.4"/>
      <sheetName val="Wid.Pipe cul 52.10"/>
      <sheetName val="P.C.Drawing"/>
      <sheetName val="C.S.OF DIVIDER"/>
    </sheetNames>
    <sheetDataSet>
      <sheetData sheetId="0" refreshError="1"/>
      <sheetData sheetId="1" refreshError="1"/>
      <sheetData sheetId="2" refreshError="1"/>
      <sheetData sheetId="3" refreshError="1"/>
      <sheetData sheetId="4"/>
      <sheetData sheetId="5">
        <row r="36">
          <cell r="F36">
            <v>160</v>
          </cell>
        </row>
        <row r="37">
          <cell r="F37">
            <v>130</v>
          </cell>
        </row>
        <row r="54">
          <cell r="H54">
            <v>10</v>
          </cell>
        </row>
      </sheetData>
      <sheetData sheetId="6"/>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S"/>
      <sheetName val="ABS.ESTI"/>
      <sheetName val="DETAILED"/>
      <sheetName val="cc pav"/>
      <sheetName val="1 Row 800"/>
      <sheetName val="Data"/>
      <sheetName val="RMR"/>
      <sheetName val="Compare "/>
      <sheetName val="BTR"/>
      <sheetName val="Line"/>
      <sheetName val="Road data"/>
    </sheetNames>
    <sheetDataSet>
      <sheetData sheetId="0"/>
      <sheetData sheetId="1"/>
      <sheetData sheetId="2"/>
      <sheetData sheetId="3"/>
      <sheetData sheetId="4"/>
      <sheetData sheetId="5"/>
      <sheetData sheetId="6" refreshError="1">
        <row r="11">
          <cell r="K11">
            <v>929.43</v>
          </cell>
        </row>
        <row r="29">
          <cell r="F29">
            <v>31000</v>
          </cell>
        </row>
        <row r="31">
          <cell r="F31">
            <v>31000</v>
          </cell>
        </row>
      </sheetData>
      <sheetData sheetId="7"/>
      <sheetData sheetId="8" refreshError="1"/>
      <sheetData sheetId="9" refreshError="1"/>
      <sheetData sheetId="10" refreshError="1"/>
    </sheetDataSet>
  </externalBook>
</externalLink>
</file>

<file path=xl/externalLinks/externalLink1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S"/>
      <sheetName val="ABS.ESTI"/>
      <sheetName val="DETAILED"/>
      <sheetName val="cc pav"/>
      <sheetName val="1 Row 800"/>
      <sheetName val="Data"/>
      <sheetName val="RMR"/>
      <sheetName val="Compare "/>
    </sheetNames>
    <sheetDataSet>
      <sheetData sheetId="0"/>
      <sheetData sheetId="1"/>
      <sheetData sheetId="2"/>
      <sheetData sheetId="3"/>
      <sheetData sheetId="4"/>
      <sheetData sheetId="5"/>
      <sheetData sheetId="6" refreshError="1">
        <row r="11">
          <cell r="K11">
            <v>929.43</v>
          </cell>
        </row>
        <row r="29">
          <cell r="F29">
            <v>31000</v>
          </cell>
        </row>
        <row r="31">
          <cell r="F31">
            <v>31000</v>
          </cell>
        </row>
      </sheetData>
      <sheetData sheetId="7"/>
    </sheetDataSet>
  </externalBook>
</externalLink>
</file>

<file path=xl/externalLinks/externalLink1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DF_VI"/>
      <sheetName val="Phy.progress"/>
      <sheetName val="(ridf-II)"/>
      <sheetName val="(bridge-pro)"/>
      <sheetName val="(Road-Project)"/>
      <sheetName val="(IV)"/>
      <sheetName val="V&amp; VI"/>
      <sheetName val="ridf-i-v"/>
      <sheetName val="(III)"/>
      <sheetName val="Nab-Rworks"/>
      <sheetName val="(PR.REPORT)"/>
      <sheetName val="mont-nab (2)"/>
      <sheetName val="Nab"/>
      <sheetName val="A5"/>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DF_VI"/>
      <sheetName val="Phy.progress"/>
      <sheetName val="(ridf-II)"/>
      <sheetName val="(bridge-pro)"/>
      <sheetName val="(Road-Project)"/>
      <sheetName val="(IV)"/>
      <sheetName val="V&amp; VI"/>
      <sheetName val="ridf-i-v"/>
      <sheetName val="(III)"/>
      <sheetName val="Nab-Rworks"/>
      <sheetName val="(PR.REPORT)"/>
      <sheetName val="mont-nab (2)"/>
      <sheetName val="Nab"/>
      <sheetName val="A5"/>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GENERAL ABTRACT"/>
      <sheetName val="MRoad data"/>
      <sheetName val="bridge data"/>
      <sheetName val="MRATES"/>
      <sheetName val="MBTLead"/>
      <sheetName val="MRMR"/>
      <sheetName val="MRoadMap"/>
      <sheetName val="Quary Chart"/>
      <sheetName val="Lead Chart"/>
      <sheetName val="Det.Est."/>
      <sheetName val="Abs.Est."/>
    </sheetNames>
    <sheetDataSet>
      <sheetData sheetId="0" refreshError="1"/>
      <sheetData sheetId="1" refreshError="1"/>
      <sheetData sheetId="2" refreshError="1"/>
      <sheetData sheetId="3" refreshError="1"/>
      <sheetData sheetId="4" refreshError="1"/>
      <sheetData sheetId="5" refreshError="1"/>
      <sheetData sheetId="6">
        <row r="36">
          <cell r="F36">
            <v>160</v>
          </cell>
        </row>
        <row r="54">
          <cell r="H54">
            <v>10</v>
          </cell>
        </row>
      </sheetData>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GENERAL ABTRACT"/>
      <sheetName val="MRoad data"/>
      <sheetName val="bridge data"/>
      <sheetName val="MRATES"/>
      <sheetName val="MBTLead"/>
      <sheetName val="MRMR"/>
      <sheetName val="MRoadMap"/>
      <sheetName val="Quary Chart"/>
      <sheetName val="Lead Chart"/>
      <sheetName val="Det.Est."/>
      <sheetName val="Abs.Est."/>
    </sheetNames>
    <sheetDataSet>
      <sheetData sheetId="0" refreshError="1"/>
      <sheetData sheetId="1" refreshError="1"/>
      <sheetData sheetId="2" refreshError="1"/>
      <sheetData sheetId="3" refreshError="1"/>
      <sheetData sheetId="4" refreshError="1"/>
      <sheetData sheetId="5" refreshError="1"/>
      <sheetData sheetId="6">
        <row r="36">
          <cell r="F36">
            <v>160</v>
          </cell>
        </row>
        <row r="54">
          <cell r="H54">
            <v>10</v>
          </cell>
        </row>
      </sheetData>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Estimate_Slab"/>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ne vent Pipe"/>
      <sheetName val="Four vents"/>
      <sheetName val="two vents"/>
      <sheetName val="data"/>
      <sheetName val="Lead"/>
      <sheetName val="Designs"/>
      <sheetName val="3Vents"/>
      <sheetName val="Abut"/>
      <sheetName val="Pier"/>
      <sheetName val="Speci"/>
      <sheetName val="One vent "/>
      <sheetName val="Material"/>
      <sheetName val="Sheet1"/>
      <sheetName val="Contents"/>
      <sheetName val="Plant &amp;  Machinery"/>
      <sheetName val="Labour"/>
      <sheetName val="Lead statement (2)"/>
      <sheetName val="Lead statement"/>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Chapter-12"/>
      <sheetName val="Chapter-13"/>
      <sheetName val="Chapter-14"/>
      <sheetName val="Chapter-15"/>
      <sheetName val="Summary"/>
      <sheetName val="Abbreviations"/>
      <sheetName val="Sheet2"/>
      <sheetName val="Sheet3"/>
      <sheetName val="Lead (2)"/>
      <sheetName val="Data (2)"/>
      <sheetName val="Estimate"/>
      <sheetName val="XXXXXXXXXXXXX"/>
      <sheetName val="0000000000000"/>
      <sheetName val="6.5% (2)"/>
      <sheetName val="est (2)"/>
      <sheetName val="XXXXXXXXXXXX0"/>
      <sheetName val="Abstract (2)"/>
      <sheetName val="Detailed"/>
      <sheetName val="key (2)"/>
      <sheetName val="pro-B (2)"/>
      <sheetName val="est  (mord)"/>
      <sheetName val="est(old) "/>
      <sheetName val="6.5%"/>
      <sheetName val="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4">
          <cell r="D4">
            <v>852.89666666666676</v>
          </cell>
        </row>
        <row r="17">
          <cell r="D17">
            <v>689.98</v>
          </cell>
        </row>
        <row r="18">
          <cell r="D18">
            <v>893.73</v>
          </cell>
        </row>
        <row r="19">
          <cell r="D19">
            <v>562.29999999999995</v>
          </cell>
        </row>
        <row r="45">
          <cell r="D45">
            <v>28100</v>
          </cell>
        </row>
        <row r="46">
          <cell r="D46">
            <v>250</v>
          </cell>
        </row>
        <row r="51">
          <cell r="D51">
            <v>2400</v>
          </cell>
        </row>
        <row r="69">
          <cell r="D69">
            <v>50.5</v>
          </cell>
        </row>
        <row r="70">
          <cell r="D70">
            <v>10</v>
          </cell>
        </row>
        <row r="93">
          <cell r="D93">
            <v>604.79999999999995</v>
          </cell>
        </row>
        <row r="95">
          <cell r="D95">
            <v>5</v>
          </cell>
        </row>
        <row r="109">
          <cell r="D109">
            <v>48.6</v>
          </cell>
        </row>
        <row r="110">
          <cell r="D110">
            <v>18</v>
          </cell>
        </row>
        <row r="111">
          <cell r="D111">
            <v>3</v>
          </cell>
        </row>
        <row r="113">
          <cell r="D113">
            <v>4304.08</v>
          </cell>
        </row>
        <row r="114">
          <cell r="D114">
            <v>3301.82</v>
          </cell>
        </row>
        <row r="115">
          <cell r="D115">
            <v>2729.9849999999997</v>
          </cell>
        </row>
        <row r="117">
          <cell r="D117">
            <v>918.77</v>
          </cell>
        </row>
        <row r="118">
          <cell r="D118">
            <v>4581.2</v>
          </cell>
        </row>
        <row r="119">
          <cell r="D119">
            <v>3381.2</v>
          </cell>
        </row>
        <row r="120">
          <cell r="D120">
            <v>2515.83</v>
          </cell>
        </row>
        <row r="122">
          <cell r="D122">
            <v>732.86</v>
          </cell>
        </row>
        <row r="125">
          <cell r="D125">
            <v>295.8</v>
          </cell>
        </row>
        <row r="126">
          <cell r="D126">
            <v>339.3</v>
          </cell>
        </row>
        <row r="130">
          <cell r="D130">
            <v>27000</v>
          </cell>
        </row>
        <row r="146">
          <cell r="D146">
            <v>0.2</v>
          </cell>
        </row>
      </sheetData>
      <sheetData sheetId="12" refreshError="1"/>
      <sheetData sheetId="13" refreshError="1"/>
      <sheetData sheetId="14" refreshError="1">
        <row r="4">
          <cell r="G4">
            <v>196</v>
          </cell>
        </row>
        <row r="11">
          <cell r="G11">
            <v>150</v>
          </cell>
        </row>
        <row r="13">
          <cell r="G13">
            <v>2400</v>
          </cell>
        </row>
        <row r="23">
          <cell r="G23">
            <v>600</v>
          </cell>
        </row>
        <row r="27">
          <cell r="G27">
            <v>27.87</v>
          </cell>
        </row>
        <row r="30">
          <cell r="G30">
            <v>30</v>
          </cell>
        </row>
        <row r="31">
          <cell r="G31">
            <v>30</v>
          </cell>
        </row>
        <row r="48">
          <cell r="G48">
            <v>223</v>
          </cell>
        </row>
        <row r="53">
          <cell r="G53">
            <v>234</v>
          </cell>
        </row>
      </sheetData>
      <sheetData sheetId="15" refreshError="1">
        <row r="3">
          <cell r="D3">
            <v>156</v>
          </cell>
        </row>
        <row r="5">
          <cell r="D5">
            <v>137</v>
          </cell>
        </row>
        <row r="14">
          <cell r="D14">
            <v>156</v>
          </cell>
        </row>
        <row r="15">
          <cell r="D15">
            <v>137</v>
          </cell>
        </row>
        <row r="16">
          <cell r="D16">
            <v>137</v>
          </cell>
        </row>
        <row r="17">
          <cell r="D17">
            <v>106</v>
          </cell>
        </row>
        <row r="18">
          <cell r="D18">
            <v>137</v>
          </cell>
        </row>
        <row r="19">
          <cell r="D19">
            <v>156</v>
          </cell>
        </row>
        <row r="22">
          <cell r="D22">
            <v>165</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1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ne vent Pipe"/>
      <sheetName val="Four vents"/>
      <sheetName val="two vents"/>
      <sheetName val="data"/>
      <sheetName val="Lead"/>
      <sheetName val="Designs"/>
      <sheetName val="3Vents"/>
      <sheetName val="Abut"/>
      <sheetName val="Pier"/>
      <sheetName val="Speci"/>
      <sheetName val="One vent "/>
      <sheetName val="Material"/>
      <sheetName val="Sheet1"/>
      <sheetName val="Contents"/>
      <sheetName val="Plant &amp;  Machinery"/>
      <sheetName val="Labour"/>
      <sheetName val="Lead statement (2)"/>
      <sheetName val="Lead statement"/>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Chapter-12"/>
      <sheetName val="Chapter-13"/>
      <sheetName val="Chapter-14"/>
      <sheetName val="Chapter-15"/>
      <sheetName val="Summary"/>
      <sheetName val="Abbreviations"/>
      <sheetName val="Sheet2"/>
      <sheetName val="Sheet3"/>
      <sheetName val="Lead (2)"/>
      <sheetName val="Data (2)"/>
      <sheetName val="Estimate"/>
      <sheetName val="XXXXXXXXXXXXX"/>
      <sheetName val="0000000000000"/>
      <sheetName val="6.5% (2)"/>
      <sheetName val="est (2)"/>
      <sheetName val="XXXXXXXXXXXX0"/>
      <sheetName val="Abstract (2)"/>
      <sheetName val="Detailed"/>
      <sheetName val="key (2)"/>
      <sheetName val="pro-B (2)"/>
      <sheetName val="est  (mord)"/>
      <sheetName val="est(old) "/>
      <sheetName val="6.5%"/>
      <sheetName val="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4">
          <cell r="D4">
            <v>852.89666666666676</v>
          </cell>
        </row>
        <row r="17">
          <cell r="D17">
            <v>689.98</v>
          </cell>
        </row>
        <row r="18">
          <cell r="D18">
            <v>893.73</v>
          </cell>
        </row>
        <row r="19">
          <cell r="D19">
            <v>562.29999999999995</v>
          </cell>
        </row>
        <row r="45">
          <cell r="D45">
            <v>28100</v>
          </cell>
        </row>
        <row r="46">
          <cell r="D46">
            <v>250</v>
          </cell>
        </row>
        <row r="51">
          <cell r="D51">
            <v>2400</v>
          </cell>
        </row>
        <row r="69">
          <cell r="D69">
            <v>50.5</v>
          </cell>
        </row>
        <row r="70">
          <cell r="D70">
            <v>10</v>
          </cell>
        </row>
        <row r="93">
          <cell r="D93">
            <v>604.79999999999995</v>
          </cell>
        </row>
        <row r="95">
          <cell r="D95">
            <v>5</v>
          </cell>
        </row>
        <row r="109">
          <cell r="D109">
            <v>48.6</v>
          </cell>
        </row>
        <row r="110">
          <cell r="D110">
            <v>18</v>
          </cell>
        </row>
        <row r="111">
          <cell r="D111">
            <v>3</v>
          </cell>
        </row>
        <row r="113">
          <cell r="D113">
            <v>4304.08</v>
          </cell>
        </row>
        <row r="114">
          <cell r="D114">
            <v>3301.82</v>
          </cell>
        </row>
        <row r="115">
          <cell r="D115">
            <v>2729.9849999999997</v>
          </cell>
        </row>
        <row r="117">
          <cell r="D117">
            <v>918.77</v>
          </cell>
        </row>
        <row r="118">
          <cell r="D118">
            <v>4581.2</v>
          </cell>
        </row>
        <row r="119">
          <cell r="D119">
            <v>3381.2</v>
          </cell>
        </row>
        <row r="120">
          <cell r="D120">
            <v>2515.83</v>
          </cell>
        </row>
        <row r="122">
          <cell r="D122">
            <v>732.86</v>
          </cell>
        </row>
        <row r="125">
          <cell r="D125">
            <v>295.8</v>
          </cell>
        </row>
        <row r="126">
          <cell r="D126">
            <v>339.3</v>
          </cell>
        </row>
        <row r="130">
          <cell r="D130">
            <v>27000</v>
          </cell>
        </row>
        <row r="146">
          <cell r="D146">
            <v>0.2</v>
          </cell>
        </row>
      </sheetData>
      <sheetData sheetId="12" refreshError="1"/>
      <sheetData sheetId="13" refreshError="1"/>
      <sheetData sheetId="14" refreshError="1">
        <row r="4">
          <cell r="G4">
            <v>196</v>
          </cell>
        </row>
        <row r="11">
          <cell r="G11">
            <v>150</v>
          </cell>
        </row>
        <row r="13">
          <cell r="G13">
            <v>2400</v>
          </cell>
        </row>
        <row r="23">
          <cell r="G23">
            <v>600</v>
          </cell>
        </row>
        <row r="27">
          <cell r="G27">
            <v>27.87</v>
          </cell>
        </row>
        <row r="30">
          <cell r="G30">
            <v>30</v>
          </cell>
        </row>
        <row r="31">
          <cell r="G31">
            <v>30</v>
          </cell>
        </row>
        <row r="48">
          <cell r="G48">
            <v>223</v>
          </cell>
        </row>
        <row r="53">
          <cell r="G53">
            <v>234</v>
          </cell>
        </row>
      </sheetData>
      <sheetData sheetId="15" refreshError="1">
        <row r="3">
          <cell r="D3">
            <v>156</v>
          </cell>
        </row>
        <row r="5">
          <cell r="D5">
            <v>137</v>
          </cell>
        </row>
        <row r="14">
          <cell r="D14">
            <v>156</v>
          </cell>
        </row>
        <row r="15">
          <cell r="D15">
            <v>137</v>
          </cell>
        </row>
        <row r="16">
          <cell r="D16">
            <v>137</v>
          </cell>
        </row>
        <row r="17">
          <cell r="D17">
            <v>106</v>
          </cell>
        </row>
        <row r="18">
          <cell r="D18">
            <v>137</v>
          </cell>
        </row>
        <row r="19">
          <cell r="D19">
            <v>156</v>
          </cell>
        </row>
        <row r="22">
          <cell r="D22">
            <v>165</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1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ontents"/>
      <sheetName val="Plant &amp;  Machinery"/>
      <sheetName val="Labour"/>
      <sheetName val="Lead statement"/>
      <sheetName val="Conveyance"/>
      <sheetName val="Material"/>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Chapter-12"/>
      <sheetName val="Chapter-13"/>
      <sheetName val="Chapter-14"/>
      <sheetName val="Chapter-15"/>
      <sheetName val="Summary"/>
      <sheetName val="Abbreviations"/>
      <sheetName val="Sheet2"/>
      <sheetName val="Chapt%r-2"/>
      <sheetName val="Plant _  Machinery"/>
      <sheetName val="Lead"/>
      <sheetName val="Plant_&amp;__Machinery"/>
      <sheetName val="Lead_statement"/>
      <sheetName val="Summary_of_Rates"/>
      <sheetName val="Basic_Approach"/>
      <sheetName val="Plant_&amp;__Machinery1"/>
      <sheetName val="Lead_statement1"/>
      <sheetName val="Summary_of_Rates1"/>
      <sheetName val="Basic_Approach1"/>
      <sheetName val="ewst"/>
      <sheetName val="m"/>
      <sheetName val="v"/>
      <sheetName val="leads"/>
      <sheetName val="Plant_&amp;__Machinery2"/>
      <sheetName val="Lead_statement2"/>
      <sheetName val="Summary_of_Rates2"/>
      <sheetName val="Basic_Approach2"/>
      <sheetName val="Plant____Machinery"/>
      <sheetName val="Sheet1 (2)"/>
      <sheetName val="MRATES"/>
      <sheetName val="Common "/>
      <sheetName val="t_prsr"/>
      <sheetName val="wh"/>
      <sheetName val="Iocount"/>
      <sheetName val="HDPE-pipe-rates"/>
      <sheetName val="pvc-pipe-rates"/>
      <sheetName val="hdpe weights"/>
      <sheetName val="PVC weights"/>
      <sheetName val="Sheet5"/>
      <sheetName val="habs-list"/>
      <sheetName val="nodes"/>
      <sheetName val="Data"/>
      <sheetName val="detls"/>
      <sheetName val="index"/>
      <sheetName val="r"/>
      <sheetName val="Sheet3"/>
      <sheetName val="SSR 2014-15 Rates"/>
      <sheetName val="maya"/>
      <sheetName val="RMR"/>
      <sheetName val="int-Dia-hdpe"/>
      <sheetName val="int-Dia-pvc"/>
      <sheetName val="DATA_PRG"/>
      <sheetName val="hdpe-rates"/>
      <sheetName val="ssr-rates"/>
      <sheetName val="pvc-rates"/>
      <sheetName val="Specification report"/>
      <sheetName val="data existing_do not delete"/>
      <sheetName val="mlead"/>
      <sheetName val="Road data"/>
      <sheetName val="Rates SSR 2008-09"/>
      <sheetName val="DATA-BASE"/>
      <sheetName val="DATA-ABSTRACT"/>
      <sheetName val="Publicbuilding"/>
      <sheetName val="FORM7"/>
      <sheetName val="l"/>
      <sheetName val="PS1"/>
      <sheetName val="mas_hab"/>
      <sheetName val="Plant_&amp;__Machinery6"/>
      <sheetName val="Lead_statement6"/>
      <sheetName val="Summary_of_Rates6"/>
      <sheetName val="Basic_Approach6"/>
      <sheetName val="Plant____Machinery3"/>
      <sheetName val="Sheet1_(2)2"/>
      <sheetName val="Common_2"/>
      <sheetName val="hdpe_weights2"/>
      <sheetName val="PVC_weights2"/>
      <sheetName val="Plant_&amp;__Machinery4"/>
      <sheetName val="Lead_statement4"/>
      <sheetName val="Summary_of_Rates4"/>
      <sheetName val="Basic_Approach4"/>
      <sheetName val="Plant_&amp;__Machinery3"/>
      <sheetName val="Lead_statement3"/>
      <sheetName val="Summary_of_Rates3"/>
      <sheetName val="Basic_Approach3"/>
      <sheetName val="Plant____Machinery1"/>
      <sheetName val="Sheet1_(2)"/>
      <sheetName val="Common_"/>
      <sheetName val="hdpe_weights"/>
      <sheetName val="PVC_weights"/>
      <sheetName val="Plant_&amp;__Machinery5"/>
      <sheetName val="Lead_statement5"/>
      <sheetName val="Summary_of_Rates5"/>
      <sheetName val="Basic_Approach5"/>
      <sheetName val="Plant____Machinery2"/>
      <sheetName val="Sheet1_(2)1"/>
      <sheetName val="Common_1"/>
      <sheetName val="hdpe_weights1"/>
      <sheetName val="PVC_weights1"/>
      <sheetName val="Data.F8.BTR"/>
      <sheetName val="Plant 㫨  Machinery"/>
      <sheetName val="Plant_㫨__Machinery"/>
      <sheetName val="Plant_㫨__Machinery1"/>
      <sheetName val="Plant_㫨__Machinery2"/>
      <sheetName val="IO LIST"/>
      <sheetName val="coverpage"/>
      <sheetName val="R_Det"/>
      <sheetName val="BWSCPlt"/>
      <sheetName val="CI"/>
      <sheetName val="DI"/>
      <sheetName val="G.R.P"/>
      <sheetName val="HDPE"/>
      <sheetName val="PSC REVISED"/>
      <sheetName val="pvc"/>
      <sheetName val="ARRR-ver-1104-Chandegaon"/>
      <sheetName val="Bitumen trunk"/>
      <sheetName val="Feeder"/>
      <sheetName val="R99 etc"/>
      <sheetName val="Trunk unpaved"/>
      <sheetName val="Main sheet"/>
      <sheetName val="covence16-17"/>
      <sheetName val="Alapadu"/>
      <sheetName val="Activity No (A) ( 12)  "/>
      <sheetName val="PRECAST lightconc-II"/>
      <sheetName val="Wordsdata"/>
      <sheetName val="Av.G Level"/>
      <sheetName val="Dn LF Sluice"/>
      <sheetName val=" data sheet "/>
      <sheetName val="Road Detail Est."/>
      <sheetName val="Rd.Det.Est"/>
      <sheetName val="abs road"/>
      <sheetName val="cert"/>
      <sheetName val="Design"/>
      <sheetName val="Specification"/>
      <sheetName val="id"/>
      <sheetName val="Nspt-smp-final-ORIGINAL"/>
      <sheetName val="Data 07-08 "/>
      <sheetName val="Indices"/>
      <sheetName val="INPUT SHEET"/>
      <sheetName val="RES-PLANNING"/>
      <sheetName val="Macro1"/>
      <sheetName val="0000000000000"/>
      <sheetName val="DISCOUNT"/>
      <sheetName val="Data base"/>
      <sheetName val="FB - 1L"/>
      <sheetName val="Masonry"/>
      <sheetName val="final abstract"/>
      <sheetName val="ew OG"/>
      <sheetName val="Revised rates(SSR 2015-16)"/>
      <sheetName val="MRoad data"/>
      <sheetName val="Pop"/>
      <sheetName val="GN-ST-10"/>
      <sheetName val="lable I"/>
      <sheetName val="Levels"/>
      <sheetName val="Abs"/>
      <sheetName val="Cover sheet"/>
      <sheetName val="Sketch"/>
      <sheetName val="SEGMENTS"/>
      <sheetName val="int-Dia"/>
      <sheetName val="Global factors"/>
      <sheetName val="PROCTOR"/>
      <sheetName val="BTR"/>
      <sheetName val="GenAbst"/>
      <sheetName val="Rates"/>
      <sheetName val="Mp-team 1"/>
      <sheetName val="L040"/>
      <sheetName val="economic PM"/>
      <sheetName val="segments-details"/>
      <sheetName val="Detailed"/>
      <sheetName val="I-CO"/>
      <sheetName val="hdpe_basic"/>
      <sheetName val="pvc_basic"/>
      <sheetName val="BM-HOOP"/>
      <sheetName val="Data-ELSR"/>
      <sheetName val="Mortars"/>
      <sheetName val=" Data -Valves"/>
      <sheetName val="Cover"/>
      <sheetName val="Process"/>
      <sheetName val="Gates and Pergola Data"/>
      <sheetName val="Usage"/>
      <sheetName val="Rates2"/>
      <sheetName val="PM&amp;GM"/>
      <sheetName val="water-hammar-strenght"/>
      <sheetName val="TOP SLAB-beams"/>
      <sheetName val="Ward areas"/>
      <sheetName val="labour rates"/>
      <sheetName val="CBL_OD"/>
      <sheetName val="ESTIMATE"/>
      <sheetName val="m1"/>
      <sheetName val="Data rough"/>
      <sheetName val="pumping main"/>
      <sheetName val="WATER-HAMMER"/>
      <sheetName val="LABOUR RATE"/>
      <sheetName val="Material Rate"/>
      <sheetName val="ww-march-02"/>
      <sheetName val="clvrt_data"/>
      <sheetName val="hdpe-int-Dia"/>
      <sheetName val="E-Table"/>
      <sheetName val="pvc-int-Dia"/>
      <sheetName val="Rates-May-14"/>
      <sheetName val="newabstract"/>
      <sheetName val="Plant_&amp;__Machinery7"/>
      <sheetName val="Lead_statement7"/>
      <sheetName val="Summary_of_Rates7"/>
      <sheetName val="Basic_Approach7"/>
      <sheetName val="Plant____Machinery4"/>
      <sheetName val="Sheet1_(2)3"/>
      <sheetName val="Common_3"/>
      <sheetName val="hdpe_weights3"/>
      <sheetName val="PVC_weights3"/>
      <sheetName val="Stability"/>
      <sheetName val="Analysis-NH-Roads"/>
      <sheetName val="Boq"/>
      <sheetName val="Spec"/>
      <sheetName val="2.0m  slab"/>
      <sheetName val="Rate Analysis"/>
      <sheetName val="Road work"/>
      <sheetName val="data_existing_do_not_delete"/>
      <sheetName val="Rates_SSR_2008-09"/>
      <sheetName val="Specification_report"/>
      <sheetName val="G_R_P"/>
      <sheetName val="PSC_REVISED"/>
      <sheetName val="SSR_2014-15_Rates"/>
      <sheetName val="Data_F8_BTR"/>
      <sheetName val="Plant_㫨__Machinery3"/>
      <sheetName val="Road_data"/>
      <sheetName val="IO_LIST"/>
      <sheetName val="Activity_No_(A)_(_12)__"/>
      <sheetName val="PRECAST_lightconc-II"/>
      <sheetName val="Bitumen_trunk"/>
      <sheetName val="R99_etc"/>
      <sheetName val="Trunk_unpaved"/>
      <sheetName val="Main_sheet"/>
      <sheetName val="Av_G_Level"/>
      <sheetName val="Dn_LF_Sluice"/>
      <sheetName val="INPUT_SHEET"/>
      <sheetName val="Data_base"/>
      <sheetName val="FB_-_1L"/>
      <sheetName val="final_abstract"/>
      <sheetName val="lable_I"/>
      <sheetName val="wh_data_R"/>
      <sheetName val="sectorwise"/>
      <sheetName val="Quarry"/>
      <sheetName val="Data_Bit_I"/>
      <sheetName val="INPUT-DATA"/>
      <sheetName val="sg-clay(d)"/>
      <sheetName val="dlvoid"/>
      <sheetName val="foundation(V)"/>
      <sheetName val="Main"/>
      <sheetName val="Design of two-way slab"/>
      <sheetName val="Work_sheet"/>
      <sheetName val="doq-10"/>
      <sheetName val="(Road-Project)"/>
      <sheetName val="SSR_2014-15_Rates3"/>
      <sheetName val="SSR_2014-15_Rates1"/>
      <sheetName val="SSR_2014-15_Rates2"/>
      <sheetName val="Line Road"/>
      <sheetName val="mlead "/>
      <sheetName val="Set"/>
      <sheetName val="boredetails"/>
      <sheetName val="Lead statement ss5"/>
      <sheetName val="LOCAL RATES"/>
      <sheetName val="Output"/>
      <sheetName val="bundqty"/>
      <sheetName val=""/>
      <sheetName val="2. WorkType"/>
      <sheetName val="General"/>
      <sheetName val="_5wgdhabfinal00_01"/>
      <sheetName val="Sheet10"/>
      <sheetName val="bmrm lead"/>
      <sheetName val="ccoddad"/>
      <sheetName val="Sheet7"/>
      <sheetName val="Pormalla ccrd"/>
      <sheetName val="Sheet4"/>
      <sheetName val="Sheet6"/>
      <sheetName val="Sheet9"/>
      <sheetName val="MTC-estimate"/>
      <sheetName val="Data-2011-12"/>
      <sheetName val="ultmom"/>
      <sheetName val="Staff Acco."/>
      <sheetName val="1V800"/>
      <sheetName val="ABS.C.D."/>
      <sheetName val="3405-2014"/>
      <sheetName val="DI gate-DI"/>
      <sheetName val="DIgate_PVC "/>
      <sheetName val="Hyd_Stmt"/>
      <sheetName val="Gen Abs"/>
      <sheetName val="other rates"/>
      <sheetName val="analysis"/>
      <sheetName val="PVC_dia"/>
      <sheetName val="floor slab-RS2"/>
      <sheetName val="_x0000_A"/>
      <sheetName val="A"/>
      <sheetName val="Det RSI (2)"/>
      <sheetName val="Four vents"/>
      <sheetName val="SS TANK(HOMO)"/>
      <sheetName val="DATA SHEET"/>
      <sheetName val="Habcodes"/>
      <sheetName val="ew OG machine manual"/>
      <sheetName val="Revised rates(SSR 2021-22)"/>
      <sheetName val="ew OG total manual"/>
      <sheetName val="PVC mac"/>
      <sheetName val="Part-A"/>
      <sheetName val="Annex- 6 - Delinator"/>
      <sheetName val="Aug,02"/>
      <sheetName val="lead-st"/>
      <sheetName val="3V 6mt "/>
      <sheetName val="Road dam"/>
      <sheetName val="3V 1000PC "/>
      <sheetName val="1V 3mt"/>
      <sheetName val="rdamdata"/>
      <sheetName val="sup dat"/>
      <sheetName val="STAFFSCHED "/>
      <sheetName val="GF Columns"/>
      <sheetName val="abs_road"/>
      <sheetName val="Data_07-08_"/>
      <sheetName val="ew_OG"/>
      <sheetName val="Revised_rates(SSR_2015-16)"/>
      <sheetName val="MRoad_data"/>
      <sheetName val="Road_Detail_Est_"/>
      <sheetName val="Plant_&amp;__Machinery8"/>
      <sheetName val="Lead_statement8"/>
      <sheetName val="Summary_of_Rates8"/>
      <sheetName val="Basic_Approach8"/>
      <sheetName val="Plant____Machinery5"/>
      <sheetName val="Sheet1_(2)4"/>
      <sheetName val="Common_4"/>
      <sheetName val="hdpe_weights4"/>
      <sheetName val="PVC_weights4"/>
      <sheetName val="G_R_P1"/>
      <sheetName val="PSC_REVISED1"/>
      <sheetName val="Rates_SSR_2008-091"/>
      <sheetName val="data_existing_do_not_delete1"/>
      <sheetName val="Specification_report1"/>
      <sheetName val="Data_F8_BTR1"/>
      <sheetName val="Plant_㫨__Machinery4"/>
      <sheetName val="Road_data1"/>
      <sheetName val="IO_LIST1"/>
      <sheetName val="Activity_No_(A)_(_12)__1"/>
      <sheetName val="PRECAST_lightconc-II1"/>
      <sheetName val="Bitumen_trunk1"/>
      <sheetName val="R99_etc1"/>
      <sheetName val="Trunk_unpaved1"/>
      <sheetName val="Main_sheet1"/>
      <sheetName val="abs_road1"/>
      <sheetName val="INPUT_SHEET1"/>
      <sheetName val="Av_G_Level1"/>
      <sheetName val="Dn_LF_Sluice1"/>
      <sheetName val="Data_07-08_1"/>
      <sheetName val="Data_base1"/>
      <sheetName val="ew_OG1"/>
      <sheetName val="Revised_rates(SSR_2015-16)1"/>
      <sheetName val="MRoad_data1"/>
      <sheetName val="Road_Detail_Est_1"/>
      <sheetName val="DATA-CD "/>
      <sheetName val="Data Road Rev"/>
      <sheetName val="hfa_complete_report"/>
      <sheetName val="UDA-list"/>
      <sheetName val="inpro"/>
      <sheetName val="mdl"/>
      <sheetName val="comp"/>
      <sheetName val="PH Sanctioned"/>
      <sheetName val="MRoad data(BRDGE)"/>
      <sheetName val="Amortization Table"/>
      <sheetName val="bricks"/>
      <sheetName val="AE Water Supply"/>
      <sheetName val="B A"/>
      <sheetName val="MASTER"/>
      <sheetName val="Letter"/>
      <sheetName val="FF WRK"/>
      <sheetName val="FINAL DATA"/>
      <sheetName val="Inputs"/>
      <sheetName val="HP(9.200)"/>
      <sheetName val="Input"/>
      <sheetName val="kC"/>
      <sheetName val="prjt"/>
      <sheetName val="Hamlet_Data_2300"/>
      <sheetName val="KEOLARI"/>
      <sheetName val="Lead (Final)"/>
      <sheetName val="Material "/>
      <sheetName val="Line"/>
      <sheetName val="labour &amp; Centering"/>
      <sheetName val="ABSTRACT"/>
      <sheetName val="(4)F-81 Exp.side"/>
      <sheetName val="New33KVSS_E3"/>
      <sheetName val="Prop aug of Ex 33KVSS_E3a"/>
      <sheetName val="FIRST"/>
      <sheetName val="NALA-LS"/>
      <sheetName val="X-BOX HYD"/>
      <sheetName val="X-TRAIL PIT DETAILS"/>
      <sheetName val="X-BLOCK LEVELS"/>
      <sheetName val="MACRO-BACK UP"/>
      <sheetName val="Side walls (earth)"/>
      <sheetName val="DREV"/>
      <sheetName val="CREV"/>
      <sheetName val="app2"/>
      <sheetName val="Leads 08-09"/>
      <sheetName val="QTY"/>
      <sheetName val="Rising Main"/>
      <sheetName val="stone"/>
      <sheetName val="ANGAN"/>
      <sheetName val="Rectangular Beam"/>
      <sheetName val="Culverts"/>
      <sheetName val="QUOT_1"/>
      <sheetName val="Scheme Area Details_Block__ C2"/>
      <sheetName val="Analy"/>
      <sheetName val="Form_E6"/>
      <sheetName val="E8"/>
      <sheetName val="E11"/>
      <sheetName val="E6"/>
      <sheetName val="ELE "/>
      <sheetName val="RAFT"/>
      <sheetName val="C-data"/>
      <sheetName val="wh_data"/>
      <sheetName val="CPHEEO"/>
      <sheetName val="data-WC"/>
      <sheetName val="SLAB  DATA"/>
      <sheetName val="GBW"/>
      <sheetName val="GUNDLASAGAR"/>
      <sheetName val="Road data-TDR"/>
      <sheetName val="Basement Budget"/>
      <sheetName val="BALAN1"/>
      <sheetName val="Suppl-data"/>
      <sheetName val="road est"/>
      <sheetName val="Civil-works"/>
      <sheetName val="data sheet for 2014-15"/>
      <sheetName val="Sent NHO"/>
      <sheetName val="Gen Abs (2)"/>
      <sheetName val="Samctioned eestimate"/>
      <sheetName val="working estimate"/>
      <sheetName val="Seiniorage Roads"/>
      <sheetName val="CS"/>
      <sheetName val="CS (2)"/>
      <sheetName val="total_demand"/>
      <sheetName val="AV-HDPE"/>
      <sheetName val="Di_gate-HDPE"/>
      <sheetName val="Irrigation"/>
      <sheetName val="FB_-_1L1"/>
      <sheetName val="final_abstract1"/>
      <sheetName val="lable_I1"/>
      <sheetName val="Cover_sheet"/>
      <sheetName val="Design_of_two-way_slab"/>
      <sheetName val="economic_PM"/>
      <sheetName val="Mp-team_1"/>
      <sheetName val="_data_sheet_"/>
      <sheetName val="TOP_SLAB-beams"/>
      <sheetName val="Ward_areas"/>
      <sheetName val="Gates_and_Pergola_Data"/>
      <sheetName val="labour_rates"/>
      <sheetName val="Data_rough"/>
      <sheetName val="pumping_main"/>
      <sheetName val="LABOUR_RATE"/>
      <sheetName val="Material_Rate"/>
      <sheetName val="Global_factors"/>
      <sheetName val="Lead_statement_ss5"/>
      <sheetName val="LOCAL_RATES"/>
      <sheetName val="_Data_-Valves"/>
      <sheetName val="2_0m__slab"/>
      <sheetName val="Road_work"/>
      <sheetName val="2__WorkType"/>
      <sheetName val="Rd_Det_Est"/>
      <sheetName val="Rate_Analysis"/>
      <sheetName val="bmrm_lead"/>
      <sheetName val="Pormalla_ccrd"/>
      <sheetName val="DI_gate-DI"/>
      <sheetName val="DIgate_PVC_"/>
      <sheetName val="Line_Road"/>
      <sheetName val="Gen_Abs"/>
      <sheetName val="other_rates"/>
      <sheetName val="floor_slab-RS2"/>
      <sheetName val="ABS_C_D_"/>
      <sheetName val="Staff_Acco_"/>
      <sheetName val="Annex-_6_-_Delinator"/>
      <sheetName val="3V_6mt_"/>
      <sheetName val="Road_dam"/>
      <sheetName val="3V_1000PC_"/>
      <sheetName val="1V_3mt"/>
    </sheetNames>
    <sheetDataSet>
      <sheetData sheetId="0">
        <row r="6">
          <cell r="G6">
            <v>4082</v>
          </cell>
        </row>
      </sheetData>
      <sheetData sheetId="1">
        <row r="4">
          <cell r="D4">
            <v>137</v>
          </cell>
        </row>
      </sheetData>
      <sheetData sheetId="2" refreshError="1">
        <row r="6">
          <cell r="G6">
            <v>4082</v>
          </cell>
        </row>
        <row r="9">
          <cell r="G9" t="str">
            <v>Input Rate</v>
          </cell>
        </row>
        <row r="15">
          <cell r="G15">
            <v>450</v>
          </cell>
        </row>
        <row r="17">
          <cell r="G17">
            <v>520</v>
          </cell>
        </row>
        <row r="20">
          <cell r="G20">
            <v>50</v>
          </cell>
        </row>
        <row r="25">
          <cell r="G25">
            <v>1128</v>
          </cell>
        </row>
        <row r="28">
          <cell r="G28">
            <v>519</v>
          </cell>
        </row>
        <row r="34">
          <cell r="G34">
            <v>275</v>
          </cell>
        </row>
        <row r="45">
          <cell r="G45">
            <v>200</v>
          </cell>
        </row>
      </sheetData>
      <sheetData sheetId="3" refreshError="1">
        <row r="4">
          <cell r="D4">
            <v>137</v>
          </cell>
        </row>
        <row r="8">
          <cell r="D8">
            <v>137</v>
          </cell>
        </row>
      </sheetData>
      <sheetData sheetId="4">
        <row r="6">
          <cell r="G6">
            <v>4082</v>
          </cell>
        </row>
      </sheetData>
      <sheetData sheetId="5">
        <row r="6">
          <cell r="G6">
            <v>4082</v>
          </cell>
        </row>
      </sheetData>
      <sheetData sheetId="6" refreshError="1">
        <row r="6">
          <cell r="G6">
            <v>4082</v>
          </cell>
        </row>
        <row r="42">
          <cell r="D42">
            <v>13875.8</v>
          </cell>
        </row>
        <row r="43">
          <cell r="D43" t="str">
            <v>Input Rate</v>
          </cell>
        </row>
        <row r="54">
          <cell r="D54" t="str">
            <v>Input Rate</v>
          </cell>
        </row>
        <row r="68">
          <cell r="D68" t="str">
            <v>Input Rate</v>
          </cell>
        </row>
        <row r="96">
          <cell r="D96" t="str">
            <v>Input Rate</v>
          </cell>
        </row>
        <row r="132">
          <cell r="D132" t="str">
            <v>Input Rate</v>
          </cell>
        </row>
        <row r="144">
          <cell r="D144" t="str">
            <v>Input Rate</v>
          </cell>
        </row>
      </sheetData>
      <sheetData sheetId="7">
        <row r="6">
          <cell r="G6">
            <v>4082</v>
          </cell>
        </row>
      </sheetData>
      <sheetData sheetId="8">
        <row r="4">
          <cell r="D4">
            <v>137</v>
          </cell>
        </row>
      </sheetData>
      <sheetData sheetId="9">
        <row r="6">
          <cell r="G6">
            <v>4082</v>
          </cell>
        </row>
      </sheetData>
      <sheetData sheetId="10"/>
      <sheetData sheetId="11">
        <row r="42">
          <cell r="D42">
            <v>13875.8</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ow r="6">
          <cell r="G6">
            <v>4082</v>
          </cell>
        </row>
      </sheetData>
      <sheetData sheetId="40"/>
      <sheetData sheetId="41"/>
      <sheetData sheetId="42"/>
      <sheetData sheetId="43">
        <row r="6">
          <cell r="G6">
            <v>4082</v>
          </cell>
        </row>
      </sheetData>
      <sheetData sheetId="44">
        <row r="6">
          <cell r="G6">
            <v>4082</v>
          </cell>
        </row>
      </sheetData>
      <sheetData sheetId="45" refreshError="1"/>
      <sheetData sheetId="46"/>
      <sheetData sheetId="47">
        <row r="6">
          <cell r="G6">
            <v>4082</v>
          </cell>
        </row>
      </sheetData>
      <sheetData sheetId="48">
        <row r="6">
          <cell r="G6">
            <v>4082</v>
          </cell>
        </row>
      </sheetData>
      <sheetData sheetId="49">
        <row r="6">
          <cell r="G6">
            <v>4082</v>
          </cell>
        </row>
      </sheetData>
      <sheetData sheetId="50">
        <row r="6">
          <cell r="G6">
            <v>4082</v>
          </cell>
        </row>
      </sheetData>
      <sheetData sheetId="51">
        <row r="6">
          <cell r="G6">
            <v>4082</v>
          </cell>
        </row>
      </sheetData>
      <sheetData sheetId="52">
        <row r="6">
          <cell r="G6">
            <v>4082</v>
          </cell>
        </row>
      </sheetData>
      <sheetData sheetId="53"/>
      <sheetData sheetId="54" refreshError="1"/>
      <sheetData sheetId="55" refreshError="1"/>
      <sheetData sheetId="56" refreshError="1"/>
      <sheetData sheetId="57" refreshError="1"/>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sheetData sheetId="233"/>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sheetData sheetId="465"/>
      <sheetData sheetId="466"/>
      <sheetData sheetId="467"/>
      <sheetData sheetId="468"/>
      <sheetData sheetId="469"/>
      <sheetData sheetId="470"/>
      <sheetData sheetId="471" refreshError="1"/>
      <sheetData sheetId="472"/>
      <sheetData sheetId="473"/>
      <sheetData sheetId="474"/>
      <sheetData sheetId="475"/>
      <sheetData sheetId="476"/>
      <sheetData sheetId="477"/>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Set>
  </externalBook>
</externalLink>
</file>

<file path=xl/externalLinks/externalLink1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ontents"/>
      <sheetName val="Plant &amp;  Machinery"/>
      <sheetName val="Labour"/>
      <sheetName val="Material"/>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Sheet3"/>
      <sheetName val="Chapter-13"/>
      <sheetName val="Chapter-14"/>
      <sheetName val="Chapter-15"/>
      <sheetName val="Summary"/>
      <sheetName val="Abbreviations"/>
      <sheetName val="Sheet2"/>
    </sheetNames>
    <sheetDataSet>
      <sheetData sheetId="0"/>
      <sheetData sheetId="1"/>
      <sheetData sheetId="2"/>
      <sheetData sheetId="3">
        <row r="6">
          <cell r="D6">
            <v>156</v>
          </cell>
        </row>
        <row r="11">
          <cell r="D11">
            <v>156</v>
          </cell>
        </row>
      </sheetData>
      <sheetData sheetId="4">
        <row r="3">
          <cell r="D3" t="str">
            <v>Input Rate</v>
          </cell>
        </row>
        <row r="38">
          <cell r="D38" t="str">
            <v>Input Rate</v>
          </cell>
        </row>
        <row r="47">
          <cell r="D47" t="str">
            <v>Input Rate</v>
          </cell>
        </row>
        <row r="48">
          <cell r="D48" t="str">
            <v>Input Rate</v>
          </cell>
        </row>
        <row r="49">
          <cell r="D49" t="str">
            <v>Input Rate</v>
          </cell>
        </row>
        <row r="50">
          <cell r="D50" t="str">
            <v>Input Rate</v>
          </cell>
        </row>
        <row r="73">
          <cell r="D73" t="str">
            <v>Input Rate</v>
          </cell>
        </row>
        <row r="74">
          <cell r="D74" t="str">
            <v>Input Rate</v>
          </cell>
        </row>
        <row r="79">
          <cell r="D79" t="str">
            <v>Input Rate</v>
          </cell>
        </row>
        <row r="88">
          <cell r="D88" t="str">
            <v>Input Rate</v>
          </cell>
        </row>
        <row r="97">
          <cell r="D97" t="str">
            <v>Input Rate</v>
          </cell>
        </row>
        <row r="102">
          <cell r="D102" t="str">
            <v>Input Rate</v>
          </cell>
        </row>
        <row r="129">
          <cell r="D129" t="str">
            <v>Input Rate</v>
          </cell>
        </row>
        <row r="131">
          <cell r="D131" t="str">
            <v>Input Rate</v>
          </cell>
        </row>
        <row r="136">
          <cell r="D136" t="str">
            <v>Input Rate</v>
          </cell>
        </row>
        <row r="137">
          <cell r="D137" t="str">
            <v>Input Rate</v>
          </cell>
        </row>
        <row r="138">
          <cell r="D138" t="str">
            <v>Input Rate</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1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ontents"/>
      <sheetName val="Plant &amp;  Machinery"/>
      <sheetName val="Labour"/>
      <sheetName val="Material"/>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Sheet3"/>
      <sheetName val="Chapter-13"/>
      <sheetName val="Chapter-14"/>
      <sheetName val="Chapter-15"/>
      <sheetName val="Summary"/>
      <sheetName val="Abbreviations"/>
      <sheetName val="Sheet2"/>
    </sheetNames>
    <sheetDataSet>
      <sheetData sheetId="0"/>
      <sheetData sheetId="1"/>
      <sheetData sheetId="2"/>
      <sheetData sheetId="3">
        <row r="6">
          <cell r="D6">
            <v>156</v>
          </cell>
        </row>
        <row r="11">
          <cell r="D11">
            <v>156</v>
          </cell>
        </row>
      </sheetData>
      <sheetData sheetId="4">
        <row r="3">
          <cell r="D3" t="str">
            <v>Input Rate</v>
          </cell>
        </row>
        <row r="38">
          <cell r="D38" t="str">
            <v>Input Rate</v>
          </cell>
        </row>
        <row r="47">
          <cell r="D47" t="str">
            <v>Input Rate</v>
          </cell>
        </row>
        <row r="48">
          <cell r="D48" t="str">
            <v>Input Rate</v>
          </cell>
        </row>
        <row r="49">
          <cell r="D49" t="str">
            <v>Input Rate</v>
          </cell>
        </row>
        <row r="50">
          <cell r="D50" t="str">
            <v>Input Rate</v>
          </cell>
        </row>
        <row r="73">
          <cell r="D73" t="str">
            <v>Input Rate</v>
          </cell>
        </row>
        <row r="74">
          <cell r="D74" t="str">
            <v>Input Rate</v>
          </cell>
        </row>
        <row r="79">
          <cell r="D79" t="str">
            <v>Input Rate</v>
          </cell>
        </row>
        <row r="88">
          <cell r="D88" t="str">
            <v>Input Rate</v>
          </cell>
        </row>
        <row r="97">
          <cell r="D97" t="str">
            <v>Input Rate</v>
          </cell>
        </row>
        <row r="102">
          <cell r="D102" t="str">
            <v>Input Rate</v>
          </cell>
        </row>
        <row r="129">
          <cell r="D129" t="str">
            <v>Input Rate</v>
          </cell>
        </row>
        <row r="131">
          <cell r="D131" t="str">
            <v>Input Rate</v>
          </cell>
        </row>
        <row r="136">
          <cell r="D136" t="str">
            <v>Input Rate</v>
          </cell>
        </row>
        <row r="137">
          <cell r="D137" t="str">
            <v>Input Rate</v>
          </cell>
        </row>
        <row r="138">
          <cell r="D138" t="str">
            <v>Input Rate</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1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
      <sheetName val="Index"/>
      <sheetName val="desin"/>
      <sheetName val="GenAbst"/>
      <sheetName val="Line_ABS"/>
      <sheetName val="Line Abs CD"/>
      <sheetName val="Line Abs RSI"/>
      <sheetName val="Det road"/>
      <sheetName val="2 R 800"/>
      <sheetName val="4 R 1000"/>
      <sheetName val="map"/>
      <sheetName val="BTR"/>
      <sheetName val="RMR"/>
      <sheetName val="Road data"/>
      <sheetName val="cd abs"/>
      <sheetName val="Strip plan"/>
      <sheetName val="Det RSI"/>
      <sheetName val="Line RSI"/>
      <sheetName val="Line CD "/>
      <sheetName val="Sheet1"/>
      <sheetName val="Line Road"/>
      <sheetName val="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46">
          <cell r="G46">
            <v>188</v>
          </cell>
        </row>
        <row r="48">
          <cell r="G48">
            <v>146</v>
          </cell>
        </row>
      </sheetData>
    </sheetDataSet>
  </externalBook>
</externalLink>
</file>

<file path=xl/externalLinks/externalLink1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
      <sheetName val="Index"/>
      <sheetName val="desin"/>
      <sheetName val="GenAbst"/>
      <sheetName val="Line_ABS"/>
      <sheetName val="Line Abs CD"/>
      <sheetName val="Line Abs RSI"/>
      <sheetName val="Det road"/>
      <sheetName val="2 R 800"/>
      <sheetName val="4 R 1000"/>
      <sheetName val="map"/>
      <sheetName val="BTR"/>
      <sheetName val="RMR"/>
      <sheetName val="Road data"/>
      <sheetName val="cd abs"/>
      <sheetName val="Strip plan"/>
      <sheetName val="Det RSI"/>
      <sheetName val="Line RSI"/>
      <sheetName val="Line CD "/>
      <sheetName val="Sheet1"/>
      <sheetName val="Line Road"/>
      <sheetName val="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46">
          <cell r="G46">
            <v>188</v>
          </cell>
        </row>
        <row r="48">
          <cell r="G48">
            <v>146</v>
          </cell>
        </row>
      </sheetData>
    </sheetDataSet>
  </externalBook>
</externalLink>
</file>

<file path=xl/externalLinks/externalLink1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Report"/>
      <sheetName val="DetEst"/>
      <sheetName val="DetAbsAbs"/>
      <sheetName val="Lead"/>
      <sheetName val="WorkSlip"/>
      <sheetName val="BTLeads"/>
      <sheetName val="RMR"/>
      <sheetName val="MRoad data"/>
      <sheetName val="Certificates"/>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7">
          <cell r="I47">
            <v>10</v>
          </cell>
        </row>
      </sheetData>
    </sheetDataSet>
  </externalBook>
</externalLink>
</file>

<file path=xl/externalLinks/externalLink1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Report"/>
      <sheetName val="DetEst"/>
      <sheetName val="DetAbsAbs"/>
      <sheetName val="Lead"/>
      <sheetName val="WorkSlip"/>
      <sheetName val="BTLeads"/>
      <sheetName val="RMR"/>
      <sheetName val="MRoad data"/>
      <sheetName val="Certificates"/>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7">
          <cell r="I47">
            <v>10</v>
          </cell>
        </row>
      </sheetData>
    </sheetDataSet>
  </externalBook>
</externalLink>
</file>

<file path=xl/externalLinks/externalLink1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abs road"/>
      <sheetName val="mlead"/>
      <sheetName val="MRATES"/>
      <sheetName val="(Road-Project)"/>
      <sheetName val="Road Detail Est_"/>
      <sheetName val="leads"/>
      <sheetName val="Amortization Table"/>
      <sheetName val="BTR"/>
      <sheetName val="Rates"/>
      <sheetName val="Cover"/>
      <sheetName val="Rd.Det.Est"/>
      <sheetName val="v"/>
      <sheetName val="quarry"/>
      <sheetName val="LEAD"/>
      <sheetName val="Dormitory"/>
      <sheetName val="Labour"/>
      <sheetName val="Material"/>
      <sheetName val="data"/>
      <sheetName val="GF SB Ok "/>
      <sheetName val="Sheet1"/>
      <sheetName val="MRoad data"/>
      <sheetName val="SPECS"/>
      <sheetName val="R_Det"/>
      <sheetName val="lead-st"/>
      <sheetName val="COLUMN"/>
      <sheetName val="coverpag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lip"/>
      <sheetName val="summary"/>
      <sheetName val="tech"/>
      <sheetName val="abstract"/>
      <sheetName val="detailed"/>
      <sheetName val="culvert"/>
      <sheetName val="culvert (2)"/>
      <sheetName val="culvert (3)"/>
      <sheetName val="impRdam"/>
      <sheetName val="cost"/>
      <sheetName val="data"/>
      <sheetName val="CDdata"/>
      <sheetName val="keymap"/>
      <sheetName val="lchart"/>
      <sheetName val="LS"/>
      <sheetName val="CS"/>
      <sheetName val="CS (2)"/>
      <sheetName val="leads"/>
      <sheetName val="f_slip"/>
      <sheetName val="1v600"/>
      <sheetName val="2v600"/>
      <sheetName val="3v600"/>
      <sheetName val="2v900"/>
      <sheetName val="3v900"/>
      <sheetName val="30mRdam"/>
      <sheetName val="v"/>
      <sheetName val="r"/>
      <sheetName val="Labour"/>
      <sheetName val="Material"/>
      <sheetName val="Plant &amp;  Machinery"/>
      <sheetName val="Iocount"/>
      <sheetName val="MRATES"/>
      <sheetName val="ESTIMATE"/>
      <sheetName val="RMR "/>
      <sheetName val="Data_Bit_I"/>
      <sheetName val="Mp-team 1"/>
      <sheetName val="Sheet9"/>
      <sheetName val="Lead"/>
      <sheetName val="RMR"/>
      <sheetName val="0000000000000"/>
      <sheetName val="Lead statement"/>
      <sheetName val="FF WRK"/>
      <sheetName val="Sheet1 (2)"/>
      <sheetName val="Specification"/>
      <sheetName val="Sheet1"/>
      <sheetName val="Sheet3"/>
      <sheetName val="sup dat"/>
      <sheetName val="Bridge Data 2005-06"/>
      <sheetName val="detls"/>
      <sheetName val="Lead-2014-15"/>
      <sheetName val="Road Detail Est."/>
      <sheetName val="MRoad data"/>
      <sheetName val="labour &amp; Centering"/>
      <sheetName val="Specification report"/>
      <sheetName val="hdpe-rates"/>
      <sheetName val="hdpe weights"/>
      <sheetName val="ssr-rates"/>
      <sheetName val="pvc-rates"/>
      <sheetName val="PVC weights"/>
      <sheetName val="mlead"/>
      <sheetName val="abs road"/>
      <sheetName val="R_Det"/>
      <sheetName val="Road data"/>
      <sheetName val="dBase"/>
      <sheetName val="work_sheet"/>
      <sheetName val="ABS"/>
      <sheetName val="Est_KB"/>
      <sheetName val="Main sheet"/>
      <sheetName val="beam-reinft"/>
      <sheetName val="Det.SC2"/>
      <sheetName val="maya"/>
      <sheetName val="m"/>
      <sheetName val="General"/>
      <sheetName val="culvert_(2)"/>
      <sheetName val="culvert_(3)"/>
      <sheetName val="CS_(2)"/>
      <sheetName val="Plant_&amp;__Machinery"/>
      <sheetName val="RMR_"/>
      <sheetName val="culvert_(2)1"/>
      <sheetName val="culvert_(3)1"/>
      <sheetName val="CS_(2)1"/>
      <sheetName val="Plant_&amp;__Machinery1"/>
      <sheetName val="RMR_1"/>
      <sheetName val="Lead (Final)"/>
      <sheetName val="Lookup"/>
      <sheetName val="Rates SSR 2008-09"/>
      <sheetName val="Bitumen trunk"/>
      <sheetName val="Feeder"/>
      <sheetName val="R99 etc"/>
      <sheetName val="Trunk unpaved"/>
      <sheetName val="PRECAST lightconc-II"/>
      <sheetName val="FORM7"/>
      <sheetName val="DATA-BASE"/>
      <sheetName val="DATA-ABSTRACT"/>
      <sheetName val="Data Road"/>
      <sheetName val="NonSSR"/>
      <sheetName val="Longitudinal"/>
      <sheetName val="m1"/>
      <sheetName val="l"/>
      <sheetName val="Lead (2)"/>
      <sheetName val="coverpage"/>
      <sheetName val="C-data"/>
      <sheetName val="TS memo"/>
      <sheetName val="Lead Chat"/>
      <sheetName val="data existing_do not delete"/>
      <sheetName val="Rd.Det.Est"/>
      <sheetName val="Usage"/>
      <sheetName val="Common "/>
      <sheetName val="Staff Acco."/>
      <sheetName val="pvc_basic"/>
      <sheetName val="lead-st"/>
      <sheetName val="rdamdata"/>
      <sheetName val="INPUT-SHEET"/>
      <sheetName val="other rates"/>
      <sheetName val="Levels"/>
      <sheetName val="labour-16-17"/>
      <sheetName val="C.D.Abs.Est."/>
      <sheetName val="p&amp;m"/>
      <sheetName val="Superstruc"/>
      <sheetName val="SSR07-08"/>
      <sheetName val="Publicbuilding"/>
      <sheetName val="HDPE"/>
      <sheetName val="Sheet2"/>
      <sheetName val="59"/>
      <sheetName val="Design"/>
      <sheetName val="Mp-team_1"/>
      <sheetName val="Lead_statement"/>
      <sheetName val="FF_WRK"/>
      <sheetName val="Sheet1_(2)"/>
      <sheetName val="sup_dat"/>
      <sheetName val="Bridge_Data_2005-06"/>
      <sheetName val="Specification_report"/>
      <sheetName val="Road_Detail_Est_"/>
      <sheetName val="MRoad_data"/>
      <sheetName val="labour_&amp;_Centering"/>
      <sheetName val="hdpe_weights"/>
      <sheetName val="PVC_weights"/>
      <sheetName val="abs_road"/>
      <sheetName val="Road_data"/>
      <sheetName val="Det_SC2"/>
      <sheetName val="Main_sheet"/>
      <sheetName val="Rates_SSR_2008-09"/>
      <sheetName val="Bitumen_trunk"/>
      <sheetName val="R99_etc"/>
      <sheetName val="Trunk_unpaved"/>
      <sheetName val="Data_Base"/>
      <sheetName val="Nspt-smp-final-ORIGINAL"/>
      <sheetName val="Global factors"/>
      <sheetName val="SUMP1420KL@HW"/>
      <sheetName val="quarry"/>
      <sheetName val="Rates"/>
      <sheetName val="Data-2010-11"/>
      <sheetName val="index"/>
      <sheetName val="int dia (2)"/>
      <sheetName val="DATA SHEET"/>
      <sheetName val="BTR"/>
      <sheetName val="PS1"/>
      <sheetName val="Main"/>
      <sheetName val="OverviewBarmer"/>
      <sheetName val="Mat"/>
      <sheetName val="PLAN_FEB97"/>
      <sheetName val="GA"/>
      <sheetName val="WATER-HAMMER"/>
      <sheetName val="GN-ST-10"/>
      <sheetName val="slab"/>
      <sheetName val="dlvoid"/>
      <sheetName val="Lead 2014-15"/>
      <sheetName val="Sheet3-1"/>
      <sheetName val="DISCOUNT"/>
      <sheetName val="stone"/>
      <sheetName val="PVC_dia"/>
      <sheetName val="WT AVG LEAD"/>
      <sheetName val="#REF"/>
      <sheetName val="id"/>
      <sheetName val="basdat-f"/>
      <sheetName val="Lead sheet"/>
      <sheetName val="Data.F8.BTR"/>
      <sheetName val="not req 3"/>
      <sheetName val="temp-SDData (2)"/>
      <sheetName val="Sheet5"/>
      <sheetName val="lead charges"/>
      <sheetName val="RTS memo"/>
      <sheetName val="GenAbst"/>
      <sheetName val="Drawing status-1"/>
      <sheetName val="Notes"/>
      <sheetName val="BWSCPlt"/>
      <sheetName val="CI"/>
      <sheetName val="DI"/>
      <sheetName val="OH"/>
      <sheetName val="Basic Rates"/>
      <sheetName val="G.R.P"/>
      <sheetName val="PSC REVISED"/>
      <sheetName val="pvc"/>
      <sheetName val="G - B"/>
      <sheetName val="FINAL DATA"/>
      <sheetName val="Road data-TDR"/>
      <sheetName val="data_sein"/>
      <sheetName val="ewst"/>
      <sheetName val="abst"/>
      <sheetName val="HDPE-pipe-rates"/>
      <sheetName val="pvc-pipe-rates"/>
      <sheetName val="Data base"/>
      <sheetName val="FIRST"/>
      <sheetName val="NALA-LS"/>
      <sheetName val="X-BOX HYD"/>
      <sheetName val="X-TRAIL PIT DETAILS"/>
      <sheetName val="X-BLOCK LEVELS"/>
      <sheetName val="MACRO-BACK UP"/>
      <sheetName val="Side walls (earth)"/>
      <sheetName val="Activity No (A) ( 12)  "/>
      <sheetName val="Culverts"/>
      <sheetName val="Material "/>
      <sheetName val="SLAB DESIGN"/>
      <sheetName val="Av.G Level"/>
      <sheetName val="Leads 08-09"/>
      <sheetName val="habs-list"/>
      <sheetName val="int-Dia"/>
      <sheetName val="nodes"/>
      <sheetName val="prjt"/>
      <sheetName val="Scheme Area Details_Block__ C2"/>
      <sheetName val="app2"/>
      <sheetName val="KEOLARI"/>
      <sheetName val="Hamlet_Data_2300"/>
      <sheetName val="ELE "/>
      <sheetName val="(4)F-81 Exp.side"/>
      <sheetName val="New33KVSS_E3"/>
      <sheetName val="Prop aug of Ex 33KVSS_E3a"/>
      <sheetName val="Sheet6"/>
      <sheetName val="SCHEMATIC-EX&amp;PR"/>
      <sheetName val="Sheet11"/>
      <sheetName val="STAMT"/>
      <sheetName val="BASE_ALL"/>
      <sheetName val="EST"/>
      <sheetName val="Estt"/>
      <sheetName val="QTY"/>
      <sheetName val="JACKWELL"/>
      <sheetName val="01-DATA INPUT"/>
      <sheetName val="INPUT SHEET"/>
      <sheetName val="RES-PLANNING"/>
      <sheetName val="Macro1"/>
      <sheetName val="FB - 1L"/>
      <sheetName val="Data CD "/>
      <sheetName val="cert"/>
      <sheetName val="Dormitory"/>
      <sheetName val="Process"/>
      <sheetName val="Boq Block A"/>
      <sheetName val="DATA-2005-06"/>
      <sheetName val="Design of two-way slab"/>
      <sheetName val="Abstract-Civil"/>
      <sheetName val="Line"/>
      <sheetName val="road e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3">
          <cell r="A3" t="str">
            <v>Sno</v>
          </cell>
          <cell r="B3" t="str">
            <v>Lead</v>
          </cell>
          <cell r="C3">
            <v>0</v>
          </cell>
          <cell r="D3" t="str">
            <v>Earth</v>
          </cell>
          <cell r="E3" t="str">
            <v>Metal</v>
          </cell>
          <cell r="F3" t="str">
            <v>Bricks</v>
          </cell>
        </row>
        <row r="4">
          <cell r="A4">
            <v>1</v>
          </cell>
          <cell r="B4">
            <v>100</v>
          </cell>
          <cell r="C4" t="str">
            <v>m</v>
          </cell>
          <cell r="D4">
            <v>16</v>
          </cell>
        </row>
        <row r="5">
          <cell r="A5">
            <v>2</v>
          </cell>
          <cell r="B5">
            <v>200</v>
          </cell>
          <cell r="C5" t="str">
            <v>m</v>
          </cell>
          <cell r="D5">
            <v>25</v>
          </cell>
        </row>
        <row r="6">
          <cell r="A6">
            <v>3</v>
          </cell>
          <cell r="B6">
            <v>300</v>
          </cell>
          <cell r="C6" t="str">
            <v>m</v>
          </cell>
          <cell r="D6">
            <v>33</v>
          </cell>
        </row>
        <row r="7">
          <cell r="A7">
            <v>4</v>
          </cell>
          <cell r="B7">
            <v>400</v>
          </cell>
          <cell r="C7" t="str">
            <v>m</v>
          </cell>
          <cell r="D7">
            <v>45</v>
          </cell>
        </row>
        <row r="8">
          <cell r="A8">
            <v>5</v>
          </cell>
          <cell r="B8">
            <v>500</v>
          </cell>
          <cell r="C8" t="str">
            <v>m</v>
          </cell>
          <cell r="D8">
            <v>56</v>
          </cell>
          <cell r="E8">
            <v>64</v>
          </cell>
          <cell r="F8">
            <v>93.9</v>
          </cell>
        </row>
        <row r="9">
          <cell r="A9">
            <v>6</v>
          </cell>
          <cell r="B9">
            <v>1</v>
          </cell>
          <cell r="C9" t="str">
            <v>KM</v>
          </cell>
          <cell r="D9">
            <v>58</v>
          </cell>
          <cell r="E9">
            <v>67</v>
          </cell>
          <cell r="F9">
            <v>96.6</v>
          </cell>
        </row>
        <row r="10">
          <cell r="A10">
            <v>7</v>
          </cell>
          <cell r="B10">
            <v>2</v>
          </cell>
          <cell r="C10" t="str">
            <v>KM</v>
          </cell>
          <cell r="D10">
            <v>61</v>
          </cell>
          <cell r="E10">
            <v>69</v>
          </cell>
          <cell r="F10">
            <v>99.9</v>
          </cell>
        </row>
        <row r="11">
          <cell r="A11">
            <v>8</v>
          </cell>
          <cell r="B11">
            <v>3</v>
          </cell>
          <cell r="C11" t="str">
            <v>KM</v>
          </cell>
          <cell r="D11">
            <v>64</v>
          </cell>
          <cell r="E11">
            <v>72</v>
          </cell>
          <cell r="F11">
            <v>102.5</v>
          </cell>
        </row>
        <row r="12">
          <cell r="A12">
            <v>9</v>
          </cell>
          <cell r="B12">
            <v>4</v>
          </cell>
          <cell r="C12" t="str">
            <v>KM</v>
          </cell>
          <cell r="D12">
            <v>67</v>
          </cell>
          <cell r="E12">
            <v>75</v>
          </cell>
          <cell r="F12">
            <v>105.9</v>
          </cell>
        </row>
        <row r="13">
          <cell r="A13">
            <v>10</v>
          </cell>
          <cell r="B13">
            <v>5</v>
          </cell>
          <cell r="C13" t="str">
            <v>KM</v>
          </cell>
          <cell r="D13">
            <v>70</v>
          </cell>
          <cell r="E13">
            <v>78</v>
          </cell>
          <cell r="F13">
            <v>109.1</v>
          </cell>
        </row>
        <row r="14">
          <cell r="A14">
            <v>11</v>
          </cell>
          <cell r="B14">
            <v>6</v>
          </cell>
          <cell r="C14" t="str">
            <v>KM</v>
          </cell>
          <cell r="D14">
            <v>72</v>
          </cell>
          <cell r="E14">
            <v>82</v>
          </cell>
          <cell r="F14">
            <v>112.5</v>
          </cell>
        </row>
        <row r="15">
          <cell r="A15">
            <v>12</v>
          </cell>
          <cell r="B15">
            <v>7</v>
          </cell>
          <cell r="C15" t="str">
            <v>KM</v>
          </cell>
          <cell r="D15">
            <v>76</v>
          </cell>
          <cell r="E15">
            <v>84</v>
          </cell>
          <cell r="F15">
            <v>115.8</v>
          </cell>
        </row>
        <row r="16">
          <cell r="A16">
            <v>13</v>
          </cell>
          <cell r="B16">
            <v>8</v>
          </cell>
          <cell r="C16" t="str">
            <v>KM</v>
          </cell>
          <cell r="D16">
            <v>79</v>
          </cell>
          <cell r="E16">
            <v>86</v>
          </cell>
          <cell r="F16">
            <v>118.5</v>
          </cell>
        </row>
        <row r="17">
          <cell r="A17">
            <v>14</v>
          </cell>
          <cell r="B17">
            <v>9</v>
          </cell>
          <cell r="C17" t="str">
            <v>KM</v>
          </cell>
          <cell r="D17">
            <v>82</v>
          </cell>
          <cell r="E17">
            <v>90</v>
          </cell>
          <cell r="F17">
            <v>121.9</v>
          </cell>
        </row>
        <row r="18">
          <cell r="A18">
            <v>15</v>
          </cell>
          <cell r="B18">
            <v>10</v>
          </cell>
          <cell r="C18" t="str">
            <v>KM</v>
          </cell>
          <cell r="D18">
            <v>85</v>
          </cell>
          <cell r="E18">
            <v>92</v>
          </cell>
          <cell r="F18">
            <v>125.1</v>
          </cell>
        </row>
        <row r="19">
          <cell r="A19">
            <v>16</v>
          </cell>
          <cell r="B19">
            <v>11</v>
          </cell>
          <cell r="C19" t="str">
            <v>KM</v>
          </cell>
          <cell r="D19">
            <v>89</v>
          </cell>
          <cell r="E19">
            <v>95</v>
          </cell>
          <cell r="F19">
            <v>128.5</v>
          </cell>
        </row>
        <row r="20">
          <cell r="A20">
            <v>17</v>
          </cell>
          <cell r="B20">
            <v>12</v>
          </cell>
          <cell r="C20" t="str">
            <v>KM</v>
          </cell>
          <cell r="D20">
            <v>91</v>
          </cell>
          <cell r="E20">
            <v>99</v>
          </cell>
          <cell r="F20">
            <v>131.80000000000001</v>
          </cell>
        </row>
        <row r="21">
          <cell r="A21">
            <v>18</v>
          </cell>
          <cell r="B21">
            <v>13</v>
          </cell>
          <cell r="C21" t="str">
            <v>KM</v>
          </cell>
          <cell r="D21">
            <v>94</v>
          </cell>
          <cell r="E21">
            <v>102</v>
          </cell>
          <cell r="F21">
            <v>134.4</v>
          </cell>
        </row>
        <row r="22">
          <cell r="A22">
            <v>19</v>
          </cell>
          <cell r="B22">
            <v>14</v>
          </cell>
          <cell r="C22" t="str">
            <v>KM</v>
          </cell>
          <cell r="D22">
            <v>97</v>
          </cell>
          <cell r="E22">
            <v>105</v>
          </cell>
          <cell r="F22">
            <v>137.80000000000001</v>
          </cell>
        </row>
        <row r="23">
          <cell r="A23">
            <v>20</v>
          </cell>
          <cell r="B23">
            <v>15</v>
          </cell>
          <cell r="C23" t="str">
            <v>KM</v>
          </cell>
          <cell r="D23">
            <v>100</v>
          </cell>
          <cell r="E23">
            <v>107</v>
          </cell>
          <cell r="F23">
            <v>141.1</v>
          </cell>
        </row>
        <row r="24">
          <cell r="A24">
            <v>21</v>
          </cell>
          <cell r="B24">
            <v>16</v>
          </cell>
          <cell r="C24" t="str">
            <v>KM</v>
          </cell>
          <cell r="D24">
            <v>102</v>
          </cell>
          <cell r="E24">
            <v>110</v>
          </cell>
          <cell r="F24">
            <v>144.4</v>
          </cell>
        </row>
        <row r="25">
          <cell r="A25">
            <v>22</v>
          </cell>
          <cell r="B25">
            <v>17</v>
          </cell>
          <cell r="C25" t="str">
            <v>KM</v>
          </cell>
          <cell r="D25">
            <v>106</v>
          </cell>
          <cell r="E25">
            <v>113</v>
          </cell>
          <cell r="F25">
            <v>147.69999999999999</v>
          </cell>
        </row>
        <row r="26">
          <cell r="A26">
            <v>23</v>
          </cell>
          <cell r="B26">
            <v>18</v>
          </cell>
          <cell r="C26" t="str">
            <v>KM</v>
          </cell>
          <cell r="D26">
            <v>109</v>
          </cell>
          <cell r="E26">
            <v>116</v>
          </cell>
          <cell r="F26">
            <v>150.4</v>
          </cell>
        </row>
        <row r="27">
          <cell r="A27">
            <v>24</v>
          </cell>
          <cell r="B27">
            <v>19</v>
          </cell>
          <cell r="C27" t="str">
            <v>KM</v>
          </cell>
          <cell r="D27">
            <v>112</v>
          </cell>
          <cell r="E27">
            <v>118</v>
          </cell>
          <cell r="F27">
            <v>153.80000000000001</v>
          </cell>
        </row>
        <row r="28">
          <cell r="A28">
            <v>25</v>
          </cell>
          <cell r="B28">
            <v>20</v>
          </cell>
          <cell r="C28" t="str">
            <v>KM</v>
          </cell>
          <cell r="D28">
            <v>115</v>
          </cell>
          <cell r="E28">
            <v>122</v>
          </cell>
          <cell r="F28">
            <v>157.1</v>
          </cell>
        </row>
        <row r="29">
          <cell r="A29">
            <v>26</v>
          </cell>
          <cell r="B29">
            <v>21</v>
          </cell>
          <cell r="C29" t="str">
            <v>KM</v>
          </cell>
          <cell r="D29">
            <v>117.5</v>
          </cell>
          <cell r="E29">
            <v>125</v>
          </cell>
          <cell r="F29">
            <v>161.15</v>
          </cell>
        </row>
        <row r="30">
          <cell r="A30">
            <v>27</v>
          </cell>
          <cell r="B30">
            <v>22</v>
          </cell>
          <cell r="C30" t="str">
            <v>KM</v>
          </cell>
          <cell r="D30">
            <v>120</v>
          </cell>
          <cell r="E30">
            <v>128</v>
          </cell>
          <cell r="F30">
            <v>165.2</v>
          </cell>
        </row>
        <row r="31">
          <cell r="A31">
            <v>28</v>
          </cell>
          <cell r="B31">
            <v>23</v>
          </cell>
          <cell r="C31" t="str">
            <v>KM</v>
          </cell>
          <cell r="D31">
            <v>122.5</v>
          </cell>
          <cell r="E31">
            <v>131</v>
          </cell>
          <cell r="F31">
            <v>169.25</v>
          </cell>
        </row>
        <row r="32">
          <cell r="A32">
            <v>29</v>
          </cell>
          <cell r="B32">
            <v>24</v>
          </cell>
          <cell r="C32" t="str">
            <v>KM</v>
          </cell>
          <cell r="D32">
            <v>125</v>
          </cell>
          <cell r="E32">
            <v>134</v>
          </cell>
          <cell r="F32">
            <v>173.3</v>
          </cell>
        </row>
        <row r="33">
          <cell r="A33">
            <v>30</v>
          </cell>
          <cell r="B33">
            <v>25</v>
          </cell>
          <cell r="C33" t="str">
            <v>KM</v>
          </cell>
          <cell r="D33">
            <v>127.5</v>
          </cell>
          <cell r="E33">
            <v>137</v>
          </cell>
          <cell r="F33">
            <v>177.35</v>
          </cell>
        </row>
        <row r="34">
          <cell r="A34">
            <v>31</v>
          </cell>
          <cell r="B34">
            <v>26</v>
          </cell>
          <cell r="C34" t="str">
            <v>KM</v>
          </cell>
          <cell r="D34">
            <v>130</v>
          </cell>
          <cell r="E34">
            <v>140</v>
          </cell>
          <cell r="F34">
            <v>181.4</v>
          </cell>
        </row>
        <row r="35">
          <cell r="A35">
            <v>32</v>
          </cell>
          <cell r="B35">
            <v>27</v>
          </cell>
          <cell r="C35" t="str">
            <v>KM</v>
          </cell>
          <cell r="D35">
            <v>132.5</v>
          </cell>
          <cell r="E35">
            <v>143</v>
          </cell>
          <cell r="F35">
            <v>185.45</v>
          </cell>
        </row>
        <row r="36">
          <cell r="A36">
            <v>33</v>
          </cell>
          <cell r="B36">
            <v>28</v>
          </cell>
          <cell r="C36" t="str">
            <v>KM</v>
          </cell>
          <cell r="D36">
            <v>135</v>
          </cell>
          <cell r="E36">
            <v>146</v>
          </cell>
          <cell r="F36">
            <v>189.5</v>
          </cell>
        </row>
        <row r="37">
          <cell r="A37">
            <v>34</v>
          </cell>
          <cell r="B37">
            <v>29</v>
          </cell>
          <cell r="C37" t="str">
            <v>KM</v>
          </cell>
          <cell r="D37">
            <v>137.5</v>
          </cell>
          <cell r="E37">
            <v>149</v>
          </cell>
          <cell r="F37">
            <v>193.55</v>
          </cell>
        </row>
        <row r="38">
          <cell r="A38">
            <v>35</v>
          </cell>
          <cell r="B38">
            <v>30</v>
          </cell>
          <cell r="C38" t="str">
            <v>KM</v>
          </cell>
          <cell r="D38">
            <v>140</v>
          </cell>
          <cell r="E38">
            <v>152</v>
          </cell>
          <cell r="F38">
            <v>197.6</v>
          </cell>
        </row>
        <row r="39">
          <cell r="A39">
            <v>36</v>
          </cell>
          <cell r="B39">
            <v>31</v>
          </cell>
          <cell r="C39" t="str">
            <v>KM</v>
          </cell>
          <cell r="D39">
            <v>142.5</v>
          </cell>
          <cell r="E39">
            <v>155</v>
          </cell>
          <cell r="F39">
            <v>201.65</v>
          </cell>
        </row>
        <row r="40">
          <cell r="A40">
            <v>37</v>
          </cell>
          <cell r="B40">
            <v>32</v>
          </cell>
          <cell r="C40" t="str">
            <v>KM</v>
          </cell>
          <cell r="D40">
            <v>145</v>
          </cell>
          <cell r="E40">
            <v>158</v>
          </cell>
          <cell r="F40">
            <v>205.7</v>
          </cell>
        </row>
        <row r="41">
          <cell r="A41">
            <v>38</v>
          </cell>
          <cell r="B41">
            <v>33</v>
          </cell>
          <cell r="C41" t="str">
            <v>KM</v>
          </cell>
          <cell r="D41">
            <v>147.5</v>
          </cell>
          <cell r="E41">
            <v>161</v>
          </cell>
          <cell r="F41">
            <v>209.75</v>
          </cell>
        </row>
        <row r="42">
          <cell r="A42">
            <v>39</v>
          </cell>
          <cell r="B42">
            <v>34</v>
          </cell>
          <cell r="C42" t="str">
            <v>KM</v>
          </cell>
          <cell r="D42">
            <v>150</v>
          </cell>
          <cell r="E42">
            <v>164</v>
          </cell>
          <cell r="F42">
            <v>213.8</v>
          </cell>
        </row>
        <row r="43">
          <cell r="A43">
            <v>40</v>
          </cell>
          <cell r="B43">
            <v>35</v>
          </cell>
          <cell r="C43" t="str">
            <v>KM</v>
          </cell>
          <cell r="D43">
            <v>152.5</v>
          </cell>
          <cell r="E43">
            <v>167</v>
          </cell>
          <cell r="F43">
            <v>217.85</v>
          </cell>
        </row>
        <row r="44">
          <cell r="A44">
            <v>41</v>
          </cell>
          <cell r="B44">
            <v>36</v>
          </cell>
          <cell r="C44" t="str">
            <v>KM</v>
          </cell>
          <cell r="D44">
            <v>155</v>
          </cell>
          <cell r="E44">
            <v>170</v>
          </cell>
          <cell r="F44">
            <v>221.9</v>
          </cell>
        </row>
        <row r="45">
          <cell r="A45">
            <v>42</v>
          </cell>
          <cell r="B45">
            <v>37</v>
          </cell>
          <cell r="C45" t="str">
            <v>KM</v>
          </cell>
          <cell r="D45">
            <v>157.5</v>
          </cell>
          <cell r="E45">
            <v>173</v>
          </cell>
          <cell r="F45">
            <v>225.95</v>
          </cell>
        </row>
        <row r="46">
          <cell r="A46">
            <v>43</v>
          </cell>
          <cell r="B46">
            <v>38</v>
          </cell>
          <cell r="C46" t="str">
            <v>KM</v>
          </cell>
          <cell r="D46">
            <v>160</v>
          </cell>
          <cell r="E46">
            <v>176</v>
          </cell>
          <cell r="F46">
            <v>230</v>
          </cell>
        </row>
        <row r="47">
          <cell r="A47">
            <v>44</v>
          </cell>
          <cell r="B47">
            <v>39</v>
          </cell>
          <cell r="C47" t="str">
            <v>KM</v>
          </cell>
          <cell r="D47">
            <v>162.5</v>
          </cell>
          <cell r="E47">
            <v>179</v>
          </cell>
          <cell r="F47">
            <v>234.05</v>
          </cell>
        </row>
        <row r="48">
          <cell r="A48">
            <v>45</v>
          </cell>
          <cell r="B48">
            <v>40</v>
          </cell>
          <cell r="C48" t="str">
            <v>KM</v>
          </cell>
          <cell r="D48">
            <v>165</v>
          </cell>
          <cell r="E48">
            <v>182</v>
          </cell>
          <cell r="F48">
            <v>238.1</v>
          </cell>
        </row>
        <row r="49">
          <cell r="A49">
            <v>46</v>
          </cell>
          <cell r="B49">
            <v>41</v>
          </cell>
          <cell r="C49" t="str">
            <v>KM</v>
          </cell>
          <cell r="D49">
            <v>167.5</v>
          </cell>
          <cell r="E49">
            <v>185</v>
          </cell>
          <cell r="F49">
            <v>242.15</v>
          </cell>
        </row>
        <row r="50">
          <cell r="A50">
            <v>47</v>
          </cell>
          <cell r="B50">
            <v>42</v>
          </cell>
          <cell r="C50" t="str">
            <v>KM</v>
          </cell>
          <cell r="D50">
            <v>170</v>
          </cell>
          <cell r="E50">
            <v>188</v>
          </cell>
          <cell r="F50">
            <v>246.2</v>
          </cell>
        </row>
        <row r="51">
          <cell r="A51">
            <v>48</v>
          </cell>
          <cell r="B51">
            <v>43</v>
          </cell>
          <cell r="C51" t="str">
            <v>KM</v>
          </cell>
          <cell r="D51">
            <v>172.5</v>
          </cell>
          <cell r="E51">
            <v>191</v>
          </cell>
          <cell r="F51">
            <v>250.25</v>
          </cell>
        </row>
        <row r="52">
          <cell r="A52">
            <v>49</v>
          </cell>
          <cell r="B52">
            <v>44</v>
          </cell>
          <cell r="C52" t="str">
            <v>KM</v>
          </cell>
          <cell r="D52">
            <v>175</v>
          </cell>
          <cell r="E52">
            <v>194</v>
          </cell>
          <cell r="F52">
            <v>254.3</v>
          </cell>
        </row>
        <row r="53">
          <cell r="A53">
            <v>50</v>
          </cell>
          <cell r="B53">
            <v>45</v>
          </cell>
          <cell r="C53" t="str">
            <v>KM</v>
          </cell>
          <cell r="D53">
            <v>177.5</v>
          </cell>
          <cell r="E53">
            <v>197</v>
          </cell>
          <cell r="F53">
            <v>258.35000000000002</v>
          </cell>
        </row>
      </sheetData>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Set>
  </externalBook>
</externalLink>
</file>

<file path=xl/externalLinks/externalLink1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mlead "/>
      <sheetName val="Lookup"/>
      <sheetName val="lead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Gen abs"/>
      <sheetName val="abs road"/>
      <sheetName val="HP abs"/>
      <sheetName val="R_Det"/>
      <sheetName val="1R 800"/>
      <sheetName val="3R800"/>
      <sheetName val="Ret wall"/>
      <sheetName val="Road data"/>
      <sheetName val="BTR"/>
      <sheetName val="RMR"/>
      <sheetName val="certificates"/>
      <sheetName val="mlea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7">
          <cell r="I7">
            <v>6800</v>
          </cell>
        </row>
        <row r="11">
          <cell r="I11">
            <v>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Gen abs"/>
      <sheetName val="abs road"/>
      <sheetName val="HP abs"/>
      <sheetName val="R_Det"/>
      <sheetName val="1R 800"/>
      <sheetName val="3R800"/>
      <sheetName val="Ret wall"/>
      <sheetName val="Road data"/>
      <sheetName val="BTR"/>
      <sheetName val="RMR"/>
      <sheetName val="certificates"/>
      <sheetName val="mlea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1">
          <cell r="I11">
            <v>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Gen abs"/>
      <sheetName val="abs road"/>
      <sheetName val="HP abs"/>
      <sheetName val="R_Det"/>
      <sheetName val="1R 800"/>
      <sheetName val="3R800"/>
      <sheetName val="Ret wall"/>
      <sheetName val="Road data"/>
      <sheetName val="BTR"/>
      <sheetName val="RMR"/>
      <sheetName val="certificates"/>
      <sheetName val="mlea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1">
          <cell r="I11">
            <v>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sheetName val="Data"/>
      <sheetName val="drain rm data"/>
      <sheetName val="LOWEST RATES"/>
      <sheetName val="leads"/>
      <sheetName val="drain_rm_data"/>
      <sheetName val="LOWEST_RATES"/>
      <sheetName val="drain_rm_data1"/>
      <sheetName val="LOWEST_RATES1"/>
      <sheetName val="Labour"/>
      <sheetName val="Material"/>
      <sheetName val="Plant &amp;  Machinery"/>
      <sheetName val="drain_rm_data2"/>
      <sheetName val="LOWEST_RATES2"/>
      <sheetName val="Plant_&amp;__Machinery"/>
      <sheetName val="Lookup"/>
      <sheetName val="maya"/>
      <sheetName val="ESTIMATE"/>
      <sheetName val="abs road"/>
      <sheetName val="Road data"/>
      <sheetName val="0000000000000"/>
      <sheetName val="Data_Bit_I"/>
      <sheetName val="v"/>
      <sheetName val="Nspt-smp-final-ORIGINAL"/>
      <sheetName val="Sheet1"/>
      <sheetName val="sectorwise"/>
      <sheetName val="R_Det"/>
      <sheetName val="Sheet1 (2)"/>
      <sheetName val="r"/>
      <sheetName val="mlead"/>
      <sheetName val="Plant 㫨  Machinery"/>
      <sheetName val="Plant_㫨__Machinery"/>
      <sheetName val="banilad"/>
      <sheetName val="Quarry"/>
      <sheetName val="Pipe Areas"/>
      <sheetName val="Elc.Stnd.Data-18-19-final "/>
      <sheetName val="Design_abf"/>
      <sheetName val="Elc.Stnd.Data-17-18 "/>
      <sheetName val="Rates"/>
      <sheetName val="Av.G Level"/>
      <sheetName val="Sheet2"/>
      <sheetName val="Road Detail Est."/>
      <sheetName val="data existing_do not delete"/>
      <sheetName val="MRATES"/>
      <sheetName val="m"/>
      <sheetName val="drain_rm_data3"/>
      <sheetName val="LOWEST_RATES3"/>
      <sheetName val="Plant_&amp;__Machinery1"/>
      <sheetName val="abs_road"/>
      <sheetName val="Road_data"/>
      <sheetName val="drain_rm_data4"/>
      <sheetName val="LOWEST_RATES4"/>
      <sheetName val="Plant_&amp;__Machinery2"/>
      <sheetName val="abs_road1"/>
      <sheetName val="Road_data1"/>
      <sheetName val="Road data.PS"/>
      <sheetName val="eligibilty"/>
      <sheetName val="Sheet3"/>
      <sheetName val="RMR"/>
      <sheetName val="GROUND"/>
      <sheetName val="SECOND"/>
      <sheetName val="Data 07-08 "/>
      <sheetName val="Rate Analysis"/>
      <sheetName val="HEAD"/>
      <sheetName val="Input"/>
      <sheetName val="CD Data"/>
      <sheetName val="hdpe weights"/>
      <sheetName val="ww-march-02"/>
      <sheetName val="coverpage"/>
      <sheetName val="TS memo"/>
      <sheetName val="narsib~1"/>
      <sheetName val="rdamdata"/>
      <sheetName val="Mp-team 1"/>
      <sheetName val="Staff Acco."/>
      <sheetName val="data1"/>
      <sheetName val="Bitumen trunk"/>
      <sheetName val="Feeder"/>
      <sheetName val="R99 etc"/>
      <sheetName val="Trunk unpaved"/>
      <sheetName val="Elc.Stnd.Data-18-19"/>
      <sheetName val="HS 1 BPT (2)all bpts"/>
      <sheetName val="Elc.Stnd.Data-17-18-final "/>
      <sheetName val="elect."/>
      <sheetName val="Sheet1_(2)"/>
      <sheetName val="Convey"/>
      <sheetName val="COVER"/>
      <sheetName val="lead-st"/>
      <sheetName val="Levels"/>
      <sheetName val="Flight-1"/>
      <sheetName val="DETAILED  BOQ"/>
      <sheetName val="steel SF (slab-2)"/>
      <sheetName val="final abstract"/>
      <sheetName val="nodes"/>
      <sheetName val="ssr-rates"/>
      <sheetName val="Cut Off Statement"/>
      <sheetName val="LEAD STATEMENT"/>
      <sheetName val="Specification"/>
      <sheetName val="Lead-2014-15"/>
      <sheetName val="Sheet1_(2)1"/>
      <sheetName val="Plant_㫨__Machinery1"/>
      <sheetName val="Pipe_Areas"/>
      <sheetName val="Elc_Stnd_Data-18-19-final_"/>
      <sheetName val="Elc_Stnd_Data-17-18_"/>
      <sheetName val="Av_G_Level"/>
      <sheetName val="CD_Data"/>
      <sheetName val="labour &amp; Centering"/>
      <sheetName val="GA"/>
      <sheetName val="detls"/>
      <sheetName val="stone"/>
      <sheetName val="index"/>
      <sheetName val="SUMP1420KL@HW"/>
      <sheetName val="dBase"/>
      <sheetName val="mlead "/>
      <sheetName val="PROCTOR"/>
      <sheetName val="l"/>
      <sheetName val="Part-A"/>
      <sheetName val="HDPE"/>
      <sheetName val="mas_hab"/>
      <sheetName val="drain_rm_data6"/>
      <sheetName val="LOWEST_RATES6"/>
      <sheetName val="Plant_&amp;__Machinery4"/>
      <sheetName val="abs_road3"/>
      <sheetName val="Road_data3"/>
      <sheetName val="drain_rm_data5"/>
      <sheetName val="LOWEST_RATES5"/>
      <sheetName val="Plant_&amp;__Machinery3"/>
      <sheetName val="abs_road2"/>
      <sheetName val="Road_data2"/>
      <sheetName val="DATA SHEET"/>
      <sheetName val="em"/>
      <sheetName val="DI"/>
      <sheetName val="pvc"/>
      <sheetName val="data.f8.btr"/>
      <sheetName val="Lead 09-10"/>
      <sheetName val="habs-list"/>
      <sheetName val="int-Dia"/>
      <sheetName val="Abs"/>
      <sheetName val="DATA-BASE"/>
      <sheetName val="DATA-ABSTRACT"/>
      <sheetName val="G F  (2)"/>
      <sheetName val="DISCOUNT"/>
      <sheetName val="C.D.Data (Morth)"/>
      <sheetName val="Data_Base"/>
      <sheetName val="Wordsdata"/>
      <sheetName val="segments-details"/>
      <sheetName val="int-Dia-hdpe"/>
      <sheetName val="int-Dia-pvc"/>
      <sheetName val="Det.SC2"/>
      <sheetName val="pierDesign1"/>
      <sheetName val="RAFT"/>
      <sheetName val="scour depth"/>
      <sheetName val="C-Drain"/>
      <sheetName val="id"/>
      <sheetName val="DATA_PRG"/>
      <sheetName val="PVC weights"/>
      <sheetName val="water-hammar-strenght"/>
      <sheetName val="ROADS"/>
      <sheetName val="C.D.Abs.Est."/>
      <sheetName val="Rd.Det.Est"/>
      <sheetName val="Iocount"/>
      <sheetName val="HDPE-pipe-rates"/>
      <sheetName val="pvc-pipe-rates"/>
      <sheetName val="HS final-2"/>
      <sheetName val="FORM7"/>
      <sheetName val="SPT vs PHI"/>
      <sheetName val="Elc.data-20-21"/>
      <sheetName val="data- Civil"/>
      <sheetName val="2a.Est. Drainage System"/>
      <sheetName val="data- MS Gates &amp; Grills"/>
      <sheetName val="MS-Truss data"/>
      <sheetName val="HS 30.04.2015.Final"/>
      <sheetName val="Sheet9"/>
      <sheetName val="HS 1"/>
      <sheetName val="zone-8"/>
      <sheetName val="MHNO_LEV"/>
      <sheetName val="ewst"/>
      <sheetName val="Detailed"/>
      <sheetName val="Sheet5"/>
      <sheetName val="Data o"/>
      <sheetName val="3405-2014"/>
      <sheetName val="wh_data_R"/>
      <sheetName val="wh_data"/>
      <sheetName val="CPHEEO"/>
      <sheetName val="INPUT SHEET"/>
      <sheetName val="RES-PLANNING"/>
      <sheetName val="Macro1"/>
      <sheetName val="data_existing_do_not_delete"/>
      <sheetName val="Road_Detail_Est_"/>
      <sheetName val="Plant_㫨__Machinery2"/>
      <sheetName val="Pipe_Areas1"/>
      <sheetName val="Elc_Stnd_Data-18-19-final_1"/>
      <sheetName val="data_existing_do_not_delete1"/>
      <sheetName val="Road_Detail_Est_1"/>
      <sheetName val="Road data CD"/>
      <sheetName val="SSR 2010-11 Rates"/>
      <sheetName val="Suppl-data"/>
      <sheetName val="doq"/>
      <sheetName val="Lead(4380)"/>
      <sheetName val="Challan"/>
      <sheetName val="t_prsr"/>
      <sheetName val="Executive Summary -Thermal"/>
      <sheetName val="Stationwise Thermal &amp; Hydel Gen"/>
      <sheetName val="TWELVE"/>
      <sheetName val="MRMECADAMoad data"/>
    </sheetNames>
    <sheetDataSet>
      <sheetData sheetId="0" refreshError="1">
        <row r="7">
          <cell r="N7">
            <v>2424</v>
          </cell>
        </row>
        <row r="9">
          <cell r="N9">
            <v>431.64499999999998</v>
          </cell>
        </row>
        <row r="26">
          <cell r="N26">
            <v>295.47500000000002</v>
          </cell>
        </row>
        <row r="28">
          <cell r="N28">
            <v>340.47500000000002</v>
          </cell>
        </row>
      </sheetData>
      <sheetData sheetId="1"/>
      <sheetData sheetId="2"/>
      <sheetData sheetId="3"/>
      <sheetData sheetId="4" refreshError="1"/>
      <sheetData sheetId="5"/>
      <sheetData sheetId="6"/>
      <sheetData sheetId="7"/>
      <sheetData sheetId="8"/>
      <sheetData sheetId="9" refreshError="1"/>
      <sheetData sheetId="10" refreshError="1"/>
      <sheetData sheetId="11" refreshError="1"/>
      <sheetData sheetId="12"/>
      <sheetData sheetId="13"/>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Set>
  </externalBook>
</externalLink>
</file>

<file path=xl/externalLinks/externalLink2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ontents"/>
      <sheetName val="Plant &amp;  Machinery"/>
      <sheetName val="Labour"/>
      <sheetName val="Material"/>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Chapter-12"/>
      <sheetName val="Chapter-13"/>
      <sheetName val="Chapter-14"/>
      <sheetName val="Chapter-15"/>
      <sheetName val="Summary"/>
      <sheetName val="Abbreviations"/>
      <sheetName val="Sheet2"/>
      <sheetName val="Lead"/>
      <sheetName val="DATA"/>
      <sheetName val="PRECAST lightconc-II"/>
      <sheetName val="Lookup"/>
      <sheetName val="ESTIMATE"/>
      <sheetName val="Lead(4380)"/>
      <sheetName val="coverpage"/>
      <sheetName val="RMR"/>
      <sheetName val="Road data"/>
      <sheetName val="c.d.abs.est."/>
      <sheetName val="Plant_&amp;__Machinery"/>
      <sheetName val="Summary_of_Rates"/>
      <sheetName val="Basic_Approach"/>
      <sheetName val="Plant_&amp;__Machinery3"/>
      <sheetName val="Summary_of_Rates3"/>
      <sheetName val="Basic_Approach3"/>
      <sheetName val="Plant_&amp;__Machinery1"/>
      <sheetName val="Summary_of_Rates1"/>
      <sheetName val="Basic_Approach1"/>
      <sheetName val="Plant_&amp;__Machinery2"/>
      <sheetName val="Summary_of_Rates2"/>
      <sheetName val="Basic_Approach2"/>
      <sheetName val="abs road"/>
      <sheetName val="leads"/>
      <sheetName val="R_Det"/>
      <sheetName val="maya"/>
      <sheetName val="materials"/>
      <sheetName val="lead-st"/>
      <sheetName val="MRATES"/>
      <sheetName val="r"/>
      <sheetName val="mlead "/>
      <sheetName val="Road Detail Est."/>
    </sheetNames>
    <sheetDataSet>
      <sheetData sheetId="0"/>
      <sheetData sheetId="1"/>
      <sheetData sheetId="2" refreshError="1">
        <row r="25">
          <cell r="G25" t="str">
            <v>Input Rate</v>
          </cell>
        </row>
        <row r="49">
          <cell r="G49" t="str">
            <v>Input Rate</v>
          </cell>
        </row>
      </sheetData>
      <sheetData sheetId="3"/>
      <sheetData sheetId="4" refreshError="1">
        <row r="21">
          <cell r="D21" t="str">
            <v>Input Rate</v>
          </cell>
        </row>
        <row r="22">
          <cell r="D22" t="str">
            <v>Input Rate</v>
          </cell>
        </row>
        <row r="24">
          <cell r="D24" t="str">
            <v>Input Rate</v>
          </cell>
        </row>
        <row r="25">
          <cell r="D25" t="str">
            <v>Input Rate</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sheetData sheetId="58"/>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2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ontents"/>
      <sheetName val="Plant &amp;  Machinery"/>
      <sheetName val="Labour"/>
      <sheetName val="Material"/>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Chapter-12"/>
      <sheetName val="Chapter-13"/>
      <sheetName val="Chapter-14"/>
      <sheetName val="Chapter-15"/>
      <sheetName val="Summary"/>
      <sheetName val="Abbreviations"/>
      <sheetName val="Sheet2"/>
    </sheetNames>
    <sheetDataSet>
      <sheetData sheetId="0" refreshError="1"/>
      <sheetData sheetId="1" refreshError="1"/>
      <sheetData sheetId="2" refreshError="1">
        <row r="5">
          <cell r="G5">
            <v>6328</v>
          </cell>
        </row>
        <row r="8">
          <cell r="G8">
            <v>120</v>
          </cell>
        </row>
        <row r="10">
          <cell r="G10">
            <v>692</v>
          </cell>
        </row>
        <row r="19">
          <cell r="G19">
            <v>230</v>
          </cell>
        </row>
        <row r="21">
          <cell r="G21">
            <v>1700</v>
          </cell>
        </row>
        <row r="24">
          <cell r="G24">
            <v>6328</v>
          </cell>
        </row>
        <row r="51">
          <cell r="G51">
            <v>754</v>
          </cell>
        </row>
      </sheetData>
      <sheetData sheetId="3" refreshError="1"/>
      <sheetData sheetId="4" refreshError="1">
        <row r="14">
          <cell r="D14" t="str">
            <v>Input Rate</v>
          </cell>
        </row>
        <row r="15">
          <cell r="D15" t="str">
            <v>Input Rate</v>
          </cell>
        </row>
        <row r="16">
          <cell r="D16" t="str">
            <v>Input Rate</v>
          </cell>
        </row>
        <row r="39">
          <cell r="D39" t="str">
            <v>Input Rate</v>
          </cell>
        </row>
        <row r="40">
          <cell r="D40" t="str">
            <v>Input Rate</v>
          </cell>
        </row>
        <row r="41">
          <cell r="D41" t="str">
            <v>Input Rate</v>
          </cell>
        </row>
        <row r="44">
          <cell r="D44" t="str">
            <v>Input Rate</v>
          </cell>
        </row>
        <row r="61">
          <cell r="D61" t="str">
            <v>Input Rate</v>
          </cell>
        </row>
        <row r="64">
          <cell r="D64" t="str">
            <v>Input Rate</v>
          </cell>
        </row>
        <row r="65">
          <cell r="D65" t="str">
            <v>Input Rate</v>
          </cell>
        </row>
        <row r="66">
          <cell r="D66" t="str">
            <v>Input Rate</v>
          </cell>
        </row>
        <row r="67">
          <cell r="D67" t="str">
            <v>Input Rate</v>
          </cell>
        </row>
        <row r="89">
          <cell r="D89" t="str">
            <v>Input Rate</v>
          </cell>
        </row>
        <row r="91">
          <cell r="D91" t="str">
            <v>Input Rate</v>
          </cell>
        </row>
        <row r="92">
          <cell r="D92" t="str">
            <v>Input Rate</v>
          </cell>
        </row>
        <row r="133">
          <cell r="D133" t="str">
            <v>Input Rate</v>
          </cell>
        </row>
        <row r="135">
          <cell r="D135" t="str">
            <v>Input Rate</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2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ontents"/>
      <sheetName val="Plant &amp;  Machinery"/>
      <sheetName val="Labour"/>
      <sheetName val="Material"/>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Chapter-12"/>
      <sheetName val="Chapter-13"/>
      <sheetName val="Chapter-14"/>
      <sheetName val="Chapter-15"/>
      <sheetName val="Summary"/>
      <sheetName val="Abbreviations"/>
      <sheetName val="Sheet2"/>
    </sheetNames>
    <sheetDataSet>
      <sheetData sheetId="0" refreshError="1"/>
      <sheetData sheetId="1" refreshError="1"/>
      <sheetData sheetId="2" refreshError="1">
        <row r="5">
          <cell r="G5">
            <v>6328</v>
          </cell>
        </row>
        <row r="8">
          <cell r="G8">
            <v>120</v>
          </cell>
        </row>
        <row r="10">
          <cell r="G10">
            <v>692</v>
          </cell>
        </row>
        <row r="19">
          <cell r="G19">
            <v>230</v>
          </cell>
        </row>
        <row r="21">
          <cell r="G21">
            <v>1700</v>
          </cell>
        </row>
        <row r="24">
          <cell r="G24">
            <v>6328</v>
          </cell>
        </row>
        <row r="51">
          <cell r="G51">
            <v>754</v>
          </cell>
        </row>
      </sheetData>
      <sheetData sheetId="3" refreshError="1"/>
      <sheetData sheetId="4" refreshError="1">
        <row r="14">
          <cell r="D14" t="str">
            <v>Input Rate</v>
          </cell>
        </row>
        <row r="15">
          <cell r="D15" t="str">
            <v>Input Rate</v>
          </cell>
        </row>
        <row r="16">
          <cell r="D16" t="str">
            <v>Input Rate</v>
          </cell>
        </row>
        <row r="39">
          <cell r="D39" t="str">
            <v>Input Rate</v>
          </cell>
        </row>
        <row r="40">
          <cell r="D40" t="str">
            <v>Input Rate</v>
          </cell>
        </row>
        <row r="41">
          <cell r="D41" t="str">
            <v>Input Rate</v>
          </cell>
        </row>
        <row r="44">
          <cell r="D44" t="str">
            <v>Input Rate</v>
          </cell>
        </row>
        <row r="61">
          <cell r="D61" t="str">
            <v>Input Rate</v>
          </cell>
        </row>
        <row r="64">
          <cell r="D64" t="str">
            <v>Input Rate</v>
          </cell>
        </row>
        <row r="65">
          <cell r="D65" t="str">
            <v>Input Rate</v>
          </cell>
        </row>
        <row r="66">
          <cell r="D66" t="str">
            <v>Input Rate</v>
          </cell>
        </row>
        <row r="67">
          <cell r="D67" t="str">
            <v>Input Rate</v>
          </cell>
        </row>
        <row r="89">
          <cell r="D89" t="str">
            <v>Input Rate</v>
          </cell>
        </row>
        <row r="91">
          <cell r="D91" t="str">
            <v>Input Rate</v>
          </cell>
        </row>
        <row r="92">
          <cell r="D92" t="str">
            <v>Input Rate</v>
          </cell>
        </row>
        <row r="133">
          <cell r="D133" t="str">
            <v>Input Rate</v>
          </cell>
        </row>
        <row r="135">
          <cell r="D135" t="str">
            <v>Input Rate</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2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Query"/>
      <sheetName val="DATA_ENTRY"/>
      <sheetName val="MRoad data"/>
      <sheetName val="MRATES"/>
      <sheetName val="MBTLead"/>
      <sheetName val="MRMR"/>
      <sheetName val="MRoadMap"/>
    </sheetNames>
    <sheetDataSet>
      <sheetData sheetId="0"/>
      <sheetData sheetId="1"/>
      <sheetData sheetId="2"/>
      <sheetData sheetId="3"/>
      <sheetData sheetId="4"/>
      <sheetData sheetId="5" refreshError="1">
        <row r="23">
          <cell r="I23">
            <v>609.79999999999995</v>
          </cell>
        </row>
      </sheetData>
      <sheetData sheetId="6"/>
      <sheetData sheetId="7"/>
      <sheetData sheetId="8"/>
    </sheetDataSet>
  </externalBook>
</externalLink>
</file>

<file path=xl/externalLinks/externalLink2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Query"/>
      <sheetName val="DATA_ENTRY"/>
      <sheetName val="MRoad data"/>
      <sheetName val="MRATES"/>
      <sheetName val="MBTLead"/>
      <sheetName val="MRMR"/>
      <sheetName val="MRoadMap"/>
    </sheetNames>
    <sheetDataSet>
      <sheetData sheetId="0"/>
      <sheetData sheetId="1"/>
      <sheetData sheetId="2"/>
      <sheetData sheetId="3"/>
      <sheetData sheetId="4"/>
      <sheetData sheetId="5" refreshError="1">
        <row r="23">
          <cell r="I23">
            <v>609.79999999999995</v>
          </cell>
        </row>
      </sheetData>
      <sheetData sheetId="6"/>
      <sheetData sheetId="7"/>
      <sheetData sheetId="8"/>
    </sheetDataSet>
  </externalBook>
</externalLink>
</file>

<file path=xl/externalLinks/externalLink2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Query"/>
      <sheetName val="DATA_ENTRY"/>
      <sheetName val="MRoad data"/>
      <sheetName val="MRATES"/>
      <sheetName val="MBTLead"/>
      <sheetName val="MRMR"/>
      <sheetName val="MRoadMap"/>
    </sheetNames>
    <sheetDataSet>
      <sheetData sheetId="0"/>
      <sheetData sheetId="1"/>
      <sheetData sheetId="2"/>
      <sheetData sheetId="3"/>
      <sheetData sheetId="4"/>
      <sheetData sheetId="5" refreshError="1">
        <row r="23">
          <cell r="I23">
            <v>609.79999999999995</v>
          </cell>
        </row>
      </sheetData>
      <sheetData sheetId="6"/>
      <sheetData sheetId="7"/>
      <sheetData sheetId="8"/>
    </sheetDataSet>
  </externalBook>
</externalLink>
</file>

<file path=xl/externalLinks/externalLink2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GEN. ABS."/>
      <sheetName val="MRoad data"/>
      <sheetName val="MRATES"/>
      <sheetName val="MBTLead"/>
      <sheetName val="MRMR"/>
      <sheetName val="MRoadMap"/>
      <sheetName val="Lead Chart"/>
      <sheetName val="Quarry Chart"/>
      <sheetName val="Road Est."/>
      <sheetName val="Median"/>
      <sheetName val="Slab Culvert 51.10"/>
      <sheetName val="Slab Wid.52.4"/>
      <sheetName val="Wid.Pipe cul 52.10"/>
      <sheetName val="P.C.Drawing"/>
      <sheetName val="C.S.OF DIVIDER"/>
    </sheetNames>
    <sheetDataSet>
      <sheetData sheetId="0" refreshError="1"/>
      <sheetData sheetId="1" refreshError="1"/>
      <sheetData sheetId="2" refreshError="1"/>
      <sheetData sheetId="3" refreshError="1"/>
      <sheetData sheetId="4"/>
      <sheetData sheetId="5">
        <row r="36">
          <cell r="F36">
            <v>160</v>
          </cell>
        </row>
        <row r="37">
          <cell r="F37">
            <v>130</v>
          </cell>
        </row>
      </sheetData>
      <sheetData sheetId="6"/>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Gen abs"/>
      <sheetName val="Spn report"/>
      <sheetName val="abs road"/>
      <sheetName val="ccroad"/>
      <sheetName val="HP abs"/>
      <sheetName val="HP det"/>
      <sheetName val="R_Det"/>
      <sheetName val="BTR"/>
      <sheetName val="RMR"/>
      <sheetName val="Road data"/>
      <sheetName val="certificates"/>
      <sheetName val="Line"/>
      <sheetName val="ECV"/>
      <sheetName val="Material_Rates"/>
      <sheetName val="mlead"/>
    </sheetNames>
    <sheetDataSet>
      <sheetData sheetId="0" refreshError="1"/>
      <sheetData sheetId="1" refreshError="1"/>
      <sheetData sheetId="2" refreshError="1">
        <row r="27">
          <cell r="E27" t="str">
            <v>Nalgonda</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Gen abs"/>
      <sheetName val="Spn report"/>
      <sheetName val="abs road"/>
      <sheetName val="HP abs"/>
      <sheetName val="HP det"/>
      <sheetName val="R_Det"/>
      <sheetName val="BTR"/>
      <sheetName val="RMR"/>
      <sheetName val="Road data"/>
      <sheetName val="certificates"/>
      <sheetName val="Line"/>
      <sheetName val="ECV"/>
      <sheetName val="Material_Rates"/>
      <sheetName val="mlead"/>
    </sheetNames>
    <sheetDataSet>
      <sheetData sheetId="0"/>
      <sheetData sheetId="1"/>
      <sheetData sheetId="2">
        <row r="28">
          <cell r="E28" t="str">
            <v>Peddapally</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Sheet1"/>
      <sheetName val="DATA_ENTRY"/>
      <sheetName val="Letter"/>
      <sheetName val="Report"/>
      <sheetName val="Cover"/>
      <sheetName val="GenAbs"/>
      <sheetName val="DetAbsAbs"/>
      <sheetName val="Seignarages"/>
      <sheetName val="DetEst"/>
      <sheetName val="Lead"/>
      <sheetName val="WorkSlip"/>
      <sheetName val="BTLeads"/>
      <sheetName val="RMR"/>
      <sheetName val="MRoad data"/>
      <sheetName val="Certificates"/>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row r="30">
          <cell r="K30">
            <v>0</v>
          </cell>
        </row>
      </sheetData>
    </sheetDataSet>
  </externalBook>
</externalLink>
</file>

<file path=xl/externalLinks/externalLink2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Sheet1"/>
      <sheetName val="DATA_ENTRY"/>
      <sheetName val="Letter"/>
      <sheetName val="Report"/>
      <sheetName val="Cover"/>
      <sheetName val="GenAbs"/>
      <sheetName val="DetAbsAbs"/>
      <sheetName val="Seignarages"/>
      <sheetName val="DetEst"/>
      <sheetName val="Lead"/>
      <sheetName val="WorkSlip"/>
      <sheetName val="BTLeads"/>
      <sheetName val="RMR"/>
      <sheetName val="MRoad data"/>
      <sheetName val="Certificates"/>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30">
          <cell r="K30">
            <v>0</v>
          </cell>
        </row>
      </sheetData>
    </sheetDataSet>
  </externalBook>
</externalLink>
</file>

<file path=xl/externalLinks/externalLink2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specn"/>
      <sheetName val="BTR"/>
      <sheetName val="GenAbs"/>
      <sheetName val="Absroad"/>
      <sheetName val="bill"/>
      <sheetName val="detailed"/>
      <sheetName val="Abs CD works"/>
      <sheetName val="DET 1 ROW"/>
      <sheetName val="Det drain"/>
      <sheetName val="Det Ret"/>
      <sheetName val="det slab"/>
      <sheetName val="RMR"/>
      <sheetName val="WMM"/>
      <sheetName val="Road data"/>
      <sheetName val="Sheet3"/>
      <sheetName val="Sheet2"/>
      <sheetName val="Abstract"/>
      <sheetName val="Sheet1"/>
      <sheetName val="mlead"/>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row r="468">
          <cell r="K468">
            <v>380</v>
          </cell>
        </row>
        <row r="556">
          <cell r="K556">
            <v>2474</v>
          </cell>
        </row>
        <row r="581">
          <cell r="K581">
            <v>2845</v>
          </cell>
        </row>
        <row r="606">
          <cell r="K606">
            <v>3104</v>
          </cell>
        </row>
        <row r="717">
          <cell r="K717">
            <v>33210</v>
          </cell>
        </row>
        <row r="733">
          <cell r="K733">
            <v>32813</v>
          </cell>
        </row>
      </sheetData>
      <sheetData sheetId="16"/>
      <sheetData sheetId="17"/>
      <sheetData sheetId="18"/>
      <sheetData sheetId="19"/>
      <sheetData sheetId="20"/>
      <sheetData sheetId="21" refreshError="1"/>
    </sheetDataSet>
  </externalBook>
</externalLink>
</file>

<file path=xl/externalLinks/externalLink2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specn"/>
      <sheetName val="BTR"/>
      <sheetName val="GenAbs"/>
      <sheetName val="Absroad"/>
      <sheetName val="bill"/>
      <sheetName val="detailed"/>
      <sheetName val="Abs CD works"/>
      <sheetName val="DET 1 ROW"/>
      <sheetName val="Det drain"/>
      <sheetName val="Det Ret"/>
      <sheetName val="det slab"/>
      <sheetName val="RMR"/>
      <sheetName val="WMM"/>
      <sheetName val="Road data"/>
      <sheetName val="Sheet3"/>
      <sheetName val="Sheet2"/>
      <sheetName val="Abstract"/>
      <sheetName val="Sheet1"/>
      <sheetName val="mle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468">
          <cell r="K468">
            <v>380</v>
          </cell>
        </row>
        <row r="556">
          <cell r="K556">
            <v>2474</v>
          </cell>
        </row>
        <row r="581">
          <cell r="K581">
            <v>2845</v>
          </cell>
        </row>
        <row r="606">
          <cell r="K606">
            <v>3104</v>
          </cell>
        </row>
        <row r="717">
          <cell r="K717">
            <v>33210</v>
          </cell>
        </row>
        <row r="733">
          <cell r="K733">
            <v>32813</v>
          </cell>
        </row>
      </sheetData>
      <sheetData sheetId="16"/>
      <sheetData sheetId="17"/>
      <sheetData sheetId="18"/>
      <sheetData sheetId="19"/>
      <sheetData sheetId="20"/>
    </sheetDataSet>
  </externalBook>
</externalLink>
</file>

<file path=xl/externalLinks/externalLink2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specn"/>
      <sheetName val="BTR"/>
      <sheetName val="GenAbs"/>
      <sheetName val="Absroad"/>
      <sheetName val="bill"/>
      <sheetName val="detailed"/>
      <sheetName val="Abs CD works"/>
      <sheetName val="DET 1 ROW"/>
      <sheetName val="Det drain"/>
      <sheetName val="Det Ret"/>
      <sheetName val="det slab"/>
      <sheetName val="RMR"/>
      <sheetName val="WMM"/>
      <sheetName val="Road data"/>
      <sheetName val="Sheet3"/>
      <sheetName val="Sheet2"/>
      <sheetName val="Abstract"/>
      <sheetName val="Sheet1"/>
      <sheetName val="mlead"/>
    </sheetNames>
    <sheetDataSet>
      <sheetData sheetId="0"/>
      <sheetData sheetId="1"/>
      <sheetData sheetId="2"/>
      <sheetData sheetId="3">
        <row r="4">
          <cell r="D4" t="str">
            <v>Improvements to road from Lakkavaram(R&amp;B) road to G. Jagannadhapuram(R&amp;B) road from Km 0/0 to 5/0  in Visakapatnam District.</v>
          </cell>
        </row>
      </sheetData>
      <sheetData sheetId="4"/>
      <sheetData sheetId="5"/>
      <sheetData sheetId="6"/>
      <sheetData sheetId="7"/>
      <sheetData sheetId="8"/>
      <sheetData sheetId="9"/>
      <sheetData sheetId="10"/>
      <sheetData sheetId="11"/>
      <sheetData sheetId="12"/>
      <sheetData sheetId="13"/>
      <sheetData sheetId="14"/>
      <sheetData sheetId="15">
        <row r="333">
          <cell r="K333">
            <v>40</v>
          </cell>
        </row>
        <row r="468">
          <cell r="K468">
            <v>380</v>
          </cell>
        </row>
        <row r="556">
          <cell r="K556">
            <v>2474</v>
          </cell>
        </row>
        <row r="581">
          <cell r="K581">
            <v>2845</v>
          </cell>
        </row>
        <row r="606">
          <cell r="K606">
            <v>3104</v>
          </cell>
        </row>
        <row r="717">
          <cell r="K717">
            <v>33210</v>
          </cell>
        </row>
        <row r="733">
          <cell r="K733">
            <v>32813</v>
          </cell>
        </row>
      </sheetData>
      <sheetData sheetId="16"/>
      <sheetData sheetId="17"/>
      <sheetData sheetId="18"/>
      <sheetData sheetId="19"/>
      <sheetData sheetId="20"/>
    </sheetDataSet>
  </externalBook>
</externalLink>
</file>

<file path=xl/externalLinks/externalLink2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BTR"/>
      <sheetName val="RMR"/>
      <sheetName val="Road data"/>
      <sheetName val="Line"/>
      <sheetName val="GenAbst"/>
      <sheetName val="TS_CRF"/>
      <sheetName val="Rates"/>
    </sheetNames>
    <sheetDataSet>
      <sheetData sheetId="0" refreshError="1"/>
      <sheetData sheetId="1" refreshError="1"/>
      <sheetData sheetId="2" refreshError="1"/>
      <sheetData sheetId="3">
        <row r="12">
          <cell r="K12">
            <v>1712.9299999999998</v>
          </cell>
        </row>
      </sheetData>
      <sheetData sheetId="4"/>
      <sheetData sheetId="5" refreshError="1"/>
      <sheetData sheetId="6" refreshError="1"/>
      <sheetData sheetId="7" refreshError="1"/>
      <sheetData sheetId="8"/>
    </sheetDataSet>
  </externalBook>
</externalLink>
</file>

<file path=xl/externalLinks/externalLink2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BTR"/>
      <sheetName val="RMR"/>
      <sheetName val="Road data"/>
      <sheetName val="Line"/>
      <sheetName val="GenAbst"/>
      <sheetName val="TS_CRF"/>
      <sheetName val="Rates"/>
    </sheetNames>
    <sheetDataSet>
      <sheetData sheetId="0" refreshError="1"/>
      <sheetData sheetId="1" refreshError="1"/>
      <sheetData sheetId="2" refreshError="1"/>
      <sheetData sheetId="3">
        <row r="12">
          <cell r="K12">
            <v>1712.9299999999998</v>
          </cell>
        </row>
      </sheetData>
      <sheetData sheetId="4"/>
      <sheetData sheetId="5" refreshError="1"/>
      <sheetData sheetId="6" refreshError="1"/>
      <sheetData sheetId="7" refreshError="1"/>
      <sheetData sheetId="8"/>
    </sheetDataSet>
  </externalBook>
</externalLink>
</file>

<file path=xl/externalLinks/externalLink2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1 R 1000"/>
      <sheetName val="1 R 800"/>
      <sheetName val="Del est"/>
      <sheetName val="BTR"/>
      <sheetName val="RMR"/>
      <sheetName val="Road data"/>
      <sheetName val="Line"/>
      <sheetName val="GenAbst"/>
      <sheetName val="Line_ABS"/>
      <sheetName val="She_A"/>
      <sheetName val="BOQ"/>
      <sheetName val="TS_CRF"/>
      <sheetName val="Quarry"/>
      <sheetName val="QDTS"/>
      <sheetName val="Rates"/>
    </sheetNames>
    <sheetDataSet>
      <sheetData sheetId="0"/>
      <sheetData sheetId="1"/>
      <sheetData sheetId="2"/>
      <sheetData sheetId="3"/>
      <sheetData sheetId="4"/>
      <sheetData sheetId="5"/>
      <sheetData sheetId="6"/>
      <sheetData sheetId="7">
        <row r="1442">
          <cell r="C1442" t="str">
            <v xml:space="preserve">Providing HYSD bars ( Fe-415 ) of different diameters, wrought and put up bars of all diameters including cost and conveyance of steel to site and all labour charges for fabrication of reinforcement including cutting, bending, binding rods, tying grills, </v>
          </cell>
        </row>
      </sheetData>
      <sheetData sheetId="8"/>
      <sheetData sheetId="9"/>
      <sheetData sheetId="10"/>
      <sheetData sheetId="11"/>
      <sheetData sheetId="12"/>
      <sheetData sheetId="13"/>
      <sheetData sheetId="14"/>
      <sheetData sheetId="15"/>
      <sheetData sheetId="16"/>
    </sheetDataSet>
  </externalBook>
</externalLink>
</file>

<file path=xl/externalLinks/externalLink2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1 R 1000"/>
      <sheetName val="1 R 800"/>
      <sheetName val="Del est"/>
      <sheetName val="BTR"/>
      <sheetName val="RMR"/>
      <sheetName val="Road data"/>
      <sheetName val="Line"/>
      <sheetName val="GenAbst"/>
      <sheetName val="Line_ABS"/>
      <sheetName val="She_A"/>
      <sheetName val="BOQ"/>
      <sheetName val="TS_CRF"/>
      <sheetName val="Quarry"/>
      <sheetName val="QDTS"/>
      <sheetName val="Rates"/>
    </sheetNames>
    <sheetDataSet>
      <sheetData sheetId="0"/>
      <sheetData sheetId="1"/>
      <sheetData sheetId="2"/>
      <sheetData sheetId="3"/>
      <sheetData sheetId="4"/>
      <sheetData sheetId="5"/>
      <sheetData sheetId="6"/>
      <sheetData sheetId="7">
        <row r="1442">
          <cell r="C1442" t="str">
            <v xml:space="preserve">Providing HYSD bars ( Fe-415 ) of different diameters, wrought and put up bars of all diameters including cost and conveyance of steel to site and all labour charges for fabrication of reinforcement including cutting, bending, binding rods, tying grills, </v>
          </cell>
        </row>
      </sheetData>
      <sheetData sheetId="8"/>
      <sheetData sheetId="9"/>
      <sheetData sheetId="10"/>
      <sheetData sheetId="11"/>
      <sheetData sheetId="12"/>
      <sheetData sheetId="13"/>
      <sheetData sheetId="14"/>
      <sheetData sheetId="15"/>
      <sheetData sheetId="16"/>
    </sheetDataSet>
  </externalBook>
</externalLink>
</file>

<file path=xl/externalLinks/externalLink2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Ls"/>
      <sheetName val="Levels"/>
      <sheetName val="abstract"/>
      <sheetName val="Levels (2)"/>
      <sheetName val="mother"/>
      <sheetName val="3060"/>
      <sheetName val="3090"/>
      <sheetName val="3120"/>
      <sheetName val="3150"/>
      <sheetName val="3180"/>
      <sheetName val="3210"/>
      <sheetName val="3240"/>
      <sheetName val="3270"/>
      <sheetName val="3300"/>
      <sheetName val="3330"/>
      <sheetName val="3360"/>
      <sheetName val="3390"/>
      <sheetName val="3420"/>
      <sheetName val="3450"/>
      <sheetName val="3480"/>
      <sheetName val="3510"/>
      <sheetName val="3540"/>
      <sheetName val="3570"/>
      <sheetName val="3600"/>
      <sheetName val="3630"/>
      <sheetName val="3660"/>
      <sheetName val="3690"/>
      <sheetName val="3720"/>
      <sheetName val="3750"/>
      <sheetName val="3780"/>
      <sheetName val="3810"/>
      <sheetName val="3840"/>
      <sheetName val="3870"/>
      <sheetName val="3900"/>
      <sheetName val="3930"/>
      <sheetName val="3960"/>
      <sheetName val="3990"/>
      <sheetName val="4020"/>
      <sheetName val="4050"/>
      <sheetName val="4080"/>
      <sheetName val="4110"/>
      <sheetName val="4140"/>
      <sheetName val="4170"/>
      <sheetName val="4200"/>
      <sheetName val="4230"/>
      <sheetName val="4260"/>
      <sheetName val="4290"/>
      <sheetName val="4320"/>
      <sheetName val="4350"/>
      <sheetName val="4380"/>
      <sheetName val="4400"/>
      <sheetName val="4410"/>
      <sheetName val="4440"/>
      <sheetName val="4470"/>
      <sheetName val="4500"/>
      <sheetName val="4530"/>
      <sheetName val="4560"/>
      <sheetName val="4590"/>
      <sheetName val="4620"/>
      <sheetName val="4650"/>
      <sheetName val="4680"/>
      <sheetName val="4710"/>
      <sheetName val="4740"/>
      <sheetName val="4770"/>
      <sheetName val="4800"/>
      <sheetName val="4830"/>
      <sheetName val="4860"/>
      <sheetName val="4890"/>
      <sheetName val="4920"/>
      <sheetName val="4930"/>
      <sheetName val="4940"/>
      <sheetName val="r"/>
      <sheetName val="Material"/>
      <sheetName val="Plant &amp;  Machinery"/>
      <sheetName val="RMR"/>
      <sheetName val="Specification"/>
      <sheetName val="Leads"/>
      <sheetName val="maya"/>
      <sheetName val="l"/>
      <sheetName val="Road data"/>
      <sheetName val="Lead  RATES"/>
      <sheetName val="Sheet3"/>
      <sheetName val="coverpage"/>
      <sheetName val="MRATES"/>
      <sheetName val="Lead statement"/>
      <sheetName val="DATA"/>
      <sheetName val="sectorwise"/>
      <sheetName val="Usage"/>
      <sheetName val="mas_hab"/>
      <sheetName val="ESTIMATE"/>
      <sheetName val="t_prsr"/>
      <sheetName val="wh"/>
      <sheetName val="detls"/>
      <sheetName val="GF SB Ok "/>
      <sheetName val="m1"/>
      <sheetName val="Labour"/>
      <sheetName val="sch"/>
      <sheetName val="Rates SSR 2008-09"/>
      <sheetName val="v"/>
      <sheetName val="RAFT"/>
      <sheetName val="Sheet2"/>
      <sheetName val="hdpe-rates"/>
      <sheetName val="hdpe weights"/>
      <sheetName val="ssr-rates"/>
      <sheetName val="pvc-rates"/>
      <sheetName val="PVC weights"/>
      <sheetName val="Levels_(2)1"/>
      <sheetName val="Levels_(2)"/>
      <sheetName val="Lead"/>
      <sheetName val="EDWise"/>
      <sheetName val="DATA-BASE"/>
      <sheetName val="DATA-ABSTRACT"/>
      <sheetName val="Levels_(2)5"/>
      <sheetName val="Plant_&amp;__Machinery2"/>
      <sheetName val="Road_data2"/>
      <sheetName val="Lead__RATES2"/>
      <sheetName val="Lead_statement2"/>
      <sheetName val="GF_SB_Ok_2"/>
      <sheetName val="Levels_(2)3"/>
      <sheetName val="Levels_(2)2"/>
      <sheetName val="Plant_&amp;__Machinery"/>
      <sheetName val="Road_data"/>
      <sheetName val="Lead__RATES"/>
      <sheetName val="Lead_statement"/>
      <sheetName val="GF_SB_Ok_"/>
      <sheetName val="Levels_(2)4"/>
      <sheetName val="Plant_&amp;__Machinery1"/>
      <sheetName val="Road_data1"/>
      <sheetName val="Lead__RATES1"/>
      <sheetName val="Lead_statement1"/>
      <sheetName val="GF_SB_Ok_1"/>
      <sheetName val="MS Rates"/>
      <sheetName val="Valves"/>
      <sheetName val="cover (2)"/>
      <sheetName val="GEN-ABS Del"/>
      <sheetName val="p&amp;m"/>
      <sheetName val="Data_Bit_I"/>
      <sheetName val="Nspt-smp-final-ORIGINAL"/>
      <sheetName val="Timesheet"/>
      <sheetName val="Bridge Data 2005-06"/>
      <sheetName val="segments-details"/>
      <sheetName val="int-Dia-hdpe"/>
      <sheetName val="habs-list"/>
      <sheetName val="int-Dia-pvc"/>
      <sheetName val="HDPE-pipe-rates"/>
      <sheetName val="pvc-pipe-rates"/>
      <sheetName val="index"/>
      <sheetName val="Data Road Rev"/>
      <sheetName val="Rates"/>
      <sheetName val="Road Detail Est."/>
      <sheetName val="temp-SDData (2)"/>
      <sheetName val="abs road"/>
      <sheetName val="Gen.Abs."/>
      <sheetName val="estimate "/>
      <sheetName val="Common "/>
      <sheetName val="data existing_do not delete"/>
      <sheetName val="REVISED"/>
      <sheetName val="HDPE"/>
      <sheetName val="DI"/>
      <sheetName val="pvc"/>
      <sheetName val="R_Det"/>
      <sheetName val="Data 07-08 "/>
      <sheetName val="CI"/>
      <sheetName val="wh_data_R"/>
      <sheetName val="wh_data"/>
      <sheetName val="CPHEEO"/>
      <sheetName val="Input"/>
      <sheetName val="m"/>
      <sheetName val="DATA_PRG"/>
      <sheetName val="sup dat"/>
      <sheetName val="PVC_dia"/>
      <sheetName val="0000000000000"/>
      <sheetName val="DISCOUNT"/>
      <sheetName val="quarry"/>
      <sheetName val="Global factors"/>
      <sheetName val="int-Dia"/>
      <sheetName val="Motor Data"/>
      <sheetName val="data.f8.btr"/>
      <sheetName val="Convey"/>
      <sheetName val="COVER"/>
      <sheetName val="data-sheet"/>
      <sheetName val="Boq"/>
      <sheetName val="hdpe_basic"/>
      <sheetName val="pvc_basic"/>
      <sheetName val="conc-foot-gradeslab"/>
      <sheetName val="sg-clay(d)"/>
      <sheetName val="DI PIPE"/>
      <sheetName val="RUBBER GASKETS"/>
      <sheetName val="Levels_(2)6"/>
      <sheetName val="Plant_&amp;__Machinery3"/>
      <sheetName val="Road_data3"/>
      <sheetName val="Lead__RATES3"/>
      <sheetName val="Lead_statement3"/>
      <sheetName val="GF_SB_Ok_3"/>
      <sheetName val="AoR_Finishing"/>
      <sheetName val="Rate"/>
      <sheetName val="Rates_SSR_2008-09"/>
      <sheetName val="hdpe_weights"/>
      <sheetName val="PVC_weights"/>
      <sheetName val="GEN-ABS_Del"/>
      <sheetName val="MS_Rates"/>
      <sheetName val="cover_(2)"/>
      <sheetName val="Bridge_Data_2005-06"/>
      <sheetName val="Data_Road_Rev"/>
      <sheetName val="estimate_"/>
      <sheetName val="Common_"/>
      <sheetName val="data_existing_do_not_delete"/>
      <sheetName val="Letter"/>
      <sheetName val="rdamdata"/>
      <sheetName val="lead-st"/>
      <sheetName val="Iocount"/>
      <sheetName val="BASIC RATES"/>
      <sheetName val="Data_Base"/>
      <sheetName val="Lead 09-10"/>
      <sheetName val="MRoad data"/>
      <sheetName val="Data base"/>
      <sheetName val="sand"/>
      <sheetName val="stone"/>
      <sheetName val="WATER-HAMMER"/>
      <sheetName val="M.R.O"/>
      <sheetName val="labour &amp; Hire-20-21"/>
      <sheetName val="Longitudinal"/>
      <sheetName val="pile rec(N Max tr)"/>
      <sheetName val="Lead statement ss5"/>
      <sheetName val="소상 &quot;1&quot;"/>
      <sheetName val="mlead"/>
      <sheetName val="ABS"/>
      <sheetName val="Masonry"/>
      <sheetName val="C-Mat"/>
      <sheetName val="Detailed"/>
      <sheetName val="Concrete_D."/>
      <sheetName val="BOQ - Plng"/>
      <sheetName val="Economic RisingMain  Ph-I"/>
      <sheetName val="Sheet03"/>
      <sheetName val="A 3.7"/>
      <sheetName val="Ag LF"/>
      <sheetName val="Sheet1"/>
      <sheetName val="Summary"/>
      <sheetName val="Amortization Table"/>
      <sheetName val="Bitumen trunk"/>
      <sheetName val="Feeder"/>
      <sheetName val="R99 etc"/>
      <sheetName val="Trunk unpaved"/>
      <sheetName val="#REF"/>
      <sheetName val="data "/>
      <sheetName val="Plant _  Machinery"/>
      <sheetName val="Improvements"/>
      <sheetName val="Conv. 13-14"/>
      <sheetName val="Variables_x"/>
      <sheetName val="C-data"/>
      <sheetName val="Design"/>
      <sheetName val="labour coeff"/>
      <sheetName val="water-hammar-strenght"/>
      <sheetName val="Dormitory"/>
      <sheetName val="nodes"/>
      <sheetName val="Sheet9"/>
      <sheetName val="Basicrates"/>
      <sheetName val="1.Design_Data"/>
      <sheetName val="Labour Charges"/>
      <sheetName val="Boppudi data sheet "/>
      <sheetName val="Line"/>
      <sheetName val=" datas"/>
      <sheetName val="labour &amp; Centering"/>
      <sheetName val="Material "/>
      <sheetName val="BTR"/>
      <sheetName val="PS1"/>
      <sheetName val="CD Data"/>
      <sheetName val="Rectangular Beam"/>
      <sheetName val="Lead (Final)"/>
      <sheetName val="Sheet11"/>
      <sheetName val="prjt"/>
      <sheetName val="Hamlet_Data_2300"/>
      <sheetName val="Leads 08-09"/>
      <sheetName val="Av.G Level"/>
      <sheetName val="0+655"/>
      <sheetName val="Labour &amp; Plant"/>
      <sheetName val="Culverts"/>
      <sheetName val="(1)FILL FIRST"/>
      <sheetName val="Stability Abutment"/>
      <sheetName val="03-HYDRAULIC"/>
      <sheetName val="(4)F-81 Exp.side"/>
      <sheetName val="BASE_ALL"/>
      <sheetName val="Sheet5"/>
      <sheetName val="kC"/>
      <sheetName val="INPUT SHEET"/>
      <sheetName val="RES-PLANNING"/>
      <sheetName val="Load Details-220kV"/>
      <sheetName val="SubAnlysis"/>
      <sheetName val="Lookup"/>
      <sheetName val="Work_sheet"/>
      <sheetName val="Sketch"/>
      <sheetName val="ABST SANITARY"/>
      <sheetName val="ABST CIVIL"/>
      <sheetName val="PROG_DATA"/>
      <sheetName val="BUILDING ITEMS"/>
      <sheetName val="ewst"/>
      <sheetName val="Lead (2)"/>
      <sheetName val="80-100 (P)"/>
      <sheetName val="Pipe data"/>
      <sheetName val="1"/>
      <sheetName val="Data-ELSR"/>
      <sheetName val="Mat. rates"/>
      <sheetName val="Levels_(2)7"/>
      <sheetName val="Plant_&amp;__Machinery4"/>
      <sheetName val="Road_data4"/>
      <sheetName val="Lead__RATES4"/>
      <sheetName val="Lead_statement4"/>
      <sheetName val="GF_SB_Ok_4"/>
      <sheetName val="Rates_SSR_2008-091"/>
      <sheetName val="hdpe_weights1"/>
      <sheetName val="PVC_weights1"/>
      <sheetName val="cover_(2)1"/>
      <sheetName val="Data_Road_Rev1"/>
      <sheetName val="GEN-ABS_Del1"/>
      <sheetName val="MS_Rates1"/>
      <sheetName val="Bridge_Data_2005-061"/>
      <sheetName val="temp-SDData_(2)"/>
      <sheetName val="estimate_1"/>
      <sheetName val="Common_1"/>
      <sheetName val="data_existing_do_not_delete1"/>
      <sheetName val="Data_07-08_"/>
      <sheetName val="Lead_09-10"/>
      <sheetName val="Road_Detail_Est_"/>
      <sheetName val="Motor_Data"/>
      <sheetName val="DI_PIPE"/>
      <sheetName val="RUBBER_GASKETS"/>
      <sheetName val="Data_F8_BTR"/>
      <sheetName val="abs_road"/>
      <sheetName val="M_R_O"/>
      <sheetName val="labour_&amp;_Hire-20-21"/>
      <sheetName val="sup_dat"/>
      <sheetName val="BOQ_-_Plng"/>
      <sheetName val="Gen_Abs_"/>
      <sheetName val="BASIC_RATES"/>
      <sheetName val="MRoad_data"/>
      <sheetName val="Lead_statement_ss5"/>
      <sheetName val="소상_&quot;1&quot;"/>
      <sheetName val="pile_rec(N_Max_tr)"/>
    </sheetNames>
    <sheetDataSet>
      <sheetData sheetId="0" refreshError="1"/>
      <sheetData sheetId="1" refreshError="1">
        <row r="5">
          <cell r="O5">
            <v>96</v>
          </cell>
          <cell r="P5">
            <v>101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sheetData sheetId="137"/>
      <sheetData sheetId="138"/>
      <sheetData sheetId="139"/>
      <sheetData sheetId="140"/>
      <sheetData sheetId="14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sheetData sheetId="244"/>
      <sheetData sheetId="245"/>
      <sheetData sheetId="246"/>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sheetData sheetId="299"/>
      <sheetData sheetId="300"/>
      <sheetData sheetId="301"/>
      <sheetData sheetId="302"/>
      <sheetData sheetId="303"/>
      <sheetData sheetId="304"/>
      <sheetData sheetId="305"/>
      <sheetData sheetId="306" refreshError="1"/>
      <sheetData sheetId="307"/>
      <sheetData sheetId="308"/>
      <sheetData sheetId="309"/>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Set>
  </externalBook>
</externalLink>
</file>

<file path=xl/externalLinks/externalLink2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velop.Activities"/>
      <sheetName val="Sheet1 (3)"/>
      <sheetName val="Road_plan"/>
      <sheetName val="Sheet1"/>
      <sheetName val="PLAN-A1"/>
      <sheetName val="Building works"/>
    </sheetNames>
    <sheetDataSet>
      <sheetData sheetId="0" refreshError="1"/>
      <sheetData sheetId="1" refreshError="1"/>
      <sheetData sheetId="2" refreshError="1"/>
      <sheetData sheetId="3"/>
      <sheetData sheetId="4" refreshError="1"/>
      <sheetData sheetId="5" refreshError="1"/>
    </sheetDataSet>
  </externalBook>
</externalLink>
</file>

<file path=xl/externalLinks/externalLink2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velop.Activities"/>
      <sheetName val="Sheet1 (3)"/>
      <sheetName val="Road_plan"/>
      <sheetName val="Sheet1"/>
      <sheetName val="PLAN-A1"/>
      <sheetName val="Building works"/>
    </sheetNames>
    <sheetDataSet>
      <sheetData sheetId="0" refreshError="1"/>
      <sheetData sheetId="1" refreshError="1"/>
      <sheetData sheetId="2" refreshError="1"/>
      <sheetData sheetId="3"/>
      <sheetData sheetId="4" refreshError="1"/>
      <sheetData sheetId="5" refreshError="1"/>
    </sheetDataSet>
  </externalBook>
</externalLink>
</file>

<file path=xl/externalLinks/externalLink2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Line_Abstract"/>
      <sheetName val="Gen abs"/>
      <sheetName val="abs road"/>
      <sheetName val="Bridge"/>
      <sheetName val="HP abs"/>
      <sheetName val="BTR"/>
      <sheetName val="RMR"/>
      <sheetName val="Road data"/>
      <sheetName val="Certificates"/>
      <sheetName val="m lead"/>
      <sheetName val="mmlead"/>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17">
          <cell r="K417">
            <v>1799</v>
          </cell>
        </row>
      </sheetData>
      <sheetData sheetId="13"/>
      <sheetData sheetId="14"/>
      <sheetData sheetId="15"/>
    </sheetDataSet>
  </externalBook>
</externalLink>
</file>

<file path=xl/externalLinks/externalLink2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ul. Abs"/>
      <sheetName val="Three Rows"/>
      <sheetName val="Two rows"/>
      <sheetName val="One row"/>
      <sheetName val="BTR"/>
      <sheetName val="RMR"/>
      <sheetName val="Road data"/>
      <sheetName val="Line"/>
      <sheetName val="GenAbst"/>
      <sheetName val="AS_SR"/>
      <sheetName val="AS-12F"/>
      <sheetName val="AS_FDR"/>
      <sheetName val="TS_MDR"/>
      <sheetName val="TS_SH"/>
      <sheetName val="RTS_SH"/>
      <sheetName val="TS_12F"/>
      <sheetName val="TS_FDR"/>
      <sheetName val="Plan SH TS"/>
      <sheetName val="Plan MDR TS"/>
      <sheetName val="TS_CRF"/>
      <sheetName val="Rates"/>
    </sheetNames>
    <sheetDataSet>
      <sheetData sheetId="0"/>
      <sheetData sheetId="1"/>
      <sheetData sheetId="2"/>
      <sheetData sheetId="3"/>
      <sheetData sheetId="4"/>
      <sheetData sheetId="5"/>
      <sheetData sheetId="6"/>
      <sheetData sheetId="7">
        <row r="13">
          <cell r="K13">
            <v>1214.5</v>
          </cell>
        </row>
        <row r="16">
          <cell r="K16">
            <v>814.5</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ul. Abs"/>
      <sheetName val="Three Rows"/>
      <sheetName val="Two rows"/>
      <sheetName val="One row"/>
      <sheetName val="BTR"/>
      <sheetName val="RMR"/>
      <sheetName val="Road data"/>
      <sheetName val="Line"/>
      <sheetName val="GenAbst"/>
      <sheetName val="AS_SR"/>
      <sheetName val="AS-12F"/>
      <sheetName val="AS_FDR"/>
      <sheetName val="TS_MDR"/>
      <sheetName val="TS_SH"/>
      <sheetName val="RTS_SH"/>
      <sheetName val="TS_12F"/>
      <sheetName val="TS_FDR"/>
      <sheetName val="Plan SH TS"/>
      <sheetName val="Plan MDR TS"/>
      <sheetName val="TS_CRF"/>
      <sheetName val="Rates"/>
    </sheetNames>
    <sheetDataSet>
      <sheetData sheetId="0"/>
      <sheetData sheetId="1"/>
      <sheetData sheetId="2"/>
      <sheetData sheetId="3"/>
      <sheetData sheetId="4"/>
      <sheetData sheetId="5"/>
      <sheetData sheetId="6"/>
      <sheetData sheetId="7">
        <row r="13">
          <cell r="K13">
            <v>1214.5</v>
          </cell>
        </row>
        <row r="16">
          <cell r="K16">
            <v>814.5</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Report"/>
      <sheetName val="DetEst"/>
      <sheetName val="W.slip"/>
      <sheetName val="DetAbsAbs"/>
      <sheetName val="Lead"/>
      <sheetName val="WorkSlip"/>
      <sheetName val="BTLeads"/>
      <sheetName val="RMR"/>
      <sheetName val="MRoad data"/>
      <sheetName val="Certificates"/>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47">
          <cell r="I47">
            <v>10</v>
          </cell>
        </row>
      </sheetData>
    </sheetDataSet>
  </externalBook>
</externalLink>
</file>

<file path=xl/externalLinks/externalLink2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Report"/>
      <sheetName val="DetEst"/>
      <sheetName val="W.slip"/>
      <sheetName val="DetAbsAbs"/>
      <sheetName val="Lead"/>
      <sheetName val="WorkSlip"/>
      <sheetName val="BTLeads"/>
      <sheetName val="RMR"/>
      <sheetName val="MRoad data"/>
      <sheetName val="Certificates"/>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47">
          <cell r="I47">
            <v>10</v>
          </cell>
        </row>
      </sheetData>
    </sheetDataSet>
  </externalBook>
</externalLink>
</file>

<file path=xl/externalLinks/externalLink2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ontents"/>
      <sheetName val="Plant &amp;  Machinery"/>
      <sheetName val="Labour"/>
      <sheetName val="Material"/>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Chapter-12"/>
      <sheetName val="Chapter-13"/>
      <sheetName val="Chapter-14"/>
      <sheetName val="Chapter-15"/>
      <sheetName val="Summary"/>
      <sheetName val="Abbreviations"/>
      <sheetName val="Sheet2"/>
      <sheetName val="pc"/>
      <sheetName val="ds2mt"/>
      <sheetName val="Dsskew2mt"/>
      <sheetName val="cway"/>
      <sheetName val="ccr"/>
      <sheetName val="deti"/>
      <sheetName val="cdabs"/>
      <sheetName val="PartA"/>
      <sheetName val="GA"/>
      <sheetName val="Rev"/>
      <sheetName val="Pw"/>
      <sheetName val="RD"/>
      <sheetName val="DRAIN"/>
      <sheetName val="PART-B"/>
      <sheetName val="spe"/>
      <sheetName val="Veth"/>
      <sheetName val="samu"/>
      <sheetName val="Road data"/>
      <sheetName val="DATA"/>
      <sheetName val="pvc-pipe-rates"/>
      <sheetName val="LEAD"/>
      <sheetName val="Lead statement"/>
      <sheetName val="r"/>
      <sheetName val="l"/>
      <sheetName val="Publicbuilding"/>
      <sheetName val="nodes"/>
      <sheetName val="Boq"/>
      <sheetName val="p&amp;m"/>
      <sheetName val="Boq - Flats"/>
      <sheetName val="detls"/>
      <sheetName val="Mortars"/>
      <sheetName val="Cover"/>
      <sheetName val="Plant_&amp;__Machinery"/>
      <sheetName val="Summary_of_Rates"/>
      <sheetName val="Basic_Approach"/>
      <sheetName val="Plant_&amp;__Machinery3"/>
      <sheetName val="Summary_of_Rates3"/>
      <sheetName val="Basic_Approach3"/>
      <sheetName val="Plant_&amp;__Machinery1"/>
      <sheetName val="Summary_of_Rates1"/>
      <sheetName val="Basic_Approach1"/>
      <sheetName val="Plant_&amp;__Machinery2"/>
      <sheetName val="Summary_of_Rates2"/>
      <sheetName val="Basic_Approach2"/>
      <sheetName val="MRATES"/>
      <sheetName val="MRoad data"/>
      <sheetName val="Sheet1 (2)"/>
      <sheetName val="RMR"/>
      <sheetName val="mlead "/>
      <sheetName val="Road Detail Est."/>
      <sheetName val="sch"/>
      <sheetName val="0000000000000"/>
      <sheetName val="Footings"/>
      <sheetName val="b asic rates"/>
      <sheetName val="m"/>
      <sheetName val="t_prsr"/>
      <sheetName val="wh"/>
      <sheetName val="Levels"/>
      <sheetName val="Data-Road "/>
      <sheetName val="other rates"/>
      <sheetName val="Hire"/>
      <sheetName val="Iocount"/>
      <sheetName val="SubAnalysis"/>
      <sheetName val="road est"/>
      <sheetName val="Amortization Table"/>
      <sheetName val="Bill-12"/>
      <sheetName val="Basicrates"/>
    </sheetNames>
    <sheetDataSet>
      <sheetData sheetId="0"/>
      <sheetData sheetId="1"/>
      <sheetData sheetId="2" refreshError="1">
        <row r="4">
          <cell r="G4" t="str">
            <v>Input Rate</v>
          </cell>
        </row>
        <row r="50">
          <cell r="G50" t="str">
            <v>Input Rate</v>
          </cell>
        </row>
      </sheetData>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sheetData sheetId="57"/>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sheetData sheetId="74"/>
      <sheetData sheetId="75"/>
      <sheetData sheetId="76"/>
      <sheetData sheetId="77"/>
      <sheetData sheetId="78"/>
      <sheetData sheetId="79"/>
      <sheetData sheetId="80"/>
      <sheetData sheetId="81"/>
      <sheetData sheetId="82"/>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Set>
  </externalBook>
</externalLink>
</file>

<file path=xl/externalLinks/externalLink2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Sheet1"/>
      <sheetName val="MRoad data"/>
      <sheetName val="bridge_GENERAL ABTRACT (2)"/>
      <sheetName val="Det&amp;Abs_latest"/>
      <sheetName val="Cov (2)"/>
      <sheetName val="TS memo (2)"/>
      <sheetName val="report (3)"/>
      <sheetName val="report (2)"/>
      <sheetName val="road_Gen Abs (2)"/>
      <sheetName val="bridge_GENERAL ABTRACT"/>
      <sheetName val="Det&amp;Abs (2)"/>
      <sheetName val="Cov"/>
      <sheetName val="TS memo"/>
      <sheetName val="Det&amp;Abs"/>
      <sheetName val="DATA_ENTRY"/>
      <sheetName val="patchwork_data_H_T_ROAD (2)"/>
      <sheetName val="Cdworks_DATAS_madhu"/>
      <sheetName val="patchwork_data_H_T_ROAD"/>
      <sheetName val="proforma"/>
      <sheetName val="report"/>
      <sheetName val="road_Gen Abs"/>
      <sheetName val="bridge_MEST "/>
      <sheetName val="bridge data"/>
      <sheetName val="MEST"/>
      <sheetName val="MRATES"/>
      <sheetName val="MBTLead"/>
      <sheetName val="MRMR"/>
      <sheetName val="MWALads"/>
      <sheetName val="leads (3)"/>
      <sheetName val="leads (4)"/>
      <sheetName val="leads (5)"/>
      <sheetName val="MRoadMa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2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Sheet1"/>
      <sheetName val="MRoad data"/>
      <sheetName val="bridge_GENERAL ABTRACT (2)"/>
      <sheetName val="Det&amp;Abs_latest"/>
      <sheetName val="Cov (2)"/>
      <sheetName val="TS memo (2)"/>
      <sheetName val="report (3)"/>
      <sheetName val="report (2)"/>
      <sheetName val="road_Gen Abs (2)"/>
      <sheetName val="bridge_GENERAL ABTRACT"/>
      <sheetName val="Det&amp;Abs (2)"/>
      <sheetName val="Cov"/>
      <sheetName val="TS memo"/>
      <sheetName val="Det&amp;Abs"/>
      <sheetName val="DATA_ENTRY"/>
      <sheetName val="patchwork_data_H_T_ROAD (2)"/>
      <sheetName val="Cdworks_DATAS_madhu"/>
      <sheetName val="patchwork_data_H_T_ROAD"/>
      <sheetName val="proforma"/>
      <sheetName val="report"/>
      <sheetName val="road_Gen Abs"/>
      <sheetName val="bridge_MEST "/>
      <sheetName val="bridge data"/>
      <sheetName val="MEST"/>
      <sheetName val="MRATES"/>
      <sheetName val="MBTLead"/>
      <sheetName val="MRMR"/>
      <sheetName val="MWALads"/>
      <sheetName val="leads (3)"/>
      <sheetName val="leads (4)"/>
      <sheetName val="leads (5)"/>
      <sheetName val="MRoadMa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2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BTR"/>
      <sheetName val="RMR"/>
      <sheetName val="Road data"/>
      <sheetName val="Sheet1"/>
      <sheetName val="mlead"/>
      <sheetName val="Abstract"/>
    </sheetNames>
    <sheetDataSet>
      <sheetData sheetId="0"/>
      <sheetData sheetId="1"/>
      <sheetData sheetId="2"/>
      <sheetData sheetId="3"/>
      <sheetData sheetId="4">
        <row r="30">
          <cell r="K30">
            <v>75</v>
          </cell>
        </row>
        <row r="58">
          <cell r="K58">
            <v>92</v>
          </cell>
        </row>
        <row r="97">
          <cell r="K97">
            <v>5.3</v>
          </cell>
        </row>
        <row r="121">
          <cell r="K121">
            <v>1232</v>
          </cell>
        </row>
        <row r="144">
          <cell r="K144">
            <v>1328</v>
          </cell>
        </row>
        <row r="263">
          <cell r="K263">
            <v>429</v>
          </cell>
        </row>
        <row r="285">
          <cell r="K285">
            <v>1737</v>
          </cell>
        </row>
        <row r="351">
          <cell r="K351">
            <v>471</v>
          </cell>
        </row>
        <row r="399">
          <cell r="K399">
            <v>2173</v>
          </cell>
        </row>
        <row r="466">
          <cell r="K466">
            <v>471</v>
          </cell>
        </row>
        <row r="484">
          <cell r="K484">
            <v>838</v>
          </cell>
        </row>
        <row r="502">
          <cell r="K502">
            <v>539</v>
          </cell>
        </row>
        <row r="528">
          <cell r="K528">
            <v>2293</v>
          </cell>
        </row>
        <row r="579">
          <cell r="K579">
            <v>2754</v>
          </cell>
        </row>
        <row r="604">
          <cell r="K604">
            <v>3005</v>
          </cell>
        </row>
        <row r="679">
          <cell r="K679">
            <v>2204</v>
          </cell>
        </row>
      </sheetData>
      <sheetData sheetId="5"/>
      <sheetData sheetId="6"/>
      <sheetData sheetId="7" refreshError="1"/>
    </sheetDataSet>
  </externalBook>
</externalLink>
</file>

<file path=xl/externalLinks/externalLink2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BTR"/>
      <sheetName val="RMR"/>
      <sheetName val="Road data"/>
      <sheetName val="Sheet1"/>
      <sheetName val="mlead"/>
      <sheetName val="Abstract"/>
    </sheetNames>
    <sheetDataSet>
      <sheetData sheetId="0"/>
      <sheetData sheetId="1"/>
      <sheetData sheetId="2"/>
      <sheetData sheetId="3"/>
      <sheetData sheetId="4">
        <row r="30">
          <cell r="K30">
            <v>75</v>
          </cell>
        </row>
        <row r="58">
          <cell r="K58">
            <v>92</v>
          </cell>
        </row>
        <row r="97">
          <cell r="K97">
            <v>5.3</v>
          </cell>
        </row>
        <row r="121">
          <cell r="K121">
            <v>1232</v>
          </cell>
        </row>
        <row r="144">
          <cell r="K144">
            <v>1328</v>
          </cell>
        </row>
        <row r="263">
          <cell r="K263">
            <v>429</v>
          </cell>
        </row>
        <row r="285">
          <cell r="K285">
            <v>1737</v>
          </cell>
        </row>
        <row r="351">
          <cell r="K351">
            <v>471</v>
          </cell>
        </row>
        <row r="399">
          <cell r="K399">
            <v>2173</v>
          </cell>
        </row>
        <row r="466">
          <cell r="K466">
            <v>471</v>
          </cell>
        </row>
        <row r="484">
          <cell r="K484">
            <v>838</v>
          </cell>
        </row>
        <row r="502">
          <cell r="K502">
            <v>539</v>
          </cell>
        </row>
        <row r="528">
          <cell r="K528">
            <v>2293</v>
          </cell>
        </row>
        <row r="579">
          <cell r="K579">
            <v>2754</v>
          </cell>
        </row>
        <row r="604">
          <cell r="K604">
            <v>3005</v>
          </cell>
        </row>
        <row r="679">
          <cell r="K679">
            <v>2204</v>
          </cell>
        </row>
      </sheetData>
      <sheetData sheetId="5"/>
      <sheetData sheetId="6"/>
      <sheetData sheetId="7" refreshError="1"/>
    </sheetDataSet>
  </externalBook>
</externalLink>
</file>

<file path=xl/externalLinks/externalLink2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BTR"/>
      <sheetName val="RMR"/>
      <sheetName val="Road data"/>
      <sheetName val="Sheet1"/>
      <sheetName val="mlead"/>
      <sheetName val="Abstract"/>
    </sheetNames>
    <sheetDataSet>
      <sheetData sheetId="0"/>
      <sheetData sheetId="1"/>
      <sheetData sheetId="2"/>
      <sheetData sheetId="3"/>
      <sheetData sheetId="4">
        <row r="30">
          <cell r="K30">
            <v>75</v>
          </cell>
        </row>
        <row r="58">
          <cell r="K58">
            <v>92</v>
          </cell>
        </row>
        <row r="97">
          <cell r="K97">
            <v>5.3</v>
          </cell>
        </row>
        <row r="121">
          <cell r="K121">
            <v>1232</v>
          </cell>
        </row>
        <row r="144">
          <cell r="K144">
            <v>1328</v>
          </cell>
        </row>
        <row r="263">
          <cell r="K263">
            <v>429</v>
          </cell>
        </row>
        <row r="285">
          <cell r="K285">
            <v>1737</v>
          </cell>
        </row>
        <row r="351">
          <cell r="K351">
            <v>471</v>
          </cell>
        </row>
        <row r="399">
          <cell r="K399">
            <v>2173</v>
          </cell>
        </row>
        <row r="466">
          <cell r="K466">
            <v>471</v>
          </cell>
        </row>
        <row r="484">
          <cell r="K484">
            <v>838</v>
          </cell>
        </row>
        <row r="502">
          <cell r="K502">
            <v>539</v>
          </cell>
        </row>
        <row r="528">
          <cell r="K528">
            <v>2293</v>
          </cell>
        </row>
        <row r="579">
          <cell r="K579">
            <v>2754</v>
          </cell>
        </row>
        <row r="604">
          <cell r="K604">
            <v>3005</v>
          </cell>
        </row>
        <row r="679">
          <cell r="K679">
            <v>2204</v>
          </cell>
        </row>
      </sheetData>
      <sheetData sheetId="5"/>
      <sheetData sheetId="6"/>
      <sheetData sheetId="7" refreshError="1"/>
    </sheetDataSet>
  </externalBook>
</externalLink>
</file>

<file path=xl/externalLinks/externalLink2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Gen abs"/>
      <sheetName val="certificates"/>
      <sheetName val="coverpage"/>
      <sheetName val="TS memo"/>
      <sheetName val="Spn report"/>
      <sheetName val="BTR"/>
      <sheetName val="RMR"/>
      <sheetName val="Road data"/>
      <sheetName val="R_Det"/>
      <sheetName val="abs road"/>
      <sheetName val="HP DET 600"/>
      <sheetName val="HP det"/>
      <sheetName val="HP abs"/>
      <sheetName val="cc drain det "/>
      <sheetName val="cc drain abstract"/>
      <sheetName val="CC Pavement  det"/>
      <sheetName val="Sheet5"/>
      <sheetName val="RT wall"/>
      <sheetName val="Det _Ret"/>
      <sheetName val="CBR"/>
      <sheetName val="mlead"/>
    </sheetNames>
    <sheetDataSet>
      <sheetData sheetId="0" refreshError="1"/>
      <sheetData sheetId="1" refreshError="1"/>
      <sheetData sheetId="2" refreshError="1"/>
      <sheetData sheetId="3" refreshError="1"/>
      <sheetData sheetId="4"/>
      <sheetData sheetId="5"/>
      <sheetData sheetId="6"/>
      <sheetData sheetId="7" refreshError="1"/>
      <sheetData sheetId="8"/>
      <sheetData sheetId="9"/>
      <sheetData sheetId="10">
        <row r="31">
          <cell r="I31">
            <v>53310</v>
          </cell>
        </row>
      </sheetData>
      <sheetData sheetId="11"/>
      <sheetData sheetId="12" refreshError="1"/>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sheetDataSet>
  </externalBook>
</externalLink>
</file>

<file path=xl/externalLinks/externalLink2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Line_Est"/>
      <sheetName val="certificates"/>
      <sheetName val="coverpage"/>
      <sheetName val="TS memo"/>
      <sheetName val="Spn report"/>
      <sheetName val="BTR"/>
      <sheetName val="RMR"/>
      <sheetName val="Road data"/>
      <sheetName val="R_Det"/>
      <sheetName val="abs road"/>
      <sheetName val="Gen abs"/>
      <sheetName val="CBR"/>
      <sheetName val="mlea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345">
          <cell r="K345">
            <v>62</v>
          </cell>
        </row>
      </sheetData>
      <sheetData sheetId="10" refreshError="1"/>
      <sheetData sheetId="11" refreshError="1"/>
      <sheetData sheetId="12" refreshError="1"/>
      <sheetData sheetId="13" refreshError="1"/>
      <sheetData sheetId="14" refreshError="1"/>
    </sheetDataSet>
  </externalBook>
</externalLink>
</file>

<file path=xl/externalLinks/externalLink2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Line_Est"/>
      <sheetName val="certificates"/>
      <sheetName val="coverpage"/>
      <sheetName val="TS memo"/>
      <sheetName val="Spn report"/>
      <sheetName val="BTR"/>
      <sheetName val="RMR"/>
      <sheetName val="Road data"/>
      <sheetName val="R_Det"/>
      <sheetName val="abs road"/>
      <sheetName val="Gen abs"/>
      <sheetName val="CBR"/>
      <sheetName val="mlea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345">
          <cell r="K345">
            <v>62</v>
          </cell>
        </row>
      </sheetData>
      <sheetData sheetId="10" refreshError="1"/>
      <sheetData sheetId="11" refreshError="1"/>
      <sheetData sheetId="12" refreshError="1"/>
      <sheetData sheetId="13" refreshError="1"/>
      <sheetData sheetId="14" refreshError="1"/>
    </sheetDataSet>
  </externalBook>
</externalLink>
</file>

<file path=xl/externalLinks/externalLink2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sheetName val="CD-DATA"/>
      <sheetName val="F7-1v1000-0 (3)"/>
      <sheetName val="DATA"/>
      <sheetName val="F6-Estt"/>
      <sheetName val="ABST(PART B) "/>
      <sheetName val="F6-Gnrl Abstrt"/>
      <sheetName val="Cover-MEstt."/>
      <sheetName val="F7-1v1000-0_(3)"/>
      <sheetName val="ABST(PART_B)_"/>
      <sheetName val="F6-Gnrl_Abstrt"/>
      <sheetName val="Cover-MEstt_"/>
      <sheetName val="Road Detail Est."/>
      <sheetName val="Road data"/>
      <sheetName val="r"/>
      <sheetName val="Levels"/>
      <sheetName val="detls"/>
      <sheetName val="cert"/>
      <sheetName val="R/ad Detail Est."/>
      <sheetName val="F7-1v1000-0_(3)1"/>
      <sheetName val="ABST(PART_B)_1"/>
      <sheetName val="F6-Gnrl_Abstrt1"/>
      <sheetName val="Cover-MEstt_1"/>
      <sheetName val="Road_Detail_Est_"/>
      <sheetName val="Road_data"/>
      <sheetName val="Specification"/>
      <sheetName val="R_ad Detail Est."/>
      <sheetName val="rdamdata"/>
      <sheetName val="leads"/>
      <sheetName val="Plant &amp;  Machinery"/>
      <sheetName val="pvc-pipe-rates"/>
      <sheetName val="Material"/>
      <sheetName val="Labour"/>
      <sheetName val="[Yamanapalli to Mahamutharam (M"/>
      <sheetName val="sch"/>
      <sheetName val="RMR"/>
      <sheetName val="ssr-rates"/>
      <sheetName val="0000000000000"/>
      <sheetName val="R_Det"/>
      <sheetName val="MRATES"/>
      <sheetName val="t_prsr"/>
      <sheetName val="wh"/>
      <sheetName val="int-Dia-pvc"/>
      <sheetName val="Input"/>
      <sheetName val="LEAD STATEMENT"/>
      <sheetName val="maya"/>
      <sheetName val="m1"/>
      <sheetName val="Rate"/>
      <sheetName val="quarry"/>
      <sheetName val="lead-st"/>
      <sheetName val=" data sheet "/>
      <sheetName val="PVC_dia"/>
      <sheetName val="Bitumen trunk"/>
      <sheetName val="Feeder"/>
      <sheetName val="R99 etc"/>
      <sheetName val="Trunk unpaved"/>
      <sheetName val="Cd"/>
      <sheetName val="Cs"/>
      <sheetName val="CPIPE"/>
      <sheetName val="THK"/>
      <sheetName val="CPIPE 1"/>
      <sheetName val="CABLE DATA"/>
      <sheetName val="_Yamanapalli to Mahamutharam (M"/>
      <sheetName val="temp-SDData (2)"/>
      <sheetName val="coverpage"/>
      <sheetName val="Sheet1"/>
      <sheetName val="BWSCPlt"/>
      <sheetName val="CI"/>
      <sheetName val="DI"/>
      <sheetName val="G.R.P"/>
      <sheetName val="HDPE"/>
      <sheetName val="PSC REVISED"/>
      <sheetName val="pvc"/>
      <sheetName val="DATA SHEET"/>
      <sheetName val="PVC weights"/>
      <sheetName val="l"/>
      <sheetName val="1-Pop Proj"/>
      <sheetName val="1V of 2m slab"/>
      <sheetName val="2V of 3.0Mslab"/>
      <sheetName val="1V800"/>
      <sheetName val="Boq"/>
      <sheetName val="sand"/>
      <sheetName val="stone"/>
      <sheetName val="index"/>
      <sheetName val="pvc-rates"/>
      <sheetName val="Line"/>
      <sheetName val="_Yamanapalli_to_Mahamutharam__2"/>
      <sheetName val="Sheet2"/>
      <sheetName val="F7-1v1000-0_(3)2"/>
      <sheetName val="ABST(PART_B)_2"/>
      <sheetName val="F6-Gnrl_Abstrt2"/>
      <sheetName val="Cover-MEstt_2"/>
      <sheetName val="Road_Detail_Est_1"/>
      <sheetName val="Road_data1"/>
      <sheetName val="R/ad_Detail_Est_"/>
      <sheetName val="R_ad_Detail_Est_"/>
      <sheetName val="Plant_&amp;__Machinery"/>
      <sheetName val="F7-1v1000-0_(3)3"/>
      <sheetName val="ABST(PART_B)_3"/>
      <sheetName val="F6-Gnrl_Abstrt3"/>
      <sheetName val="Cover-MEstt_3"/>
      <sheetName val="Road_Detail_Est_2"/>
      <sheetName val="Road_data2"/>
      <sheetName val="R/ad_Detail_Est_1"/>
      <sheetName val="R_ad_Detail_Est_1"/>
      <sheetName val="Plant_&amp;__Machinery1"/>
      <sheetName val="RECAPITULATION"/>
      <sheetName val="final abstract"/>
      <sheetName val="BOQ_Direct_selling cost"/>
      <sheetName val="Rate analysis"/>
      <sheetName val="Summary"/>
      <sheetName val="_Yamanapalli_to_Mahamutharam__3"/>
      <sheetName val="_Yamanapalli_to_Mahamutharam__4"/>
      <sheetName val="Data_Bit_I"/>
      <sheetName val="DISCOUNT"/>
      <sheetName val="HDPE-pipe-rates"/>
      <sheetName val="CD_All_No_"/>
      <sheetName val="GA"/>
      <sheetName val="m"/>
      <sheetName val="Rising Main"/>
      <sheetName val="Cover"/>
      <sheetName val="mlead"/>
      <sheetName val="abs road"/>
      <sheetName val="LOCAL RATES"/>
      <sheetName val="R_Det esst"/>
      <sheetName val="Staff Acco."/>
      <sheetName val="v"/>
      <sheetName val="Analysis-NH-Roads"/>
      <sheetName val="TBAL9697 -group wise  sdpl"/>
      <sheetName val="labour &amp; Centering"/>
      <sheetName val="other rates"/>
      <sheetName val="BTR"/>
      <sheetName val="Rates"/>
      <sheetName val="Nspt-smp-final-ORIGINAL"/>
      <sheetName val="Data.F8.BTR"/>
      <sheetName val="DATAS"/>
      <sheetName val="Boppudi data sheet "/>
      <sheetName val="dump"/>
      <sheetName val="Sorted"/>
      <sheetName val="Data_Renuals"/>
      <sheetName val="Common "/>
      <sheetName val="GROUND FLOOR"/>
      <sheetName val="ewst"/>
      <sheetName val="SUMP1420KL@HW"/>
      <sheetName val="BOXCELL"/>
      <sheetName val="BOXCULVERT"/>
      <sheetName val="Cut Fill"/>
      <sheetName val="FORM5"/>
      <sheetName val="Habitation"/>
      <sheetName val="Maintenance"/>
      <sheetName val="Proforma B"/>
      <sheetName val="RET "/>
      <sheetName val="TOE"/>
      <sheetName val="Traffic"/>
      <sheetName val="Usage"/>
      <sheetName val="well-cap"/>
      <sheetName val="water-hammar-strenght"/>
      <sheetName val="WATER-HAMMER"/>
      <sheetName val="hdpe weights"/>
      <sheetName val="Cable-data"/>
      <sheetName val="LEAD.2014-15 West"/>
      <sheetName val="MTC-estimate"/>
      <sheetName val="DATA_PRG"/>
      <sheetName val="_Yamanapalli_to_Mahamutharam__5"/>
      <sheetName val="Estt"/>
      <sheetName val="Analy"/>
      <sheetName val="id"/>
      <sheetName val="Lead Distance"/>
      <sheetName val="HS 1"/>
      <sheetName val="wh_data"/>
      <sheetName val="wh_data_R"/>
      <sheetName val="CPHEEO"/>
      <sheetName val="JAWAHAR-hyd-original"/>
      <sheetName val="LEAD (2)"/>
      <sheetName val="mas_hab"/>
      <sheetName val="habs-details"/>
      <sheetName val="int-Dia"/>
      <sheetName val="habs-list"/>
      <sheetName val="_Yamanapalli_to_Mahamutharam__6"/>
      <sheetName val="_Yamanapalli_to_Mahamutharam__7"/>
      <sheetName val="_Yamanapalli_to_Mahamutharam__8"/>
      <sheetName val="p&amp;m"/>
      <sheetName val="Specification report"/>
      <sheetName val="Road-furniture "/>
      <sheetName val="PM&amp;GM"/>
      <sheetName val="mroad data"/>
      <sheetName val="abs"/>
      <sheetName val="pop"/>
      <sheetName val="Data "/>
      <sheetName val="CBL_SIZE"/>
      <sheetName val="Load List"/>
      <sheetName val="CBL_OD"/>
      <sheetName val="DATA-BASE"/>
      <sheetName val="DATA-ABSTRACT"/>
      <sheetName val="SSR 2014-15 Rates"/>
      <sheetName val="Main sheet"/>
      <sheetName val="Rd.Det.Est"/>
      <sheetName val="strong stylecolor blueDate Wise"/>
      <sheetName val="OHSR Design"/>
      <sheetName val="Line  CD woks"/>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sheetData sheetId="85"/>
      <sheetData sheetId="86"/>
      <sheetData sheetId="87"/>
      <sheetData sheetId="88"/>
      <sheetData sheetId="89"/>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sheetData sheetId="105"/>
      <sheetData sheetId="106"/>
      <sheetData sheetId="107"/>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Set>
  </externalBook>
</externalLink>
</file>

<file path=xl/externalLinks/externalLink2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_abst"/>
      <sheetName val="report"/>
      <sheetName val="trialpit"/>
      <sheetName val="abstract"/>
      <sheetName val="detailed"/>
      <sheetName val="data_new"/>
      <sheetName val="lead-st"/>
      <sheetName val="v"/>
      <sheetName val="r"/>
      <sheetName val="l"/>
      <sheetName val="leads"/>
      <sheetName val="Lead"/>
      <sheetName val="Data"/>
      <sheetName val="Road Detail Est."/>
      <sheetName val="Road data"/>
      <sheetName val="Roadlist"/>
      <sheetName val="temp-SDData (2)"/>
      <sheetName val="Data.F8.BTR"/>
      <sheetName val="quarry"/>
      <sheetName val="t_prsr"/>
      <sheetName val="PVC_dia"/>
      <sheetName val="Specification"/>
      <sheetName val="ssr-rates"/>
      <sheetName val="ESTIMATE"/>
      <sheetName val="RMR"/>
      <sheetName val="Data_Bit_I"/>
      <sheetName val="Summary"/>
      <sheetName val="MRATES"/>
      <sheetName val="detls"/>
      <sheetName val="CD Data"/>
      <sheetName val="m"/>
      <sheetName val="Plant &amp;  Machinery"/>
      <sheetName val="Material"/>
      <sheetName val="Labour"/>
      <sheetName val="Data o"/>
      <sheetName val="Sheet2"/>
      <sheetName val="Levels"/>
      <sheetName val="Lead statement"/>
      <sheetName val="COLUMN"/>
      <sheetName val="sup dat"/>
      <sheetName val="Sheet1"/>
      <sheetName val="rdamdata"/>
      <sheetName val="DATA_PRG"/>
      <sheetName val="MPP_Vemulapally"/>
      <sheetName val="stone"/>
      <sheetName val="index"/>
      <sheetName val="int-Dia-pvc"/>
      <sheetName val="Road_Detail_Est_2"/>
      <sheetName val="Road_data2"/>
      <sheetName val="temp-SDData_(2)2"/>
      <sheetName val="Data_F8_BTR2"/>
      <sheetName val="Road_Detail_Est_"/>
      <sheetName val="Road_data"/>
      <sheetName val="temp-SDData_(2)"/>
      <sheetName val="Data_F8_BTR"/>
      <sheetName val="Road_Detail_Est_1"/>
      <sheetName val="Road_data1"/>
      <sheetName val="temp-SDData_(2)1"/>
      <sheetName val="Data_F8_BTR1"/>
      <sheetName val="Trunk unpaved"/>
      <sheetName val="Data_Base"/>
      <sheetName val="data-sheet"/>
      <sheetName val="Sheet3"/>
      <sheetName val="data_sein"/>
      <sheetName val="coverpage"/>
      <sheetName val="R_Det"/>
      <sheetName val="EDWise"/>
      <sheetName val="Cd"/>
      <sheetName val="Cs"/>
      <sheetName val="CPIPE"/>
      <sheetName val="THK"/>
      <sheetName val="CPIPE 1"/>
      <sheetName val="RECAPITULATION"/>
      <sheetName val="Rising Main"/>
      <sheetName val="Pipe data"/>
      <sheetName val="Box Culvert data"/>
      <sheetName val="segments-details"/>
      <sheetName val="int-Dia-hdpe"/>
      <sheetName val="habs-list"/>
      <sheetName val=" EST"/>
      <sheetName val="m1"/>
      <sheetName val="Lookup"/>
      <sheetName val="DATA-BASE"/>
      <sheetName val="DATA-ABSTRACT"/>
      <sheetName val="Cover"/>
      <sheetName val="pvc-pipe-rates"/>
      <sheetName val="Boq - Flats"/>
      <sheetName val="LOCAL RATES"/>
      <sheetName val="HDPE"/>
      <sheetName val="CI"/>
      <sheetName val="Longitudinal"/>
      <sheetName val="Lead 09-10"/>
      <sheetName val="Legend"/>
      <sheetName val="id"/>
      <sheetName val="Rates"/>
      <sheetName val="final abstract"/>
      <sheetName val="BWSCPlt"/>
      <sheetName val="DI"/>
      <sheetName val="G.R.P"/>
      <sheetName val="PSC REVISED"/>
      <sheetName val="pvc"/>
      <sheetName val="data existing_do not delete"/>
      <sheetName val="0000000000000"/>
      <sheetName val="water-hammar-strenght"/>
      <sheetName val="Abs"/>
      <sheetName val="abs road"/>
      <sheetName val="Specification report"/>
      <sheetName val="C-data"/>
      <sheetName val="GF SB Ok "/>
      <sheetName val="hdpe weights"/>
      <sheetName val="PVC weights"/>
      <sheetName val="HT-INTROD"/>
      <sheetName val="Rate"/>
      <sheetName val="other rates"/>
      <sheetName val="CLEAR OVER FALL DROP"/>
      <sheetName val="Convey"/>
      <sheetName val="MRoad data"/>
      <sheetName val="Rd.Est"/>
      <sheetName val="procurement"/>
      <sheetName val="Lead-2014-15"/>
      <sheetName val="gen"/>
      <sheetName val="SubAnlysis"/>
      <sheetName val="Marteru"/>
      <sheetName val="Road_Detail_Est_3"/>
      <sheetName val="Road_data3"/>
      <sheetName val="temp-SDData_(2)3"/>
      <sheetName val="Data_F8_BTR3"/>
      <sheetName val="Lead_statement"/>
      <sheetName val="sup_dat"/>
      <sheetName val="Plant_&amp;__Machinery"/>
      <sheetName val="CD_Data"/>
      <sheetName val="Data_o"/>
      <sheetName val="Trunk_unpaved"/>
      <sheetName val="Rising_Main"/>
      <sheetName val="CPIPE_1"/>
      <sheetName val="Pipe_data"/>
      <sheetName val="Box_Culvert_data"/>
      <sheetName val="_EST"/>
      <sheetName val="source"/>
      <sheetName val="Lead-1"/>
      <sheetName val="Main-Material"/>
      <sheetName val="R99 etc"/>
      <sheetName val="Sorted"/>
      <sheetName val="sand"/>
      <sheetName val="Det.SC2"/>
      <sheetName val="Estt"/>
      <sheetName val="SSR"/>
      <sheetName val="conc-foot-gradeslab"/>
      <sheetName val="Lead  RATES"/>
      <sheetName val="scheme area details_block__ c2"/>
      <sheetName val="Main sheet"/>
      <sheetName val=" data sheet "/>
      <sheetName val="DATA-2005-06"/>
      <sheetName val="wh"/>
      <sheetName val="dlvoid"/>
      <sheetName val="Data Road"/>
      <sheetName val="CABLE DATA"/>
      <sheetName val="Side wall dsn Formula"/>
      <sheetName val="Sheet11"/>
      <sheetName val="MA"/>
      <sheetName val="Common "/>
      <sheetName val="Desgn(zone I)"/>
      <sheetName val="mlead"/>
      <sheetName val="SSR 2015-16"/>
      <sheetName val="est"/>
      <sheetName val="JAWAHAR-hyd-original"/>
      <sheetName val="maing1"/>
      <sheetName val="Sheet9"/>
      <sheetName val="Nspt-smp-final-ORIGINAL"/>
      <sheetName val="pvc_basic"/>
      <sheetName val="wh_data_R"/>
      <sheetName val="data1"/>
      <sheetName val="WATER-HAMMER"/>
      <sheetName val="sectorwise"/>
      <sheetName val="SubAnalysis"/>
      <sheetName val="1-Pop Proj"/>
      <sheetName val="Legal Risk Analysis"/>
      <sheetName val="EXTERNAL"/>
      <sheetName val="P.E.RATES"/>
      <sheetName val="road est"/>
      <sheetName val="BTR"/>
      <sheetName val="Line"/>
      <sheetName val="Machinery"/>
      <sheetName val="maya"/>
      <sheetName val="#REF"/>
      <sheetName val="ANGAN"/>
      <sheetName val="Analy"/>
      <sheetName val="SCHEMATIC-EX&amp;PR"/>
      <sheetName val="Rectangular Beam"/>
      <sheetName val="BASE_ALL"/>
      <sheetName val="EST- Laxmidevipally"/>
      <sheetName val="BTR (2)"/>
      <sheetName val="Labour &amp; Plant"/>
      <sheetName val=" datas"/>
      <sheetName val="Lead (Final)"/>
      <sheetName val="labour &amp; Centering"/>
      <sheetName val="Culverts"/>
      <sheetName val="Leads 08-09"/>
      <sheetName val="purpose&amp;input"/>
      <sheetName val="list"/>
      <sheetName val="Datas"/>
      <sheetName val="NEW "/>
      <sheetName val="Estimate "/>
      <sheetName val="Leads Entry"/>
      <sheetName val="SOR"/>
      <sheetName val="RotationAngle"/>
      <sheetName val="Bund_Quantities"/>
      <sheetName val="Estimate_Slab"/>
      <sheetName val="Data_Renuals"/>
      <sheetName val="Basic Rates"/>
      <sheetName val="Data-ELSR"/>
      <sheetName val="Road_Detail_Est_4"/>
      <sheetName val="Road_data4"/>
      <sheetName val="temp-SDData_(2)4"/>
      <sheetName val="Data_F8_BTR4"/>
      <sheetName val="CD_Data1"/>
      <sheetName val="Lead_statement1"/>
      <sheetName val="Data_o1"/>
      <sheetName val="Plant_&amp;__Machinery1"/>
      <sheetName val="sup_dat1"/>
      <sheetName val="CPIPE_11"/>
      <sheetName val="Trunk_unpaved1"/>
      <sheetName val="Rising_Main1"/>
      <sheetName val="Lead_09-10"/>
      <sheetName val="Pipe_data1"/>
      <sheetName val="Box_Culvert_data1"/>
      <sheetName val="_EST1"/>
      <sheetName val="Boq_-_Flats"/>
      <sheetName val="LOCAL_RATES"/>
      <sheetName val="hdpe_weights"/>
      <sheetName val="PVC_weights"/>
      <sheetName val="other_rates"/>
      <sheetName val="CLEAR_OVER_FALL_DROP"/>
      <sheetName val="final_abstract"/>
      <sheetName val="scheme_area_details_block___c2"/>
      <sheetName val="Main_sheet"/>
      <sheetName val="MRoad_data"/>
      <sheetName val="_data_sheet_"/>
      <sheetName val="Specification_report"/>
      <sheetName val="G_R_P"/>
      <sheetName val="PSC_REVISED"/>
      <sheetName val="data_existing_do_not_delete"/>
      <sheetName val="abs_road"/>
      <sheetName val="Rd_Est"/>
      <sheetName val="GF_SB_Ok_"/>
      <sheetName val="R99_etc"/>
      <sheetName val="Det_SC2"/>
      <sheetName val="Data_Road"/>
      <sheetName val="CABLE_DATA"/>
    </sheetNames>
    <sheetDataSet>
      <sheetData sheetId="0">
        <row r="7">
          <cell r="F7">
            <v>91</v>
          </cell>
        </row>
      </sheetData>
      <sheetData sheetId="1">
        <row r="7">
          <cell r="F7">
            <v>91</v>
          </cell>
        </row>
      </sheetData>
      <sheetData sheetId="2"/>
      <sheetData sheetId="3"/>
      <sheetData sheetId="4"/>
      <sheetData sheetId="5"/>
      <sheetData sheetId="6"/>
      <sheetData sheetId="7">
        <row r="7">
          <cell r="F7">
            <v>91</v>
          </cell>
        </row>
      </sheetData>
      <sheetData sheetId="8" refreshError="1">
        <row r="7">
          <cell r="F7">
            <v>91</v>
          </cell>
        </row>
      </sheetData>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sheetData sheetId="207"/>
      <sheetData sheetId="208"/>
      <sheetData sheetId="209"/>
      <sheetData sheetId="210"/>
      <sheetData sheetId="211"/>
      <sheetData sheetId="212"/>
      <sheetData sheetId="213"/>
      <sheetData sheetId="214"/>
      <sheetData sheetId="215"/>
      <sheetData sheetId="216"/>
      <sheetData sheetId="217"/>
      <sheetData sheetId="218" refreshError="1"/>
      <sheetData sheetId="219"/>
      <sheetData sheetId="220"/>
      <sheetData sheetId="221"/>
      <sheetData sheetId="222" refreshError="1"/>
      <sheetData sheetId="223"/>
      <sheetData sheetId="224"/>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Set>
  </externalBook>
</externalLink>
</file>

<file path=xl/externalLinks/externalLink2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Gen abs"/>
      <sheetName val="Spn report"/>
      <sheetName val="abs road"/>
      <sheetName val="HP abs"/>
      <sheetName val="HP det"/>
      <sheetName val="R_Det"/>
      <sheetName val="BTR"/>
      <sheetName val="RMR"/>
      <sheetName val="Road data"/>
      <sheetName val="certificates"/>
      <sheetName val="Line"/>
      <sheetName val="ECV"/>
      <sheetName val="Material_Rates"/>
      <sheetName val="mlead"/>
    </sheetNames>
    <sheetDataSet>
      <sheetData sheetId="0" refreshError="1"/>
      <sheetData sheetId="1" refreshError="1"/>
      <sheetData sheetId="2"/>
      <sheetData sheetId="3" refreshError="1"/>
      <sheetData sheetId="4" refreshError="1"/>
      <sheetData sheetId="5" refreshError="1"/>
      <sheetData sheetId="6"/>
      <sheetData sheetId="7"/>
      <sheetData sheetId="8"/>
      <sheetData sheetId="9"/>
      <sheetData sheetId="10" refreshError="1"/>
      <sheetData sheetId="11"/>
      <sheetData sheetId="12">
        <row r="379">
          <cell r="C379" t="str">
            <v>Providing Vibrated Cement Concrete ( 1:3:6  ) using 40mm size HBG crushed stone aggregate and fine aggregate conforming to table 1000-2 of MoRT&amp;H including cost, seigniorage conveyance of all materials to site and labour charges, centering, machine mixing</v>
          </cell>
        </row>
      </sheetData>
      <sheetData sheetId="13" refreshError="1"/>
      <sheetData sheetId="14" refreshError="1"/>
      <sheetData sheetId="15"/>
      <sheetData sheetId="16" refreshError="1"/>
      <sheetData sheetId="17" refreshError="1"/>
    </sheetDataSet>
  </externalBook>
</externalLink>
</file>

<file path=xl/externalLinks/externalLink2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2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BTR"/>
      <sheetName val="RMR"/>
      <sheetName val="Road data"/>
      <sheetName val="Sheet1"/>
      <sheetName val="mlead"/>
      <sheetName val="Abstract"/>
      <sheetName val="Road Detail Est."/>
    </sheetNames>
    <sheetDataSet>
      <sheetData sheetId="0"/>
      <sheetData sheetId="1"/>
      <sheetData sheetId="2"/>
      <sheetData sheetId="3"/>
      <sheetData sheetId="4">
        <row r="30">
          <cell r="K30">
            <v>75</v>
          </cell>
        </row>
      </sheetData>
      <sheetData sheetId="5"/>
      <sheetData sheetId="6"/>
      <sheetData sheetId="7" refreshError="1"/>
      <sheetData sheetId="8" refreshError="1"/>
    </sheetDataSet>
  </externalBook>
</externalLink>
</file>

<file path=xl/externalLinks/externalLink2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Inf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2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BTR"/>
      <sheetName val="RMR"/>
      <sheetName val="Road data"/>
      <sheetName val="Sheet1"/>
      <sheetName val="mlead"/>
      <sheetName val="Abstract"/>
    </sheetNames>
    <sheetDataSet>
      <sheetData sheetId="0"/>
      <sheetData sheetId="1"/>
      <sheetData sheetId="2"/>
      <sheetData sheetId="3"/>
      <sheetData sheetId="4">
        <row r="30">
          <cell r="K30">
            <v>75</v>
          </cell>
        </row>
        <row r="747">
          <cell r="K747">
            <v>28933</v>
          </cell>
        </row>
      </sheetData>
      <sheetData sheetId="5"/>
      <sheetData sheetId="6"/>
      <sheetData sheetId="7" refreshError="1"/>
    </sheetDataSet>
  </externalBook>
</externalLink>
</file>

<file path=xl/externalLinks/externalLink2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Report"/>
      <sheetName val="DetEst"/>
      <sheetName val="DetAbsAbs"/>
      <sheetName val="Lead"/>
      <sheetName val="WorkSlip"/>
      <sheetName val="BTLeads"/>
      <sheetName val="RMR"/>
      <sheetName val="MRoad data"/>
      <sheetName val="Certificates"/>
      <sheetName val="MRATES"/>
      <sheetName val="Road Detail E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 Page"/>
      <sheetName val="Index"/>
      <sheetName val="BTR"/>
      <sheetName val="RMR"/>
      <sheetName val="Road data"/>
      <sheetName val="Road work"/>
      <sheetName val="1v 2m"/>
      <sheetName val="1v 3m"/>
      <sheetName val="2v 4m"/>
      <sheetName val="6 R HP"/>
      <sheetName val="2 R HP"/>
      <sheetName val="C Abst"/>
      <sheetName val="C Paint"/>
      <sheetName val="TQty R"/>
      <sheetName val="T Qty CD"/>
      <sheetName val="T Qty"/>
      <sheetName val="Line"/>
      <sheetName val="Abst_CD"/>
      <sheetName val="Abst Road"/>
      <sheetName val="GenAbst"/>
      <sheetName val="Quarry Map"/>
      <sheetName val="Strip Plan"/>
      <sheetName val="AS "/>
      <sheetName val="TSMemo_CRF"/>
      <sheetName val="Rates"/>
      <sheetName val="Cover"/>
      <sheetName val="desin"/>
      <sheetName val="slab2"/>
      <sheetName val="SLAB3"/>
      <sheetName val="slab data"/>
      <sheetName val="Line_ABS"/>
      <sheetName val="Line Abs CD"/>
      <sheetName val="Line Abs RSI"/>
      <sheetName val="earthcal"/>
      <sheetName val="earthwork"/>
      <sheetName val="Det road"/>
      <sheetName val="1 R 800 "/>
      <sheetName val="2 R 800"/>
      <sheetName val="1 R 1000"/>
      <sheetName val="2 R 1000"/>
      <sheetName val="3 R 1000"/>
      <sheetName val="4 R 1000"/>
      <sheetName val="map"/>
      <sheetName val="6 R 1000"/>
      <sheetName val="cd abs"/>
      <sheetName val="Leads"/>
      <sheetName val="Det RSI"/>
      <sheetName val="Line RSI"/>
      <sheetName val="Line CD "/>
      <sheetName val="Line Road"/>
      <sheetName val="MRATES"/>
    </sheetNames>
    <sheetDataSet>
      <sheetData sheetId="0"/>
      <sheetData sheetId="1"/>
      <sheetData sheetId="2"/>
      <sheetData sheetId="3"/>
      <sheetData sheetId="4"/>
      <sheetData sheetId="5"/>
      <sheetData sheetId="6">
        <row r="1795">
          <cell r="C1795" t="str">
            <v xml:space="preserve"> Providing centerline marking of 300 cm length and 10 cm width with a gap of 450 cm with Thermoplastic paints including cost and conveyance of all materials equipment , machinery and lobour with all leading unloding charges necessary for succssful complet</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2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Report"/>
      <sheetName val="DetEst"/>
      <sheetName val="DetAbsAbs"/>
      <sheetName val="Lead"/>
      <sheetName val="WorkSlip"/>
      <sheetName val="BTLeads"/>
      <sheetName val="RMR"/>
      <sheetName val="MRoad data"/>
      <sheetName val="Certificates"/>
      <sheetName val="M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33">
          <cell r="C33">
            <v>20</v>
          </cell>
        </row>
      </sheetData>
    </sheetDataSet>
  </externalBook>
</externalLink>
</file>

<file path=xl/externalLinks/externalLink2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Report"/>
      <sheetName val="DetEst"/>
      <sheetName val="DetAbsAbs"/>
      <sheetName val="Lead"/>
      <sheetName val="WorkSlip"/>
      <sheetName val="BTLeads"/>
      <sheetName val="RMR"/>
      <sheetName val="MRoad data"/>
      <sheetName val="Certificates"/>
      <sheetName val="M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33">
          <cell r="C33">
            <v>20</v>
          </cell>
        </row>
      </sheetData>
    </sheetDataSet>
  </externalBook>
</externalLink>
</file>

<file path=xl/externalLinks/externalLink2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Slab-2m"/>
      <sheetName val="HP-800"/>
      <sheetName val="HP-600 "/>
      <sheetName val="Del est"/>
      <sheetName val="BTR"/>
      <sheetName val="RMR"/>
      <sheetName val="Road data"/>
      <sheetName val="Line"/>
      <sheetName val="Line_ABS"/>
      <sheetName val="GenAbst"/>
      <sheetName val="She_A"/>
      <sheetName val="BOQ"/>
      <sheetName val="AS"/>
      <sheetName val="TS_CRF"/>
      <sheetName val="Quarry"/>
      <sheetName val="QDTS"/>
      <sheetName val="Rates"/>
      <sheetName val="Road Detail Est."/>
    </sheetNames>
    <sheetDataSet>
      <sheetData sheetId="0"/>
      <sheetData sheetId="1"/>
      <sheetData sheetId="2"/>
      <sheetData sheetId="3"/>
      <sheetData sheetId="4"/>
      <sheetData sheetId="5"/>
      <sheetData sheetId="6"/>
      <sheetData sheetId="7"/>
      <sheetData sheetId="8" refreshError="1"/>
      <sheetData sheetId="9"/>
      <sheetData sheetId="10"/>
      <sheetData sheetId="11"/>
      <sheetData sheetId="12"/>
      <sheetData sheetId="13"/>
      <sheetData sheetId="14"/>
      <sheetData sheetId="15"/>
      <sheetData sheetId="16"/>
      <sheetData sheetId="17"/>
      <sheetData sheetId="18"/>
      <sheetData sheetId="19" refreshError="1"/>
    </sheetDataSet>
  </externalBook>
</externalLink>
</file>

<file path=xl/externalLinks/externalLink2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 Page"/>
      <sheetName val="Index"/>
      <sheetName val="BTR"/>
      <sheetName val="RMR"/>
      <sheetName val="Road data"/>
      <sheetName val="Road work"/>
      <sheetName val="1v 2m"/>
      <sheetName val="1v 3m"/>
      <sheetName val="2v 4m"/>
      <sheetName val="6 R HP"/>
      <sheetName val="2 R HP"/>
      <sheetName val="C Abst"/>
      <sheetName val="C Paint"/>
      <sheetName val="TQty R"/>
      <sheetName val="T Qty CD"/>
      <sheetName val="T Qty"/>
      <sheetName val="Line"/>
      <sheetName val="Abst_CD"/>
      <sheetName val="Abst Road"/>
      <sheetName val="GenAbst"/>
      <sheetName val="Quarry Map"/>
      <sheetName val="Strip Plan"/>
      <sheetName val="AS "/>
      <sheetName val="TSMemo_CRF"/>
      <sheetName val="Rates"/>
      <sheetName val="Cover"/>
      <sheetName val="desin"/>
      <sheetName val="slab2"/>
      <sheetName val="SLAB3"/>
      <sheetName val="slab data"/>
      <sheetName val="Line_ABS"/>
      <sheetName val="Line Abs CD"/>
      <sheetName val="Line Abs RSI"/>
      <sheetName val="earthcal"/>
      <sheetName val="earthwork"/>
      <sheetName val="Det road"/>
      <sheetName val="1 R 800 "/>
      <sheetName val="2 R 800"/>
      <sheetName val="1 R 1000"/>
      <sheetName val="2 R 1000"/>
      <sheetName val="3 R 1000"/>
      <sheetName val="4 R 1000"/>
      <sheetName val="map"/>
      <sheetName val="6 R 1000"/>
      <sheetName val="cd abs"/>
      <sheetName val="Leads"/>
      <sheetName val="Det RSI"/>
      <sheetName val="Line RSI"/>
      <sheetName val="Line CD "/>
      <sheetName val="Line Road"/>
    </sheetNames>
    <sheetDataSet>
      <sheetData sheetId="0"/>
      <sheetData sheetId="1"/>
      <sheetData sheetId="2"/>
      <sheetData sheetId="3"/>
      <sheetData sheetId="4"/>
      <sheetData sheetId="5"/>
      <sheetData sheetId="6">
        <row r="1795">
          <cell r="C1795" t="str">
            <v xml:space="preserve"> Providing centerline marking of 300 cm length and 10 cm width with a gap of 450 cm with Thermoplastic paints including cost and conveyance of all materials equipment , machinery and lobour with all leading unloding charges necessary for succssful complet</v>
          </cell>
        </row>
        <row r="1804">
          <cell r="C1804" t="str">
            <v>Providing and fixing Cautionary/Worning sign boards of size 900 mm equilateral tringle made out of Retro feflective sheeting of type - III/IV of ASTM D4956 -01as per MoRTH specification No 801 &amp;MoST circular No RW/NH-33023/31/88-DO III dated 4.12.1995 for</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2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BTR"/>
      <sheetName val="RMR"/>
      <sheetName val="Road data"/>
      <sheetName val="road est"/>
      <sheetName val="abs road"/>
      <sheetName val="4V800"/>
      <sheetName val="3V800"/>
      <sheetName val="2V800"/>
      <sheetName val="1V800"/>
      <sheetName val="1V600"/>
      <sheetName val="2V600"/>
      <sheetName val="2V1000"/>
      <sheetName val="HP abs"/>
      <sheetName val="Det. CC"/>
      <sheetName val="Drt Slab"/>
      <sheetName val="Abs_CD_2"/>
      <sheetName val="certificate"/>
      <sheetName val="CBR"/>
      <sheetName val="Gen abs"/>
      <sheetName val="mlead"/>
      <sheetName val="ECV"/>
      <sheetName val="1rX100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2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Slab-2m"/>
      <sheetName val="HP-800"/>
      <sheetName val="HP-600 "/>
      <sheetName val="Del est"/>
      <sheetName val="BTR"/>
      <sheetName val="RMR"/>
      <sheetName val="Road data"/>
      <sheetName val="Line"/>
      <sheetName val="Line_ABS"/>
      <sheetName val="GenAbst"/>
      <sheetName val="She_A"/>
      <sheetName val="BOQ"/>
      <sheetName val="AS"/>
      <sheetName val="TS_CRF"/>
      <sheetName val="Quarry"/>
      <sheetName val="QDTS"/>
      <sheetName val="Rates"/>
      <sheetName val="Road Detail Est."/>
    </sheetNames>
    <sheetDataSet>
      <sheetData sheetId="0"/>
      <sheetData sheetId="1"/>
      <sheetData sheetId="2"/>
      <sheetData sheetId="3"/>
      <sheetData sheetId="4"/>
      <sheetData sheetId="5"/>
      <sheetData sheetId="6"/>
      <sheetData sheetId="7"/>
      <sheetData sheetId="8" refreshError="1">
        <row r="957">
          <cell r="C957" t="str">
            <v>Providing, laying Reinforced cement concrete Hume pipes of 600mm /800 mm Dia., NP-3 class for pipe culverts  including cost and conveyance of Pipes etc., complete and Labour charges for laying, jointing of 600m /800 mm dia. R.C.C Hume pipes  in position i</v>
          </cell>
        </row>
      </sheetData>
      <sheetData sheetId="9"/>
      <sheetData sheetId="10"/>
      <sheetData sheetId="11"/>
      <sheetData sheetId="12"/>
      <sheetData sheetId="13"/>
      <sheetData sheetId="14"/>
      <sheetData sheetId="15"/>
      <sheetData sheetId="16"/>
      <sheetData sheetId="17"/>
      <sheetData sheetId="18"/>
      <sheetData sheetId="19" refreshError="1"/>
    </sheetDataSet>
  </externalBook>
</externalLink>
</file>

<file path=xl/externalLinks/externalLink2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P"/>
      <sheetName val="Spec"/>
      <sheetName val="T NOTE"/>
      <sheetName val="GA"/>
      <sheetName val="Det-Est"/>
      <sheetName val="CC Road"/>
      <sheetName val="Drain-CS"/>
      <sheetName val=" CDW 1"/>
      <sheetName val="CDW 2"/>
      <sheetName val="CDW 3"/>
      <sheetName val="Km 10.8 - 2V of 5.0 M"/>
      <sheetName val="Km 12.2 - 2V of 5.0 M"/>
      <sheetName val="Km 12.4 - 2V of 5.0 M "/>
      <sheetName val="Est RE Wall"/>
      <sheetName val="Plan RE wall"/>
      <sheetName val="Km 18.0-1V of 6.0mts - Bridg"/>
      <sheetName val="Km 18.0 -1V of 6mts DRG"/>
      <sheetName val="Seig"/>
      <sheetName val="Lead NS Road"/>
      <sheetName val="Lead (2)"/>
      <sheetName val="BTLeads"/>
      <sheetName val="RMR"/>
      <sheetName val="Qmap"/>
      <sheetName val="Strip plan"/>
      <sheetName val="CS"/>
      <sheetName val="CrstDsn"/>
      <sheetName val="MRoad data"/>
      <sheetName val="Certificates (2)"/>
      <sheetName val="Det - CDW all"/>
      <sheetName val="DATA_ENTRY"/>
      <sheetName val="Rates 2014-15"/>
      <sheetName val="MRATES"/>
      <sheetName val="Letter"/>
      <sheetName val="Cover"/>
      <sheetName val="GenAbs"/>
      <sheetName val="DetAbsAbs"/>
      <sheetName val="DetEst"/>
      <sheetName val="Lead"/>
      <sheetName val="WorkSlip"/>
      <sheetName val="Certificates"/>
      <sheetName val="Road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efreshError="1"/>
    </sheetDataSet>
  </externalBook>
</externalLink>
</file>

<file path=xl/externalLinks/externalLink2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Report"/>
      <sheetName val="DetEst"/>
      <sheetName val="DetAbsAbs"/>
      <sheetName val="CD works"/>
      <sheetName val="Lead"/>
      <sheetName val="WorkSlip"/>
      <sheetName val="BTLeads"/>
      <sheetName val="RMR"/>
      <sheetName val="MRoad data"/>
      <sheetName val="Rates"/>
      <sheetName val="Abstract"/>
      <sheetName val="Certificates"/>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6">
          <cell r="X6">
            <v>12.8</v>
          </cell>
        </row>
      </sheetData>
    </sheetDataSet>
  </externalBook>
</externalLink>
</file>

<file path=xl/externalLinks/externalLink2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DATA_ENTRY"/>
      <sheetName val="Report"/>
      <sheetName val="DetEst"/>
      <sheetName val="DetAbsAbs"/>
      <sheetName val="CD works"/>
      <sheetName val="Lead"/>
      <sheetName val="WorkSlip"/>
      <sheetName val="BTLeads"/>
      <sheetName val="RMR"/>
      <sheetName val="MRoad data"/>
      <sheetName val="Rates"/>
      <sheetName val="Abstract"/>
      <sheetName val="Certificates"/>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P"/>
      <sheetName val="Spec"/>
      <sheetName val="T NOTE"/>
      <sheetName val="GA"/>
      <sheetName val="Det-Est"/>
      <sheetName val="CC Road"/>
      <sheetName val="Drain-CS"/>
      <sheetName val=" CDW 1"/>
      <sheetName val="CDW 2"/>
      <sheetName val="CDW 3"/>
      <sheetName val="Km 10.8 - 2V of 5.0 M"/>
      <sheetName val="Km 12.2 - 2V of 5.0 M"/>
      <sheetName val="Km 12.4 - 2V of 5.0 M "/>
      <sheetName val="Est RE Wall"/>
      <sheetName val="Plan RE wall"/>
      <sheetName val="Km 18.0-1V of 6.0mts - Bridg"/>
      <sheetName val="Km 18.0 -1V of 6mts DRG"/>
      <sheetName val="Seig"/>
      <sheetName val="Lead NS Road"/>
      <sheetName val="Lead (2)"/>
      <sheetName val="BTLeads"/>
      <sheetName val="RMR"/>
      <sheetName val="Qmap"/>
      <sheetName val="Strip plan"/>
      <sheetName val="CS"/>
      <sheetName val="CrstDsn"/>
      <sheetName val="MRoad data"/>
      <sheetName val="Certificates (2)"/>
      <sheetName val="Det - CDW all"/>
      <sheetName val="DATA_ENTRY"/>
      <sheetName val="Rates 2014-15"/>
      <sheetName val="MRATES"/>
      <sheetName val="Letter"/>
      <sheetName val="Cover"/>
      <sheetName val="GenAbs"/>
      <sheetName val="DetAbsAbs"/>
      <sheetName val="DetEst"/>
      <sheetName val="Lead"/>
      <sheetName val="WorkSlip"/>
      <sheetName val="Certific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ow r="6">
          <cell r="G6">
            <v>103</v>
          </cell>
        </row>
      </sheetData>
      <sheetData sheetId="34"/>
      <sheetData sheetId="35"/>
      <sheetData sheetId="36"/>
      <sheetData sheetId="37"/>
      <sheetData sheetId="38"/>
      <sheetData sheetId="39"/>
      <sheetData sheetId="40"/>
      <sheetData sheetId="41"/>
    </sheetDataSet>
  </externalBook>
</externalLink>
</file>

<file path=xl/externalLinks/externalLink2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ECS"/>
      <sheetName val="MOST"/>
      <sheetName val="Sheet3"/>
      <sheetName val="Road data"/>
      <sheetName val="m"/>
      <sheetName val="MRMECADAMoad data"/>
      <sheetName val="Road Detail Est."/>
      <sheetName val="MRoad data"/>
      <sheetName val="Specification"/>
      <sheetName val="Road data (1)"/>
      <sheetName val="Boq"/>
      <sheetName val="MRATES"/>
      <sheetName val="Lead statement"/>
      <sheetName val="data existing_do not delete"/>
      <sheetName val="FINAL DATA"/>
      <sheetName val="abs road"/>
      <sheetName val="cert"/>
      <sheetName val="r"/>
      <sheetName val=" datas"/>
      <sheetName val="other rates"/>
      <sheetName val="ssr-rates"/>
      <sheetName val="RMR"/>
      <sheetName val="R_Det"/>
      <sheetName val="leads"/>
      <sheetName val="ABS"/>
      <sheetName val="Data_Base"/>
      <sheetName val="l"/>
      <sheetName val="Road_data"/>
      <sheetName val="Sent NHO"/>
      <sheetName val="Labour"/>
      <sheetName val="Material"/>
      <sheetName val="Rates-1"/>
      <sheetName val="data1"/>
      <sheetName val="Pkd"/>
    </sheetNames>
    <sheetDataSet>
      <sheetData sheetId="0" refreshError="1">
        <row r="61">
          <cell r="D61" t="str">
            <v>Earth work excavation</v>
          </cell>
        </row>
        <row r="62">
          <cell r="D62" t="str">
            <v>Carting earthwork with 1/2 Km lead</v>
          </cell>
        </row>
        <row r="63">
          <cell r="D63" t="str">
            <v>WBM With Gr I HOG</v>
          </cell>
        </row>
        <row r="64">
          <cell r="D64" t="str">
            <v>WBM With Gr II HBG</v>
          </cell>
        </row>
        <row r="65">
          <cell r="D65" t="str">
            <v>WBM With Gr III HBG</v>
          </cell>
        </row>
        <row r="66">
          <cell r="D66" t="str">
            <v>OGPC + Seal coat</v>
          </cell>
        </row>
        <row r="67">
          <cell r="D67" t="str">
            <v>Providing Bituminous Macadam with 50 mm thick</v>
          </cell>
        </row>
        <row r="68">
          <cell r="D68" t="str">
            <v>Providing 25 mm thick SDBC design mix</v>
          </cell>
        </row>
        <row r="69">
          <cell r="D69" t="str">
            <v>Providing gravel filling in between filter media and existing road</v>
          </cell>
        </row>
        <row r="71">
          <cell r="D71" t="str">
            <v>Providing 25 mm thick SDBC + PCC 15%</v>
          </cell>
        </row>
        <row r="72">
          <cell r="D72" t="str">
            <v xml:space="preserve">Rough stone revetment with  RR Stone </v>
          </cell>
        </row>
        <row r="73">
          <cell r="D73" t="str">
            <v>Gravel backing 150 mm thick for revetment</v>
          </cell>
        </row>
        <row r="74">
          <cell r="D74" t="str">
            <v>Earthwork for toe wall</v>
          </cell>
        </row>
        <row r="75">
          <cell r="D75" t="str">
            <v>Construction of pipe culverts - 4 nos</v>
          </cell>
        </row>
        <row r="76">
          <cell r="D76" t="str">
            <v>B.T. patch work with 40 mm HBG metal</v>
          </cell>
        </row>
        <row r="78">
          <cell r="D78" t="str">
            <v>BUSG with 40 mm HBG metal</v>
          </cell>
        </row>
        <row r="79">
          <cell r="D79" t="str">
            <v>Providing 25 mm thick SDBC design mix</v>
          </cell>
        </row>
        <row r="80">
          <cell r="D80" t="str">
            <v xml:space="preserve">  B T. Patch work with 40 mm HBG metal</v>
          </cell>
        </row>
        <row r="81">
          <cell r="D81" t="str">
            <v xml:space="preserve">  B T. Patch work with20 mm HBG metal</v>
          </cell>
        </row>
        <row r="82">
          <cell r="D82" t="str">
            <v xml:space="preserve">Providing 25 mm thick SDBC </v>
          </cell>
        </row>
        <row r="83">
          <cell r="D83" t="str">
            <v>Quarry rubbish berms 150/100mm</v>
          </cell>
        </row>
        <row r="84">
          <cell r="D84" t="str">
            <v xml:space="preserve">Retaining walls with VCC M 15  using 40 mm  HBG (SS5) over the VRCC M 20 Plinthe Beam and Slabs and RCC on M 20 piles with 20 mm ( SS5) HBG metal </v>
          </cell>
        </row>
        <row r="85">
          <cell r="D85" t="str">
            <v xml:space="preserve">Rough stone revetment with  RR Stone </v>
          </cell>
        </row>
        <row r="86">
          <cell r="D86" t="str">
            <v>Gravel backing 150 mm thick for revetment</v>
          </cell>
        </row>
        <row r="87">
          <cell r="D87" t="str">
            <v>Earthwork for toe wall</v>
          </cell>
        </row>
        <row r="88">
          <cell r="D88" t="str">
            <v>Construction of pipe culverts - 4 nos</v>
          </cell>
        </row>
        <row r="89">
          <cell r="D89" t="str">
            <v>Earth work excavation for foundation</v>
          </cell>
        </row>
        <row r="90">
          <cell r="D90" t="str">
            <v>Brick Masonry  in C M 1:6</v>
          </cell>
        </row>
        <row r="91">
          <cell r="D91" t="str">
            <v>AC corrugated sheet roofing</v>
          </cell>
        </row>
        <row r="92">
          <cell r="D92" t="str">
            <v>Filling basement with local sand</v>
          </cell>
        </row>
        <row r="93">
          <cell r="D93" t="str">
            <v>CC (1:5:10) bed</v>
          </cell>
        </row>
        <row r="94">
          <cell r="D94" t="str">
            <v>Granolithic flooring 20 mm thick with CC (1:1:2)</v>
          </cell>
        </row>
        <row r="95">
          <cell r="D95" t="str">
            <v>Painting to new iron work</v>
          </cell>
        </row>
        <row r="96">
          <cell r="D96" t="str">
            <v>VCC(1:3:6) using 40 mm SS5 HBG</v>
          </cell>
        </row>
        <row r="97">
          <cell r="D97" t="str">
            <v>S &amp; F 50 mm dia  tubula rpurlins (mediam)</v>
          </cell>
        </row>
        <row r="98">
          <cell r="D98" t="str">
            <v>S &amp; F 100 mm dia  heavy tubular trusses</v>
          </cell>
        </row>
        <row r="99">
          <cell r="D99" t="str">
            <v>Painting two coats with synthetic enamel paint</v>
          </cell>
        </row>
        <row r="100">
          <cell r="D100" t="str">
            <v>Earth work excavation                  above sill                                         below sill</v>
          </cell>
        </row>
        <row r="101">
          <cell r="D101" t="str">
            <v>Vibrated Cement Concrete       ( 1 : 3 : 6 ) for footings and wing walls below sill level</v>
          </cell>
        </row>
        <row r="102">
          <cell r="D102" t="str">
            <v>Vibrated Cement Concrete       ( 1 : 3 : 6 ) for footinga and wing walls above sill level</v>
          </cell>
        </row>
        <row r="103">
          <cell r="D103" t="str">
            <v>VRCC (1:2:4) bed blocks and backing walls</v>
          </cell>
        </row>
        <row r="104">
          <cell r="D104" t="str">
            <v>Vibrated Reinforced Cement Concrete (1:2:4) for Deck Slab</v>
          </cell>
        </row>
        <row r="105">
          <cell r="D105" t="str">
            <v>Vibrated Reinforced Cement Concrete (1:1 1/2 :3)  for Wearing Coat</v>
          </cell>
        </row>
        <row r="106">
          <cell r="D106" t="str">
            <v xml:space="preserve">Providing HYSD steel </v>
          </cell>
        </row>
        <row r="107">
          <cell r="D107" t="str">
            <v>Providing gravel filling behind abutments</v>
          </cell>
        </row>
        <row r="108">
          <cell r="D108" t="str">
            <v>Auguring and boring</v>
          </cell>
        </row>
        <row r="110">
          <cell r="D110" t="str">
            <v>RCC M20</v>
          </cell>
        </row>
        <row r="112">
          <cell r="D112" t="str">
            <v>VRCC M20 beams over piles</v>
          </cell>
        </row>
        <row r="114">
          <cell r="D114" t="str">
            <v>VRCC M20 slabs over piles</v>
          </cell>
        </row>
        <row r="116">
          <cell r="D116" t="str">
            <v>Supply and fabrication HYSD</v>
          </cell>
        </row>
        <row r="118">
          <cell r="D118" t="str">
            <v>VCC M15</v>
          </cell>
        </row>
        <row r="120">
          <cell r="D120" t="str">
            <v>Providing weep holes</v>
          </cell>
        </row>
        <row r="122">
          <cell r="D122" t="str">
            <v>Providing filter media behind retaining wall</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SPEC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2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gen_abst"/>
      <sheetName val="abstract"/>
      <sheetName val="detailed"/>
      <sheetName val="water"/>
      <sheetName val="data_new"/>
      <sheetName val="lead-st"/>
      <sheetName val="v"/>
      <sheetName val="r"/>
      <sheetName val="l"/>
      <sheetName val="electrical"/>
      <sheetName val="marking"/>
      <sheetName val="beams"/>
      <sheetName val="features"/>
      <sheetName val="c_wall"/>
      <sheetName val="ssr-rates"/>
      <sheetName val="Plant &amp;  Machinery"/>
      <sheetName val="Material"/>
      <sheetName val="Labour"/>
      <sheetName val="LEADS"/>
      <sheetName val="Road data"/>
      <sheetName val="Lead statement"/>
      <sheetName val="data1"/>
      <sheetName val="Lead"/>
      <sheetName val="MRATES"/>
      <sheetName val="SPECS"/>
      <sheetName val="pvc-pipe-rates"/>
      <sheetName val="m"/>
      <sheetName val="data existing_do not delete"/>
      <sheetName val="Specification"/>
      <sheetName val="0000000000000"/>
      <sheetName val="segments-details"/>
      <sheetName val="int-Dia-hdpe"/>
      <sheetName val="habs-list"/>
      <sheetName val="int-Dia-pvc"/>
      <sheetName val="DATA"/>
      <sheetName val="Data_Base"/>
      <sheetName val="m lead"/>
      <sheetName val="HDPE"/>
      <sheetName val="DI"/>
      <sheetName val="pvc"/>
      <sheetName val="Road Detail Est."/>
      <sheetName val="Road data "/>
      <sheetName val="quarry"/>
      <sheetName val="maya"/>
      <sheetName val="Specification report"/>
      <sheetName val="RMR"/>
      <sheetName val="GROUND FLOOR"/>
      <sheetName val="sand"/>
      <sheetName val="stone"/>
      <sheetName val="GA"/>
      <sheetName val="C-data"/>
      <sheetName val="Civil SSR"/>
      <sheetName val="WS Data"/>
      <sheetName val="ST"/>
      <sheetName val="Sump"/>
      <sheetName val="Data-ELSR"/>
      <sheetName val="Data_Renuals"/>
      <sheetName val="ABS"/>
      <sheetName val="DATA-BASE"/>
      <sheetName val="DATA-ABSTRACT"/>
      <sheetName val="Process"/>
      <sheetName val="Data.F8.BTR"/>
      <sheetName val="rdamdata"/>
      <sheetName val="rates"/>
      <sheetName val="Sheet1"/>
      <sheetName val="SSR"/>
      <sheetName val="temp-SDData (2)"/>
      <sheetName val="other rates"/>
      <sheetName val="id"/>
      <sheetName val="bldg"/>
      <sheetName val="BTR"/>
      <sheetName val="Sorted"/>
      <sheetName val="Sheet9"/>
      <sheetName val="select items_PMW"/>
      <sheetName val="FINAL LEAD"/>
      <sheetName val="mlead"/>
      <sheetName val="10"/>
      <sheetName val="11"/>
      <sheetName val="12"/>
      <sheetName val="2A"/>
      <sheetName val="2B"/>
      <sheetName val="2C"/>
      <sheetName val="2D"/>
      <sheetName val="2E"/>
      <sheetName val="2F"/>
      <sheetName val="2G"/>
      <sheetName val="2H"/>
      <sheetName val="3A"/>
      <sheetName val="3B"/>
      <sheetName val="4"/>
      <sheetName val="6A"/>
      <sheetName val="6B"/>
      <sheetName val="7A"/>
      <sheetName val="7B"/>
      <sheetName val="8A"/>
      <sheetName val="8B"/>
      <sheetName val="9A"/>
      <sheetName val="9B"/>
      <sheetName val="9C"/>
      <sheetName val="9D"/>
      <sheetName val="9E"/>
      <sheetName val="9F"/>
      <sheetName val="9G"/>
      <sheetName val="9H"/>
      <sheetName val="9I"/>
      <sheetName val="9J"/>
      <sheetName val="9K"/>
      <sheetName val="5"/>
      <sheetName val="13"/>
      <sheetName val="1"/>
      <sheetName val="14"/>
      <sheetName val="p&amp;m"/>
      <sheetName val="Bridge Data 2005-06"/>
      <sheetName val="MRoad data"/>
      <sheetName val="Main sheet"/>
      <sheetName val="Convey"/>
      <sheetName val="CFForecast detail"/>
      <sheetName val="DI Rate Analysis"/>
      <sheetName val="Economic RisingMain  Ph-I"/>
      <sheetName val="DATA_PRG"/>
      <sheetName val="dlvoid"/>
      <sheetName val="slab"/>
      <sheetName val="DL CAL"/>
      <sheetName val="Cover"/>
      <sheetName val="1V800"/>
      <sheetName val="materials"/>
      <sheetName val="Plant_&amp;__Machinery"/>
      <sheetName val="Road_data"/>
      <sheetName val="Lead_statement"/>
      <sheetName val="data_existing_do_not_delete"/>
      <sheetName val="Plant_&amp;__Machinery1"/>
      <sheetName val="Road_data1"/>
      <sheetName val="Lead_statement1"/>
      <sheetName val="data_existing_do_not_delete1"/>
      <sheetName val="cert"/>
      <sheetName val="CD Data"/>
      <sheetName val="Road data.PS"/>
      <sheetName val="Road data  PH"/>
      <sheetName val="MRMECADAMoad data"/>
      <sheetName val="lead modified"/>
      <sheetName val="pt-cw"/>
      <sheetName val="FINAL DATA"/>
      <sheetName val="MTC-estimate"/>
      <sheetName val="DET-ABS(toilet&amp;residence of ju)"/>
      <sheetName val="Summary"/>
      <sheetName val="Data-2010-11"/>
      <sheetName val="WATER-HAMMER"/>
      <sheetName val="d-safe DELUXE"/>
      <sheetName val="bASICDATA"/>
      <sheetName val="sept-plan"/>
      <sheetName val="BOQ"/>
      <sheetName val="Proforma -II "/>
      <sheetName val="C.R G.F"/>
      <sheetName val="pvc_basic"/>
      <sheetName val="road est"/>
      <sheetName val="Part-A"/>
      <sheetName val="Basicrates"/>
      <sheetName val="C.D.Abs.Est."/>
      <sheetName val="Dn SLRB (R2)"/>
      <sheetName val="Data_"/>
      <sheetName val="Sheet1 (2)"/>
      <sheetName val="Aug,02"/>
      <sheetName val="PUMP_DATA"/>
      <sheetName val="Sheet2"/>
      <sheetName val="RM"/>
      <sheetName val="SLAB  DATA"/>
      <sheetName val="RA-markate"/>
      <sheetName val="Bill-12"/>
      <sheetName val="Design"/>
      <sheetName val="GF SB Ok "/>
      <sheetName val="Specification_report"/>
      <sheetName val="GROUND_FLOOR"/>
      <sheetName val="Civil_SSR"/>
      <sheetName val="WS_Data"/>
      <sheetName val="Data_F8_BTR"/>
      <sheetName val="Road_Detail_Est_"/>
      <sheetName val="other_rates"/>
      <sheetName val="temp-SDData_(2)"/>
      <sheetName val="Road_data_"/>
      <sheetName val="Bridge_Data_2005-06"/>
      <sheetName val="MRoad_data"/>
      <sheetName val="Main_sheet"/>
      <sheetName val="Bitumen trunk"/>
      <sheetName val="Feeder"/>
      <sheetName val="R99 etc"/>
      <sheetName val="Trunk unpaved"/>
      <sheetName val="DATA SHEET"/>
      <sheetName val="Boppudi data sheet "/>
      <sheetName val="CC road"/>
      <sheetName val="Road Est."/>
      <sheetName val="LOCAL RATES"/>
      <sheetName val="51"/>
      <sheetName val="Marteru"/>
      <sheetName val="t_prsr"/>
      <sheetName val="detls"/>
      <sheetName val="wh"/>
      <sheetName val="Sheet3"/>
      <sheetName val="Data o"/>
      <sheetName val="sup dat"/>
      <sheetName val="G F  (2)"/>
      <sheetName val="Global factors"/>
      <sheetName val="Work_sheet"/>
      <sheetName val="GN-ST-10"/>
      <sheetName val="Supplier"/>
      <sheetName val="Levels"/>
      <sheetName val="final abstract"/>
      <sheetName val="sg-clay(d)"/>
      <sheetName val="Design of two-way slab"/>
      <sheetName val="Data Road"/>
      <sheetName val="basic-data"/>
      <sheetName val=" CD data"/>
      <sheetName val="FT-05-02IsoBOM"/>
      <sheetName val="Lead statement ss5"/>
      <sheetName val="section"/>
      <sheetName val="Sub -  Analysis"/>
      <sheetName val="road safety datas"/>
      <sheetName val="coverpage"/>
      <sheetName val="Sheet11"/>
      <sheetName val="Sheet03"/>
      <sheetName val="FIRST"/>
      <sheetName val="Proforma B"/>
      <sheetName val="REL"/>
      <sheetName val="Technical Statement"/>
      <sheetName val="SUMMERY"/>
      <sheetName val="Summary- Flyovers"/>
      <sheetName val="LEAD 2013-14"/>
      <sheetName val="PROCTOR"/>
      <sheetName val="_5wgdhabfinal00_01"/>
      <sheetName val="Road data-TDR"/>
      <sheetName val="#REF"/>
      <sheetName val="Hydraulic Design (Pipe)"/>
      <sheetName val="Pile cap"/>
      <sheetName val="PVC_dia"/>
      <sheetName val="Works"/>
      <sheetName val="General"/>
      <sheetName val="AE wise"/>
      <sheetName val="Crust"/>
      <sheetName val="MA"/>
      <sheetName val="SS ENERGISE"/>
      <sheetName val="abs road"/>
      <sheetName val="Common "/>
      <sheetName val="Usage"/>
      <sheetName val="Abs_CD_2"/>
      <sheetName val="ECV"/>
      <sheetName val="Habcodes"/>
      <sheetName val="R_Det"/>
      <sheetName val="Note"/>
      <sheetName val="ESTIMATE"/>
      <sheetName val="BWSCPlt"/>
      <sheetName val="CI"/>
      <sheetName val="G.R.P"/>
      <sheetName val="PSC REVISED"/>
      <sheetName val="ewst"/>
      <sheetName val="IDCCALHYD_GOO"/>
      <sheetName val="ABUT MASTER"/>
      <sheetName val="User input"/>
      <sheetName val="(1)FILL FIRST"/>
      <sheetName val="PVC weights"/>
      <sheetName val="Rectangular Beam"/>
      <sheetName val="Analy"/>
      <sheetName val="Leads 05-06"/>
      <sheetName val="SCHEMATIC-EX&amp;PR"/>
      <sheetName val="STAMT"/>
      <sheetName val="1-Pop Proj"/>
      <sheetName val="Labour &amp; Plant"/>
      <sheetName val="BASE_ALL"/>
      <sheetName val="SLAB DESIGN"/>
      <sheetName val="Estt"/>
      <sheetName val="Rising Main"/>
      <sheetName val="EST"/>
      <sheetName val="Civil Boq"/>
      <sheetName val="ord-lost_98&amp;99"/>
      <sheetName val="SSR 2014-15 Rates"/>
      <sheetName val="MPP_Gundlapally1"/>
      <sheetName val="hdpe_basic"/>
      <sheetName val="Lookup"/>
      <sheetName val="hdpe weights"/>
      <sheetName val="Sheet5"/>
      <sheetName val="Final FRL"/>
      <sheetName val="DET R"/>
      <sheetName val="int-Dia"/>
      <sheetName val="nodes"/>
      <sheetName val="JAWAHAR-hyd-original"/>
      <sheetName val="RF"/>
      <sheetName val="XXXXX"/>
      <sheetName val="XXXXXXXXXXXXX"/>
      <sheetName val="drain (2)"/>
      <sheetName val="F-6 (estt) (2)"/>
      <sheetName val="spe-re"/>
      <sheetName val="TRAFFIC SIGN BOARDS"/>
      <sheetName val="1v-1000"/>
      <sheetName val="2v-1000 "/>
      <sheetName val="drain"/>
      <sheetName val="SUB DATA"/>
      <sheetName val="F7-A.CDW.BT.R5"/>
      <sheetName val="General-abstract"/>
      <sheetName val="Conveyance"/>
      <sheetName val="sectorwise"/>
      <sheetName val="BTR (2)"/>
      <sheetName val="Nspt-smp-final-ORIGINAL"/>
      <sheetName val="hyperstatic"/>
      <sheetName val="Ghanapur to Suraram jn. det"/>
      <sheetName val="01"/>
      <sheetName val="Data_culverts"/>
      <sheetName val="PVC DATA General"/>
      <sheetName val="OHSR-1"/>
      <sheetName val="Rate Calc-1"/>
      <sheetName val="AV-HDPE"/>
      <sheetName val="Di_gate-HDPE"/>
      <sheetName val="clvrt_data"/>
      <sheetName val="ww-march-02"/>
      <sheetName val="sluice-PVC"/>
      <sheetName val="Rate"/>
      <sheetName val="Plant_&amp;__Machinery2"/>
      <sheetName val="Road_data2"/>
      <sheetName val="Lead_statement2"/>
      <sheetName val="data_existing_do_not_delete2"/>
      <sheetName val="Specification_report1"/>
      <sheetName val="GROUND_FLOOR1"/>
      <sheetName val="Road_Detail_Est_1"/>
      <sheetName val="Civil_SSR1"/>
      <sheetName val="WS_Data1"/>
      <sheetName val="Road_data_1"/>
      <sheetName val="other_rates1"/>
      <sheetName val="select_items_PMW"/>
      <sheetName val="FINAL_LEAD"/>
      <sheetName val="CFForecast_detail"/>
      <sheetName val="DI_Rate_Analysis"/>
      <sheetName val="Economic_RisingMain__Ph-I"/>
      <sheetName val="DL_CAL"/>
      <sheetName val="Data_F8_BTR1"/>
      <sheetName val="temp-SDData_(2)1"/>
      <sheetName val="m_lead"/>
      <sheetName val="Main_sheet1"/>
      <sheetName val="Bridge_Data_2005-061"/>
      <sheetName val="MRoad_data1"/>
      <sheetName val="Proforma_-II_"/>
      <sheetName val="C_R_G_F"/>
      <sheetName val="road_est"/>
      <sheetName val="C_D_Abs_Est_"/>
      <sheetName val="SLAB__DATA"/>
      <sheetName val="CD_Data"/>
      <sheetName val="Dn_SLRB_(R2)"/>
      <sheetName val="Sheet1_(2)"/>
      <sheetName val="Road_data_PS"/>
      <sheetName val="Road_data__PH"/>
      <sheetName val="DET-ABS(toilet&amp;residence_of_ju)"/>
      <sheetName val="FINAL_DATA"/>
      <sheetName val="MRMECADAMoad_data"/>
      <sheetName val="lead_modified"/>
      <sheetName val="GF_SB_Ok_"/>
      <sheetName val="d-safe_DELUXE"/>
      <sheetName val="Data_o"/>
      <sheetName val="Bitumen_trunk"/>
      <sheetName val="R99_etc"/>
      <sheetName val="Trunk_unpaved"/>
      <sheetName val="sup_dat"/>
      <sheetName val="Design_of_two-way_slab"/>
      <sheetName val="Data_Road"/>
      <sheetName val="road_safety_datas"/>
      <sheetName val="Hydraulic_Design_(Pipe)"/>
      <sheetName val="Sub_-__Analysi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sheetData sheetId="251"/>
      <sheetData sheetId="252"/>
      <sheetData sheetId="253"/>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Set>
  </externalBook>
</externalLink>
</file>

<file path=xl/externalLinks/externalLink2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quarry map"/>
      <sheetName val="BTLeads (2)"/>
      <sheetName val="COVER"/>
      <sheetName val="LEAD FOR BT"/>
      <sheetName val="BTLeads"/>
      <sheetName val="report (dummy)"/>
      <sheetName val="Areas"/>
      <sheetName val="retaining"/>
      <sheetName val="wing"/>
      <sheetName val="Abut"/>
      <sheetName val="WorkSlipBriges"/>
      <sheetName val="DATA_ENTRY"/>
      <sheetName val="Report"/>
      <sheetName val="GenAbs"/>
      <sheetName val="AbsEstBridge"/>
      <sheetName val="AbsApp"/>
      <sheetName val="DetEstBridge"/>
      <sheetName val="Qua Map "/>
      <sheetName val="Det Apprches"/>
      <sheetName val="UnitRates"/>
      <sheetName val="Lead"/>
      <sheetName val="RMR"/>
      <sheetName val="MRoad data"/>
      <sheetName val="Cert"/>
      <sheetName val="MRATES"/>
      <sheetName val="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row r="27">
          <cell r="T27">
            <v>10</v>
          </cell>
        </row>
      </sheetData>
      <sheetData sheetId="27" refreshError="1"/>
    </sheetDataSet>
  </externalBook>
</externalLink>
</file>

<file path=xl/externalLinks/externalLink2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2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page"/>
      <sheetName val="TS memo"/>
      <sheetName val="Spn report"/>
      <sheetName val="Line_Abstract"/>
      <sheetName val="Gen abs"/>
      <sheetName val="abs road"/>
      <sheetName val="Bridge"/>
      <sheetName val="HP abs"/>
      <sheetName val="BTR"/>
      <sheetName val="RMR"/>
      <sheetName val="Road data"/>
      <sheetName val="Certificates"/>
      <sheetName val="m lead"/>
      <sheetName val="mmle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BTR"/>
      <sheetName val="RMR"/>
      <sheetName val="Road data"/>
      <sheetName val="Line"/>
      <sheetName val="GenAbst"/>
      <sheetName val="AS_SR"/>
      <sheetName val="AS-12F"/>
      <sheetName val="AS_FDR"/>
      <sheetName val="TS_MDR"/>
      <sheetName val="TS_SH"/>
      <sheetName val="RTS_SH"/>
      <sheetName val="TS_12F"/>
      <sheetName val="TS_FDR"/>
      <sheetName val="Plan SH TS"/>
      <sheetName val="TS. HUDCO"/>
      <sheetName val="Plan MDR TS"/>
      <sheetName val="TS_CRF"/>
      <sheetName val="Rates"/>
    </sheetNames>
    <sheetDataSet>
      <sheetData sheetId="0" refreshError="1"/>
      <sheetData sheetId="1" refreshError="1"/>
      <sheetData sheetId="2" refreshError="1"/>
      <sheetData sheetId="3" refreshError="1">
        <row r="18">
          <cell r="J18">
            <v>453.1</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
      <sheetName val="Specification"/>
      <sheetName val="Abstract"/>
      <sheetName val="Road Work Detailed"/>
      <sheetName val="Bridge Protection Works"/>
      <sheetName val="RSI"/>
      <sheetName val="Seigniorage"/>
      <sheetName val="Lead"/>
      <sheetName val="RMR Katheru"/>
      <sheetName val="BTR"/>
      <sheetName val="RMR"/>
      <sheetName val=" Road data"/>
      <sheetName val="Certificate"/>
      <sheetName val="Sheet1"/>
      <sheetName val="Sheet2"/>
      <sheetName val="1 Lead"/>
      <sheetName val="Sheet3"/>
      <sheetName val="Renewal Chart"/>
      <sheetName val="Strip Plan"/>
      <sheetName val="40mm B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7">
          <cell r="F17">
            <v>8.6</v>
          </cell>
        </row>
      </sheetData>
      <sheetData sheetId="19"/>
      <sheetData sheetId="20"/>
      <sheetData sheetId="21"/>
    </sheetDataSet>
  </externalBook>
</externalLink>
</file>

<file path=xl/externalLinks/externalLink2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
      <sheetName val="INPUT"/>
      <sheetName val="DIR USED ITEMS"/>
      <sheetName val="SUMMARY"/>
      <sheetName val="1"/>
      <sheetName val="2"/>
      <sheetName val="3"/>
      <sheetName val="4"/>
      <sheetName val="5"/>
      <sheetName val="6"/>
      <sheetName val="7"/>
      <sheetName val="8"/>
      <sheetName val="9"/>
      <sheetName val="10"/>
      <sheetName val="11"/>
      <sheetName val="12"/>
      <sheetName val="13"/>
      <sheetName val="14"/>
      <sheetName val="15"/>
      <sheetName val="16"/>
      <sheetName val="Sheet1"/>
      <sheetName val="Sheet2"/>
    </sheetNames>
    <sheetDataSet>
      <sheetData sheetId="0" refreshError="1"/>
      <sheetData sheetId="1">
        <row r="333">
          <cell r="C333" t="str">
            <v>input</v>
          </cell>
        </row>
        <row r="334">
          <cell r="C334" t="str">
            <v>input</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000000"/>
      <sheetName val="1000000000000"/>
      <sheetName val="Cover"/>
      <sheetName val="Specification"/>
      <sheetName val="Abstract"/>
      <sheetName val="Road Work Detailed"/>
      <sheetName val="Retaining Wall"/>
      <sheetName val="Pipe culverts"/>
      <sheetName val="Slab Culvert"/>
      <sheetName val="RSI"/>
      <sheetName val="Seigniorage"/>
      <sheetName val="Lead"/>
      <sheetName val="RMR Katheru"/>
      <sheetName val="BTR"/>
      <sheetName val="RMR"/>
      <sheetName val=" Road data"/>
      <sheetName val="Sheet1"/>
      <sheetName val="Sheet2"/>
      <sheetName val="1 Lead"/>
      <sheetName val="Sheet3"/>
      <sheetName val="RW SKETCH"/>
      <sheetName val="Certificate"/>
      <sheetName val="Carting Earth Abstract"/>
      <sheetName val="Carting Earth Sheet"/>
      <sheetName val="Strip Plan"/>
      <sheetName val="Slab Culvert Drawing"/>
      <sheetName val="40mm BT PW"/>
      <sheetName val="20mm BT PW"/>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48">
          <cell r="J48">
            <v>765</v>
          </cell>
        </row>
        <row r="730">
          <cell r="J730">
            <v>3466</v>
          </cell>
        </row>
        <row r="887">
          <cell r="J887">
            <v>5686</v>
          </cell>
        </row>
      </sheetData>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
  <sheetViews>
    <sheetView showGridLines="0" showRowColHeaders="0" showZeros="0" showOutlineSymbols="0" topLeftCell="B31091" zoomScaleNormal="110" zoomScaleSheetLayoutView="68" workbookViewId="0"/>
  </sheetViews>
  <sheetFormatPr defaultRowHeight="12.75"/>
  <sheetData/>
  <phoneticPr fontId="0" type="noConversion"/>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
  <sheetViews>
    <sheetView showGridLines="0" showRowColHeaders="0" showZeros="0" showOutlineSymbols="0" topLeftCell="B29558" zoomScaleNormal="108" zoomScaleSheetLayoutView="68" workbookViewId="0"/>
  </sheetViews>
  <sheetFormatPr defaultRowHeight="12.75"/>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K49"/>
  <sheetViews>
    <sheetView view="pageBreakPreview" topLeftCell="A31" zoomScaleSheetLayoutView="100" workbookViewId="0">
      <selection activeCell="A27" sqref="A27:XFD27"/>
    </sheetView>
  </sheetViews>
  <sheetFormatPr defaultColWidth="9.140625" defaultRowHeight="12.75"/>
  <cols>
    <col min="1" max="1" width="3" style="89" customWidth="1"/>
    <col min="2" max="9" width="8.28515625" style="89" customWidth="1"/>
    <col min="10" max="10" width="8.85546875" style="89" customWidth="1"/>
    <col min="11" max="11" width="8.28515625" style="89" customWidth="1"/>
    <col min="12" max="12" width="2.42578125" style="89" customWidth="1"/>
    <col min="13" max="13" width="8.7109375" style="89" customWidth="1"/>
    <col min="14" max="21" width="9.140625" style="89"/>
    <col min="22" max="22" width="8" style="89" customWidth="1"/>
    <col min="23" max="16384" width="9.140625" style="89"/>
  </cols>
  <sheetData>
    <row r="1" spans="2:11" ht="13.5" thickBot="1"/>
    <row r="2" spans="2:11" ht="13.5" thickTop="1">
      <c r="B2" s="100"/>
      <c r="C2" s="101"/>
      <c r="D2" s="101"/>
      <c r="E2" s="101"/>
      <c r="F2" s="101"/>
      <c r="G2" s="101"/>
      <c r="H2" s="101"/>
      <c r="I2" s="101"/>
      <c r="J2" s="101"/>
      <c r="K2" s="102"/>
    </row>
    <row r="3" spans="2:11">
      <c r="B3" s="90"/>
      <c r="K3" s="91"/>
    </row>
    <row r="4" spans="2:11">
      <c r="B4" s="90"/>
      <c r="K4" s="91"/>
    </row>
    <row r="5" spans="2:11">
      <c r="B5" s="90"/>
      <c r="K5" s="91"/>
    </row>
    <row r="6" spans="2:11">
      <c r="B6" s="90"/>
      <c r="K6" s="91"/>
    </row>
    <row r="7" spans="2:11">
      <c r="B7" s="90"/>
      <c r="K7" s="91"/>
    </row>
    <row r="8" spans="2:11">
      <c r="B8" s="90"/>
      <c r="K8" s="91"/>
    </row>
    <row r="9" spans="2:11" ht="14.25" customHeight="1">
      <c r="B9" s="90"/>
      <c r="K9" s="91"/>
    </row>
    <row r="10" spans="2:11">
      <c r="B10" s="90"/>
      <c r="K10" s="91"/>
    </row>
    <row r="11" spans="2:11">
      <c r="B11" s="90"/>
      <c r="K11" s="91"/>
    </row>
    <row r="12" spans="2:11">
      <c r="B12" s="90"/>
      <c r="K12" s="91"/>
    </row>
    <row r="13" spans="2:11">
      <c r="B13" s="90"/>
      <c r="K13" s="91"/>
    </row>
    <row r="14" spans="2:11">
      <c r="B14" s="90"/>
      <c r="K14" s="91"/>
    </row>
    <row r="15" spans="2:11" ht="18">
      <c r="B15" s="95"/>
      <c r="C15" s="96"/>
      <c r="D15" s="96"/>
      <c r="E15" s="96"/>
      <c r="F15" s="96"/>
      <c r="G15" s="96"/>
      <c r="H15" s="96"/>
      <c r="I15" s="96"/>
      <c r="J15" s="96"/>
      <c r="K15" s="91"/>
    </row>
    <row r="16" spans="2:11" ht="18">
      <c r="B16" s="95"/>
      <c r="C16" s="96"/>
      <c r="D16" s="96"/>
      <c r="E16" s="96"/>
      <c r="F16" s="96"/>
      <c r="G16" s="96"/>
      <c r="H16" s="96"/>
      <c r="I16" s="96"/>
      <c r="J16" s="96"/>
      <c r="K16" s="91"/>
    </row>
    <row r="17" spans="2:11" ht="9" customHeight="1">
      <c r="B17" s="95"/>
      <c r="C17" s="96"/>
      <c r="D17" s="96"/>
      <c r="E17" s="96"/>
      <c r="F17" s="96"/>
      <c r="G17" s="96"/>
      <c r="H17" s="96"/>
      <c r="I17" s="96"/>
      <c r="J17" s="96"/>
      <c r="K17" s="91"/>
    </row>
    <row r="18" spans="2:11" ht="19.5">
      <c r="B18" s="766" t="s">
        <v>714</v>
      </c>
      <c r="C18" s="767"/>
      <c r="D18" s="767"/>
      <c r="E18" s="767"/>
      <c r="F18" s="767"/>
      <c r="G18" s="767"/>
      <c r="H18" s="767"/>
      <c r="I18" s="767"/>
      <c r="J18" s="767"/>
      <c r="K18" s="768"/>
    </row>
    <row r="19" spans="2:11">
      <c r="B19" s="90"/>
      <c r="K19" s="91"/>
    </row>
    <row r="20" spans="2:11" ht="19.5" customHeight="1">
      <c r="B20" s="771" t="s">
        <v>1446</v>
      </c>
      <c r="C20" s="772"/>
      <c r="D20" s="773" t="s">
        <v>1449</v>
      </c>
      <c r="E20" s="773"/>
      <c r="F20" s="773"/>
      <c r="G20" s="773"/>
      <c r="H20" s="773"/>
      <c r="I20" s="773"/>
      <c r="J20" s="773"/>
      <c r="K20" s="91"/>
    </row>
    <row r="21" spans="2:11" ht="12.75" customHeight="1">
      <c r="B21" s="771"/>
      <c r="C21" s="772"/>
      <c r="D21" s="773"/>
      <c r="E21" s="773"/>
      <c r="F21" s="773"/>
      <c r="G21" s="773"/>
      <c r="H21" s="773"/>
      <c r="I21" s="773"/>
      <c r="J21" s="773"/>
      <c r="K21" s="91"/>
    </row>
    <row r="22" spans="2:11" ht="12.75" customHeight="1">
      <c r="B22" s="90"/>
      <c r="D22" s="773"/>
      <c r="E22" s="773"/>
      <c r="F22" s="773"/>
      <c r="G22" s="773"/>
      <c r="H22" s="773"/>
      <c r="I22" s="773"/>
      <c r="J22" s="773"/>
      <c r="K22" s="91"/>
    </row>
    <row r="23" spans="2:11" ht="12.75" customHeight="1">
      <c r="B23" s="90"/>
      <c r="D23" s="773"/>
      <c r="E23" s="773"/>
      <c r="F23" s="773"/>
      <c r="G23" s="773"/>
      <c r="H23" s="773"/>
      <c r="I23" s="773"/>
      <c r="J23" s="773"/>
      <c r="K23" s="91"/>
    </row>
    <row r="24" spans="2:11" ht="12.75" customHeight="1">
      <c r="B24" s="90"/>
      <c r="D24" s="773"/>
      <c r="E24" s="773"/>
      <c r="F24" s="773"/>
      <c r="G24" s="773"/>
      <c r="H24" s="773"/>
      <c r="I24" s="773"/>
      <c r="J24" s="773"/>
      <c r="K24" s="91"/>
    </row>
    <row r="25" spans="2:11" ht="114.75" customHeight="1">
      <c r="B25" s="90"/>
      <c r="D25" s="773"/>
      <c r="E25" s="773"/>
      <c r="F25" s="773"/>
      <c r="G25" s="773"/>
      <c r="H25" s="773"/>
      <c r="I25" s="773"/>
      <c r="J25" s="773"/>
      <c r="K25" s="91"/>
    </row>
    <row r="26" spans="2:11" ht="12.75" customHeight="1">
      <c r="B26" s="90"/>
      <c r="E26" s="103"/>
      <c r="F26" s="103"/>
      <c r="G26" s="103"/>
      <c r="H26" s="103"/>
      <c r="I26" s="103"/>
      <c r="J26" s="103"/>
      <c r="K26" s="91"/>
    </row>
    <row r="27" spans="2:11">
      <c r="B27" s="90"/>
      <c r="K27" s="91"/>
    </row>
    <row r="28" spans="2:11" s="107" customFormat="1" ht="19.5">
      <c r="B28" s="104"/>
      <c r="C28" s="105" t="s">
        <v>715</v>
      </c>
      <c r="D28" s="105"/>
      <c r="E28" s="105"/>
      <c r="F28" s="105"/>
      <c r="G28" s="769">
        <f>Abstract!G18/100000</f>
        <v>7.8</v>
      </c>
      <c r="H28" s="769"/>
      <c r="I28" s="105" t="s">
        <v>716</v>
      </c>
      <c r="J28" s="105"/>
      <c r="K28" s="106"/>
    </row>
    <row r="29" spans="2:11" s="107" customFormat="1" ht="15.75" customHeight="1">
      <c r="B29" s="104"/>
      <c r="K29" s="106"/>
    </row>
    <row r="30" spans="2:11">
      <c r="B30" s="90"/>
      <c r="E30" s="770"/>
      <c r="F30" s="770"/>
      <c r="G30" s="770"/>
      <c r="K30" s="91"/>
    </row>
    <row r="31" spans="2:11">
      <c r="B31" s="90"/>
      <c r="K31" s="91"/>
    </row>
    <row r="32" spans="2:11" ht="19.5">
      <c r="B32" s="763" t="s">
        <v>1387</v>
      </c>
      <c r="C32" s="764"/>
      <c r="D32" s="764"/>
      <c r="E32" s="764"/>
      <c r="F32" s="764"/>
      <c r="G32" s="764"/>
      <c r="H32" s="764"/>
      <c r="I32" s="764"/>
      <c r="J32" s="764"/>
      <c r="K32" s="765"/>
    </row>
    <row r="33" spans="2:11">
      <c r="B33" s="90"/>
      <c r="K33" s="91"/>
    </row>
    <row r="34" spans="2:11" ht="19.5">
      <c r="B34" s="763" t="s">
        <v>1311</v>
      </c>
      <c r="C34" s="764"/>
      <c r="D34" s="764"/>
      <c r="E34" s="764"/>
      <c r="F34" s="764"/>
      <c r="G34" s="764"/>
      <c r="H34" s="764"/>
      <c r="I34" s="764"/>
      <c r="J34" s="764"/>
      <c r="K34" s="765"/>
    </row>
    <row r="35" spans="2:11">
      <c r="B35" s="90"/>
      <c r="K35" s="91"/>
    </row>
    <row r="36" spans="2:11">
      <c r="B36" s="90"/>
      <c r="K36" s="91"/>
    </row>
    <row r="37" spans="2:11">
      <c r="B37" s="90"/>
      <c r="K37" s="91"/>
    </row>
    <row r="38" spans="2:11" ht="18">
      <c r="B38" s="774" t="s">
        <v>1388</v>
      </c>
      <c r="C38" s="775"/>
      <c r="D38" s="775"/>
      <c r="E38" s="775"/>
      <c r="F38" s="775"/>
      <c r="G38" s="775"/>
      <c r="H38" s="775"/>
      <c r="I38" s="775"/>
      <c r="J38" s="775"/>
      <c r="K38" s="776"/>
    </row>
    <row r="39" spans="2:11" ht="9.9499999999999993" customHeight="1">
      <c r="B39" s="90"/>
      <c r="K39" s="91"/>
    </row>
    <row r="40" spans="2:11" ht="18">
      <c r="B40" s="774" t="s">
        <v>1389</v>
      </c>
      <c r="C40" s="775"/>
      <c r="D40" s="775"/>
      <c r="E40" s="775"/>
      <c r="F40" s="775"/>
      <c r="G40" s="775"/>
      <c r="H40" s="775"/>
      <c r="I40" s="775"/>
      <c r="J40" s="775"/>
      <c r="K40" s="776"/>
    </row>
    <row r="41" spans="2:11" ht="9.9499999999999993" customHeight="1">
      <c r="B41" s="90"/>
      <c r="K41" s="91"/>
    </row>
    <row r="42" spans="2:11" ht="18">
      <c r="B42" s="774" t="s">
        <v>954</v>
      </c>
      <c r="C42" s="775"/>
      <c r="D42" s="775"/>
      <c r="E42" s="775"/>
      <c r="F42" s="775"/>
      <c r="G42" s="775"/>
      <c r="H42" s="775"/>
      <c r="I42" s="775"/>
      <c r="J42" s="775"/>
      <c r="K42" s="776"/>
    </row>
    <row r="43" spans="2:11" ht="9.9499999999999993" customHeight="1">
      <c r="B43" s="90"/>
      <c r="K43" s="91"/>
    </row>
    <row r="44" spans="2:11" ht="18">
      <c r="B44" s="774" t="s">
        <v>1029</v>
      </c>
      <c r="C44" s="775"/>
      <c r="D44" s="775"/>
      <c r="E44" s="775"/>
      <c r="F44" s="775"/>
      <c r="G44" s="775"/>
      <c r="H44" s="775"/>
      <c r="I44" s="775"/>
      <c r="J44" s="775"/>
      <c r="K44" s="776"/>
    </row>
    <row r="45" spans="2:11" ht="18">
      <c r="B45" s="95"/>
      <c r="C45" s="96"/>
      <c r="D45" s="96"/>
      <c r="E45" s="96"/>
      <c r="F45" s="96"/>
      <c r="G45" s="96"/>
      <c r="H45" s="96"/>
      <c r="I45" s="96"/>
      <c r="J45" s="96"/>
      <c r="K45" s="97"/>
    </row>
    <row r="46" spans="2:11" ht="18">
      <c r="B46" s="777" t="s">
        <v>717</v>
      </c>
      <c r="C46" s="778"/>
      <c r="D46" s="778"/>
      <c r="E46" s="778"/>
      <c r="F46" s="778"/>
      <c r="G46" s="778"/>
      <c r="H46" s="778"/>
      <c r="I46" s="778"/>
      <c r="J46" s="778"/>
      <c r="K46" s="779"/>
    </row>
    <row r="47" spans="2:11">
      <c r="B47" s="90"/>
      <c r="K47" s="91"/>
    </row>
    <row r="48" spans="2:11" ht="13.5" thickBot="1">
      <c r="B48" s="108"/>
      <c r="C48" s="109"/>
      <c r="D48" s="109"/>
      <c r="E48" s="109"/>
      <c r="F48" s="109"/>
      <c r="G48" s="109"/>
      <c r="H48" s="109"/>
      <c r="I48" s="109"/>
      <c r="J48" s="109"/>
      <c r="K48" s="110"/>
    </row>
    <row r="49" ht="13.5" thickTop="1"/>
  </sheetData>
  <mergeCells count="12">
    <mergeCell ref="B38:K38"/>
    <mergeCell ref="B40:K40"/>
    <mergeCell ref="B42:K42"/>
    <mergeCell ref="B44:K44"/>
    <mergeCell ref="B46:K46"/>
    <mergeCell ref="B34:K34"/>
    <mergeCell ref="B18:K18"/>
    <mergeCell ref="G28:H28"/>
    <mergeCell ref="E30:G30"/>
    <mergeCell ref="B32:K32"/>
    <mergeCell ref="B20:C21"/>
    <mergeCell ref="D20:J25"/>
  </mergeCells>
  <pageMargins left="0.7" right="0.7" top="0.75" bottom="0.75" header="0.3" footer="0.3"/>
  <pageSetup paperSize="9" scale="96"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B1:T84"/>
  <sheetViews>
    <sheetView view="pageBreakPreview" zoomScaleSheetLayoutView="100" workbookViewId="0">
      <selection activeCell="M80" sqref="M80"/>
    </sheetView>
  </sheetViews>
  <sheetFormatPr defaultColWidth="9.140625" defaultRowHeight="15"/>
  <cols>
    <col min="1" max="1" width="2.42578125" style="114" customWidth="1"/>
    <col min="2" max="2" width="7.28515625" style="114" customWidth="1"/>
    <col min="3" max="3" width="9.140625" style="114"/>
    <col min="4" max="4" width="8.85546875" style="114" customWidth="1"/>
    <col min="5" max="5" width="8.28515625" style="114" customWidth="1"/>
    <col min="6" max="6" width="11.42578125" style="114" customWidth="1"/>
    <col min="7" max="7" width="8.5703125" style="114" customWidth="1"/>
    <col min="8" max="8" width="8.140625" style="114" customWidth="1"/>
    <col min="9" max="9" width="27.7109375" style="114" customWidth="1"/>
    <col min="10" max="16384" width="9.140625" style="114"/>
  </cols>
  <sheetData>
    <row r="1" spans="2:20" s="111" customFormat="1" ht="76.5" customHeight="1">
      <c r="B1" s="782" t="s">
        <v>1450</v>
      </c>
      <c r="C1" s="782"/>
      <c r="D1" s="782"/>
      <c r="E1" s="782"/>
      <c r="F1" s="782"/>
      <c r="G1" s="782"/>
      <c r="H1" s="782"/>
      <c r="I1" s="782"/>
    </row>
    <row r="2" spans="2:20" s="111" customFormat="1" ht="15.75" customHeight="1">
      <c r="B2" s="112"/>
      <c r="C2" s="112"/>
      <c r="D2" s="112"/>
      <c r="E2" s="783" t="s">
        <v>799</v>
      </c>
      <c r="F2" s="783"/>
      <c r="G2" s="783"/>
      <c r="H2" s="575">
        <f>Abstract!G18/100000</f>
        <v>7.8</v>
      </c>
      <c r="I2" s="113" t="s">
        <v>718</v>
      </c>
    </row>
    <row r="3" spans="2:20">
      <c r="B3" s="115" t="s">
        <v>1415</v>
      </c>
      <c r="C3" s="116"/>
      <c r="D3" s="116"/>
      <c r="E3" s="117"/>
      <c r="F3" s="117"/>
      <c r="G3" s="117"/>
      <c r="H3" s="118"/>
      <c r="I3" s="119"/>
    </row>
    <row r="4" spans="2:20" ht="93" customHeight="1">
      <c r="B4" s="784" t="s">
        <v>1447</v>
      </c>
      <c r="C4" s="784"/>
      <c r="D4" s="784"/>
      <c r="E4" s="784"/>
      <c r="F4" s="784"/>
      <c r="G4" s="784"/>
      <c r="H4" s="784"/>
      <c r="I4" s="784"/>
      <c r="K4" s="114" t="s">
        <v>1366</v>
      </c>
      <c r="M4" s="785"/>
      <c r="N4" s="785"/>
      <c r="O4" s="785"/>
      <c r="P4" s="785"/>
      <c r="Q4" s="785"/>
      <c r="R4" s="785"/>
      <c r="S4" s="785"/>
      <c r="T4" s="785"/>
    </row>
    <row r="5" spans="2:20" s="672" customFormat="1" ht="20.25" customHeight="1">
      <c r="B5" s="786" t="s">
        <v>1416</v>
      </c>
      <c r="C5" s="786"/>
      <c r="D5" s="786"/>
      <c r="E5" s="786"/>
      <c r="F5" s="786"/>
      <c r="G5" s="786"/>
      <c r="H5" s="786"/>
      <c r="I5" s="673"/>
      <c r="J5" s="673"/>
      <c r="K5" s="673"/>
      <c r="L5" s="673"/>
      <c r="M5" s="673"/>
      <c r="N5" s="673"/>
      <c r="O5" s="673"/>
      <c r="P5" s="673"/>
      <c r="Q5" s="673"/>
    </row>
    <row r="6" spans="2:20" s="672" customFormat="1" ht="45" customHeight="1">
      <c r="B6" s="787" t="s">
        <v>1448</v>
      </c>
      <c r="C6" s="787"/>
      <c r="D6" s="787"/>
      <c r="E6" s="787"/>
      <c r="F6" s="787"/>
      <c r="G6" s="787"/>
      <c r="H6" s="787"/>
      <c r="I6" s="787"/>
      <c r="J6" s="673"/>
      <c r="K6" s="673"/>
      <c r="L6" s="673"/>
      <c r="M6" s="673"/>
      <c r="N6" s="673"/>
      <c r="O6" s="673"/>
      <c r="P6" s="673"/>
      <c r="Q6" s="673"/>
    </row>
    <row r="7" spans="2:20">
      <c r="B7" s="785" t="s">
        <v>719</v>
      </c>
      <c r="C7" s="785"/>
      <c r="D7" s="785"/>
      <c r="E7" s="785"/>
      <c r="F7" s="785"/>
      <c r="G7" s="785"/>
      <c r="H7" s="785"/>
      <c r="I7" s="785"/>
      <c r="J7" s="120"/>
    </row>
    <row r="8" spans="2:20">
      <c r="B8" s="121"/>
      <c r="C8" s="781" t="s">
        <v>1417</v>
      </c>
      <c r="D8" s="781"/>
      <c r="E8" s="781"/>
      <c r="F8" s="781"/>
      <c r="G8" s="122"/>
      <c r="H8" s="122"/>
      <c r="I8" s="122"/>
      <c r="J8" s="122"/>
      <c r="K8" s="122"/>
    </row>
    <row r="9" spans="2:20" hidden="1">
      <c r="B9" s="121">
        <v>1</v>
      </c>
      <c r="C9" s="780" t="s">
        <v>1041</v>
      </c>
      <c r="D9" s="780"/>
      <c r="E9" s="780"/>
      <c r="F9" s="780"/>
      <c r="G9" s="780"/>
      <c r="H9" s="780"/>
      <c r="I9" s="780"/>
      <c r="J9" s="123"/>
    </row>
    <row r="10" spans="2:20" hidden="1">
      <c r="B10" s="121">
        <v>2</v>
      </c>
      <c r="C10" s="780" t="s">
        <v>1042</v>
      </c>
      <c r="D10" s="780"/>
      <c r="E10" s="780"/>
      <c r="F10" s="780"/>
      <c r="G10" s="780"/>
      <c r="H10" s="780"/>
      <c r="I10" s="780"/>
      <c r="J10" s="123"/>
    </row>
    <row r="11" spans="2:20" hidden="1">
      <c r="B11" s="121">
        <v>3</v>
      </c>
      <c r="C11" s="780" t="s">
        <v>1043</v>
      </c>
      <c r="D11" s="780"/>
      <c r="E11" s="780"/>
      <c r="F11" s="780"/>
      <c r="G11" s="780"/>
      <c r="H11" s="780"/>
      <c r="I11" s="780"/>
      <c r="J11" s="123"/>
    </row>
    <row r="12" spans="2:20" ht="30" hidden="1" customHeight="1">
      <c r="B12" s="121">
        <v>4</v>
      </c>
      <c r="C12" s="780" t="s">
        <v>1044</v>
      </c>
      <c r="D12" s="780"/>
      <c r="E12" s="780"/>
      <c r="F12" s="780"/>
      <c r="G12" s="780"/>
      <c r="H12" s="780"/>
      <c r="I12" s="780"/>
      <c r="J12" s="123"/>
    </row>
    <row r="13" spans="2:20" ht="15.75" hidden="1" customHeight="1">
      <c r="B13" s="121">
        <v>1</v>
      </c>
      <c r="C13" s="780" t="str">
        <f>Estimate!B53</f>
        <v xml:space="preserve">Forming Subgrade with borrowed useful selected soils having MDD of not less than 1.75 gm/cc and CBR not less than 10%, from outside road boundary by mechanical means up to SDR with all leads and lifts including pre-watering of soil at borrow area, removal of top soil, excavation of soils at borrowed area, conveyance of soil, depositing the soil on the embankment, spreading soil, breaking clods, sectioning, grading and consolidation with 8 to 10 Tonnes Vibratory Road Roller @ OMC to meet requirement of table 300-2 of MoRT&amp;H, including all hire and operational charges of T&amp;P, complete for finished item of work as per MoRT&amp;H (5th Revision) Specification Clause No. 305 </v>
      </c>
      <c r="D13" s="780"/>
      <c r="E13" s="780"/>
      <c r="F13" s="780"/>
      <c r="G13" s="780"/>
      <c r="H13" s="780"/>
      <c r="I13" s="780"/>
      <c r="J13" s="123"/>
    </row>
    <row r="14" spans="2:20" hidden="1">
      <c r="B14" s="121">
        <v>2</v>
      </c>
      <c r="C14" s="780" t="str">
        <f>Estimate!B98</f>
        <v xml:space="preserve">Construction of Granular sub-base by providing   HBG material confirming to Grading - V of MoRT&amp;H Table 400-1 including cost and conveyance of all materials to work site and spreading in uniform layers with motor grader or by approved means, on prepared surface mixing by mix in place method with Rotavator / approved means at OMC and compacting with vibratory roller to achieve the desired density etc., complete for finished item of work as per MoRT&amp;H Specification 401 (5th revision) and as directed by the Engineer-in-charge. </v>
      </c>
      <c r="D14" s="780"/>
      <c r="E14" s="780"/>
      <c r="F14" s="780"/>
      <c r="G14" s="780"/>
      <c r="H14" s="780"/>
      <c r="I14" s="780"/>
      <c r="J14" s="123"/>
    </row>
    <row r="15" spans="2:20">
      <c r="B15" s="121">
        <v>1</v>
      </c>
      <c r="C15" s="780" t="str">
        <f>Estimate!B104</f>
        <v xml:space="preserve">Vibrated reinforced cement concrete M 25 grade using 20mm &amp; 10mm HBG crushed stone aggregate (Coarse aggregate conforming to table 1000-1 and fine aggregate conforming to table 1000-2) including cost, conveyance of all materials to site and labour charges, centering, machine mixing, laying, vibrating, curing etc., including all other incidental and operational charges of all T&amp;P etc., complete for finished item of work as per Approved drawing but excluding  cost of steel and its fabrication charges as per MoRT&amp;H specification 1500, 1600, 1700 &amp; 2704 (5th Revision) and as directed by the Engineer-in-Charge </v>
      </c>
      <c r="D15" s="780"/>
      <c r="E15" s="780"/>
      <c r="F15" s="780"/>
      <c r="G15" s="780"/>
      <c r="H15" s="780"/>
      <c r="I15" s="780"/>
      <c r="J15" s="123"/>
    </row>
    <row r="16" spans="2:20">
      <c r="B16" s="121">
        <v>2</v>
      </c>
      <c r="C16" s="780" t="str">
        <f>Estimate!B109</f>
        <v>Painting with best approved white cement  two coats including cost and conveyance of all materials and labour charges, cost of brushes etc., complete for finished item of work.</v>
      </c>
      <c r="D16" s="780"/>
      <c r="E16" s="780"/>
      <c r="F16" s="780"/>
      <c r="G16" s="780"/>
      <c r="H16" s="780"/>
      <c r="I16" s="780"/>
      <c r="J16" s="123"/>
    </row>
    <row r="17" spans="2:11" ht="17.25" hidden="1" customHeight="1">
      <c r="B17" s="121">
        <v>5</v>
      </c>
      <c r="C17" s="780" t="s">
        <v>1045</v>
      </c>
      <c r="D17" s="780"/>
      <c r="E17" s="780"/>
      <c r="F17" s="780"/>
      <c r="G17" s="780"/>
      <c r="H17" s="780"/>
      <c r="I17" s="780"/>
      <c r="J17" s="123"/>
    </row>
    <row r="18" spans="2:11" ht="17.25" hidden="1" customHeight="1">
      <c r="B18" s="121">
        <v>3</v>
      </c>
      <c r="C18" s="780" t="str">
        <f>Estimate!B117</f>
        <v xml:space="preserve">Hire chargesd  of front end loader for clearing  Debris and levelling ground including  oils and all other incidental charges etc as directed by the engineer -in -charge </v>
      </c>
      <c r="D18" s="780"/>
      <c r="E18" s="780"/>
      <c r="F18" s="780"/>
      <c r="G18" s="780"/>
      <c r="H18" s="780"/>
      <c r="I18" s="780"/>
      <c r="J18" s="123"/>
    </row>
    <row r="19" spans="2:11" ht="17.25" hidden="1" customHeight="1">
      <c r="B19" s="121">
        <v>11</v>
      </c>
      <c r="C19" s="780" t="s">
        <v>1183</v>
      </c>
      <c r="D19" s="780"/>
      <c r="E19" s="780"/>
      <c r="F19" s="780"/>
      <c r="G19" s="780"/>
      <c r="H19" s="780"/>
      <c r="I19" s="780"/>
      <c r="J19" s="123"/>
    </row>
    <row r="20" spans="2:11" hidden="1">
      <c r="B20" s="121">
        <v>4</v>
      </c>
      <c r="C20" s="780" t="str">
        <f>Estimate!B120</f>
        <v>Hire charges of water tanker for wartering the helipad ground and alround Helipad including oils, and all other incidental charges etc complete as directed by the Engineer - in - Charge .</v>
      </c>
      <c r="D20" s="780"/>
      <c r="E20" s="780"/>
      <c r="F20" s="780"/>
      <c r="G20" s="780"/>
      <c r="H20" s="780"/>
      <c r="I20" s="780"/>
      <c r="J20" s="123"/>
    </row>
    <row r="21" spans="2:11" hidden="1">
      <c r="B21" s="121">
        <v>13</v>
      </c>
      <c r="C21" s="780" t="s">
        <v>832</v>
      </c>
      <c r="D21" s="780"/>
      <c r="E21" s="780"/>
      <c r="F21" s="780"/>
      <c r="G21" s="780"/>
      <c r="H21" s="780"/>
      <c r="I21" s="780"/>
      <c r="J21" s="123"/>
    </row>
    <row r="22" spans="2:11" hidden="1">
      <c r="B22" s="121">
        <v>8</v>
      </c>
      <c r="C22" s="780" t="s">
        <v>1233</v>
      </c>
      <c r="D22" s="780"/>
      <c r="E22" s="780"/>
      <c r="F22" s="780"/>
      <c r="G22" s="780"/>
      <c r="H22" s="780"/>
      <c r="I22" s="780"/>
      <c r="J22" s="123"/>
    </row>
    <row r="23" spans="2:11" hidden="1">
      <c r="B23" s="121">
        <v>5</v>
      </c>
      <c r="C23" s="780" t="str">
        <f>Estimate!B124</f>
        <v>Hire charges of  vibratory roller 8-10 Tonnes, conveyance of Machinery to work site  and all other incidental charges etc complete as directed by the Engineer - in - Charge .</v>
      </c>
      <c r="D23" s="780"/>
      <c r="E23" s="780"/>
      <c r="F23" s="780"/>
      <c r="G23" s="780"/>
      <c r="H23" s="780"/>
      <c r="I23" s="780"/>
      <c r="J23" s="123"/>
    </row>
    <row r="24" spans="2:11" hidden="1">
      <c r="B24" s="121">
        <v>7</v>
      </c>
      <c r="C24" s="780" t="s">
        <v>1218</v>
      </c>
      <c r="D24" s="780"/>
      <c r="E24" s="780"/>
      <c r="F24" s="780"/>
      <c r="G24" s="780"/>
      <c r="H24" s="780"/>
      <c r="I24" s="780"/>
      <c r="J24" s="123"/>
    </row>
    <row r="25" spans="2:11" hidden="1">
      <c r="B25" s="121">
        <v>8</v>
      </c>
      <c r="C25" s="780" t="s">
        <v>1219</v>
      </c>
      <c r="D25" s="780"/>
      <c r="E25" s="780"/>
      <c r="F25" s="780"/>
      <c r="G25" s="780"/>
      <c r="H25" s="780"/>
      <c r="I25" s="780"/>
      <c r="J25" s="123"/>
    </row>
    <row r="26" spans="2:11" hidden="1">
      <c r="B26" s="121">
        <v>9</v>
      </c>
      <c r="C26" s="780" t="s">
        <v>755</v>
      </c>
      <c r="D26" s="780"/>
      <c r="E26" s="780"/>
      <c r="F26" s="780"/>
      <c r="G26" s="780"/>
      <c r="H26" s="780"/>
      <c r="I26" s="780"/>
      <c r="J26" s="123"/>
    </row>
    <row r="27" spans="2:11" ht="17.25" hidden="1" customHeight="1">
      <c r="B27" s="121">
        <v>25</v>
      </c>
      <c r="C27" s="780" t="s">
        <v>1019</v>
      </c>
      <c r="D27" s="780"/>
      <c r="E27" s="780"/>
      <c r="F27" s="780"/>
      <c r="G27" s="780"/>
      <c r="H27" s="780"/>
      <c r="I27" s="780"/>
      <c r="J27" s="123"/>
    </row>
    <row r="28" spans="2:11" hidden="1">
      <c r="B28" s="121">
        <v>26</v>
      </c>
      <c r="C28" s="781" t="s">
        <v>1301</v>
      </c>
      <c r="D28" s="781"/>
      <c r="E28" s="781"/>
      <c r="F28" s="781"/>
      <c r="G28" s="122"/>
      <c r="H28" s="122"/>
      <c r="I28" s="122"/>
      <c r="J28" s="122"/>
      <c r="K28" s="122"/>
    </row>
    <row r="29" spans="2:11" ht="17.25" hidden="1" customHeight="1">
      <c r="B29" s="121">
        <v>27</v>
      </c>
      <c r="C29" s="780" t="s">
        <v>1302</v>
      </c>
      <c r="D29" s="780"/>
      <c r="E29" s="780"/>
      <c r="F29" s="780"/>
      <c r="G29" s="780"/>
      <c r="H29" s="780"/>
      <c r="I29" s="780"/>
      <c r="J29" s="123"/>
    </row>
    <row r="30" spans="2:11" ht="17.25" hidden="1" customHeight="1">
      <c r="B30" s="121">
        <v>28</v>
      </c>
      <c r="C30" s="780" t="s">
        <v>1020</v>
      </c>
      <c r="D30" s="780"/>
      <c r="E30" s="780"/>
      <c r="F30" s="780"/>
      <c r="G30" s="780"/>
      <c r="H30" s="780"/>
      <c r="I30" s="780"/>
      <c r="J30" s="123"/>
    </row>
    <row r="31" spans="2:11" ht="17.25" hidden="1" customHeight="1">
      <c r="B31" s="121">
        <v>29</v>
      </c>
      <c r="C31" s="780" t="s">
        <v>1021</v>
      </c>
      <c r="D31" s="780"/>
      <c r="E31" s="780"/>
      <c r="F31" s="780"/>
      <c r="G31" s="780"/>
      <c r="H31" s="780"/>
      <c r="I31" s="780"/>
      <c r="J31" s="123"/>
    </row>
    <row r="32" spans="2:11" ht="17.25" hidden="1" customHeight="1">
      <c r="B32" s="121">
        <v>30</v>
      </c>
      <c r="C32" s="780" t="s">
        <v>1303</v>
      </c>
      <c r="D32" s="780"/>
      <c r="E32" s="780"/>
      <c r="F32" s="780"/>
      <c r="G32" s="780"/>
      <c r="H32" s="780"/>
      <c r="I32" s="780"/>
      <c r="J32" s="123"/>
    </row>
    <row r="33" spans="2:11" ht="17.25" hidden="1" customHeight="1">
      <c r="B33" s="121">
        <v>31</v>
      </c>
      <c r="C33" s="780" t="s">
        <v>1304</v>
      </c>
      <c r="D33" s="780"/>
      <c r="E33" s="780"/>
      <c r="F33" s="780"/>
      <c r="G33" s="780"/>
      <c r="H33" s="780"/>
      <c r="I33" s="780"/>
      <c r="J33" s="123"/>
    </row>
    <row r="34" spans="2:11" ht="17.25" hidden="1" customHeight="1">
      <c r="B34" s="121">
        <v>32</v>
      </c>
      <c r="C34" s="780" t="s">
        <v>1022</v>
      </c>
      <c r="D34" s="780"/>
      <c r="E34" s="780"/>
      <c r="F34" s="780"/>
      <c r="G34" s="780"/>
      <c r="H34" s="780"/>
      <c r="I34" s="780"/>
      <c r="J34" s="123"/>
    </row>
    <row r="35" spans="2:11" ht="17.25" hidden="1" customHeight="1">
      <c r="B35" s="121">
        <v>33</v>
      </c>
      <c r="C35" s="780" t="s">
        <v>1305</v>
      </c>
      <c r="D35" s="780"/>
      <c r="E35" s="780"/>
      <c r="F35" s="780"/>
      <c r="G35" s="780"/>
      <c r="H35" s="780"/>
      <c r="I35" s="780"/>
      <c r="J35" s="123"/>
    </row>
    <row r="36" spans="2:11" ht="17.25" hidden="1" customHeight="1">
      <c r="B36" s="121">
        <v>34</v>
      </c>
      <c r="C36" s="780" t="s">
        <v>1306</v>
      </c>
      <c r="D36" s="780"/>
      <c r="E36" s="780"/>
      <c r="F36" s="780"/>
      <c r="G36" s="780"/>
      <c r="H36" s="780"/>
      <c r="I36" s="780"/>
      <c r="J36" s="123"/>
    </row>
    <row r="37" spans="2:11" ht="17.25" hidden="1" customHeight="1">
      <c r="B37" s="121">
        <v>35</v>
      </c>
      <c r="C37" s="780" t="s">
        <v>1019</v>
      </c>
      <c r="D37" s="780"/>
      <c r="E37" s="780"/>
      <c r="F37" s="780"/>
      <c r="G37" s="780"/>
      <c r="H37" s="780"/>
      <c r="I37" s="780"/>
      <c r="J37" s="123"/>
    </row>
    <row r="38" spans="2:11" ht="17.25" hidden="1" customHeight="1">
      <c r="B38" s="121">
        <v>36</v>
      </c>
      <c r="C38" s="780" t="s">
        <v>1307</v>
      </c>
      <c r="D38" s="780"/>
      <c r="E38" s="780"/>
      <c r="F38" s="780"/>
      <c r="G38" s="780"/>
      <c r="H38" s="780"/>
      <c r="I38" s="780"/>
      <c r="J38" s="123"/>
    </row>
    <row r="39" spans="2:11" ht="17.25" hidden="1" customHeight="1">
      <c r="B39" s="121">
        <v>37</v>
      </c>
      <c r="C39" s="780" t="s">
        <v>1308</v>
      </c>
      <c r="D39" s="780"/>
      <c r="E39" s="780"/>
      <c r="F39" s="780"/>
      <c r="G39" s="780"/>
      <c r="H39" s="780"/>
      <c r="I39" s="780"/>
      <c r="J39" s="123"/>
    </row>
    <row r="40" spans="2:11" ht="17.25" hidden="1" customHeight="1">
      <c r="B40" s="121">
        <v>38</v>
      </c>
      <c r="C40" s="780" t="s">
        <v>1309</v>
      </c>
      <c r="D40" s="780"/>
      <c r="E40" s="780"/>
      <c r="F40" s="780"/>
      <c r="G40" s="780"/>
      <c r="H40" s="780"/>
      <c r="I40" s="780"/>
      <c r="J40" s="123"/>
    </row>
    <row r="41" spans="2:11" ht="17.25" hidden="1" customHeight="1">
      <c r="B41" s="121">
        <v>39</v>
      </c>
      <c r="C41" s="780" t="s">
        <v>1023</v>
      </c>
      <c r="D41" s="780"/>
      <c r="E41" s="780"/>
      <c r="F41" s="780"/>
      <c r="G41" s="780"/>
      <c r="H41" s="780"/>
      <c r="I41" s="780"/>
      <c r="J41" s="123"/>
    </row>
    <row r="42" spans="2:11" ht="17.25" hidden="1" customHeight="1">
      <c r="B42" s="121">
        <v>40</v>
      </c>
      <c r="C42" s="780" t="s">
        <v>1024</v>
      </c>
      <c r="D42" s="780"/>
      <c r="E42" s="780"/>
      <c r="F42" s="780"/>
      <c r="G42" s="780"/>
      <c r="H42" s="780"/>
      <c r="I42" s="780"/>
      <c r="J42" s="123"/>
    </row>
    <row r="43" spans="2:11" ht="17.25" hidden="1" customHeight="1">
      <c r="B43" s="121">
        <v>41</v>
      </c>
      <c r="C43" s="780" t="s">
        <v>1025</v>
      </c>
      <c r="D43" s="780"/>
      <c r="E43" s="780"/>
      <c r="F43" s="780"/>
      <c r="G43" s="780"/>
      <c r="H43" s="780"/>
      <c r="I43" s="780"/>
      <c r="J43" s="123"/>
    </row>
    <row r="44" spans="2:11" ht="17.25" hidden="1" customHeight="1">
      <c r="B44" s="121">
        <v>42</v>
      </c>
      <c r="C44" s="780" t="s">
        <v>159</v>
      </c>
      <c r="D44" s="780"/>
      <c r="E44" s="780"/>
      <c r="F44" s="780"/>
      <c r="G44" s="780"/>
      <c r="H44" s="780"/>
      <c r="I44" s="780"/>
      <c r="J44" s="123"/>
    </row>
    <row r="45" spans="2:11" ht="17.25" hidden="1" customHeight="1">
      <c r="B45" s="121">
        <v>43</v>
      </c>
      <c r="C45" s="780" t="s">
        <v>1310</v>
      </c>
      <c r="D45" s="780"/>
      <c r="E45" s="780"/>
      <c r="F45" s="780"/>
      <c r="G45" s="780"/>
      <c r="H45" s="780"/>
      <c r="I45" s="780"/>
      <c r="J45" s="123"/>
    </row>
    <row r="46" spans="2:11" hidden="1">
      <c r="B46" s="121"/>
      <c r="C46" s="781" t="s">
        <v>1026</v>
      </c>
      <c r="D46" s="781"/>
      <c r="E46" s="781"/>
      <c r="F46" s="781"/>
      <c r="G46" s="122"/>
      <c r="H46" s="122"/>
      <c r="I46" s="122"/>
      <c r="J46" s="122"/>
      <c r="K46" s="122"/>
    </row>
    <row r="47" spans="2:11" ht="17.25" hidden="1" customHeight="1">
      <c r="B47" s="121">
        <v>11</v>
      </c>
      <c r="C47" s="780" t="s">
        <v>1020</v>
      </c>
      <c r="D47" s="780"/>
      <c r="E47" s="780"/>
      <c r="F47" s="780"/>
      <c r="G47" s="780"/>
      <c r="H47" s="780"/>
      <c r="I47" s="780"/>
      <c r="J47" s="123"/>
    </row>
    <row r="48" spans="2:11" ht="17.25" hidden="1" customHeight="1">
      <c r="B48" s="121">
        <v>12</v>
      </c>
      <c r="C48" s="780" t="s">
        <v>1021</v>
      </c>
      <c r="D48" s="780"/>
      <c r="E48" s="780"/>
      <c r="F48" s="780"/>
      <c r="G48" s="780"/>
      <c r="H48" s="780"/>
      <c r="I48" s="780"/>
      <c r="J48" s="123"/>
    </row>
    <row r="49" spans="2:11" ht="17.25" hidden="1" customHeight="1">
      <c r="B49" s="121">
        <v>13</v>
      </c>
      <c r="C49" s="780" t="s">
        <v>1174</v>
      </c>
      <c r="D49" s="780"/>
      <c r="E49" s="780"/>
      <c r="F49" s="780"/>
      <c r="G49" s="780"/>
      <c r="H49" s="780"/>
      <c r="I49" s="780"/>
      <c r="J49" s="123"/>
    </row>
    <row r="50" spans="2:11" ht="17.25" hidden="1" customHeight="1">
      <c r="B50" s="121">
        <v>14</v>
      </c>
      <c r="C50" s="780" t="s">
        <v>1175</v>
      </c>
      <c r="D50" s="780"/>
      <c r="E50" s="780"/>
      <c r="F50" s="780"/>
      <c r="G50" s="780"/>
      <c r="H50" s="780"/>
      <c r="I50" s="780"/>
      <c r="J50" s="123"/>
    </row>
    <row r="51" spans="2:11" ht="17.25" hidden="1" customHeight="1">
      <c r="B51" s="121">
        <v>15</v>
      </c>
      <c r="C51" s="780" t="s">
        <v>1176</v>
      </c>
      <c r="D51" s="780"/>
      <c r="E51" s="780"/>
      <c r="F51" s="780"/>
      <c r="G51" s="780"/>
      <c r="H51" s="780"/>
      <c r="I51" s="780"/>
      <c r="J51" s="123"/>
    </row>
    <row r="52" spans="2:11" ht="17.25" hidden="1" customHeight="1">
      <c r="B52" s="121">
        <v>16</v>
      </c>
      <c r="C52" s="780" t="s">
        <v>1177</v>
      </c>
      <c r="D52" s="780"/>
      <c r="E52" s="780"/>
      <c r="F52" s="780"/>
      <c r="G52" s="780"/>
      <c r="H52" s="780"/>
      <c r="I52" s="780"/>
      <c r="J52" s="123"/>
    </row>
    <row r="53" spans="2:11" ht="17.25" hidden="1" customHeight="1">
      <c r="B53" s="121">
        <v>17</v>
      </c>
      <c r="C53" s="780" t="s">
        <v>1178</v>
      </c>
      <c r="D53" s="780"/>
      <c r="E53" s="780"/>
      <c r="F53" s="780"/>
      <c r="G53" s="780"/>
      <c r="H53" s="780"/>
      <c r="I53" s="780"/>
      <c r="J53" s="123"/>
    </row>
    <row r="54" spans="2:11" hidden="1">
      <c r="B54" s="121"/>
      <c r="C54" s="781" t="s">
        <v>1179</v>
      </c>
      <c r="D54" s="781"/>
      <c r="E54" s="781"/>
      <c r="F54" s="781"/>
      <c r="G54" s="122"/>
      <c r="H54" s="122"/>
      <c r="I54" s="122"/>
      <c r="J54" s="122"/>
      <c r="K54" s="122"/>
    </row>
    <row r="55" spans="2:11" ht="17.25" hidden="1" customHeight="1">
      <c r="B55" s="121">
        <v>10</v>
      </c>
      <c r="C55" s="780" t="s">
        <v>763</v>
      </c>
      <c r="D55" s="780"/>
      <c r="E55" s="780"/>
      <c r="F55" s="780"/>
      <c r="G55" s="780"/>
      <c r="H55" s="780"/>
      <c r="I55" s="780"/>
      <c r="J55" s="123"/>
    </row>
    <row r="56" spans="2:11" ht="17.25" hidden="1" customHeight="1">
      <c r="B56" s="121">
        <v>11</v>
      </c>
      <c r="C56" s="780" t="s">
        <v>764</v>
      </c>
      <c r="D56" s="780"/>
      <c r="E56" s="780"/>
      <c r="F56" s="780"/>
      <c r="G56" s="780"/>
      <c r="H56" s="780"/>
      <c r="I56" s="780"/>
      <c r="J56" s="123"/>
    </row>
    <row r="57" spans="2:11" ht="17.25" hidden="1" customHeight="1">
      <c r="B57" s="121">
        <v>12</v>
      </c>
      <c r="C57" s="780" t="s">
        <v>1357</v>
      </c>
      <c r="D57" s="780"/>
      <c r="E57" s="780"/>
      <c r="F57" s="780"/>
      <c r="G57" s="780"/>
      <c r="H57" s="780"/>
      <c r="I57" s="780"/>
      <c r="J57" s="123"/>
    </row>
    <row r="58" spans="2:11" ht="17.25" hidden="1" customHeight="1">
      <c r="B58" s="121">
        <v>13</v>
      </c>
      <c r="C58" s="780" t="s">
        <v>1040</v>
      </c>
      <c r="D58" s="780"/>
      <c r="E58" s="780"/>
      <c r="F58" s="780"/>
      <c r="G58" s="780"/>
      <c r="H58" s="780"/>
      <c r="I58" s="780"/>
      <c r="J58" s="123"/>
    </row>
    <row r="59" spans="2:11" ht="17.25" hidden="1" customHeight="1">
      <c r="B59" s="121">
        <v>14</v>
      </c>
      <c r="C59" s="780" t="s">
        <v>1359</v>
      </c>
      <c r="D59" s="780"/>
      <c r="E59" s="780"/>
      <c r="F59" s="780"/>
      <c r="G59" s="780"/>
      <c r="H59" s="780"/>
      <c r="I59" s="780"/>
      <c r="J59" s="123"/>
    </row>
    <row r="60" spans="2:11" ht="17.25" hidden="1" customHeight="1">
      <c r="B60" s="121">
        <v>15</v>
      </c>
      <c r="C60" s="780" t="s">
        <v>1358</v>
      </c>
      <c r="D60" s="780"/>
      <c r="E60" s="780"/>
      <c r="F60" s="780"/>
      <c r="G60" s="780"/>
      <c r="H60" s="780"/>
      <c r="I60" s="780"/>
      <c r="J60" s="123"/>
    </row>
    <row r="61" spans="2:11" ht="17.25" hidden="1" customHeight="1">
      <c r="B61" s="121">
        <v>6</v>
      </c>
      <c r="C61" s="780" t="s">
        <v>1441</v>
      </c>
      <c r="D61" s="780"/>
      <c r="E61" s="780"/>
      <c r="F61" s="780"/>
      <c r="G61" s="780"/>
      <c r="H61" s="780"/>
      <c r="I61" s="780"/>
      <c r="J61" s="123"/>
    </row>
    <row r="62" spans="2:11">
      <c r="B62" s="121"/>
      <c r="C62" s="781" t="s">
        <v>720</v>
      </c>
      <c r="D62" s="781"/>
      <c r="E62" s="781"/>
      <c r="F62" s="781"/>
      <c r="G62" s="122"/>
      <c r="H62" s="122"/>
      <c r="I62" s="122"/>
      <c r="J62" s="122"/>
      <c r="K62" s="122"/>
    </row>
    <row r="63" spans="2:11">
      <c r="B63" s="121">
        <v>3</v>
      </c>
      <c r="C63" s="306" t="s">
        <v>1312</v>
      </c>
      <c r="D63" s="306"/>
      <c r="E63" s="306"/>
      <c r="F63" s="182"/>
      <c r="G63" s="63"/>
      <c r="H63" s="63"/>
      <c r="I63" s="63"/>
      <c r="J63" s="62"/>
    </row>
    <row r="64" spans="2:11" s="120" customFormat="1" hidden="1">
      <c r="B64" s="121">
        <v>17</v>
      </c>
      <c r="C64" s="306" t="s">
        <v>1313</v>
      </c>
      <c r="D64" s="306"/>
      <c r="E64" s="306"/>
      <c r="F64" s="182"/>
      <c r="G64" s="63"/>
      <c r="H64" s="63"/>
      <c r="I64" s="63"/>
      <c r="J64" s="62"/>
    </row>
    <row r="65" spans="2:10" s="120" customFormat="1">
      <c r="B65" s="121">
        <v>4</v>
      </c>
      <c r="C65" s="306" t="s">
        <v>1314</v>
      </c>
      <c r="D65" s="306"/>
      <c r="E65" s="306"/>
      <c r="F65" s="182"/>
      <c r="G65" s="63"/>
      <c r="H65" s="63"/>
      <c r="I65" s="63"/>
      <c r="J65" s="62"/>
    </row>
    <row r="66" spans="2:10" s="120" customFormat="1">
      <c r="B66" s="121">
        <v>5</v>
      </c>
      <c r="C66" s="788" t="s">
        <v>1367</v>
      </c>
      <c r="D66" s="788"/>
      <c r="E66" s="788"/>
      <c r="F66" s="788"/>
      <c r="G66" s="67"/>
      <c r="H66" s="67"/>
      <c r="I66" s="67"/>
      <c r="J66" s="67"/>
    </row>
    <row r="67" spans="2:10" s="120" customFormat="1" hidden="1">
      <c r="B67" s="121">
        <v>20</v>
      </c>
      <c r="C67" s="306" t="s">
        <v>1315</v>
      </c>
      <c r="D67" s="306"/>
      <c r="E67" s="306"/>
      <c r="F67" s="306"/>
      <c r="G67" s="63"/>
      <c r="H67" s="63"/>
      <c r="I67" s="63"/>
      <c r="J67" s="63"/>
    </row>
    <row r="68" spans="2:10" s="120" customFormat="1" hidden="1">
      <c r="B68" s="121">
        <v>21</v>
      </c>
      <c r="C68" s="306" t="s">
        <v>1363</v>
      </c>
      <c r="D68" s="306"/>
      <c r="E68" s="306"/>
      <c r="F68" s="306"/>
      <c r="G68" s="63"/>
      <c r="H68" s="63"/>
      <c r="I68" s="63"/>
      <c r="J68" s="63"/>
    </row>
    <row r="69" spans="2:10" s="120" customFormat="1" hidden="1">
      <c r="B69" s="121">
        <v>22</v>
      </c>
      <c r="C69" s="306" t="s">
        <v>1317</v>
      </c>
      <c r="D69" s="306"/>
      <c r="E69" s="306"/>
      <c r="F69" s="306"/>
      <c r="G69" s="63"/>
      <c r="H69" s="63"/>
      <c r="I69" s="63"/>
      <c r="J69" s="63"/>
    </row>
    <row r="70" spans="2:10" s="120" customFormat="1" hidden="1">
      <c r="B70" s="121">
        <v>23</v>
      </c>
      <c r="C70" s="306" t="s">
        <v>1316</v>
      </c>
      <c r="D70" s="306"/>
      <c r="E70" s="306"/>
      <c r="F70" s="306"/>
      <c r="G70" s="63"/>
      <c r="H70" s="63"/>
      <c r="I70" s="63"/>
      <c r="J70" s="63"/>
    </row>
    <row r="71" spans="2:10" s="120" customFormat="1">
      <c r="B71" s="121">
        <v>6</v>
      </c>
      <c r="C71" s="306" t="s">
        <v>1319</v>
      </c>
      <c r="D71" s="306"/>
      <c r="E71" s="306"/>
      <c r="F71" s="306"/>
    </row>
    <row r="72" spans="2:10">
      <c r="B72" s="121"/>
      <c r="C72" s="122"/>
      <c r="D72" s="122"/>
      <c r="E72" s="122"/>
      <c r="F72" s="122"/>
      <c r="G72" s="122"/>
      <c r="H72" s="122"/>
      <c r="I72" s="122"/>
      <c r="J72" s="122"/>
    </row>
    <row r="73" spans="2:10" ht="30" customHeight="1">
      <c r="B73" s="789" t="s">
        <v>1373</v>
      </c>
      <c r="C73" s="789"/>
      <c r="D73" s="789"/>
      <c r="E73" s="789"/>
      <c r="F73" s="789"/>
      <c r="G73" s="789"/>
      <c r="H73" s="789"/>
      <c r="I73" s="789"/>
    </row>
    <row r="74" spans="2:10">
      <c r="B74" s="122"/>
      <c r="C74" s="122"/>
      <c r="D74" s="122"/>
      <c r="E74" s="122"/>
      <c r="F74" s="122"/>
      <c r="G74" s="122"/>
      <c r="H74" s="122"/>
      <c r="I74" s="122"/>
    </row>
    <row r="75" spans="2:10">
      <c r="B75" s="119"/>
      <c r="C75" s="119"/>
      <c r="D75" s="119"/>
    </row>
    <row r="76" spans="2:10">
      <c r="I76" s="121"/>
    </row>
    <row r="77" spans="2:10">
      <c r="D77" s="121" t="s">
        <v>1418</v>
      </c>
      <c r="H77" s="121" t="s">
        <v>822</v>
      </c>
    </row>
    <row r="78" spans="2:10">
      <c r="D78" s="121" t="s">
        <v>1390</v>
      </c>
      <c r="H78" s="121" t="s">
        <v>831</v>
      </c>
    </row>
    <row r="83" spans="4:8">
      <c r="D83" s="121" t="s">
        <v>823</v>
      </c>
      <c r="H83" s="121"/>
    </row>
    <row r="84" spans="4:8">
      <c r="D84" s="121" t="s">
        <v>956</v>
      </c>
      <c r="H84" s="121"/>
    </row>
  </sheetData>
  <mergeCells count="64">
    <mergeCell ref="C50:I50"/>
    <mergeCell ref="C51:I51"/>
    <mergeCell ref="C52:I52"/>
    <mergeCell ref="C53:I53"/>
    <mergeCell ref="C62:F62"/>
    <mergeCell ref="C66:F66"/>
    <mergeCell ref="B73:I73"/>
    <mergeCell ref="C55:I55"/>
    <mergeCell ref="C56:I56"/>
    <mergeCell ref="C54:F54"/>
    <mergeCell ref="C60:I60"/>
    <mergeCell ref="C57:I57"/>
    <mergeCell ref="C58:I58"/>
    <mergeCell ref="C59:I59"/>
    <mergeCell ref="C61:I61"/>
    <mergeCell ref="C48:I48"/>
    <mergeCell ref="C49:I49"/>
    <mergeCell ref="C33:I33"/>
    <mergeCell ref="C34:I34"/>
    <mergeCell ref="C35:I35"/>
    <mergeCell ref="C36:I36"/>
    <mergeCell ref="C46:F46"/>
    <mergeCell ref="C47:I47"/>
    <mergeCell ref="C37:I37"/>
    <mergeCell ref="C38:I38"/>
    <mergeCell ref="C39:I39"/>
    <mergeCell ref="C40:I40"/>
    <mergeCell ref="C41:I41"/>
    <mergeCell ref="C42:I42"/>
    <mergeCell ref="C43:I43"/>
    <mergeCell ref="C44:I44"/>
    <mergeCell ref="M4:T4"/>
    <mergeCell ref="B7:I7"/>
    <mergeCell ref="C8:F8"/>
    <mergeCell ref="C13:I13"/>
    <mergeCell ref="C18:I18"/>
    <mergeCell ref="B5:H5"/>
    <mergeCell ref="B6:I6"/>
    <mergeCell ref="B1:I1"/>
    <mergeCell ref="E2:G2"/>
    <mergeCell ref="B4:I4"/>
    <mergeCell ref="C16:I16"/>
    <mergeCell ref="C20:I20"/>
    <mergeCell ref="C9:I9"/>
    <mergeCell ref="C10:I10"/>
    <mergeCell ref="C11:I11"/>
    <mergeCell ref="C12:I12"/>
    <mergeCell ref="C19:I19"/>
    <mergeCell ref="C14:I14"/>
    <mergeCell ref="C15:I15"/>
    <mergeCell ref="C17:I17"/>
    <mergeCell ref="C26:I26"/>
    <mergeCell ref="C21:I21"/>
    <mergeCell ref="C22:I22"/>
    <mergeCell ref="C24:I24"/>
    <mergeCell ref="C25:I25"/>
    <mergeCell ref="C23:I23"/>
    <mergeCell ref="C45:I45"/>
    <mergeCell ref="C31:I31"/>
    <mergeCell ref="C32:I32"/>
    <mergeCell ref="C27:I27"/>
    <mergeCell ref="C29:I29"/>
    <mergeCell ref="C30:I30"/>
    <mergeCell ref="C28:F28"/>
  </mergeCells>
  <pageMargins left="0.70866141732283505" right="0.43307086614173201" top="0.65" bottom="0.64" header="0.65" footer="0.61"/>
  <pageSetup paperSize="9" fitToHeight="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N36"/>
  <sheetViews>
    <sheetView view="pageBreakPreview" zoomScaleSheetLayoutView="100" workbookViewId="0">
      <selection activeCell="L25" sqref="L25"/>
    </sheetView>
  </sheetViews>
  <sheetFormatPr defaultColWidth="9.140625" defaultRowHeight="12.75"/>
  <cols>
    <col min="1" max="1" width="3" style="462" customWidth="1"/>
    <col min="2" max="2" width="10.140625" style="462" customWidth="1"/>
    <col min="3" max="3" width="12.7109375" style="462" customWidth="1"/>
    <col min="4" max="4" width="9.140625" style="462"/>
    <col min="5" max="5" width="18" style="462" customWidth="1"/>
    <col min="6" max="6" width="12" style="462" customWidth="1"/>
    <col min="7" max="7" width="16.5703125" style="479" customWidth="1"/>
    <col min="8" max="8" width="11.5703125" style="462" customWidth="1"/>
    <col min="9" max="9" width="19.5703125" style="462" customWidth="1"/>
    <col min="10" max="10" width="9.140625" style="462"/>
    <col min="11" max="11" width="19.28515625" style="462" customWidth="1"/>
    <col min="12" max="13" width="9.140625" style="462"/>
    <col min="14" max="14" width="12.42578125" style="462" customWidth="1"/>
    <col min="15" max="16384" width="9.140625" style="462"/>
  </cols>
  <sheetData>
    <row r="1" spans="2:10" ht="20.25">
      <c r="B1" s="790" t="s">
        <v>721</v>
      </c>
      <c r="C1" s="790"/>
      <c r="D1" s="790"/>
      <c r="E1" s="790"/>
      <c r="F1" s="790"/>
      <c r="G1" s="790"/>
    </row>
    <row r="3" spans="2:10" s="65" customFormat="1" ht="74.25" customHeight="1">
      <c r="B3" s="98" t="s">
        <v>727</v>
      </c>
      <c r="C3" s="791" t="str">
        <f>Cover!D20</f>
        <v>Construction of Helipad with Cement concrete  for the  visit of Hon'ble Chief Minister of Andhra pradesh Sri Nara Chandrababu Naidu Garu   on the occasion  of "Pattadar Pass Book- distribution"  Programme at Siddantham village of Penugonda mandal (Achanta constituency)in West Godavari District on 8.6.2026.</v>
      </c>
      <c r="D3" s="791"/>
      <c r="E3" s="791"/>
      <c r="F3" s="791"/>
      <c r="G3" s="791"/>
      <c r="H3" s="463"/>
    </row>
    <row r="4" spans="2:10" s="65" customFormat="1" ht="15.75">
      <c r="B4" s="98"/>
      <c r="C4" s="464"/>
      <c r="D4" s="464"/>
      <c r="E4" s="464"/>
      <c r="F4" s="464"/>
      <c r="G4" s="464"/>
      <c r="H4" s="463"/>
    </row>
    <row r="5" spans="2:10" s="63" customFormat="1" ht="21.75" customHeight="1">
      <c r="B5" s="465" t="s">
        <v>740</v>
      </c>
      <c r="C5" s="795" t="s">
        <v>722</v>
      </c>
      <c r="D5" s="795"/>
      <c r="E5" s="795"/>
      <c r="F5" s="795"/>
      <c r="G5" s="465" t="s">
        <v>723</v>
      </c>
    </row>
    <row r="6" spans="2:10" s="63" customFormat="1" ht="31.5" customHeight="1">
      <c r="B6" s="466">
        <v>1</v>
      </c>
      <c r="C6" s="792" t="s">
        <v>724</v>
      </c>
      <c r="D6" s="792"/>
      <c r="E6" s="792"/>
      <c r="F6" s="792"/>
      <c r="G6" s="467">
        <f>Estimate!L152</f>
        <v>637864</v>
      </c>
      <c r="H6" s="468"/>
      <c r="I6" s="63">
        <v>7157621</v>
      </c>
      <c r="J6" s="469">
        <f>G6-I6</f>
        <v>-6519757</v>
      </c>
    </row>
    <row r="7" spans="2:10" s="65" customFormat="1" ht="28.5" customHeight="1">
      <c r="B7" s="471"/>
      <c r="C7" s="796" t="s">
        <v>730</v>
      </c>
      <c r="D7" s="796"/>
      <c r="E7" s="796"/>
      <c r="F7" s="796"/>
      <c r="G7" s="472">
        <f>SUM(G6:G6)</f>
        <v>637864</v>
      </c>
      <c r="H7" s="473"/>
      <c r="I7" s="65">
        <v>8043355</v>
      </c>
      <c r="J7" s="469">
        <f t="shared" ref="J7" si="0">G7-I7</f>
        <v>-7405491</v>
      </c>
    </row>
    <row r="8" spans="2:10" s="63" customFormat="1" ht="21.75" customHeight="1">
      <c r="B8" s="470"/>
      <c r="C8" s="474" t="s">
        <v>728</v>
      </c>
      <c r="D8" s="64"/>
      <c r="E8" s="64"/>
      <c r="F8" s="64"/>
      <c r="G8" s="475"/>
    </row>
    <row r="9" spans="2:10" s="63" customFormat="1" ht="21.75" customHeight="1">
      <c r="B9" s="470">
        <v>3</v>
      </c>
      <c r="C9" s="793" t="s">
        <v>1312</v>
      </c>
      <c r="D9" s="793"/>
      <c r="E9" s="793"/>
      <c r="F9" s="793"/>
      <c r="G9" s="267">
        <f>Seigniorage!C52</f>
        <v>17588</v>
      </c>
    </row>
    <row r="10" spans="2:10" s="63" customFormat="1" ht="21.75" hidden="1" customHeight="1">
      <c r="B10" s="470">
        <v>4</v>
      </c>
      <c r="C10" s="793" t="s">
        <v>1313</v>
      </c>
      <c r="D10" s="793"/>
      <c r="E10" s="793"/>
      <c r="F10" s="793"/>
      <c r="G10" s="267">
        <v>0</v>
      </c>
      <c r="H10" s="63">
        <f>G7*3%</f>
        <v>19135.919999999998</v>
      </c>
    </row>
    <row r="11" spans="2:10" s="63" customFormat="1" ht="25.5" customHeight="1">
      <c r="B11" s="470">
        <v>5</v>
      </c>
      <c r="C11" s="793" t="s">
        <v>1314</v>
      </c>
      <c r="D11" s="793"/>
      <c r="E11" s="793"/>
      <c r="F11" s="793"/>
      <c r="G11" s="267">
        <f>ROUND((G7+G9+G10)*0.1%,0)</f>
        <v>655</v>
      </c>
    </row>
    <row r="12" spans="2:10" s="63" customFormat="1" ht="25.5" customHeight="1">
      <c r="B12" s="470">
        <v>6</v>
      </c>
      <c r="C12" s="793" t="s">
        <v>1367</v>
      </c>
      <c r="D12" s="793"/>
      <c r="E12" s="793"/>
      <c r="F12" s="793"/>
      <c r="G12" s="267">
        <f>ROUND((G7+G9+G10+G11)*18%,0)</f>
        <v>118099</v>
      </c>
    </row>
    <row r="13" spans="2:10" s="63" customFormat="1" ht="21.75" hidden="1" customHeight="1">
      <c r="B13" s="470">
        <v>7</v>
      </c>
      <c r="C13" s="793" t="s">
        <v>1315</v>
      </c>
      <c r="D13" s="793"/>
      <c r="E13" s="793"/>
      <c r="F13" s="793"/>
      <c r="G13" s="267">
        <v>0</v>
      </c>
    </row>
    <row r="14" spans="2:10" s="63" customFormat="1" ht="25.5" hidden="1" customHeight="1">
      <c r="B14" s="470">
        <v>8</v>
      </c>
      <c r="C14" s="793" t="s">
        <v>1363</v>
      </c>
      <c r="D14" s="793"/>
      <c r="E14" s="793"/>
      <c r="F14" s="793"/>
      <c r="G14" s="267">
        <v>0</v>
      </c>
    </row>
    <row r="15" spans="2:10" s="63" customFormat="1" ht="25.5" hidden="1" customHeight="1">
      <c r="B15" s="470">
        <v>9</v>
      </c>
      <c r="C15" s="793" t="s">
        <v>1317</v>
      </c>
      <c r="D15" s="793"/>
      <c r="E15" s="793"/>
      <c r="F15" s="793"/>
      <c r="G15" s="267">
        <v>0</v>
      </c>
    </row>
    <row r="16" spans="2:10" s="63" customFormat="1" ht="21.75" hidden="1" customHeight="1">
      <c r="B16" s="470">
        <v>10</v>
      </c>
      <c r="C16" s="793" t="s">
        <v>1316</v>
      </c>
      <c r="D16" s="793"/>
      <c r="E16" s="793"/>
      <c r="F16" s="793"/>
      <c r="G16" s="267">
        <v>0</v>
      </c>
      <c r="I16" s="469"/>
    </row>
    <row r="17" spans="2:14" s="63" customFormat="1" ht="21.75" customHeight="1">
      <c r="B17" s="470">
        <v>11</v>
      </c>
      <c r="C17" s="794" t="s">
        <v>774</v>
      </c>
      <c r="D17" s="794"/>
      <c r="E17" s="794"/>
      <c r="F17" s="794"/>
      <c r="G17" s="267">
        <v>5794</v>
      </c>
      <c r="I17" s="469"/>
    </row>
    <row r="18" spans="2:14" s="65" customFormat="1" ht="42" customHeight="1">
      <c r="B18" s="476"/>
      <c r="C18" s="797" t="s">
        <v>729</v>
      </c>
      <c r="D18" s="797"/>
      <c r="E18" s="797"/>
      <c r="F18" s="797"/>
      <c r="G18" s="477">
        <f>SUM(G7:G17)</f>
        <v>780000</v>
      </c>
      <c r="H18" s="473">
        <f>775000-G18</f>
        <v>-5000</v>
      </c>
      <c r="I18" s="478"/>
    </row>
    <row r="19" spans="2:14" s="63" customFormat="1" ht="15"/>
    <row r="20" spans="2:14" s="63" customFormat="1" ht="15">
      <c r="C20" s="67"/>
      <c r="D20" s="67"/>
      <c r="E20" s="67"/>
      <c r="F20" s="67"/>
      <c r="G20" s="67"/>
    </row>
    <row r="21" spans="2:14" s="63" customFormat="1" ht="15">
      <c r="C21" s="67"/>
      <c r="D21" s="67"/>
      <c r="E21" s="67"/>
      <c r="F21" s="67"/>
      <c r="G21" s="67"/>
    </row>
    <row r="22" spans="2:14" s="63" customFormat="1" ht="13.5" customHeight="1">
      <c r="G22" s="62"/>
    </row>
    <row r="23" spans="2:14" s="63" customFormat="1" ht="20.25" customHeight="1">
      <c r="C23" s="121" t="s">
        <v>1400</v>
      </c>
      <c r="D23" s="114"/>
      <c r="E23" s="114"/>
      <c r="F23" s="121" t="s">
        <v>822</v>
      </c>
    </row>
    <row r="24" spans="2:14" s="63" customFormat="1" ht="15">
      <c r="C24" s="121" t="s">
        <v>1390</v>
      </c>
      <c r="D24" s="114"/>
      <c r="E24" s="114"/>
      <c r="F24" s="121" t="s">
        <v>831</v>
      </c>
    </row>
    <row r="25" spans="2:14" s="63" customFormat="1" ht="15">
      <c r="C25" s="114"/>
      <c r="D25" s="114"/>
      <c r="E25" s="114"/>
      <c r="F25" s="114"/>
    </row>
    <row r="26" spans="2:14" s="63" customFormat="1" ht="15">
      <c r="C26" s="114"/>
      <c r="D26" s="114"/>
      <c r="E26" s="114"/>
      <c r="F26" s="114"/>
    </row>
    <row r="27" spans="2:14" s="63" customFormat="1" ht="15">
      <c r="C27" s="114"/>
      <c r="D27" s="114"/>
      <c r="E27" s="114"/>
      <c r="F27" s="114"/>
    </row>
    <row r="28" spans="2:14" s="63" customFormat="1" ht="15">
      <c r="C28" s="114"/>
      <c r="D28" s="114"/>
      <c r="E28" s="114"/>
      <c r="F28" s="114"/>
    </row>
    <row r="29" spans="2:14" ht="15">
      <c r="C29" s="121" t="s">
        <v>823</v>
      </c>
      <c r="D29" s="114"/>
      <c r="E29" s="114"/>
      <c r="F29" s="121"/>
      <c r="N29" s="63"/>
    </row>
    <row r="30" spans="2:14" ht="15">
      <c r="C30" s="121" t="s">
        <v>956</v>
      </c>
      <c r="D30" s="114"/>
      <c r="E30" s="114"/>
      <c r="F30" s="121"/>
      <c r="L30" s="63"/>
      <c r="M30" s="63"/>
      <c r="N30" s="63"/>
    </row>
    <row r="31" spans="2:14" ht="15">
      <c r="G31" s="462"/>
      <c r="L31" s="63"/>
      <c r="M31" s="63"/>
      <c r="N31" s="63"/>
    </row>
    <row r="32" spans="2:14" ht="15">
      <c r="G32" s="462"/>
      <c r="L32" s="63"/>
      <c r="M32" s="63"/>
      <c r="N32" s="63"/>
    </row>
    <row r="33" spans="7:14" ht="15">
      <c r="G33" s="462"/>
      <c r="L33" s="63"/>
      <c r="M33" s="63"/>
      <c r="N33" s="63"/>
    </row>
    <row r="34" spans="7:14" ht="15">
      <c r="G34" s="462"/>
      <c r="L34" s="63"/>
      <c r="M34" s="63"/>
      <c r="N34" s="63"/>
    </row>
    <row r="35" spans="7:14" ht="15">
      <c r="G35" s="462"/>
      <c r="L35" s="63"/>
      <c r="M35" s="63"/>
      <c r="N35" s="63"/>
    </row>
    <row r="36" spans="7:14" ht="15">
      <c r="G36" s="462"/>
      <c r="N36" s="63"/>
    </row>
  </sheetData>
  <mergeCells count="15">
    <mergeCell ref="C17:F17"/>
    <mergeCell ref="C5:F5"/>
    <mergeCell ref="C7:F7"/>
    <mergeCell ref="C12:F12"/>
    <mergeCell ref="C18:F18"/>
    <mergeCell ref="C13:F13"/>
    <mergeCell ref="C16:F16"/>
    <mergeCell ref="C15:F15"/>
    <mergeCell ref="C14:F14"/>
    <mergeCell ref="B1:G1"/>
    <mergeCell ref="C3:G3"/>
    <mergeCell ref="C6:F6"/>
    <mergeCell ref="C11:F11"/>
    <mergeCell ref="C9:F9"/>
    <mergeCell ref="C10:F10"/>
  </mergeCells>
  <pageMargins left="0.93"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W155"/>
  <sheetViews>
    <sheetView view="pageBreakPreview" zoomScaleSheetLayoutView="100" workbookViewId="0">
      <pane ySplit="46" topLeftCell="A130" activePane="bottomLeft" state="frozen"/>
      <selection pane="bottomLeft" activeCell="P11" sqref="P11"/>
    </sheetView>
  </sheetViews>
  <sheetFormatPr defaultColWidth="9.140625" defaultRowHeight="15"/>
  <cols>
    <col min="1" max="1" width="4.28515625" style="445" customWidth="1"/>
    <col min="2" max="2" width="5.7109375" style="126" customWidth="1"/>
    <col min="3" max="3" width="21" style="126" customWidth="1"/>
    <col min="4" max="4" width="3.28515625" style="126" customWidth="1"/>
    <col min="5" max="5" width="2.5703125" style="125" customWidth="1"/>
    <col min="6" max="6" width="5.140625" style="126" customWidth="1"/>
    <col min="7" max="7" width="8.28515625" style="126" customWidth="1"/>
    <col min="8" max="8" width="8.140625" style="126" customWidth="1"/>
    <col min="9" max="9" width="6.85546875" style="126" customWidth="1"/>
    <col min="10" max="10" width="10.140625" style="126" customWidth="1"/>
    <col min="11" max="11" width="9.28515625" style="126" customWidth="1"/>
    <col min="12" max="12" width="10.140625" style="125" bestFit="1" customWidth="1"/>
    <col min="13" max="15" width="9.140625" style="126"/>
    <col min="16" max="16" width="20.7109375" style="126" customWidth="1"/>
    <col min="17" max="16384" width="9.140625" style="126"/>
  </cols>
  <sheetData>
    <row r="1" spans="1:15" s="124" customFormat="1" ht="15.75">
      <c r="A1" s="804" t="s">
        <v>731</v>
      </c>
      <c r="B1" s="804"/>
      <c r="C1" s="804"/>
      <c r="D1" s="804"/>
      <c r="E1" s="804"/>
      <c r="F1" s="804"/>
      <c r="G1" s="804"/>
      <c r="H1" s="804"/>
      <c r="I1" s="804"/>
      <c r="J1" s="804"/>
      <c r="K1" s="804"/>
      <c r="L1" s="804"/>
    </row>
    <row r="2" spans="1:15">
      <c r="B2" s="83"/>
      <c r="C2" s="83"/>
      <c r="D2" s="83"/>
      <c r="G2" s="83"/>
      <c r="H2" s="83"/>
      <c r="I2" s="83"/>
      <c r="J2" s="83"/>
    </row>
    <row r="3" spans="1:15" s="124" customFormat="1" ht="14.25" customHeight="1">
      <c r="A3" s="811" t="s">
        <v>727</v>
      </c>
      <c r="B3" s="811"/>
      <c r="C3" s="812" t="str">
        <f>Cover!D20</f>
        <v>Construction of Helipad with Cement concrete  for the  visit of Hon'ble Chief Minister of Andhra pradesh Sri Nara Chandrababu Naidu Garu   on the occasion  of "Pattadar Pass Book- distribution"  Programme at Siddantham village of Penugonda mandal (Achanta constituency)in West Godavari District on 8.6.2026.</v>
      </c>
      <c r="D3" s="812"/>
      <c r="E3" s="812"/>
      <c r="F3" s="812"/>
      <c r="G3" s="812"/>
      <c r="H3" s="812"/>
      <c r="I3" s="812"/>
      <c r="J3" s="812"/>
      <c r="K3" s="812"/>
      <c r="L3" s="812"/>
    </row>
    <row r="4" spans="1:15" s="124" customFormat="1" ht="30" customHeight="1">
      <c r="A4" s="811"/>
      <c r="B4" s="811"/>
      <c r="C4" s="812"/>
      <c r="D4" s="812"/>
      <c r="E4" s="812"/>
      <c r="F4" s="812"/>
      <c r="G4" s="812"/>
      <c r="H4" s="812"/>
      <c r="I4" s="812"/>
      <c r="J4" s="812"/>
      <c r="K4" s="812"/>
      <c r="L4" s="812"/>
    </row>
    <row r="5" spans="1:15" s="124" customFormat="1" ht="18.75" customHeight="1" thickBot="1">
      <c r="A5" s="446"/>
      <c r="B5" s="128"/>
      <c r="C5" s="128"/>
      <c r="D5" s="128"/>
      <c r="E5" s="128"/>
      <c r="F5" s="128"/>
      <c r="G5" s="128"/>
      <c r="H5" s="128"/>
      <c r="I5" s="128"/>
      <c r="J5" s="128"/>
      <c r="K5" s="128"/>
      <c r="L5" s="128"/>
    </row>
    <row r="6" spans="1:15">
      <c r="A6" s="805" t="s">
        <v>740</v>
      </c>
      <c r="B6" s="807" t="s">
        <v>732</v>
      </c>
      <c r="C6" s="808"/>
      <c r="D6" s="807" t="s">
        <v>400</v>
      </c>
      <c r="E6" s="808"/>
      <c r="F6" s="808"/>
      <c r="G6" s="807" t="s">
        <v>733</v>
      </c>
      <c r="H6" s="813" t="s">
        <v>734</v>
      </c>
      <c r="I6" s="813" t="s">
        <v>735</v>
      </c>
      <c r="J6" s="807" t="s">
        <v>178</v>
      </c>
      <c r="K6" s="817" t="s">
        <v>736</v>
      </c>
      <c r="L6" s="815" t="s">
        <v>737</v>
      </c>
    </row>
    <row r="7" spans="1:15" ht="15" customHeight="1">
      <c r="A7" s="806"/>
      <c r="B7" s="809"/>
      <c r="C7" s="810"/>
      <c r="D7" s="809"/>
      <c r="E7" s="810"/>
      <c r="F7" s="810"/>
      <c r="G7" s="809"/>
      <c r="H7" s="814"/>
      <c r="I7" s="814"/>
      <c r="J7" s="809"/>
      <c r="K7" s="818"/>
      <c r="L7" s="816"/>
    </row>
    <row r="8" spans="1:15">
      <c r="A8" s="129">
        <v>1</v>
      </c>
      <c r="B8" s="802">
        <v>2</v>
      </c>
      <c r="C8" s="803"/>
      <c r="D8" s="802">
        <v>3</v>
      </c>
      <c r="E8" s="803"/>
      <c r="F8" s="803"/>
      <c r="G8" s="130">
        <v>4</v>
      </c>
      <c r="H8" s="130">
        <v>5</v>
      </c>
      <c r="I8" s="130">
        <v>6</v>
      </c>
      <c r="J8" s="307">
        <v>7</v>
      </c>
      <c r="K8" s="130">
        <v>8</v>
      </c>
      <c r="L8" s="309">
        <v>9</v>
      </c>
    </row>
    <row r="9" spans="1:15">
      <c r="A9" s="327"/>
      <c r="B9" s="135"/>
      <c r="C9" s="135"/>
      <c r="D9" s="83"/>
      <c r="E9" s="83"/>
      <c r="F9" s="83"/>
      <c r="G9" s="84"/>
      <c r="H9" s="133"/>
      <c r="I9" s="144"/>
      <c r="J9" s="85"/>
      <c r="K9" s="85"/>
      <c r="L9" s="145"/>
    </row>
    <row r="10" spans="1:15" s="93" customFormat="1">
      <c r="A10" s="326">
        <v>1</v>
      </c>
      <c r="B10" s="798" t="s">
        <v>825</v>
      </c>
      <c r="C10" s="798"/>
      <c r="D10" s="798"/>
      <c r="E10" s="798"/>
      <c r="F10" s="798"/>
      <c r="G10" s="798"/>
      <c r="H10" s="798"/>
      <c r="I10" s="798"/>
      <c r="J10" s="798"/>
      <c r="L10" s="131"/>
    </row>
    <row r="11" spans="1:15" s="93" customFormat="1" ht="46.5" customHeight="1">
      <c r="A11" s="327"/>
      <c r="B11" s="146"/>
      <c r="C11" s="146"/>
      <c r="D11" s="83"/>
      <c r="E11" s="83"/>
      <c r="F11" s="83"/>
      <c r="G11" s="84"/>
      <c r="H11" s="84"/>
      <c r="I11" s="133"/>
      <c r="J11" s="84"/>
      <c r="K11" s="126"/>
      <c r="L11" s="134"/>
    </row>
    <row r="12" spans="1:15">
      <c r="A12" s="327"/>
      <c r="B12" s="150" t="s">
        <v>606</v>
      </c>
      <c r="C12" s="552" t="s">
        <v>1383</v>
      </c>
      <c r="D12" s="83">
        <v>1</v>
      </c>
      <c r="E12" s="83" t="s">
        <v>738</v>
      </c>
      <c r="F12" s="83"/>
      <c r="G12" s="268">
        <f>12244-10600</f>
        <v>1644</v>
      </c>
      <c r="H12" s="84">
        <v>3.66</v>
      </c>
      <c r="I12" s="133"/>
      <c r="J12" s="84">
        <f>D12*F12*G12*H12</f>
        <v>0</v>
      </c>
      <c r="L12" s="134"/>
    </row>
    <row r="13" spans="1:15">
      <c r="A13" s="327"/>
      <c r="B13" s="126" t="s">
        <v>1384</v>
      </c>
      <c r="D13" s="83">
        <v>1</v>
      </c>
      <c r="E13" s="83" t="s">
        <v>738</v>
      </c>
      <c r="F13" s="83"/>
      <c r="G13" s="268">
        <v>126</v>
      </c>
      <c r="H13" s="84">
        <v>3.66</v>
      </c>
      <c r="I13" s="133"/>
      <c r="J13" s="84">
        <f>D13*F13*G13*H13</f>
        <v>0</v>
      </c>
      <c r="L13" s="134"/>
      <c r="N13" s="126">
        <v>1.77</v>
      </c>
    </row>
    <row r="14" spans="1:15">
      <c r="A14" s="327"/>
      <c r="B14" s="135"/>
      <c r="C14" s="135"/>
      <c r="D14" s="83"/>
      <c r="E14" s="83"/>
      <c r="F14" s="83"/>
      <c r="G14" s="448">
        <f>SUM(G12:G13)</f>
        <v>1770</v>
      </c>
      <c r="H14" s="84"/>
      <c r="I14" s="133"/>
      <c r="J14" s="136">
        <f>SUM(J12:J13)</f>
        <v>0</v>
      </c>
      <c r="L14" s="134"/>
    </row>
    <row r="15" spans="1:15">
      <c r="A15" s="327"/>
      <c r="B15" s="135"/>
      <c r="C15" s="135"/>
      <c r="D15" s="83"/>
      <c r="E15" s="83"/>
      <c r="F15" s="83"/>
      <c r="G15" s="84"/>
      <c r="H15" s="84"/>
      <c r="I15" s="133"/>
      <c r="J15" s="84"/>
      <c r="L15" s="134"/>
      <c r="N15" s="126">
        <f>12.244-10.6</f>
        <v>1.6440000000000001</v>
      </c>
      <c r="O15" s="126">
        <f>N13-N15</f>
        <v>0.12599999999999989</v>
      </c>
    </row>
    <row r="16" spans="1:15">
      <c r="A16" s="327"/>
      <c r="B16" s="135"/>
      <c r="C16" s="135"/>
      <c r="D16" s="83"/>
      <c r="E16" s="83"/>
      <c r="F16" s="83"/>
      <c r="G16" s="84"/>
      <c r="H16" s="133"/>
      <c r="I16" s="127" t="s">
        <v>612</v>
      </c>
      <c r="J16" s="85">
        <f>ROUNDUP(J14,0)</f>
        <v>0</v>
      </c>
      <c r="K16" s="85">
        <f>' Road data'!J175</f>
        <v>10.3</v>
      </c>
      <c r="L16" s="137">
        <f>ROUND(J16*K16,0)</f>
        <v>0</v>
      </c>
    </row>
    <row r="17" spans="1:18" s="93" customFormat="1">
      <c r="A17" s="328"/>
      <c r="B17" s="138"/>
      <c r="C17" s="138"/>
      <c r="D17" s="139"/>
      <c r="E17" s="139"/>
      <c r="F17" s="139"/>
      <c r="G17" s="140"/>
      <c r="H17" s="141"/>
      <c r="I17" s="142"/>
      <c r="J17" s="86" t="s">
        <v>331</v>
      </c>
      <c r="K17" s="86" t="s">
        <v>741</v>
      </c>
      <c r="L17" s="143"/>
      <c r="N17" s="148"/>
    </row>
    <row r="18" spans="1:18" s="93" customFormat="1">
      <c r="A18" s="327"/>
      <c r="B18" s="135"/>
      <c r="C18" s="135"/>
      <c r="D18" s="83"/>
      <c r="E18" s="83"/>
      <c r="F18" s="83"/>
      <c r="G18" s="84"/>
      <c r="H18" s="133"/>
      <c r="I18" s="144"/>
      <c r="J18" s="85"/>
      <c r="K18" s="85"/>
      <c r="L18" s="145"/>
    </row>
    <row r="19" spans="1:18" s="93" customFormat="1">
      <c r="A19" s="326">
        <v>2</v>
      </c>
      <c r="B19" s="798" t="s">
        <v>826</v>
      </c>
      <c r="C19" s="798"/>
      <c r="D19" s="798"/>
      <c r="E19" s="798"/>
      <c r="F19" s="798"/>
      <c r="G19" s="798"/>
      <c r="H19" s="798"/>
      <c r="I19" s="798"/>
      <c r="J19" s="798"/>
      <c r="L19" s="131"/>
      <c r="N19" s="573">
        <f>12.244+0.126</f>
        <v>12.37</v>
      </c>
      <c r="O19" s="574">
        <f>N19+0.832</f>
        <v>13.202</v>
      </c>
      <c r="P19" s="573">
        <f>13.076-0.832</f>
        <v>12.244</v>
      </c>
    </row>
    <row r="20" spans="1:18" s="93" customFormat="1" ht="121.5" customHeight="1">
      <c r="A20" s="326"/>
      <c r="B20" s="799"/>
      <c r="C20" s="799"/>
      <c r="D20" s="799"/>
      <c r="E20" s="447"/>
      <c r="F20" s="447"/>
      <c r="G20" s="447"/>
      <c r="H20" s="447"/>
      <c r="I20" s="447"/>
      <c r="J20" s="447"/>
      <c r="L20" s="131"/>
    </row>
    <row r="21" spans="1:18" s="93" customFormat="1">
      <c r="A21" s="326"/>
      <c r="B21" s="150" t="s">
        <v>606</v>
      </c>
      <c r="C21" s="552" t="s">
        <v>1383</v>
      </c>
      <c r="D21" s="83">
        <v>1</v>
      </c>
      <c r="E21" s="83" t="s">
        <v>738</v>
      </c>
      <c r="F21" s="83"/>
      <c r="G21" s="268">
        <f>12244-10600</f>
        <v>1644</v>
      </c>
      <c r="H21" s="84">
        <v>3.96</v>
      </c>
      <c r="I21" s="133">
        <v>0.15</v>
      </c>
      <c r="J21" s="84">
        <f>D21*F21*G21*H21*I21</f>
        <v>0</v>
      </c>
      <c r="L21" s="131"/>
    </row>
    <row r="22" spans="1:18" s="93" customFormat="1">
      <c r="A22" s="326"/>
      <c r="B22" s="126" t="s">
        <v>1384</v>
      </c>
      <c r="C22" s="552"/>
      <c r="D22" s="83">
        <v>1</v>
      </c>
      <c r="E22" s="83" t="s">
        <v>738</v>
      </c>
      <c r="F22" s="83"/>
      <c r="G22" s="268">
        <v>126</v>
      </c>
      <c r="H22" s="84">
        <v>3.96</v>
      </c>
      <c r="I22" s="133">
        <v>0.15</v>
      </c>
      <c r="J22" s="84">
        <f>D22*F22*G22*H22*I22</f>
        <v>0</v>
      </c>
      <c r="L22" s="131"/>
      <c r="M22" s="93">
        <f>+H21+0.3</f>
        <v>4.26</v>
      </c>
    </row>
    <row r="23" spans="1:18" s="93" customFormat="1">
      <c r="A23" s="327"/>
      <c r="B23" s="135"/>
      <c r="C23" s="135"/>
      <c r="D23" s="83"/>
      <c r="E23" s="83"/>
      <c r="F23" s="83"/>
      <c r="G23" s="448">
        <f>SUM(G21:G22)</f>
        <v>1770</v>
      </c>
      <c r="H23" s="84"/>
      <c r="I23" s="133"/>
      <c r="J23" s="136">
        <f>SUM(J21:J22)</f>
        <v>0</v>
      </c>
      <c r="K23" s="126"/>
      <c r="L23" s="134"/>
    </row>
    <row r="24" spans="1:18">
      <c r="A24" s="327"/>
      <c r="B24" s="135"/>
      <c r="C24" s="135"/>
      <c r="D24" s="83"/>
      <c r="E24" s="83"/>
      <c r="F24" s="83"/>
      <c r="G24" s="84"/>
      <c r="H24" s="84"/>
      <c r="I24" s="133"/>
      <c r="J24" s="84"/>
      <c r="L24" s="134"/>
    </row>
    <row r="25" spans="1:18">
      <c r="A25" s="327"/>
      <c r="B25" s="135"/>
      <c r="C25" s="135"/>
      <c r="D25" s="83"/>
      <c r="E25" s="83"/>
      <c r="F25" s="83"/>
      <c r="G25" s="84"/>
      <c r="H25" s="133"/>
      <c r="I25" s="127" t="s">
        <v>612</v>
      </c>
      <c r="J25" s="85">
        <f>ROUNDUP(J23,0)</f>
        <v>0</v>
      </c>
      <c r="K25" s="85">
        <f>' Road data'!J207</f>
        <v>3063</v>
      </c>
      <c r="L25" s="137">
        <f>ROUND(J25*K25,0)</f>
        <v>0</v>
      </c>
    </row>
    <row r="26" spans="1:18" s="93" customFormat="1">
      <c r="A26" s="328"/>
      <c r="B26" s="138"/>
      <c r="C26" s="138"/>
      <c r="D26" s="139"/>
      <c r="E26" s="139"/>
      <c r="F26" s="139"/>
      <c r="G26" s="140"/>
      <c r="H26" s="141"/>
      <c r="I26" s="142"/>
      <c r="J26" s="86" t="s">
        <v>254</v>
      </c>
      <c r="K26" s="86" t="s">
        <v>824</v>
      </c>
      <c r="L26" s="143"/>
      <c r="N26" s="148">
        <v>2</v>
      </c>
      <c r="O26" s="93">
        <v>20</v>
      </c>
      <c r="P26" s="93">
        <f>5.5-3.75</f>
        <v>1.75</v>
      </c>
      <c r="Q26" s="93">
        <f>N26*O26*P26</f>
        <v>70</v>
      </c>
      <c r="R26" s="93">
        <f>Q26*0.15</f>
        <v>10.5</v>
      </c>
    </row>
    <row r="27" spans="1:18" s="93" customFormat="1">
      <c r="A27" s="327"/>
      <c r="B27" s="135"/>
      <c r="C27" s="135"/>
      <c r="D27" s="83"/>
      <c r="E27" s="83"/>
      <c r="F27" s="83"/>
      <c r="G27" s="84"/>
      <c r="H27" s="133"/>
      <c r="I27" s="144"/>
      <c r="J27" s="85"/>
      <c r="K27" s="85"/>
      <c r="L27" s="145"/>
    </row>
    <row r="28" spans="1:18" s="93" customFormat="1">
      <c r="A28" s="326">
        <v>3</v>
      </c>
      <c r="B28" s="798" t="s">
        <v>827</v>
      </c>
      <c r="C28" s="798"/>
      <c r="D28" s="798"/>
      <c r="E28" s="798"/>
      <c r="F28" s="798"/>
      <c r="G28" s="798"/>
      <c r="H28" s="798"/>
      <c r="I28" s="798"/>
      <c r="J28" s="798"/>
      <c r="L28" s="131"/>
    </row>
    <row r="29" spans="1:18" s="93" customFormat="1" ht="90" customHeight="1">
      <c r="A29" s="326"/>
      <c r="B29" s="799"/>
      <c r="C29" s="799"/>
      <c r="D29" s="799"/>
      <c r="E29" s="447"/>
      <c r="F29" s="447"/>
      <c r="G29" s="447"/>
      <c r="H29" s="447"/>
      <c r="I29" s="447"/>
      <c r="J29" s="447"/>
      <c r="L29" s="131"/>
    </row>
    <row r="30" spans="1:18" s="93" customFormat="1">
      <c r="A30" s="326"/>
      <c r="B30" s="150" t="s">
        <v>606</v>
      </c>
      <c r="C30" s="552" t="s">
        <v>1383</v>
      </c>
      <c r="D30" s="83">
        <v>1</v>
      </c>
      <c r="E30" s="83" t="s">
        <v>738</v>
      </c>
      <c r="F30" s="83"/>
      <c r="G30" s="268">
        <f>12244-10600</f>
        <v>1644</v>
      </c>
      <c r="H30" s="84">
        <v>3.66</v>
      </c>
      <c r="I30" s="133"/>
      <c r="J30" s="84">
        <f t="shared" ref="J30" si="0">D30*F30*G30*H30</f>
        <v>0</v>
      </c>
      <c r="L30" s="131"/>
    </row>
    <row r="31" spans="1:18" s="93" customFormat="1">
      <c r="A31" s="326"/>
      <c r="B31" s="126" t="s">
        <v>1384</v>
      </c>
      <c r="C31" s="552"/>
      <c r="D31" s="83">
        <v>1</v>
      </c>
      <c r="E31" s="83" t="s">
        <v>738</v>
      </c>
      <c r="F31" s="83"/>
      <c r="G31" s="268">
        <v>126</v>
      </c>
      <c r="H31" s="84">
        <v>3.66</v>
      </c>
      <c r="I31" s="133"/>
      <c r="J31" s="84">
        <f t="shared" ref="J31" si="1">D31*F31*G31*H31</f>
        <v>0</v>
      </c>
      <c r="L31" s="131"/>
    </row>
    <row r="32" spans="1:18" s="93" customFormat="1">
      <c r="A32" s="327"/>
      <c r="B32" s="135"/>
      <c r="C32" s="135"/>
      <c r="D32" s="83"/>
      <c r="E32" s="83"/>
      <c r="F32" s="83"/>
      <c r="G32" s="448">
        <f>SUM(G30:G31)</f>
        <v>1770</v>
      </c>
      <c r="H32" s="84"/>
      <c r="I32" s="133"/>
      <c r="J32" s="136">
        <f>SUM(J30:J31)</f>
        <v>0</v>
      </c>
      <c r="K32" s="126"/>
      <c r="L32" s="134"/>
    </row>
    <row r="33" spans="1:14">
      <c r="A33" s="327"/>
      <c r="B33" s="135"/>
      <c r="C33" s="135"/>
      <c r="D33" s="83"/>
      <c r="E33" s="83"/>
      <c r="F33" s="83"/>
      <c r="G33" s="84"/>
      <c r="H33" s="84"/>
      <c r="I33" s="133"/>
      <c r="J33" s="84"/>
      <c r="L33" s="134"/>
    </row>
    <row r="34" spans="1:14">
      <c r="A34" s="327"/>
      <c r="B34" s="135"/>
      <c r="C34" s="135"/>
      <c r="D34" s="83"/>
      <c r="E34" s="83"/>
      <c r="F34" s="83"/>
      <c r="G34" s="84"/>
      <c r="H34" s="133"/>
      <c r="I34" s="127" t="s">
        <v>612</v>
      </c>
      <c r="J34" s="85">
        <f>ROUNDUP(J32,0)</f>
        <v>0</v>
      </c>
      <c r="K34" s="85">
        <f>' Road data'!J231</f>
        <v>65.599999999999994</v>
      </c>
      <c r="L34" s="137">
        <f>ROUND(J34*K34,0)</f>
        <v>0</v>
      </c>
    </row>
    <row r="35" spans="1:14" s="93" customFormat="1">
      <c r="A35" s="328"/>
      <c r="B35" s="138"/>
      <c r="C35" s="138"/>
      <c r="D35" s="139"/>
      <c r="E35" s="139"/>
      <c r="F35" s="139"/>
      <c r="G35" s="140"/>
      <c r="H35" s="141"/>
      <c r="I35" s="142"/>
      <c r="J35" s="86" t="s">
        <v>331</v>
      </c>
      <c r="K35" s="86" t="s">
        <v>741</v>
      </c>
      <c r="L35" s="143"/>
      <c r="N35" s="148"/>
    </row>
    <row r="36" spans="1:14" s="93" customFormat="1">
      <c r="A36" s="327"/>
      <c r="B36" s="135"/>
      <c r="C36" s="135"/>
      <c r="D36" s="83"/>
      <c r="E36" s="83"/>
      <c r="F36" s="83"/>
      <c r="G36" s="84"/>
      <c r="H36" s="133"/>
      <c r="I36" s="144"/>
      <c r="J36" s="85"/>
      <c r="K36" s="85"/>
      <c r="L36" s="145"/>
    </row>
    <row r="37" spans="1:14" s="93" customFormat="1">
      <c r="A37" s="326">
        <v>4</v>
      </c>
      <c r="B37" s="798" t="s">
        <v>828</v>
      </c>
      <c r="C37" s="798"/>
      <c r="D37" s="798"/>
      <c r="E37" s="798"/>
      <c r="F37" s="798"/>
      <c r="G37" s="798"/>
      <c r="H37" s="798"/>
      <c r="I37" s="798"/>
      <c r="J37" s="798"/>
      <c r="L37" s="131"/>
    </row>
    <row r="38" spans="1:14" s="93" customFormat="1" ht="75" customHeight="1">
      <c r="A38" s="326"/>
      <c r="B38" s="799" t="s">
        <v>1318</v>
      </c>
      <c r="C38" s="799"/>
      <c r="D38" s="799"/>
      <c r="E38" s="447"/>
      <c r="F38" s="447"/>
      <c r="G38" s="447"/>
      <c r="H38" s="447"/>
      <c r="I38" s="447"/>
      <c r="J38" s="447"/>
      <c r="L38" s="131"/>
    </row>
    <row r="39" spans="1:14" s="93" customFormat="1">
      <c r="A39" s="327"/>
      <c r="B39" s="150" t="s">
        <v>606</v>
      </c>
      <c r="C39" s="552" t="s">
        <v>1383</v>
      </c>
      <c r="D39" s="83">
        <v>1</v>
      </c>
      <c r="E39" s="83" t="s">
        <v>738</v>
      </c>
      <c r="F39" s="83"/>
      <c r="G39" s="268">
        <f>12244-10600</f>
        <v>1644</v>
      </c>
      <c r="H39" s="84">
        <v>3.66</v>
      </c>
      <c r="I39" s="133"/>
      <c r="J39" s="84">
        <f>D39*F39*G39*H39</f>
        <v>0</v>
      </c>
      <c r="K39" s="126"/>
      <c r="L39" s="134"/>
    </row>
    <row r="40" spans="1:14">
      <c r="A40" s="327"/>
      <c r="B40" s="126" t="s">
        <v>1384</v>
      </c>
      <c r="C40" s="552"/>
      <c r="D40" s="83">
        <v>1</v>
      </c>
      <c r="E40" s="83" t="s">
        <v>738</v>
      </c>
      <c r="F40" s="83"/>
      <c r="G40" s="268">
        <v>126</v>
      </c>
      <c r="H40" s="84">
        <v>3.66</v>
      </c>
      <c r="I40" s="133"/>
      <c r="J40" s="84">
        <f>D40*F40*G40*H40</f>
        <v>0</v>
      </c>
      <c r="L40" s="134"/>
    </row>
    <row r="41" spans="1:14">
      <c r="A41" s="327"/>
      <c r="B41" s="126" t="s">
        <v>1386</v>
      </c>
      <c r="C41" s="552"/>
      <c r="D41" s="83"/>
      <c r="E41" s="83"/>
      <c r="F41" s="83"/>
      <c r="G41" s="268"/>
      <c r="H41" s="84"/>
      <c r="I41" s="133"/>
      <c r="J41" s="268"/>
      <c r="L41" s="134"/>
    </row>
    <row r="42" spans="1:14">
      <c r="A42" s="327"/>
      <c r="B42" s="135"/>
      <c r="C42" s="135"/>
      <c r="D42" s="83"/>
      <c r="E42" s="83"/>
      <c r="F42" s="83"/>
      <c r="G42" s="448">
        <f>SUM(G39:G40)</f>
        <v>1770</v>
      </c>
      <c r="H42" s="84"/>
      <c r="I42" s="133"/>
      <c r="J42" s="136">
        <f>SUM(J39:J41)</f>
        <v>0</v>
      </c>
      <c r="L42" s="134"/>
    </row>
    <row r="43" spans="1:14">
      <c r="A43" s="327"/>
      <c r="B43" s="135"/>
      <c r="C43" s="135"/>
      <c r="D43" s="83"/>
      <c r="E43" s="83"/>
      <c r="F43" s="83"/>
      <c r="G43" s="84"/>
      <c r="H43" s="84"/>
      <c r="I43" s="133"/>
      <c r="J43" s="84"/>
      <c r="L43" s="134"/>
    </row>
    <row r="44" spans="1:14">
      <c r="A44" s="327"/>
      <c r="B44" s="135"/>
      <c r="C44" s="135"/>
      <c r="D44" s="83"/>
      <c r="E44" s="83"/>
      <c r="F44" s="83"/>
      <c r="G44" s="84"/>
      <c r="H44" s="133"/>
      <c r="I44" s="127" t="s">
        <v>612</v>
      </c>
      <c r="J44" s="85">
        <f>ROUNDUP(J42,0)</f>
        <v>0</v>
      </c>
      <c r="K44" s="85">
        <f>' Road data'!J279</f>
        <v>23.9</v>
      </c>
      <c r="L44" s="137">
        <f>ROUND(J44*K44,0)</f>
        <v>0</v>
      </c>
    </row>
    <row r="45" spans="1:14" s="93" customFormat="1">
      <c r="A45" s="328"/>
      <c r="B45" s="138"/>
      <c r="C45" s="138"/>
      <c r="D45" s="139"/>
      <c r="E45" s="139"/>
      <c r="F45" s="139"/>
      <c r="G45" s="140"/>
      <c r="H45" s="141"/>
      <c r="I45" s="142"/>
      <c r="J45" s="86" t="s">
        <v>331</v>
      </c>
      <c r="K45" s="86" t="s">
        <v>741</v>
      </c>
      <c r="L45" s="143"/>
      <c r="N45" s="148"/>
    </row>
    <row r="46" spans="1:14" s="93" customFormat="1">
      <c r="A46" s="327">
        <v>4</v>
      </c>
      <c r="B46" s="801" t="s">
        <v>1401</v>
      </c>
      <c r="C46" s="801"/>
      <c r="D46" s="801"/>
      <c r="E46" s="801"/>
      <c r="F46" s="801"/>
      <c r="G46" s="801"/>
      <c r="H46" s="801"/>
      <c r="I46" s="801"/>
      <c r="J46" s="801"/>
      <c r="K46" s="126"/>
      <c r="L46" s="134"/>
    </row>
    <row r="47" spans="1:14" ht="120.75" customHeight="1">
      <c r="A47" s="327"/>
      <c r="B47" s="150"/>
      <c r="C47" s="150"/>
      <c r="D47" s="150"/>
      <c r="E47" s="150"/>
      <c r="F47" s="150"/>
      <c r="G47" s="150"/>
      <c r="H47" s="150"/>
      <c r="I47" s="150"/>
      <c r="J47" s="150"/>
      <c r="L47" s="134"/>
    </row>
    <row r="48" spans="1:14">
      <c r="A48" s="327"/>
      <c r="B48" s="800" t="s">
        <v>1402</v>
      </c>
      <c r="C48" s="800"/>
      <c r="D48" s="83">
        <v>1</v>
      </c>
      <c r="E48" s="83" t="s">
        <v>738</v>
      </c>
      <c r="F48" s="83">
        <v>1</v>
      </c>
      <c r="G48" s="268">
        <v>26</v>
      </c>
      <c r="H48" s="84">
        <v>26</v>
      </c>
      <c r="I48" s="133">
        <v>0.35</v>
      </c>
      <c r="J48" s="84">
        <f t="shared" ref="J48" si="2">D48*F48*G48*H48*I48</f>
        <v>236.6</v>
      </c>
      <c r="L48" s="134"/>
    </row>
    <row r="49" spans="1:20" ht="18.75" customHeight="1">
      <c r="A49" s="327"/>
      <c r="B49" s="135"/>
      <c r="C49" s="135"/>
      <c r="D49" s="83"/>
      <c r="E49" s="83"/>
      <c r="F49" s="83"/>
      <c r="G49" s="593"/>
      <c r="H49" s="84"/>
      <c r="I49" s="133"/>
      <c r="J49" s="136">
        <f>SUM(J48:J48)</f>
        <v>236.6</v>
      </c>
      <c r="L49" s="134"/>
    </row>
    <row r="50" spans="1:20">
      <c r="A50" s="327"/>
      <c r="B50" s="135"/>
      <c r="C50" s="135"/>
      <c r="D50" s="83"/>
      <c r="E50" s="83"/>
      <c r="F50" s="83"/>
      <c r="G50" s="84"/>
      <c r="H50" s="84"/>
      <c r="I50" s="133"/>
      <c r="J50" s="84"/>
      <c r="L50" s="134"/>
    </row>
    <row r="51" spans="1:20">
      <c r="A51" s="327"/>
      <c r="B51" s="147"/>
      <c r="C51" s="147"/>
      <c r="D51" s="83"/>
      <c r="E51" s="83"/>
      <c r="F51" s="83"/>
      <c r="G51" s="133"/>
      <c r="H51" s="133"/>
      <c r="I51" s="127" t="s">
        <v>612</v>
      </c>
      <c r="J51" s="85">
        <v>0</v>
      </c>
      <c r="K51" s="85">
        <f>' Road data'!J1515</f>
        <v>921</v>
      </c>
      <c r="L51" s="137">
        <f>ROUND(J51*K51,0)</f>
        <v>0</v>
      </c>
    </row>
    <row r="52" spans="1:20">
      <c r="A52" s="328"/>
      <c r="B52" s="449"/>
      <c r="C52" s="451"/>
      <c r="D52" s="139"/>
      <c r="E52" s="139"/>
      <c r="F52" s="139"/>
      <c r="G52" s="141"/>
      <c r="H52" s="141"/>
      <c r="I52" s="142"/>
      <c r="J52" s="86" t="s">
        <v>254</v>
      </c>
      <c r="K52" s="86" t="s">
        <v>742</v>
      </c>
      <c r="L52" s="450"/>
    </row>
    <row r="53" spans="1:20">
      <c r="A53" s="452"/>
      <c r="B53" s="453"/>
      <c r="C53" s="454"/>
      <c r="D53" s="455"/>
      <c r="E53" s="455"/>
      <c r="F53" s="455"/>
      <c r="G53" s="456"/>
      <c r="H53" s="456"/>
      <c r="I53" s="457"/>
      <c r="J53" s="458"/>
      <c r="K53" s="458"/>
      <c r="L53" s="459"/>
    </row>
    <row r="54" spans="1:20">
      <c r="A54" s="326">
        <v>9</v>
      </c>
      <c r="B54" s="798" t="s">
        <v>1037</v>
      </c>
      <c r="C54" s="798"/>
      <c r="D54" s="798"/>
      <c r="E54" s="798"/>
      <c r="F54" s="798"/>
      <c r="G54" s="798"/>
      <c r="H54" s="798"/>
      <c r="I54" s="798"/>
      <c r="J54" s="798"/>
      <c r="K54" s="93"/>
      <c r="L54" s="131"/>
    </row>
    <row r="55" spans="1:20" s="93" customFormat="1" ht="135.75" customHeight="1">
      <c r="A55" s="326"/>
      <c r="B55" s="126"/>
      <c r="C55" s="126"/>
      <c r="D55" s="126"/>
      <c r="E55" s="447"/>
      <c r="F55" s="447"/>
      <c r="G55" s="447"/>
      <c r="H55" s="447"/>
      <c r="I55" s="447"/>
      <c r="J55" s="447"/>
      <c r="L55" s="131"/>
    </row>
    <row r="56" spans="1:20" s="93" customFormat="1">
      <c r="A56" s="327"/>
      <c r="B56" s="800" t="s">
        <v>1405</v>
      </c>
      <c r="C56" s="800"/>
      <c r="D56" s="83">
        <v>1</v>
      </c>
      <c r="E56" s="83" t="s">
        <v>738</v>
      </c>
      <c r="F56" s="83">
        <v>1</v>
      </c>
      <c r="G56" s="268">
        <v>26</v>
      </c>
      <c r="H56" s="84">
        <v>26</v>
      </c>
      <c r="I56" s="133">
        <v>0.3</v>
      </c>
      <c r="J56" s="84">
        <f t="shared" ref="J56" si="3">D56*F56*G56*H56*I56</f>
        <v>202.79999999999998</v>
      </c>
      <c r="K56" s="126"/>
      <c r="L56" s="134"/>
    </row>
    <row r="57" spans="1:20">
      <c r="A57" s="327"/>
      <c r="B57" s="135"/>
      <c r="C57" s="135"/>
      <c r="D57" s="83"/>
      <c r="E57" s="83"/>
      <c r="F57" s="83"/>
      <c r="G57" s="84"/>
      <c r="H57" s="84"/>
      <c r="I57" s="133"/>
      <c r="J57" s="136">
        <f>SUM(J56:J56)</f>
        <v>202.79999999999998</v>
      </c>
      <c r="L57" s="134"/>
      <c r="N57" s="126" t="s">
        <v>1039</v>
      </c>
      <c r="O57" s="83">
        <v>2</v>
      </c>
      <c r="P57" s="83" t="s">
        <v>738</v>
      </c>
      <c r="Q57" s="83">
        <v>1</v>
      </c>
      <c r="R57" s="84">
        <v>830</v>
      </c>
      <c r="S57" s="460" t="s">
        <v>1038</v>
      </c>
      <c r="T57" s="133"/>
    </row>
    <row r="58" spans="1:20">
      <c r="A58" s="327"/>
      <c r="B58" s="135"/>
      <c r="C58" s="135"/>
      <c r="D58" s="83"/>
      <c r="E58" s="83"/>
      <c r="F58" s="83"/>
      <c r="G58" s="84"/>
      <c r="H58" s="133"/>
      <c r="I58" s="127" t="s">
        <v>612</v>
      </c>
      <c r="J58" s="85">
        <f>ROUND(J57,0)</f>
        <v>203</v>
      </c>
      <c r="K58" s="85">
        <f>' Road data'!J49</f>
        <v>322</v>
      </c>
      <c r="L58" s="137">
        <f>ROUND(J58*K58,0)</f>
        <v>65366</v>
      </c>
    </row>
    <row r="59" spans="1:20" s="93" customFormat="1">
      <c r="A59" s="328"/>
      <c r="B59" s="138"/>
      <c r="C59" s="138"/>
      <c r="D59" s="139"/>
      <c r="E59" s="139"/>
      <c r="F59" s="139"/>
      <c r="G59" s="140"/>
      <c r="H59" s="141"/>
      <c r="I59" s="142"/>
      <c r="J59" s="86" t="s">
        <v>254</v>
      </c>
      <c r="K59" s="86" t="s">
        <v>742</v>
      </c>
      <c r="L59" s="143"/>
    </row>
    <row r="60" spans="1:20" s="93" customFormat="1">
      <c r="A60" s="452"/>
      <c r="B60" s="453"/>
      <c r="C60" s="454"/>
      <c r="D60" s="455"/>
      <c r="E60" s="455"/>
      <c r="F60" s="455"/>
      <c r="G60" s="456"/>
      <c r="H60" s="456"/>
      <c r="I60" s="457"/>
      <c r="J60" s="458"/>
      <c r="K60" s="458"/>
      <c r="L60" s="459"/>
    </row>
    <row r="61" spans="1:20" hidden="1">
      <c r="A61" s="326">
        <v>5</v>
      </c>
      <c r="B61" s="798" t="s">
        <v>1035</v>
      </c>
      <c r="C61" s="798"/>
      <c r="D61" s="798"/>
      <c r="E61" s="798"/>
      <c r="F61" s="798"/>
      <c r="G61" s="798"/>
      <c r="H61" s="798"/>
      <c r="I61" s="798"/>
      <c r="J61" s="798"/>
      <c r="K61" s="93"/>
      <c r="L61" s="131"/>
    </row>
    <row r="62" spans="1:20" s="93" customFormat="1" ht="149.25" hidden="1" customHeight="1">
      <c r="A62" s="326"/>
      <c r="B62" s="126"/>
      <c r="C62" s="126"/>
      <c r="D62" s="126"/>
      <c r="E62" s="447"/>
      <c r="F62" s="447"/>
      <c r="G62" s="447"/>
      <c r="H62" s="447"/>
      <c r="I62" s="447"/>
      <c r="J62" s="447"/>
      <c r="L62" s="131"/>
    </row>
    <row r="63" spans="1:20" s="93" customFormat="1" hidden="1">
      <c r="A63" s="327"/>
      <c r="B63" s="126" t="s">
        <v>1058</v>
      </c>
      <c r="C63" s="146"/>
      <c r="D63" s="83"/>
      <c r="E63" s="83"/>
      <c r="F63" s="83"/>
      <c r="G63" s="84"/>
      <c r="H63" s="84"/>
      <c r="I63" s="133"/>
      <c r="J63" s="84">
        <v>68</v>
      </c>
      <c r="K63" s="126"/>
      <c r="L63" s="134"/>
    </row>
    <row r="64" spans="1:20" ht="14.1" hidden="1" customHeight="1">
      <c r="A64" s="327"/>
      <c r="B64" s="135"/>
      <c r="C64" s="135"/>
      <c r="D64" s="83"/>
      <c r="E64" s="83"/>
      <c r="F64" s="83"/>
      <c r="G64" s="84"/>
      <c r="H64" s="84"/>
      <c r="I64" s="133"/>
      <c r="J64" s="136">
        <f>SUM(J63:J63)</f>
        <v>68</v>
      </c>
      <c r="L64" s="134"/>
    </row>
    <row r="65" spans="1:12" hidden="1">
      <c r="A65" s="327"/>
      <c r="B65" s="135"/>
      <c r="C65" s="135"/>
      <c r="D65" s="83"/>
      <c r="E65" s="83"/>
      <c r="F65" s="83"/>
      <c r="G65" s="84"/>
      <c r="H65" s="84"/>
      <c r="I65" s="133"/>
      <c r="J65" s="84"/>
      <c r="L65" s="134"/>
    </row>
    <row r="66" spans="1:12" hidden="1">
      <c r="A66" s="327"/>
      <c r="B66" s="135"/>
      <c r="C66" s="135"/>
      <c r="D66" s="83"/>
      <c r="E66" s="83"/>
      <c r="F66" s="83"/>
      <c r="G66" s="84"/>
      <c r="H66" s="133"/>
      <c r="I66" s="127" t="s">
        <v>612</v>
      </c>
      <c r="J66" s="85">
        <f>ROUND(J64,0)</f>
        <v>68</v>
      </c>
      <c r="K66" s="85">
        <f>' Road data'!J1814</f>
        <v>7634</v>
      </c>
      <c r="L66" s="137">
        <f>ROUND(J66*K66,0)</f>
        <v>519112</v>
      </c>
    </row>
    <row r="67" spans="1:12" s="93" customFormat="1" hidden="1">
      <c r="A67" s="328"/>
      <c r="B67" s="138"/>
      <c r="C67" s="138"/>
      <c r="D67" s="139"/>
      <c r="E67" s="139"/>
      <c r="F67" s="139"/>
      <c r="G67" s="140"/>
      <c r="H67" s="141"/>
      <c r="I67" s="142"/>
      <c r="J67" s="86" t="s">
        <v>254</v>
      </c>
      <c r="K67" s="86" t="s">
        <v>742</v>
      </c>
      <c r="L67" s="143"/>
    </row>
    <row r="68" spans="1:12" s="93" customFormat="1" hidden="1">
      <c r="A68" s="452"/>
      <c r="B68" s="453"/>
      <c r="C68" s="454"/>
      <c r="D68" s="455"/>
      <c r="E68" s="455"/>
      <c r="F68" s="455"/>
      <c r="G68" s="456"/>
      <c r="H68" s="456"/>
      <c r="I68" s="457"/>
      <c r="J68" s="458"/>
      <c r="K68" s="458"/>
      <c r="L68" s="459"/>
    </row>
    <row r="69" spans="1:12" hidden="1">
      <c r="A69" s="326">
        <v>11</v>
      </c>
      <c r="B69" s="798" t="s">
        <v>1231</v>
      </c>
      <c r="C69" s="798"/>
      <c r="D69" s="798"/>
      <c r="E69" s="798"/>
      <c r="F69" s="798"/>
      <c r="G69" s="798"/>
      <c r="H69" s="798"/>
      <c r="I69" s="798"/>
      <c r="J69" s="798"/>
      <c r="K69" s="93"/>
      <c r="L69" s="131"/>
    </row>
    <row r="70" spans="1:12" s="93" customFormat="1" ht="121.5" hidden="1" customHeight="1">
      <c r="A70" s="326"/>
      <c r="B70" s="126"/>
      <c r="C70" s="126"/>
      <c r="D70" s="126"/>
      <c r="E70" s="447"/>
      <c r="F70" s="447"/>
      <c r="G70" s="447"/>
      <c r="H70" s="447"/>
      <c r="I70" s="447"/>
      <c r="J70" s="447"/>
      <c r="L70" s="131"/>
    </row>
    <row r="71" spans="1:12" s="93" customFormat="1" hidden="1">
      <c r="A71" s="327"/>
      <c r="B71" s="126" t="s">
        <v>1186</v>
      </c>
      <c r="C71" s="126"/>
      <c r="D71" s="83"/>
      <c r="E71" s="83"/>
      <c r="F71" s="83"/>
      <c r="G71" s="84"/>
      <c r="H71" s="84"/>
      <c r="I71" s="133"/>
      <c r="J71" s="84"/>
      <c r="K71" s="126"/>
      <c r="L71" s="134"/>
    </row>
    <row r="72" spans="1:12" ht="14.1" hidden="1" customHeight="1">
      <c r="A72" s="327"/>
      <c r="B72" s="135"/>
      <c r="C72" s="135"/>
      <c r="D72" s="83"/>
      <c r="E72" s="83"/>
      <c r="F72" s="83"/>
      <c r="G72" s="84"/>
      <c r="H72" s="84"/>
      <c r="I72" s="133"/>
      <c r="J72" s="136">
        <f>SUM(J71:J71)</f>
        <v>0</v>
      </c>
      <c r="L72" s="134"/>
    </row>
    <row r="73" spans="1:12" hidden="1">
      <c r="A73" s="327"/>
      <c r="B73" s="135"/>
      <c r="C73" s="135"/>
      <c r="D73" s="83"/>
      <c r="E73" s="83"/>
      <c r="F73" s="83"/>
      <c r="G73" s="84"/>
      <c r="H73" s="84"/>
      <c r="I73" s="133"/>
      <c r="J73" s="84"/>
      <c r="L73" s="134"/>
    </row>
    <row r="74" spans="1:12" hidden="1">
      <c r="A74" s="327"/>
      <c r="B74" s="135"/>
      <c r="C74" s="135"/>
      <c r="D74" s="83"/>
      <c r="E74" s="83"/>
      <c r="F74" s="83"/>
      <c r="G74" s="84"/>
      <c r="H74" s="133"/>
      <c r="I74" s="127" t="s">
        <v>612</v>
      </c>
      <c r="J74" s="85">
        <f>ROUND(J72,0)</f>
        <v>0</v>
      </c>
      <c r="K74" s="85">
        <f>' Road data'!J1832</f>
        <v>10484</v>
      </c>
      <c r="L74" s="137">
        <f>ROUND(J74*K74,0)</f>
        <v>0</v>
      </c>
    </row>
    <row r="75" spans="1:12" s="93" customFormat="1" hidden="1">
      <c r="A75" s="328"/>
      <c r="B75" s="138"/>
      <c r="C75" s="138"/>
      <c r="D75" s="139"/>
      <c r="E75" s="139"/>
      <c r="F75" s="139"/>
      <c r="G75" s="140"/>
      <c r="H75" s="141"/>
      <c r="I75" s="142"/>
      <c r="J75" s="86" t="s">
        <v>254</v>
      </c>
      <c r="K75" s="86" t="s">
        <v>742</v>
      </c>
      <c r="L75" s="143"/>
    </row>
    <row r="76" spans="1:12" s="93" customFormat="1" hidden="1">
      <c r="A76" s="327"/>
      <c r="B76" s="308"/>
      <c r="C76" s="149"/>
      <c r="D76" s="83"/>
      <c r="E76" s="83"/>
      <c r="F76" s="83"/>
      <c r="G76" s="133"/>
      <c r="H76" s="133"/>
      <c r="I76" s="144"/>
      <c r="J76" s="151"/>
      <c r="K76" s="126"/>
      <c r="L76" s="134"/>
    </row>
    <row r="77" spans="1:12" hidden="1">
      <c r="A77" s="327"/>
      <c r="B77" s="823" t="s">
        <v>805</v>
      </c>
      <c r="C77" s="823"/>
      <c r="D77" s="83"/>
      <c r="E77" s="83"/>
      <c r="F77" s="83"/>
      <c r="G77" s="133"/>
      <c r="H77" s="133"/>
      <c r="I77" s="144"/>
      <c r="J77" s="151"/>
      <c r="L77" s="134"/>
    </row>
    <row r="78" spans="1:12" hidden="1">
      <c r="A78" s="327">
        <v>6</v>
      </c>
      <c r="B78" s="801" t="s">
        <v>1033</v>
      </c>
      <c r="C78" s="801"/>
      <c r="D78" s="801"/>
      <c r="E78" s="801"/>
      <c r="F78" s="801"/>
      <c r="G78" s="801"/>
      <c r="H78" s="801"/>
      <c r="I78" s="801"/>
      <c r="J78" s="801"/>
      <c r="L78" s="134"/>
    </row>
    <row r="79" spans="1:12" ht="45.75" hidden="1" customHeight="1">
      <c r="A79" s="327"/>
      <c r="B79" s="150"/>
      <c r="C79" s="150"/>
      <c r="D79" s="150"/>
      <c r="E79" s="150"/>
      <c r="F79" s="150"/>
      <c r="G79" s="150"/>
      <c r="H79" s="150"/>
      <c r="I79" s="150"/>
      <c r="J79" s="150"/>
      <c r="L79" s="134"/>
    </row>
    <row r="80" spans="1:12" hidden="1">
      <c r="A80" s="327"/>
      <c r="B80" s="150" t="s">
        <v>606</v>
      </c>
      <c r="C80" s="150" t="s">
        <v>1393</v>
      </c>
      <c r="D80" s="83">
        <v>1</v>
      </c>
      <c r="E80" s="83" t="s">
        <v>738</v>
      </c>
      <c r="F80" s="83">
        <v>1</v>
      </c>
      <c r="G80" s="268">
        <f>2200-1630</f>
        <v>570</v>
      </c>
      <c r="H80" s="84">
        <v>7</v>
      </c>
      <c r="I80" s="150"/>
      <c r="J80" s="84">
        <f t="shared" ref="J80" si="4">D80*F80*G80*H80</f>
        <v>3990</v>
      </c>
      <c r="L80" s="134"/>
    </row>
    <row r="81" spans="1:17" hidden="1">
      <c r="A81" s="327"/>
      <c r="B81" s="150" t="s">
        <v>606</v>
      </c>
      <c r="C81" s="150" t="s">
        <v>1394</v>
      </c>
      <c r="D81" s="83">
        <v>1</v>
      </c>
      <c r="E81" s="83" t="s">
        <v>738</v>
      </c>
      <c r="F81" s="83">
        <v>1</v>
      </c>
      <c r="G81" s="268">
        <f>3100-2915</f>
        <v>185</v>
      </c>
      <c r="H81" s="84">
        <v>7</v>
      </c>
      <c r="I81" s="150"/>
      <c r="J81" s="84">
        <f t="shared" ref="J81" si="5">D81*F81*G81*H81</f>
        <v>1295</v>
      </c>
      <c r="L81" s="134"/>
      <c r="M81" s="84">
        <f>2200-1630</f>
        <v>570</v>
      </c>
    </row>
    <row r="82" spans="1:17" hidden="1">
      <c r="A82" s="327"/>
      <c r="B82" s="150" t="s">
        <v>606</v>
      </c>
      <c r="C82" s="150" t="s">
        <v>1395</v>
      </c>
      <c r="D82" s="83">
        <v>1</v>
      </c>
      <c r="E82" s="83" t="s">
        <v>738</v>
      </c>
      <c r="F82" s="83">
        <v>1</v>
      </c>
      <c r="G82" s="268">
        <f>4400-4210</f>
        <v>190</v>
      </c>
      <c r="H82" s="84">
        <v>7</v>
      </c>
      <c r="I82" s="150"/>
      <c r="J82" s="84">
        <f t="shared" ref="J82" si="6">D82*F82*G82*H82</f>
        <v>1330</v>
      </c>
      <c r="L82" s="134"/>
      <c r="M82" s="126">
        <f>3100-2915</f>
        <v>185</v>
      </c>
    </row>
    <row r="83" spans="1:17" hidden="1">
      <c r="A83" s="327"/>
      <c r="B83" s="150" t="s">
        <v>606</v>
      </c>
      <c r="C83" s="150" t="s">
        <v>1396</v>
      </c>
      <c r="D83" s="83">
        <v>1</v>
      </c>
      <c r="E83" s="83" t="s">
        <v>738</v>
      </c>
      <c r="F83" s="83">
        <v>1</v>
      </c>
      <c r="G83" s="268">
        <f>5170-5100</f>
        <v>70</v>
      </c>
      <c r="H83" s="84">
        <v>7</v>
      </c>
      <c r="I83" s="150"/>
      <c r="J83" s="84">
        <f t="shared" ref="J83:J84" si="7">D83*F83*G83*H83</f>
        <v>490</v>
      </c>
      <c r="L83" s="134"/>
    </row>
    <row r="84" spans="1:17" hidden="1">
      <c r="A84" s="327"/>
      <c r="B84" s="150" t="s">
        <v>606</v>
      </c>
      <c r="C84" s="579" t="s">
        <v>1397</v>
      </c>
      <c r="D84" s="83">
        <v>1</v>
      </c>
      <c r="E84" s="83" t="s">
        <v>738</v>
      </c>
      <c r="F84" s="83">
        <v>1</v>
      </c>
      <c r="G84" s="580">
        <v>1140</v>
      </c>
      <c r="H84" s="84">
        <v>7</v>
      </c>
      <c r="I84" s="150"/>
      <c r="J84" s="84">
        <f t="shared" si="7"/>
        <v>7980</v>
      </c>
      <c r="L84" s="134"/>
    </row>
    <row r="85" spans="1:17" hidden="1">
      <c r="A85" s="327"/>
      <c r="B85" s="135"/>
      <c r="C85" s="135"/>
      <c r="D85" s="83"/>
      <c r="E85" s="83"/>
      <c r="F85" s="83"/>
      <c r="G85" s="448">
        <f>SUM(G80:G84)</f>
        <v>2155</v>
      </c>
      <c r="H85" s="84"/>
      <c r="I85" s="133"/>
      <c r="J85" s="136">
        <f>SUM(J80:J84)</f>
        <v>15085</v>
      </c>
      <c r="L85" s="134"/>
    </row>
    <row r="86" spans="1:17" hidden="1">
      <c r="A86" s="327"/>
      <c r="B86" s="135"/>
      <c r="C86" s="135"/>
      <c r="D86" s="83"/>
      <c r="E86" s="83"/>
      <c r="F86" s="83"/>
      <c r="G86" s="84"/>
      <c r="H86" s="84"/>
      <c r="I86" s="133"/>
      <c r="J86" s="84"/>
      <c r="L86" s="134"/>
    </row>
    <row r="87" spans="1:17" hidden="1">
      <c r="A87" s="327"/>
      <c r="B87" s="147"/>
      <c r="C87" s="147"/>
      <c r="D87" s="83"/>
      <c r="E87" s="83"/>
      <c r="F87" s="83"/>
      <c r="G87" s="133"/>
      <c r="H87" s="133"/>
      <c r="I87" s="127" t="s">
        <v>612</v>
      </c>
      <c r="J87" s="85">
        <v>0</v>
      </c>
      <c r="K87" s="85">
        <f>' Road data'!J175</f>
        <v>10.3</v>
      </c>
      <c r="L87" s="137">
        <f>ROUND(J87*K87,0)</f>
        <v>0</v>
      </c>
    </row>
    <row r="88" spans="1:17" hidden="1">
      <c r="A88" s="328"/>
      <c r="B88" s="449"/>
      <c r="C88" s="451"/>
      <c r="D88" s="139"/>
      <c r="E88" s="139"/>
      <c r="F88" s="139"/>
      <c r="G88" s="141"/>
      <c r="H88" s="141"/>
      <c r="I88" s="142"/>
      <c r="J88" s="86" t="s">
        <v>331</v>
      </c>
      <c r="K88" s="86" t="s">
        <v>804</v>
      </c>
      <c r="L88" s="450"/>
    </row>
    <row r="89" spans="1:17" hidden="1">
      <c r="A89" s="327"/>
      <c r="B89" s="147"/>
      <c r="C89" s="149"/>
      <c r="D89" s="83"/>
      <c r="E89" s="83"/>
      <c r="F89" s="83"/>
      <c r="G89" s="133"/>
      <c r="H89" s="133"/>
      <c r="I89" s="144"/>
      <c r="J89" s="85"/>
      <c r="K89" s="85"/>
      <c r="L89" s="137"/>
    </row>
    <row r="90" spans="1:17" hidden="1">
      <c r="A90" s="327">
        <v>7</v>
      </c>
      <c r="B90" s="801" t="s">
        <v>1232</v>
      </c>
      <c r="C90" s="801"/>
      <c r="D90" s="801"/>
      <c r="E90" s="801"/>
      <c r="F90" s="801"/>
      <c r="G90" s="801"/>
      <c r="H90" s="801"/>
      <c r="I90" s="801"/>
      <c r="J90" s="801"/>
      <c r="L90" s="134"/>
    </row>
    <row r="91" spans="1:17" ht="75.75" hidden="1" customHeight="1">
      <c r="A91" s="327"/>
      <c r="B91" s="150"/>
      <c r="C91" s="150"/>
      <c r="D91" s="150"/>
      <c r="E91" s="150"/>
      <c r="F91" s="150"/>
      <c r="G91" s="150"/>
      <c r="H91" s="150"/>
      <c r="I91" s="150"/>
      <c r="J91" s="150"/>
      <c r="L91" s="134"/>
      <c r="M91" s="126">
        <f>0.875*2+3.75</f>
        <v>5.5</v>
      </c>
    </row>
    <row r="92" spans="1:17" hidden="1">
      <c r="A92" s="327"/>
      <c r="B92" s="150" t="s">
        <v>606</v>
      </c>
      <c r="C92" s="150" t="s">
        <v>1365</v>
      </c>
      <c r="D92" s="83">
        <v>2</v>
      </c>
      <c r="E92" s="83" t="s">
        <v>738</v>
      </c>
      <c r="F92" s="83"/>
      <c r="G92" s="268">
        <v>500</v>
      </c>
      <c r="H92" s="133">
        <v>0.875</v>
      </c>
      <c r="I92" s="133">
        <v>0.1</v>
      </c>
      <c r="J92" s="84">
        <f>D92*F92*G92*H92*I92</f>
        <v>0</v>
      </c>
      <c r="L92" s="134"/>
      <c r="N92" s="126">
        <f>5.5-3.66</f>
        <v>1.8399999999999999</v>
      </c>
    </row>
    <row r="93" spans="1:17" hidden="1">
      <c r="A93" s="327"/>
      <c r="B93" s="135"/>
      <c r="C93" s="135"/>
      <c r="D93" s="83"/>
      <c r="E93" s="83"/>
      <c r="F93" s="83"/>
      <c r="G93" s="448">
        <f>SUM(G92:G92)</f>
        <v>500</v>
      </c>
      <c r="H93" s="84"/>
      <c r="I93" s="133"/>
      <c r="J93" s="136">
        <f>SUM(J92:J92)</f>
        <v>0</v>
      </c>
      <c r="L93" s="134"/>
      <c r="M93" s="126">
        <f>5.5-3.75</f>
        <v>1.75</v>
      </c>
      <c r="N93" s="126">
        <f>+N92/2</f>
        <v>0.91999999999999993</v>
      </c>
    </row>
    <row r="94" spans="1:17" hidden="1">
      <c r="A94" s="327"/>
      <c r="B94" s="135"/>
      <c r="C94" s="135"/>
      <c r="D94" s="83"/>
      <c r="E94" s="83"/>
      <c r="F94" s="83"/>
      <c r="G94" s="84"/>
      <c r="H94" s="84"/>
      <c r="I94" s="133"/>
      <c r="J94" s="84"/>
      <c r="L94" s="134"/>
      <c r="M94" s="126">
        <f>M93/2</f>
        <v>0.875</v>
      </c>
      <c r="N94" s="93"/>
      <c r="O94" s="93"/>
    </row>
    <row r="95" spans="1:17" hidden="1">
      <c r="A95" s="327"/>
      <c r="B95" s="147"/>
      <c r="C95" s="147"/>
      <c r="D95" s="83"/>
      <c r="E95" s="83"/>
      <c r="F95" s="83"/>
      <c r="G95" s="133"/>
      <c r="H95" s="133"/>
      <c r="I95" s="127" t="s">
        <v>612</v>
      </c>
      <c r="J95" s="85">
        <f>ROUND(J93,0)</f>
        <v>0</v>
      </c>
      <c r="K95" s="85">
        <f>' Road data'!J79</f>
        <v>0</v>
      </c>
      <c r="L95" s="137">
        <f>ROUND(J95*K95,0)</f>
        <v>0</v>
      </c>
    </row>
    <row r="96" spans="1:17" hidden="1">
      <c r="A96" s="328"/>
      <c r="B96" s="449"/>
      <c r="C96" s="451"/>
      <c r="D96" s="139"/>
      <c r="E96" s="139"/>
      <c r="F96" s="139"/>
      <c r="G96" s="141"/>
      <c r="H96" s="141"/>
      <c r="I96" s="142"/>
      <c r="J96" s="86" t="s">
        <v>254</v>
      </c>
      <c r="K96" s="86" t="s">
        <v>742</v>
      </c>
      <c r="L96" s="450"/>
      <c r="N96" s="93"/>
      <c r="O96" s="93"/>
      <c r="Q96" s="93"/>
    </row>
    <row r="97" spans="1:17" hidden="1">
      <c r="A97" s="327"/>
      <c r="B97" s="308"/>
      <c r="C97" s="149"/>
      <c r="D97" s="83"/>
      <c r="E97" s="83"/>
      <c r="F97" s="83"/>
      <c r="G97" s="133"/>
      <c r="H97" s="133"/>
      <c r="I97" s="144"/>
      <c r="J97" s="151"/>
      <c r="L97" s="134"/>
      <c r="Q97" s="93"/>
    </row>
    <row r="98" spans="1:17">
      <c r="A98" s="327">
        <v>7</v>
      </c>
      <c r="B98" s="801" t="s">
        <v>1034</v>
      </c>
      <c r="C98" s="801"/>
      <c r="D98" s="801"/>
      <c r="E98" s="801"/>
      <c r="F98" s="801"/>
      <c r="G98" s="801"/>
      <c r="H98" s="801"/>
      <c r="I98" s="801"/>
      <c r="J98" s="801"/>
      <c r="L98" s="134"/>
    </row>
    <row r="99" spans="1:17" ht="106.5" customHeight="1">
      <c r="A99" s="327"/>
      <c r="B99" s="800" t="s">
        <v>1405</v>
      </c>
      <c r="C99" s="800"/>
      <c r="D99" s="83">
        <v>1</v>
      </c>
      <c r="E99" s="83" t="s">
        <v>738</v>
      </c>
      <c r="F99" s="83">
        <v>1</v>
      </c>
      <c r="G99" s="268">
        <v>26</v>
      </c>
      <c r="H99" s="84">
        <v>26</v>
      </c>
      <c r="I99" s="133">
        <v>0.15</v>
      </c>
      <c r="J99" s="84">
        <f t="shared" ref="J99" si="8">D99*F99*G99*H99*I99</f>
        <v>101.39999999999999</v>
      </c>
      <c r="K99" s="84"/>
      <c r="L99" s="134"/>
    </row>
    <row r="100" spans="1:17">
      <c r="A100" s="327"/>
      <c r="B100" s="135"/>
      <c r="C100" s="135"/>
      <c r="D100" s="83"/>
      <c r="E100" s="83"/>
      <c r="F100" s="83"/>
      <c r="G100" s="580"/>
      <c r="H100" s="84"/>
      <c r="I100" s="133"/>
      <c r="J100" s="136">
        <f>SUM(J99:J99)</f>
        <v>101.39999999999999</v>
      </c>
      <c r="L100" s="134"/>
    </row>
    <row r="101" spans="1:17">
      <c r="A101" s="327"/>
      <c r="B101" s="147"/>
      <c r="C101" s="147"/>
      <c r="D101" s="83"/>
      <c r="E101" s="83"/>
      <c r="F101" s="83"/>
      <c r="G101" s="133"/>
      <c r="H101" s="133"/>
      <c r="I101" s="127" t="s">
        <v>612</v>
      </c>
      <c r="J101" s="85">
        <f>ROUND(J100,0)</f>
        <v>101</v>
      </c>
      <c r="K101" s="85">
        <f>' Road data'!J155</f>
        <v>2818</v>
      </c>
      <c r="L101" s="137">
        <f>ROUND(J101*K101,0)</f>
        <v>284618</v>
      </c>
    </row>
    <row r="102" spans="1:17">
      <c r="A102" s="328"/>
      <c r="B102" s="449"/>
      <c r="C102" s="451"/>
      <c r="D102" s="139"/>
      <c r="E102" s="139"/>
      <c r="F102" s="139"/>
      <c r="G102" s="141"/>
      <c r="H102" s="141"/>
      <c r="I102" s="142"/>
      <c r="J102" s="86" t="s">
        <v>254</v>
      </c>
      <c r="K102" s="86" t="s">
        <v>742</v>
      </c>
      <c r="L102" s="450"/>
    </row>
    <row r="103" spans="1:17">
      <c r="A103" s="327"/>
      <c r="B103" s="308"/>
      <c r="C103" s="149"/>
      <c r="D103" s="83"/>
      <c r="E103" s="83"/>
      <c r="F103" s="83"/>
      <c r="G103" s="133"/>
      <c r="H103" s="133"/>
      <c r="I103" s="144"/>
      <c r="J103" s="151"/>
      <c r="L103" s="134"/>
    </row>
    <row r="104" spans="1:17">
      <c r="A104" s="327">
        <v>8</v>
      </c>
      <c r="B104" s="801" t="s">
        <v>1404</v>
      </c>
      <c r="C104" s="801"/>
      <c r="D104" s="801"/>
      <c r="E104" s="801"/>
      <c r="F104" s="801"/>
      <c r="G104" s="801"/>
      <c r="H104" s="801"/>
      <c r="I104" s="801"/>
      <c r="J104" s="801"/>
      <c r="L104" s="134"/>
    </row>
    <row r="105" spans="1:17" ht="123.75" customHeight="1">
      <c r="A105" s="327"/>
      <c r="B105" s="150"/>
      <c r="C105" s="150"/>
      <c r="D105" s="150"/>
      <c r="E105" s="150"/>
      <c r="F105" s="150"/>
      <c r="G105" s="150"/>
      <c r="H105" s="150"/>
      <c r="I105" s="150"/>
      <c r="J105" s="150"/>
      <c r="L105" s="134"/>
    </row>
    <row r="106" spans="1:17">
      <c r="A106" s="327"/>
      <c r="B106" s="800" t="s">
        <v>1405</v>
      </c>
      <c r="C106" s="800"/>
      <c r="D106" s="83">
        <v>1</v>
      </c>
      <c r="E106" s="83" t="s">
        <v>738</v>
      </c>
      <c r="F106" s="83">
        <v>1</v>
      </c>
      <c r="G106" s="268">
        <v>26</v>
      </c>
      <c r="H106" s="84">
        <v>26</v>
      </c>
      <c r="I106" s="133">
        <v>0.15</v>
      </c>
      <c r="J106" s="84">
        <f t="shared" ref="J106" si="9">D106*F106*G106*H106*I106</f>
        <v>101.39999999999999</v>
      </c>
      <c r="L106" s="134"/>
    </row>
    <row r="107" spans="1:17">
      <c r="A107" s="327"/>
      <c r="B107" s="135"/>
      <c r="C107" s="135"/>
      <c r="D107" s="83"/>
      <c r="E107" s="83"/>
      <c r="F107" s="83"/>
      <c r="G107" s="448">
        <f>SUM(G106:G106)</f>
        <v>26</v>
      </c>
      <c r="H107" s="84"/>
      <c r="I107" s="133"/>
      <c r="J107" s="136">
        <f>SUM(J106:J106)</f>
        <v>101.39999999999999</v>
      </c>
      <c r="L107" s="134"/>
    </row>
    <row r="108" spans="1:17">
      <c r="A108" s="327"/>
      <c r="B108" s="135"/>
      <c r="C108" s="135"/>
      <c r="D108" s="83"/>
      <c r="E108" s="83"/>
      <c r="F108" s="83"/>
      <c r="G108" s="84"/>
      <c r="H108" s="84"/>
      <c r="I108" s="133"/>
      <c r="J108" s="84"/>
      <c r="L108" s="134"/>
    </row>
    <row r="109" spans="1:17">
      <c r="A109" s="327"/>
      <c r="B109" s="147"/>
      <c r="C109" s="147"/>
      <c r="D109" s="83"/>
      <c r="E109" s="83"/>
      <c r="F109" s="83"/>
      <c r="G109" s="133"/>
      <c r="H109" s="133"/>
      <c r="I109" s="127" t="s">
        <v>612</v>
      </c>
      <c r="J109" s="85">
        <f>ROUND(J107,0)</f>
        <v>101</v>
      </c>
      <c r="K109" s="85">
        <f>' Road data'!J1078</f>
        <v>6737</v>
      </c>
      <c r="L109" s="137">
        <f>ROUND(J109*K109,0)</f>
        <v>680437</v>
      </c>
    </row>
    <row r="110" spans="1:17">
      <c r="A110" s="328"/>
      <c r="B110" s="449"/>
      <c r="C110" s="451"/>
      <c r="D110" s="139"/>
      <c r="E110" s="139"/>
      <c r="F110" s="139"/>
      <c r="G110" s="141"/>
      <c r="H110" s="141"/>
      <c r="I110" s="142"/>
      <c r="J110" s="86" t="s">
        <v>254</v>
      </c>
      <c r="K110" s="86" t="s">
        <v>742</v>
      </c>
      <c r="L110" s="450"/>
    </row>
    <row r="111" spans="1:17">
      <c r="A111" s="327"/>
      <c r="B111" s="308"/>
      <c r="C111" s="149"/>
      <c r="D111" s="83"/>
      <c r="E111" s="83"/>
      <c r="F111" s="83"/>
      <c r="G111" s="133"/>
      <c r="H111" s="133"/>
      <c r="I111" s="144"/>
      <c r="J111" s="151"/>
      <c r="L111" s="134"/>
    </row>
    <row r="112" spans="1:17">
      <c r="A112" s="327">
        <v>9</v>
      </c>
      <c r="B112" s="801" t="s">
        <v>1220</v>
      </c>
      <c r="C112" s="801"/>
      <c r="D112" s="801"/>
      <c r="E112" s="801"/>
      <c r="F112" s="801"/>
      <c r="G112" s="801"/>
      <c r="H112" s="801"/>
      <c r="I112" s="801"/>
      <c r="J112" s="801"/>
      <c r="L112" s="134"/>
    </row>
    <row r="113" spans="1:23" ht="165.75" customHeight="1">
      <c r="A113" s="327"/>
      <c r="B113" s="150"/>
      <c r="C113" s="150"/>
      <c r="D113" s="150"/>
      <c r="E113" s="150"/>
      <c r="F113" s="150"/>
      <c r="G113" s="150"/>
      <c r="H113" s="150"/>
      <c r="I113" s="150"/>
      <c r="J113" s="150"/>
      <c r="L113" s="134"/>
    </row>
    <row r="114" spans="1:23">
      <c r="A114" s="327"/>
      <c r="B114" s="150" t="s">
        <v>606</v>
      </c>
      <c r="C114" s="150" t="s">
        <v>1393</v>
      </c>
      <c r="D114" s="83">
        <v>1</v>
      </c>
      <c r="E114" s="83" t="s">
        <v>738</v>
      </c>
      <c r="F114" s="83">
        <v>1</v>
      </c>
      <c r="G114" s="268">
        <f>2200-1630</f>
        <v>570</v>
      </c>
      <c r="H114" s="84">
        <v>7</v>
      </c>
      <c r="I114" s="133">
        <v>0.25</v>
      </c>
      <c r="J114" s="268">
        <f>D114*F114*G114*H114*I114</f>
        <v>997.5</v>
      </c>
      <c r="L114" s="134"/>
      <c r="O114" s="150"/>
      <c r="P114" s="461"/>
      <c r="Q114" s="83"/>
      <c r="R114" s="83"/>
      <c r="S114" s="83"/>
      <c r="T114" s="84"/>
      <c r="U114" s="133">
        <v>5.5</v>
      </c>
      <c r="V114" s="133">
        <v>0.2</v>
      </c>
      <c r="W114" s="84">
        <f>Q114*S114*T114*U114*V114</f>
        <v>0</v>
      </c>
    </row>
    <row r="115" spans="1:23">
      <c r="A115" s="327"/>
      <c r="B115" s="150" t="s">
        <v>606</v>
      </c>
      <c r="C115" s="150" t="s">
        <v>1394</v>
      </c>
      <c r="D115" s="83">
        <v>1</v>
      </c>
      <c r="E115" s="83" t="s">
        <v>738</v>
      </c>
      <c r="F115" s="83">
        <v>1</v>
      </c>
      <c r="G115" s="268">
        <f>3100-2915</f>
        <v>185</v>
      </c>
      <c r="H115" s="84">
        <v>7</v>
      </c>
      <c r="I115" s="133">
        <v>0.25</v>
      </c>
      <c r="J115" s="268">
        <f t="shared" ref="J115:J118" si="10">D115*F115*G115*H115*I115</f>
        <v>323.75</v>
      </c>
      <c r="L115" s="134"/>
    </row>
    <row r="116" spans="1:23">
      <c r="A116" s="327"/>
      <c r="B116" s="150" t="s">
        <v>606</v>
      </c>
      <c r="C116" s="150" t="s">
        <v>1395</v>
      </c>
      <c r="D116" s="83">
        <v>1</v>
      </c>
      <c r="E116" s="83" t="s">
        <v>738</v>
      </c>
      <c r="F116" s="83">
        <v>1</v>
      </c>
      <c r="G116" s="268">
        <f>4400-4210</f>
        <v>190</v>
      </c>
      <c r="H116" s="84">
        <v>7</v>
      </c>
      <c r="I116" s="133">
        <v>0.25</v>
      </c>
      <c r="J116" s="268">
        <f t="shared" si="10"/>
        <v>332.5</v>
      </c>
      <c r="L116" s="134"/>
    </row>
    <row r="117" spans="1:23">
      <c r="A117" s="327"/>
      <c r="B117" s="150" t="s">
        <v>606</v>
      </c>
      <c r="C117" s="150" t="s">
        <v>1396</v>
      </c>
      <c r="D117" s="83">
        <v>1</v>
      </c>
      <c r="E117" s="83" t="s">
        <v>738</v>
      </c>
      <c r="F117" s="83">
        <v>1</v>
      </c>
      <c r="G117" s="268">
        <f>5170-5100</f>
        <v>70</v>
      </c>
      <c r="H117" s="84">
        <v>7</v>
      </c>
      <c r="I117" s="133">
        <v>0.25</v>
      </c>
      <c r="J117" s="268">
        <f t="shared" si="10"/>
        <v>122.5</v>
      </c>
      <c r="L117" s="134"/>
    </row>
    <row r="118" spans="1:23">
      <c r="A118" s="327"/>
      <c r="B118" s="150" t="s">
        <v>606</v>
      </c>
      <c r="C118" s="579" t="s">
        <v>1397</v>
      </c>
      <c r="D118" s="83">
        <v>1</v>
      </c>
      <c r="E118" s="83" t="s">
        <v>738</v>
      </c>
      <c r="F118" s="83">
        <v>1</v>
      </c>
      <c r="G118" s="580">
        <v>1140</v>
      </c>
      <c r="H118" s="84">
        <v>7</v>
      </c>
      <c r="I118" s="133">
        <v>0.25</v>
      </c>
      <c r="J118" s="268">
        <f t="shared" si="10"/>
        <v>1995</v>
      </c>
      <c r="L118" s="134"/>
    </row>
    <row r="119" spans="1:23">
      <c r="A119" s="327"/>
      <c r="B119" s="126" t="s">
        <v>1386</v>
      </c>
      <c r="C119" s="150"/>
      <c r="D119" s="83"/>
      <c r="E119" s="83"/>
      <c r="F119" s="83"/>
      <c r="G119" s="268"/>
      <c r="H119" s="84"/>
      <c r="I119" s="133"/>
      <c r="J119" s="268">
        <v>60</v>
      </c>
      <c r="L119" s="134"/>
    </row>
    <row r="120" spans="1:23">
      <c r="A120" s="327"/>
      <c r="B120" s="135"/>
      <c r="C120" s="135"/>
      <c r="D120" s="83"/>
      <c r="E120" s="83"/>
      <c r="F120" s="83"/>
      <c r="G120" s="448">
        <f>SUM(G114:G118)</f>
        <v>2155</v>
      </c>
      <c r="H120" s="84"/>
      <c r="I120" s="133"/>
      <c r="J120" s="136">
        <f>SUM(J114:J119)</f>
        <v>3831.25</v>
      </c>
      <c r="L120" s="134"/>
    </row>
    <row r="121" spans="1:23">
      <c r="A121" s="327"/>
      <c r="B121" s="135"/>
      <c r="C121" s="135"/>
      <c r="D121" s="83"/>
      <c r="E121" s="83"/>
      <c r="F121" s="83"/>
      <c r="G121" s="84"/>
      <c r="H121" s="84"/>
      <c r="I121" s="133"/>
      <c r="J121" s="84"/>
      <c r="L121" s="134"/>
    </row>
    <row r="122" spans="1:23">
      <c r="A122" s="327"/>
      <c r="B122" s="147"/>
      <c r="C122" s="147"/>
      <c r="D122" s="83"/>
      <c r="E122" s="83"/>
      <c r="F122" s="83"/>
      <c r="G122" s="133"/>
      <c r="H122" s="133"/>
      <c r="I122" s="127" t="s">
        <v>612</v>
      </c>
      <c r="J122" s="85">
        <f>ROUND(J120,0)</f>
        <v>3831</v>
      </c>
      <c r="K122" s="85">
        <f>' Road data'!J593</f>
        <v>7263</v>
      </c>
      <c r="L122" s="137">
        <f>ROUND(J122*K122,0)</f>
        <v>27824553</v>
      </c>
    </row>
    <row r="123" spans="1:23">
      <c r="A123" s="328"/>
      <c r="B123" s="449"/>
      <c r="C123" s="451"/>
      <c r="D123" s="139"/>
      <c r="E123" s="139"/>
      <c r="F123" s="139"/>
      <c r="G123" s="141"/>
      <c r="H123" s="141"/>
      <c r="I123" s="142"/>
      <c r="J123" s="86" t="s">
        <v>254</v>
      </c>
      <c r="K123" s="86" t="s">
        <v>742</v>
      </c>
      <c r="L123" s="450"/>
    </row>
    <row r="124" spans="1:23">
      <c r="A124" s="327"/>
      <c r="B124" s="83"/>
      <c r="C124" s="149"/>
      <c r="D124" s="83"/>
      <c r="E124" s="83"/>
      <c r="F124" s="83"/>
      <c r="G124" s="133"/>
      <c r="H124" s="133"/>
      <c r="I124" s="144"/>
      <c r="J124" s="444"/>
      <c r="L124" s="134"/>
    </row>
    <row r="125" spans="1:23">
      <c r="A125" s="327">
        <v>10</v>
      </c>
      <c r="B125" s="801" t="s">
        <v>744</v>
      </c>
      <c r="C125" s="801"/>
      <c r="D125" s="801"/>
      <c r="E125" s="801"/>
      <c r="F125" s="801"/>
      <c r="G125" s="801"/>
      <c r="H125" s="801"/>
      <c r="I125" s="801"/>
      <c r="J125" s="801"/>
      <c r="L125" s="134"/>
    </row>
    <row r="126" spans="1:23" ht="136.5" customHeight="1">
      <c r="A126" s="327"/>
      <c r="B126" s="150"/>
      <c r="C126" s="150"/>
      <c r="D126" s="150"/>
      <c r="E126" s="150"/>
      <c r="F126" s="150"/>
      <c r="G126" s="150"/>
      <c r="H126" s="150"/>
      <c r="I126" s="150"/>
      <c r="J126" s="150"/>
      <c r="L126" s="134"/>
    </row>
    <row r="127" spans="1:23">
      <c r="A127" s="327"/>
      <c r="B127" s="150" t="s">
        <v>606</v>
      </c>
      <c r="C127" s="150" t="s">
        <v>1393</v>
      </c>
      <c r="D127" s="83">
        <v>2</v>
      </c>
      <c r="E127" s="83" t="s">
        <v>738</v>
      </c>
      <c r="F127" s="83">
        <v>1</v>
      </c>
      <c r="G127" s="268">
        <f>2200-1630</f>
        <v>570</v>
      </c>
      <c r="H127" s="84">
        <v>1</v>
      </c>
      <c r="I127" s="133">
        <v>0.3</v>
      </c>
      <c r="J127" s="268">
        <f>D127*F127*G127*H127*I127</f>
        <v>342</v>
      </c>
      <c r="L127" s="134"/>
    </row>
    <row r="128" spans="1:23">
      <c r="A128" s="327"/>
      <c r="B128" s="150" t="s">
        <v>606</v>
      </c>
      <c r="C128" s="150" t="s">
        <v>1394</v>
      </c>
      <c r="D128" s="83">
        <v>2</v>
      </c>
      <c r="E128" s="83" t="s">
        <v>738</v>
      </c>
      <c r="F128" s="83">
        <v>1</v>
      </c>
      <c r="G128" s="268">
        <f>3100-2915</f>
        <v>185</v>
      </c>
      <c r="H128" s="84">
        <v>1</v>
      </c>
      <c r="I128" s="133">
        <v>0.3</v>
      </c>
      <c r="J128" s="268">
        <f t="shared" ref="J128:J131" si="11">D128*F128*G128*H128*I128</f>
        <v>111</v>
      </c>
      <c r="L128" s="134"/>
    </row>
    <row r="129" spans="1:12">
      <c r="A129" s="327"/>
      <c r="B129" s="150" t="s">
        <v>606</v>
      </c>
      <c r="C129" s="150" t="s">
        <v>1395</v>
      </c>
      <c r="D129" s="83">
        <v>2</v>
      </c>
      <c r="E129" s="83" t="s">
        <v>738</v>
      </c>
      <c r="F129" s="83">
        <v>1</v>
      </c>
      <c r="G129" s="268">
        <f>4400-4210</f>
        <v>190</v>
      </c>
      <c r="H129" s="84">
        <v>1</v>
      </c>
      <c r="I129" s="133">
        <v>0.3</v>
      </c>
      <c r="J129" s="268">
        <f t="shared" si="11"/>
        <v>114</v>
      </c>
      <c r="L129" s="134"/>
    </row>
    <row r="130" spans="1:12">
      <c r="A130" s="327"/>
      <c r="B130" s="150" t="s">
        <v>606</v>
      </c>
      <c r="C130" s="150" t="s">
        <v>1396</v>
      </c>
      <c r="D130" s="83">
        <v>2</v>
      </c>
      <c r="E130" s="83" t="s">
        <v>738</v>
      </c>
      <c r="F130" s="83">
        <v>1</v>
      </c>
      <c r="G130" s="268">
        <f>5170-5100</f>
        <v>70</v>
      </c>
      <c r="H130" s="84">
        <v>1</v>
      </c>
      <c r="I130" s="133">
        <v>0.3</v>
      </c>
      <c r="J130" s="268">
        <f t="shared" si="11"/>
        <v>42</v>
      </c>
      <c r="L130" s="134"/>
    </row>
    <row r="131" spans="1:12">
      <c r="A131" s="327"/>
      <c r="B131" s="150" t="s">
        <v>606</v>
      </c>
      <c r="C131" s="579" t="s">
        <v>1397</v>
      </c>
      <c r="D131" s="83">
        <v>2</v>
      </c>
      <c r="E131" s="83" t="s">
        <v>738</v>
      </c>
      <c r="F131" s="83">
        <v>1</v>
      </c>
      <c r="G131" s="268">
        <f>7140-6000</f>
        <v>1140</v>
      </c>
      <c r="H131" s="84">
        <v>1</v>
      </c>
      <c r="I131" s="133">
        <v>0.3</v>
      </c>
      <c r="J131" s="268">
        <f t="shared" si="11"/>
        <v>684</v>
      </c>
      <c r="L131" s="134"/>
    </row>
    <row r="132" spans="1:12">
      <c r="A132" s="327"/>
      <c r="B132" s="135"/>
      <c r="C132" s="135"/>
      <c r="D132" s="83"/>
      <c r="E132" s="83"/>
      <c r="F132" s="83"/>
      <c r="G132" s="448">
        <f>SUM(G127:G131)</f>
        <v>2155</v>
      </c>
      <c r="H132" s="84"/>
      <c r="I132" s="133"/>
      <c r="J132" s="136">
        <f>SUM(J127:J131)</f>
        <v>1293</v>
      </c>
      <c r="L132" s="134"/>
    </row>
    <row r="133" spans="1:12">
      <c r="A133" s="327"/>
      <c r="B133" s="135"/>
      <c r="C133" s="135"/>
      <c r="D133" s="83"/>
      <c r="E133" s="83"/>
      <c r="F133" s="83"/>
      <c r="G133" s="84"/>
      <c r="H133" s="84"/>
      <c r="I133" s="133"/>
      <c r="J133" s="84"/>
      <c r="L133" s="134"/>
    </row>
    <row r="134" spans="1:12">
      <c r="A134" s="327"/>
      <c r="B134" s="147"/>
      <c r="C134" s="147"/>
      <c r="D134" s="83"/>
      <c r="E134" s="83"/>
      <c r="F134" s="83"/>
      <c r="G134" s="133"/>
      <c r="H134" s="133"/>
      <c r="I134" s="127" t="s">
        <v>612</v>
      </c>
      <c r="J134" s="85">
        <f>ROUND(J132,0)</f>
        <v>1293</v>
      </c>
      <c r="K134" s="85">
        <f>' Road data'!J1515</f>
        <v>921</v>
      </c>
      <c r="L134" s="137">
        <f>ROUND(J134*K134,0)</f>
        <v>1190853</v>
      </c>
    </row>
    <row r="135" spans="1:12">
      <c r="A135" s="328"/>
      <c r="B135" s="449"/>
      <c r="C135" s="451"/>
      <c r="D135" s="139"/>
      <c r="E135" s="139"/>
      <c r="F135" s="139"/>
      <c r="G135" s="141"/>
      <c r="H135" s="141"/>
      <c r="I135" s="142"/>
      <c r="J135" s="86" t="s">
        <v>254</v>
      </c>
      <c r="K135" s="86" t="s">
        <v>742</v>
      </c>
      <c r="L135" s="450"/>
    </row>
    <row r="136" spans="1:12">
      <c r="A136" s="327"/>
      <c r="B136" s="83"/>
      <c r="C136" s="149"/>
      <c r="D136" s="83"/>
      <c r="E136" s="83"/>
      <c r="F136" s="83"/>
      <c r="G136" s="133"/>
      <c r="H136" s="133"/>
      <c r="I136" s="144"/>
      <c r="J136" s="444"/>
      <c r="L136" s="134"/>
    </row>
    <row r="137" spans="1:12" hidden="1">
      <c r="A137" s="327">
        <v>17</v>
      </c>
      <c r="B137" s="821" t="s">
        <v>970</v>
      </c>
      <c r="C137" s="821"/>
      <c r="D137" s="821"/>
      <c r="E137" s="821"/>
      <c r="F137" s="821"/>
      <c r="G137" s="821"/>
      <c r="H137" s="821"/>
      <c r="I137" s="821"/>
      <c r="J137" s="821"/>
      <c r="L137" s="134"/>
    </row>
    <row r="138" spans="1:12" ht="133.5" hidden="1" customHeight="1">
      <c r="A138" s="327"/>
      <c r="B138" s="150"/>
      <c r="C138" s="150"/>
      <c r="D138" s="150"/>
      <c r="E138" s="150"/>
      <c r="F138" s="150"/>
      <c r="G138" s="150"/>
      <c r="H138" s="150"/>
      <c r="I138" s="150"/>
      <c r="J138" s="150"/>
      <c r="L138" s="134"/>
    </row>
    <row r="139" spans="1:12" hidden="1">
      <c r="A139" s="327"/>
      <c r="B139" s="822" t="s">
        <v>971</v>
      </c>
      <c r="C139" s="822"/>
      <c r="D139" s="83"/>
      <c r="E139" s="83" t="s">
        <v>738</v>
      </c>
      <c r="F139" s="83">
        <v>1</v>
      </c>
      <c r="G139" s="268">
        <v>32.5</v>
      </c>
      <c r="H139" s="133">
        <v>4.25</v>
      </c>
      <c r="I139" s="133">
        <v>7.4999999999999997E-2</v>
      </c>
      <c r="J139" s="84">
        <f>D139*F139*G139*H139*I139</f>
        <v>0</v>
      </c>
      <c r="L139" s="134"/>
    </row>
    <row r="140" spans="1:12" ht="30" hidden="1" customHeight="1">
      <c r="A140" s="327"/>
      <c r="B140" s="135"/>
      <c r="C140" s="135"/>
      <c r="D140" s="83"/>
      <c r="E140" s="83"/>
      <c r="F140" s="83"/>
      <c r="G140" s="448">
        <f>SUM(G139:G139)</f>
        <v>32.5</v>
      </c>
      <c r="H140" s="84"/>
      <c r="I140" s="133"/>
      <c r="J140" s="136">
        <f>SUM(J139:J139)</f>
        <v>0</v>
      </c>
      <c r="L140" s="134"/>
    </row>
    <row r="141" spans="1:12" hidden="1">
      <c r="A141" s="327"/>
      <c r="B141" s="135"/>
      <c r="C141" s="135"/>
      <c r="D141" s="83"/>
      <c r="E141" s="83"/>
      <c r="F141" s="83"/>
      <c r="G141" s="84"/>
      <c r="H141" s="84"/>
      <c r="I141" s="133"/>
      <c r="J141" s="84"/>
      <c r="L141" s="134"/>
    </row>
    <row r="142" spans="1:12" hidden="1">
      <c r="A142" s="327"/>
      <c r="B142" s="147"/>
      <c r="C142" s="147"/>
      <c r="D142" s="83"/>
      <c r="E142" s="83"/>
      <c r="F142" s="83"/>
      <c r="G142" s="133"/>
      <c r="H142" s="133"/>
      <c r="I142" s="127" t="s">
        <v>612</v>
      </c>
      <c r="J142" s="85">
        <f>ROUNDUP(J140,0)</f>
        <v>0</v>
      </c>
      <c r="K142" s="85">
        <f>' Road data'!J1048</f>
        <v>6771</v>
      </c>
      <c r="L142" s="137">
        <f>ROUND(J142*K142,0)</f>
        <v>0</v>
      </c>
    </row>
    <row r="143" spans="1:12" hidden="1">
      <c r="A143" s="328"/>
      <c r="B143" s="449"/>
      <c r="C143" s="451"/>
      <c r="D143" s="139"/>
      <c r="E143" s="139"/>
      <c r="F143" s="139"/>
      <c r="G143" s="141"/>
      <c r="H143" s="141"/>
      <c r="I143" s="142"/>
      <c r="J143" s="86" t="s">
        <v>254</v>
      </c>
      <c r="K143" s="86" t="s">
        <v>742</v>
      </c>
      <c r="L143" s="450"/>
    </row>
    <row r="144" spans="1:12" hidden="1">
      <c r="A144" s="327"/>
      <c r="B144" s="308"/>
      <c r="C144" s="149"/>
      <c r="D144" s="83"/>
      <c r="E144" s="83"/>
      <c r="F144" s="83"/>
      <c r="G144" s="133"/>
      <c r="H144" s="133"/>
      <c r="I144" s="144"/>
      <c r="J144" s="151"/>
      <c r="L144" s="134"/>
    </row>
    <row r="145" spans="1:12" ht="16.5" thickBot="1">
      <c r="A145" s="819" t="s">
        <v>43</v>
      </c>
      <c r="B145" s="820"/>
      <c r="C145" s="820"/>
      <c r="D145" s="820"/>
      <c r="E145" s="820"/>
      <c r="F145" s="820"/>
      <c r="G145" s="820"/>
      <c r="H145" s="820"/>
      <c r="I145" s="820"/>
      <c r="J145" s="820"/>
      <c r="K145" s="152"/>
      <c r="L145" s="153">
        <f>SUM(L9:L144)</f>
        <v>30564939</v>
      </c>
    </row>
    <row r="146" spans="1:12" s="124" customFormat="1" ht="15.75">
      <c r="A146" s="445"/>
      <c r="B146" s="83"/>
      <c r="C146" s="149"/>
      <c r="D146" s="83"/>
      <c r="E146" s="83"/>
      <c r="F146" s="83"/>
      <c r="G146" s="133"/>
      <c r="H146" s="133"/>
      <c r="I146" s="144"/>
      <c r="J146" s="151"/>
      <c r="K146" s="126"/>
      <c r="L146" s="87"/>
    </row>
    <row r="147" spans="1:12">
      <c r="B147" s="83"/>
      <c r="C147" s="149"/>
      <c r="D147" s="83"/>
      <c r="E147" s="83"/>
      <c r="F147" s="83"/>
      <c r="G147" s="133"/>
      <c r="H147" s="133"/>
      <c r="I147" s="144"/>
      <c r="J147" s="151"/>
    </row>
    <row r="148" spans="1:12">
      <c r="B148" s="83"/>
      <c r="C148" s="83"/>
      <c r="H148" s="147"/>
      <c r="I148" s="83"/>
    </row>
    <row r="149" spans="1:12">
      <c r="C149" s="121" t="s">
        <v>821</v>
      </c>
      <c r="D149" s="114"/>
      <c r="E149" s="114"/>
      <c r="J149" s="121" t="s">
        <v>822</v>
      </c>
    </row>
    <row r="150" spans="1:12">
      <c r="C150" s="121" t="s">
        <v>1390</v>
      </c>
      <c r="D150" s="114"/>
      <c r="E150" s="114"/>
      <c r="J150" s="121" t="s">
        <v>831</v>
      </c>
    </row>
    <row r="151" spans="1:12">
      <c r="C151" s="114"/>
      <c r="D151" s="114"/>
      <c r="E151" s="114"/>
      <c r="J151" s="114"/>
    </row>
    <row r="152" spans="1:12">
      <c r="C152" s="114"/>
      <c r="D152" s="114"/>
      <c r="E152" s="114"/>
      <c r="J152" s="114"/>
    </row>
    <row r="153" spans="1:12">
      <c r="C153" s="114"/>
      <c r="D153" s="114"/>
      <c r="E153" s="114"/>
      <c r="J153" s="114"/>
    </row>
    <row r="154" spans="1:12">
      <c r="C154" s="121" t="s">
        <v>823</v>
      </c>
      <c r="D154" s="114"/>
      <c r="E154" s="114"/>
      <c r="J154" s="121" t="s">
        <v>1027</v>
      </c>
    </row>
    <row r="155" spans="1:12">
      <c r="C155" s="121" t="s">
        <v>956</v>
      </c>
      <c r="D155" s="114"/>
      <c r="E155" s="114"/>
      <c r="J155" s="121" t="s">
        <v>1028</v>
      </c>
    </row>
  </sheetData>
  <mergeCells count="39">
    <mergeCell ref="A145:J145"/>
    <mergeCell ref="B61:J61"/>
    <mergeCell ref="B90:J90"/>
    <mergeCell ref="B78:J78"/>
    <mergeCell ref="B98:J98"/>
    <mergeCell ref="B125:J125"/>
    <mergeCell ref="B137:J137"/>
    <mergeCell ref="B139:C139"/>
    <mergeCell ref="B69:J69"/>
    <mergeCell ref="B77:C77"/>
    <mergeCell ref="B104:J104"/>
    <mergeCell ref="B106:C106"/>
    <mergeCell ref="B112:J112"/>
    <mergeCell ref="A1:L1"/>
    <mergeCell ref="A6:A7"/>
    <mergeCell ref="B6:C7"/>
    <mergeCell ref="D6:F7"/>
    <mergeCell ref="G6:G7"/>
    <mergeCell ref="A3:B4"/>
    <mergeCell ref="C3:L4"/>
    <mergeCell ref="H6:H7"/>
    <mergeCell ref="I6:I7"/>
    <mergeCell ref="J6:J7"/>
    <mergeCell ref="L6:L7"/>
    <mergeCell ref="K6:K7"/>
    <mergeCell ref="B28:J28"/>
    <mergeCell ref="B29:D29"/>
    <mergeCell ref="B8:C8"/>
    <mergeCell ref="D8:F8"/>
    <mergeCell ref="B10:J10"/>
    <mergeCell ref="B19:J19"/>
    <mergeCell ref="B20:D20"/>
    <mergeCell ref="B37:J37"/>
    <mergeCell ref="B38:D38"/>
    <mergeCell ref="B48:C48"/>
    <mergeCell ref="B56:C56"/>
    <mergeCell ref="B99:C99"/>
    <mergeCell ref="B46:J46"/>
    <mergeCell ref="B54:J54"/>
  </mergeCells>
  <pageMargins left="0.70866141732283472" right="0.43307086614173229" top="0.27559055118110237" bottom="0.23622047244094491" header="0.27559055118110237" footer="0.23622047244094491"/>
  <pageSetup paperSize="9" scale="95" fitToHeight="4" orientation="portrait" r:id="rId1"/>
  <rowBreaks count="1" manualBreakCount="1">
    <brk id="76" max="1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W162"/>
  <sheetViews>
    <sheetView view="pageBreakPreview" zoomScale="60" zoomScaleNormal="100" workbookViewId="0">
      <selection activeCell="R168" sqref="R168:R169"/>
    </sheetView>
  </sheetViews>
  <sheetFormatPr defaultColWidth="9.140625" defaultRowHeight="15"/>
  <cols>
    <col min="1" max="1" width="4.28515625" style="445" customWidth="1"/>
    <col min="2" max="2" width="5.7109375" style="126" customWidth="1"/>
    <col min="3" max="3" width="21" style="126" customWidth="1"/>
    <col min="4" max="4" width="3.28515625" style="126" customWidth="1"/>
    <col min="5" max="5" width="2.5703125" style="125" customWidth="1"/>
    <col min="6" max="6" width="5.140625" style="126" customWidth="1"/>
    <col min="7" max="7" width="8.28515625" style="126" customWidth="1"/>
    <col min="8" max="8" width="8.140625" style="126" customWidth="1"/>
    <col min="9" max="9" width="6.85546875" style="126" customWidth="1"/>
    <col min="10" max="10" width="10.140625" style="126" customWidth="1"/>
    <col min="11" max="11" width="10.7109375" style="126" customWidth="1"/>
    <col min="12" max="12" width="12.7109375" style="125" customWidth="1"/>
    <col min="13" max="13" width="9.140625" style="126"/>
    <col min="14" max="14" width="9.5703125" style="126" bestFit="1" customWidth="1"/>
    <col min="15" max="15" width="9.140625" style="126"/>
    <col min="16" max="16" width="20.7109375" style="126" customWidth="1"/>
    <col min="17" max="16384" width="9.140625" style="126"/>
  </cols>
  <sheetData>
    <row r="1" spans="1:16" s="124" customFormat="1" ht="15.75">
      <c r="A1" s="804" t="s">
        <v>731</v>
      </c>
      <c r="B1" s="804"/>
      <c r="C1" s="804"/>
      <c r="D1" s="804"/>
      <c r="E1" s="804"/>
      <c r="F1" s="804"/>
      <c r="G1" s="804"/>
      <c r="H1" s="804"/>
      <c r="I1" s="804"/>
      <c r="J1" s="804"/>
      <c r="K1" s="804"/>
      <c r="L1" s="804"/>
    </row>
    <row r="2" spans="1:16">
      <c r="B2" s="83"/>
      <c r="C2" s="83"/>
      <c r="D2" s="83"/>
      <c r="G2" s="83"/>
      <c r="H2" s="83"/>
      <c r="I2" s="83"/>
      <c r="J2" s="83"/>
    </row>
    <row r="3" spans="1:16" s="124" customFormat="1" ht="15.75">
      <c r="A3" s="811" t="s">
        <v>727</v>
      </c>
      <c r="B3" s="811"/>
      <c r="C3" s="812" t="str">
        <f>Cover!D20</f>
        <v>Construction of Helipad with Cement concrete  for the  visit of Hon'ble Chief Minister of Andhra pradesh Sri Nara Chandrababu Naidu Garu   on the occasion  of "Pattadar Pass Book- distribution"  Programme at Siddantham village of Penugonda mandal (Achanta constituency)in West Godavari District on 8.6.2026.</v>
      </c>
      <c r="D3" s="812"/>
      <c r="E3" s="812"/>
      <c r="F3" s="812"/>
      <c r="G3" s="812"/>
      <c r="H3" s="812"/>
      <c r="I3" s="812"/>
      <c r="J3" s="812"/>
      <c r="K3" s="812"/>
      <c r="L3" s="812"/>
    </row>
    <row r="4" spans="1:16" s="124" customFormat="1" ht="99" customHeight="1" thickBot="1">
      <c r="A4" s="811"/>
      <c r="B4" s="811"/>
      <c r="C4" s="812"/>
      <c r="D4" s="812"/>
      <c r="E4" s="812"/>
      <c r="F4" s="812"/>
      <c r="G4" s="812"/>
      <c r="H4" s="812"/>
      <c r="I4" s="812"/>
      <c r="J4" s="812"/>
      <c r="K4" s="812"/>
      <c r="L4" s="812"/>
      <c r="P4" s="124" t="s">
        <v>1443</v>
      </c>
    </row>
    <row r="5" spans="1:16">
      <c r="A5" s="805" t="s">
        <v>740</v>
      </c>
      <c r="B5" s="807" t="s">
        <v>732</v>
      </c>
      <c r="C5" s="808"/>
      <c r="D5" s="807" t="s">
        <v>400</v>
      </c>
      <c r="E5" s="808"/>
      <c r="F5" s="808"/>
      <c r="G5" s="807" t="s">
        <v>733</v>
      </c>
      <c r="H5" s="813" t="s">
        <v>734</v>
      </c>
      <c r="I5" s="813" t="s">
        <v>735</v>
      </c>
      <c r="J5" s="807" t="s">
        <v>178</v>
      </c>
      <c r="K5" s="817" t="s">
        <v>736</v>
      </c>
      <c r="L5" s="815" t="s">
        <v>737</v>
      </c>
      <c r="P5" s="126" t="s">
        <v>1444</v>
      </c>
    </row>
    <row r="6" spans="1:16">
      <c r="A6" s="806"/>
      <c r="B6" s="809"/>
      <c r="C6" s="810"/>
      <c r="D6" s="809"/>
      <c r="E6" s="810"/>
      <c r="F6" s="810"/>
      <c r="G6" s="809"/>
      <c r="H6" s="814"/>
      <c r="I6" s="814"/>
      <c r="J6" s="809"/>
      <c r="K6" s="818"/>
      <c r="L6" s="816"/>
      <c r="P6" s="126" t="s">
        <v>1445</v>
      </c>
    </row>
    <row r="7" spans="1:16">
      <c r="A7" s="129">
        <v>1</v>
      </c>
      <c r="B7" s="802">
        <v>2</v>
      </c>
      <c r="C7" s="803"/>
      <c r="D7" s="802">
        <v>3</v>
      </c>
      <c r="E7" s="803"/>
      <c r="F7" s="803"/>
      <c r="G7" s="590">
        <v>4</v>
      </c>
      <c r="H7" s="590">
        <v>5</v>
      </c>
      <c r="I7" s="590">
        <v>6</v>
      </c>
      <c r="J7" s="589">
        <v>7</v>
      </c>
      <c r="K7" s="590">
        <v>8</v>
      </c>
      <c r="L7" s="588">
        <v>9</v>
      </c>
    </row>
    <row r="8" spans="1:16" hidden="1">
      <c r="A8" s="327"/>
      <c r="B8" s="586"/>
      <c r="C8" s="586"/>
      <c r="D8" s="83"/>
      <c r="E8" s="83"/>
      <c r="F8" s="83"/>
      <c r="G8" s="84"/>
      <c r="H8" s="133"/>
      <c r="I8" s="144"/>
      <c r="J8" s="85"/>
      <c r="K8" s="85"/>
      <c r="L8" s="145"/>
    </row>
    <row r="9" spans="1:16" s="93" customFormat="1" hidden="1">
      <c r="A9" s="326">
        <v>1</v>
      </c>
      <c r="B9" s="798" t="s">
        <v>825</v>
      </c>
      <c r="C9" s="798"/>
      <c r="D9" s="798"/>
      <c r="E9" s="798"/>
      <c r="F9" s="798"/>
      <c r="G9" s="798"/>
      <c r="H9" s="798"/>
      <c r="I9" s="798"/>
      <c r="J9" s="798"/>
      <c r="L9" s="131"/>
    </row>
    <row r="10" spans="1:16" s="93" customFormat="1" hidden="1">
      <c r="A10" s="327"/>
      <c r="B10" s="146"/>
      <c r="C10" s="146"/>
      <c r="D10" s="83"/>
      <c r="E10" s="83"/>
      <c r="F10" s="83"/>
      <c r="G10" s="84"/>
      <c r="H10" s="84"/>
      <c r="I10" s="133"/>
      <c r="J10" s="84"/>
      <c r="K10" s="126"/>
      <c r="L10" s="134"/>
    </row>
    <row r="11" spans="1:16" hidden="1">
      <c r="A11" s="327"/>
      <c r="B11" s="585" t="s">
        <v>606</v>
      </c>
      <c r="C11" s="552" t="s">
        <v>1383</v>
      </c>
      <c r="D11" s="83">
        <v>1</v>
      </c>
      <c r="E11" s="83" t="s">
        <v>738</v>
      </c>
      <c r="F11" s="83"/>
      <c r="G11" s="268">
        <f>12244-10600</f>
        <v>1644</v>
      </c>
      <c r="H11" s="84">
        <v>3.66</v>
      </c>
      <c r="I11" s="133"/>
      <c r="J11" s="84">
        <f>D11*F11*G11*H11</f>
        <v>0</v>
      </c>
      <c r="L11" s="134"/>
    </row>
    <row r="12" spans="1:16" hidden="1">
      <c r="A12" s="327"/>
      <c r="B12" s="126" t="s">
        <v>1384</v>
      </c>
      <c r="D12" s="83">
        <v>1</v>
      </c>
      <c r="E12" s="83" t="s">
        <v>738</v>
      </c>
      <c r="F12" s="83"/>
      <c r="G12" s="268">
        <v>126</v>
      </c>
      <c r="H12" s="84">
        <v>3.66</v>
      </c>
      <c r="I12" s="133"/>
      <c r="J12" s="84">
        <f>D12*F12*G12*H12</f>
        <v>0</v>
      </c>
      <c r="L12" s="134"/>
    </row>
    <row r="13" spans="1:16" hidden="1">
      <c r="A13" s="327"/>
      <c r="B13" s="586"/>
      <c r="C13" s="586"/>
      <c r="D13" s="83"/>
      <c r="E13" s="83"/>
      <c r="F13" s="83"/>
      <c r="G13" s="448">
        <f>SUM(G11:G12)</f>
        <v>1770</v>
      </c>
      <c r="H13" s="84"/>
      <c r="I13" s="133"/>
      <c r="J13" s="136">
        <f>SUM(J11:J12)</f>
        <v>0</v>
      </c>
      <c r="L13" s="134"/>
    </row>
    <row r="14" spans="1:16" hidden="1">
      <c r="A14" s="327"/>
      <c r="B14" s="586"/>
      <c r="C14" s="586"/>
      <c r="D14" s="83"/>
      <c r="E14" s="83"/>
      <c r="F14" s="83"/>
      <c r="G14" s="84"/>
      <c r="H14" s="84"/>
      <c r="I14" s="133"/>
      <c r="J14" s="84"/>
      <c r="L14" s="134"/>
    </row>
    <row r="15" spans="1:16" hidden="1">
      <c r="A15" s="327"/>
      <c r="B15" s="586"/>
      <c r="C15" s="586"/>
      <c r="D15" s="83"/>
      <c r="E15" s="83"/>
      <c r="F15" s="83"/>
      <c r="G15" s="84"/>
      <c r="H15" s="133"/>
      <c r="I15" s="127" t="s">
        <v>612</v>
      </c>
      <c r="J15" s="85">
        <f>ROUNDUP(J13,0)</f>
        <v>0</v>
      </c>
      <c r="K15" s="85">
        <f>' Road data'!J175</f>
        <v>10.3</v>
      </c>
      <c r="L15" s="137">
        <f>ROUND(J15*K15,0)</f>
        <v>0</v>
      </c>
    </row>
    <row r="16" spans="1:16" s="93" customFormat="1" hidden="1">
      <c r="A16" s="328"/>
      <c r="B16" s="138"/>
      <c r="C16" s="138"/>
      <c r="D16" s="139"/>
      <c r="E16" s="139"/>
      <c r="F16" s="139"/>
      <c r="G16" s="140"/>
      <c r="H16" s="141"/>
      <c r="I16" s="142"/>
      <c r="J16" s="86" t="s">
        <v>331</v>
      </c>
      <c r="K16" s="86" t="s">
        <v>741</v>
      </c>
      <c r="L16" s="143"/>
      <c r="N16" s="148"/>
    </row>
    <row r="17" spans="1:16" s="93" customFormat="1" hidden="1">
      <c r="A17" s="327"/>
      <c r="B17" s="586"/>
      <c r="C17" s="586"/>
      <c r="D17" s="83"/>
      <c r="E17" s="83"/>
      <c r="F17" s="83"/>
      <c r="G17" s="84"/>
      <c r="H17" s="133"/>
      <c r="I17" s="144"/>
      <c r="J17" s="85"/>
      <c r="K17" s="85"/>
      <c r="L17" s="145"/>
    </row>
    <row r="18" spans="1:16" s="93" customFormat="1" hidden="1">
      <c r="A18" s="326">
        <v>2</v>
      </c>
      <c r="B18" s="798" t="s">
        <v>826</v>
      </c>
      <c r="C18" s="798"/>
      <c r="D18" s="798"/>
      <c r="E18" s="798"/>
      <c r="F18" s="798"/>
      <c r="G18" s="798"/>
      <c r="H18" s="798"/>
      <c r="I18" s="798"/>
      <c r="J18" s="798"/>
      <c r="L18" s="131"/>
      <c r="N18" s="573"/>
      <c r="O18" s="574"/>
      <c r="P18" s="573"/>
    </row>
    <row r="19" spans="1:16" s="93" customFormat="1" hidden="1">
      <c r="A19" s="326"/>
      <c r="B19" s="799"/>
      <c r="C19" s="799"/>
      <c r="D19" s="799"/>
      <c r="E19" s="591"/>
      <c r="F19" s="591"/>
      <c r="G19" s="591"/>
      <c r="H19" s="591"/>
      <c r="I19" s="591"/>
      <c r="J19" s="591"/>
      <c r="L19" s="131"/>
    </row>
    <row r="20" spans="1:16" s="93" customFormat="1" hidden="1">
      <c r="A20" s="326"/>
      <c r="B20" s="585" t="s">
        <v>606</v>
      </c>
      <c r="C20" s="552" t="s">
        <v>1383</v>
      </c>
      <c r="D20" s="83">
        <v>1</v>
      </c>
      <c r="E20" s="83" t="s">
        <v>738</v>
      </c>
      <c r="F20" s="83"/>
      <c r="G20" s="268">
        <f>12244-10600</f>
        <v>1644</v>
      </c>
      <c r="H20" s="84">
        <v>3.96</v>
      </c>
      <c r="I20" s="133">
        <v>0.15</v>
      </c>
      <c r="J20" s="84">
        <f>D20*F20*G20*H20*I20</f>
        <v>0</v>
      </c>
      <c r="L20" s="131"/>
    </row>
    <row r="21" spans="1:16" s="93" customFormat="1" hidden="1">
      <c r="A21" s="326"/>
      <c r="B21" s="126" t="s">
        <v>1384</v>
      </c>
      <c r="C21" s="552"/>
      <c r="D21" s="83">
        <v>1</v>
      </c>
      <c r="E21" s="83" t="s">
        <v>738</v>
      </c>
      <c r="F21" s="83"/>
      <c r="G21" s="268">
        <v>126</v>
      </c>
      <c r="H21" s="84">
        <v>3.96</v>
      </c>
      <c r="I21" s="133">
        <v>0.15</v>
      </c>
      <c r="J21" s="84">
        <f>D21*F21*G21*H21*I21</f>
        <v>0</v>
      </c>
      <c r="L21" s="131"/>
      <c r="M21" s="93">
        <f>+H20+0.3</f>
        <v>4.26</v>
      </c>
    </row>
    <row r="22" spans="1:16" s="93" customFormat="1" hidden="1">
      <c r="A22" s="327"/>
      <c r="B22" s="586"/>
      <c r="C22" s="586"/>
      <c r="D22" s="83"/>
      <c r="E22" s="83"/>
      <c r="F22" s="83"/>
      <c r="G22" s="448">
        <f>SUM(G20:G21)</f>
        <v>1770</v>
      </c>
      <c r="H22" s="84"/>
      <c r="I22" s="133"/>
      <c r="J22" s="136">
        <f>SUM(J20:J21)</f>
        <v>0</v>
      </c>
      <c r="K22" s="126"/>
      <c r="L22" s="134"/>
    </row>
    <row r="23" spans="1:16" hidden="1">
      <c r="A23" s="327"/>
      <c r="B23" s="586"/>
      <c r="C23" s="586"/>
      <c r="D23" s="83"/>
      <c r="E23" s="83"/>
      <c r="F23" s="83"/>
      <c r="G23" s="84"/>
      <c r="H23" s="84"/>
      <c r="I23" s="133"/>
      <c r="J23" s="84"/>
      <c r="L23" s="134"/>
    </row>
    <row r="24" spans="1:16" hidden="1">
      <c r="A24" s="327"/>
      <c r="B24" s="586"/>
      <c r="C24" s="586"/>
      <c r="D24" s="83"/>
      <c r="E24" s="83"/>
      <c r="F24" s="83"/>
      <c r="G24" s="84"/>
      <c r="H24" s="133"/>
      <c r="I24" s="127" t="s">
        <v>612</v>
      </c>
      <c r="J24" s="85">
        <f>ROUNDUP(J22,0)</f>
        <v>0</v>
      </c>
      <c r="K24" s="85">
        <f>' Road data'!J207</f>
        <v>3063</v>
      </c>
      <c r="L24" s="137">
        <f>ROUND(J24*K24,0)</f>
        <v>0</v>
      </c>
    </row>
    <row r="25" spans="1:16" s="93" customFormat="1" hidden="1">
      <c r="A25" s="328"/>
      <c r="B25" s="138"/>
      <c r="C25" s="138"/>
      <c r="D25" s="139"/>
      <c r="E25" s="139"/>
      <c r="F25" s="139"/>
      <c r="G25" s="140"/>
      <c r="H25" s="141"/>
      <c r="I25" s="142"/>
      <c r="J25" s="86" t="s">
        <v>254</v>
      </c>
      <c r="K25" s="86" t="s">
        <v>824</v>
      </c>
      <c r="L25" s="143"/>
      <c r="N25" s="148"/>
    </row>
    <row r="26" spans="1:16" s="93" customFormat="1" hidden="1">
      <c r="A26" s="327"/>
      <c r="B26" s="586"/>
      <c r="C26" s="586"/>
      <c r="D26" s="83"/>
      <c r="E26" s="83"/>
      <c r="F26" s="83"/>
      <c r="G26" s="84"/>
      <c r="H26" s="133"/>
      <c r="I26" s="144"/>
      <c r="J26" s="85"/>
      <c r="K26" s="85"/>
      <c r="L26" s="145"/>
    </row>
    <row r="27" spans="1:16" s="93" customFormat="1" hidden="1">
      <c r="A27" s="326">
        <v>3</v>
      </c>
      <c r="B27" s="798" t="s">
        <v>827</v>
      </c>
      <c r="C27" s="798"/>
      <c r="D27" s="798"/>
      <c r="E27" s="798"/>
      <c r="F27" s="798"/>
      <c r="G27" s="798"/>
      <c r="H27" s="798"/>
      <c r="I27" s="798"/>
      <c r="J27" s="798"/>
      <c r="L27" s="131"/>
    </row>
    <row r="28" spans="1:16" s="93" customFormat="1" hidden="1">
      <c r="A28" s="326"/>
      <c r="B28" s="799"/>
      <c r="C28" s="799"/>
      <c r="D28" s="799"/>
      <c r="E28" s="591"/>
      <c r="F28" s="591"/>
      <c r="G28" s="591"/>
      <c r="H28" s="591"/>
      <c r="I28" s="591"/>
      <c r="J28" s="591"/>
      <c r="L28" s="131"/>
    </row>
    <row r="29" spans="1:16" s="93" customFormat="1" hidden="1">
      <c r="A29" s="326"/>
      <c r="B29" s="585" t="s">
        <v>606</v>
      </c>
      <c r="C29" s="552" t="s">
        <v>1383</v>
      </c>
      <c r="D29" s="83">
        <v>1</v>
      </c>
      <c r="E29" s="83" t="s">
        <v>738</v>
      </c>
      <c r="F29" s="83"/>
      <c r="G29" s="268">
        <f>12244-10600</f>
        <v>1644</v>
      </c>
      <c r="H29" s="84">
        <v>3.66</v>
      </c>
      <c r="I29" s="133"/>
      <c r="J29" s="84">
        <f t="shared" ref="J29:J30" si="0">D29*F29*G29*H29</f>
        <v>0</v>
      </c>
      <c r="L29" s="131"/>
    </row>
    <row r="30" spans="1:16" s="93" customFormat="1" hidden="1">
      <c r="A30" s="326"/>
      <c r="B30" s="126" t="s">
        <v>1384</v>
      </c>
      <c r="C30" s="552"/>
      <c r="D30" s="83">
        <v>1</v>
      </c>
      <c r="E30" s="83" t="s">
        <v>738</v>
      </c>
      <c r="F30" s="83"/>
      <c r="G30" s="268">
        <v>126</v>
      </c>
      <c r="H30" s="84">
        <v>3.66</v>
      </c>
      <c r="I30" s="133"/>
      <c r="J30" s="84">
        <f t="shared" si="0"/>
        <v>0</v>
      </c>
      <c r="L30" s="131"/>
    </row>
    <row r="31" spans="1:16" s="93" customFormat="1" hidden="1">
      <c r="A31" s="327"/>
      <c r="B31" s="586"/>
      <c r="C31" s="586"/>
      <c r="D31" s="83"/>
      <c r="E31" s="83"/>
      <c r="F31" s="83"/>
      <c r="G31" s="448">
        <f>SUM(G29:G30)</f>
        <v>1770</v>
      </c>
      <c r="H31" s="84"/>
      <c r="I31" s="133"/>
      <c r="J31" s="136">
        <f>SUM(J29:J30)</f>
        <v>0</v>
      </c>
      <c r="K31" s="126"/>
      <c r="L31" s="134"/>
    </row>
    <row r="32" spans="1:16" hidden="1">
      <c r="A32" s="327"/>
      <c r="B32" s="586"/>
      <c r="C32" s="586"/>
      <c r="D32" s="83"/>
      <c r="E32" s="83"/>
      <c r="F32" s="83"/>
      <c r="G32" s="84"/>
      <c r="H32" s="84"/>
      <c r="I32" s="133"/>
      <c r="J32" s="84"/>
      <c r="L32" s="134"/>
    </row>
    <row r="33" spans="1:14" hidden="1">
      <c r="A33" s="327"/>
      <c r="B33" s="586"/>
      <c r="C33" s="586"/>
      <c r="D33" s="83"/>
      <c r="E33" s="83"/>
      <c r="F33" s="83"/>
      <c r="G33" s="84"/>
      <c r="H33" s="133"/>
      <c r="I33" s="127" t="s">
        <v>612</v>
      </c>
      <c r="J33" s="85">
        <f>ROUNDUP(J31,0)</f>
        <v>0</v>
      </c>
      <c r="K33" s="85">
        <f>' Road data'!J231</f>
        <v>65.599999999999994</v>
      </c>
      <c r="L33" s="137">
        <f>ROUND(J33*K33,0)</f>
        <v>0</v>
      </c>
    </row>
    <row r="34" spans="1:14" s="93" customFormat="1" hidden="1">
      <c r="A34" s="328"/>
      <c r="B34" s="138"/>
      <c r="C34" s="138"/>
      <c r="D34" s="139"/>
      <c r="E34" s="139"/>
      <c r="F34" s="139"/>
      <c r="G34" s="140"/>
      <c r="H34" s="141"/>
      <c r="I34" s="142"/>
      <c r="J34" s="86" t="s">
        <v>331</v>
      </c>
      <c r="K34" s="86" t="s">
        <v>741</v>
      </c>
      <c r="L34" s="143"/>
      <c r="N34" s="148"/>
    </row>
    <row r="35" spans="1:14" s="93" customFormat="1" hidden="1">
      <c r="A35" s="327"/>
      <c r="B35" s="586"/>
      <c r="C35" s="586"/>
      <c r="D35" s="83"/>
      <c r="E35" s="83"/>
      <c r="F35" s="83"/>
      <c r="G35" s="84"/>
      <c r="H35" s="133"/>
      <c r="I35" s="144"/>
      <c r="J35" s="85"/>
      <c r="K35" s="85"/>
      <c r="L35" s="145"/>
    </row>
    <row r="36" spans="1:14" s="93" customFormat="1" hidden="1">
      <c r="A36" s="326">
        <v>4</v>
      </c>
      <c r="B36" s="798" t="s">
        <v>828</v>
      </c>
      <c r="C36" s="798"/>
      <c r="D36" s="798"/>
      <c r="E36" s="798"/>
      <c r="F36" s="798"/>
      <c r="G36" s="798"/>
      <c r="H36" s="798"/>
      <c r="I36" s="798"/>
      <c r="J36" s="798"/>
      <c r="L36" s="131"/>
    </row>
    <row r="37" spans="1:14" s="93" customFormat="1" hidden="1">
      <c r="A37" s="326"/>
      <c r="B37" s="799" t="s">
        <v>1318</v>
      </c>
      <c r="C37" s="799"/>
      <c r="D37" s="799"/>
      <c r="E37" s="591"/>
      <c r="F37" s="591"/>
      <c r="G37" s="591"/>
      <c r="H37" s="591"/>
      <c r="I37" s="591"/>
      <c r="J37" s="591"/>
      <c r="L37" s="131"/>
    </row>
    <row r="38" spans="1:14" s="93" customFormat="1" hidden="1">
      <c r="A38" s="327"/>
      <c r="B38" s="585" t="s">
        <v>606</v>
      </c>
      <c r="C38" s="552" t="s">
        <v>1383</v>
      </c>
      <c r="D38" s="83">
        <v>1</v>
      </c>
      <c r="E38" s="83" t="s">
        <v>738</v>
      </c>
      <c r="F38" s="83"/>
      <c r="G38" s="268">
        <f>12244-10600</f>
        <v>1644</v>
      </c>
      <c r="H38" s="84">
        <v>3.66</v>
      </c>
      <c r="I38" s="133"/>
      <c r="J38" s="84">
        <f>D38*F38*G38*H38</f>
        <v>0</v>
      </c>
      <c r="K38" s="126"/>
      <c r="L38" s="134"/>
    </row>
    <row r="39" spans="1:14" hidden="1">
      <c r="A39" s="327"/>
      <c r="B39" s="126" t="s">
        <v>1384</v>
      </c>
      <c r="C39" s="552"/>
      <c r="D39" s="83">
        <v>1</v>
      </c>
      <c r="E39" s="83" t="s">
        <v>738</v>
      </c>
      <c r="F39" s="83"/>
      <c r="G39" s="268">
        <v>126</v>
      </c>
      <c r="H39" s="84">
        <v>3.66</v>
      </c>
      <c r="I39" s="133"/>
      <c r="J39" s="84">
        <f>D39*F39*G39*H39</f>
        <v>0</v>
      </c>
      <c r="L39" s="134"/>
    </row>
    <row r="40" spans="1:14" hidden="1">
      <c r="A40" s="327"/>
      <c r="B40" s="126" t="s">
        <v>1386</v>
      </c>
      <c r="C40" s="552"/>
      <c r="D40" s="83"/>
      <c r="E40" s="83"/>
      <c r="F40" s="83"/>
      <c r="G40" s="268"/>
      <c r="H40" s="84"/>
      <c r="I40" s="133"/>
      <c r="J40" s="268"/>
      <c r="L40" s="134"/>
    </row>
    <row r="41" spans="1:14" hidden="1">
      <c r="A41" s="327"/>
      <c r="B41" s="586"/>
      <c r="C41" s="586"/>
      <c r="D41" s="83"/>
      <c r="E41" s="83"/>
      <c r="F41" s="83"/>
      <c r="G41" s="448">
        <f>SUM(G38:G39)</f>
        <v>1770</v>
      </c>
      <c r="H41" s="84"/>
      <c r="I41" s="133"/>
      <c r="J41" s="136">
        <f>SUM(J38:J40)</f>
        <v>0</v>
      </c>
      <c r="L41" s="134"/>
    </row>
    <row r="42" spans="1:14" hidden="1">
      <c r="A42" s="327"/>
      <c r="B42" s="586"/>
      <c r="C42" s="586"/>
      <c r="D42" s="83"/>
      <c r="E42" s="83"/>
      <c r="F42" s="83"/>
      <c r="G42" s="84"/>
      <c r="H42" s="84"/>
      <c r="I42" s="133"/>
      <c r="J42" s="84"/>
      <c r="L42" s="134"/>
    </row>
    <row r="43" spans="1:14" hidden="1">
      <c r="A43" s="327"/>
      <c r="B43" s="586"/>
      <c r="C43" s="586"/>
      <c r="D43" s="83"/>
      <c r="E43" s="83"/>
      <c r="F43" s="83"/>
      <c r="G43" s="84"/>
      <c r="H43" s="133"/>
      <c r="I43" s="127" t="s">
        <v>612</v>
      </c>
      <c r="J43" s="85">
        <f>ROUNDUP(J41,0)</f>
        <v>0</v>
      </c>
      <c r="K43" s="85">
        <f>' Road data'!J279</f>
        <v>23.9</v>
      </c>
      <c r="L43" s="137">
        <f>ROUND(J43*K43,0)</f>
        <v>0</v>
      </c>
    </row>
    <row r="44" spans="1:14" s="93" customFormat="1" hidden="1">
      <c r="A44" s="328"/>
      <c r="B44" s="138"/>
      <c r="C44" s="138"/>
      <c r="D44" s="139"/>
      <c r="E44" s="139"/>
      <c r="F44" s="139"/>
      <c r="G44" s="140"/>
      <c r="H44" s="141"/>
      <c r="I44" s="142"/>
      <c r="J44" s="86" t="s">
        <v>331</v>
      </c>
      <c r="K44" s="86" t="s">
        <v>741</v>
      </c>
      <c r="L44" s="143"/>
      <c r="N44" s="148"/>
    </row>
    <row r="45" spans="1:14" s="93" customFormat="1" ht="119.25" hidden="1" customHeight="1">
      <c r="A45" s="327">
        <v>4</v>
      </c>
      <c r="B45" s="801" t="s">
        <v>1401</v>
      </c>
      <c r="C45" s="801"/>
      <c r="D45" s="801"/>
      <c r="E45" s="801"/>
      <c r="F45" s="801"/>
      <c r="G45" s="801"/>
      <c r="H45" s="801"/>
      <c r="I45" s="801"/>
      <c r="J45" s="801"/>
      <c r="K45" s="126"/>
      <c r="L45" s="134"/>
    </row>
    <row r="46" spans="1:14" hidden="1">
      <c r="A46" s="327"/>
      <c r="B46" s="585"/>
      <c r="C46" s="585"/>
      <c r="D46" s="585"/>
      <c r="E46" s="585"/>
      <c r="F46" s="585"/>
      <c r="G46" s="585"/>
      <c r="H46" s="585"/>
      <c r="I46" s="585"/>
      <c r="J46" s="585"/>
      <c r="L46" s="134"/>
    </row>
    <row r="47" spans="1:14" hidden="1">
      <c r="A47" s="327"/>
      <c r="B47" s="800" t="s">
        <v>1402</v>
      </c>
      <c r="C47" s="800"/>
      <c r="D47" s="83">
        <v>1</v>
      </c>
      <c r="E47" s="83" t="s">
        <v>738</v>
      </c>
      <c r="F47" s="83">
        <v>1</v>
      </c>
      <c r="G47" s="268">
        <v>26</v>
      </c>
      <c r="H47" s="84">
        <v>26</v>
      </c>
      <c r="I47" s="133">
        <v>0.35</v>
      </c>
      <c r="J47" s="84">
        <f t="shared" ref="J47" si="1">D47*F47*G47*H47*I47</f>
        <v>236.6</v>
      </c>
      <c r="L47" s="134"/>
    </row>
    <row r="48" spans="1:14" hidden="1">
      <c r="A48" s="327"/>
      <c r="B48" s="586"/>
      <c r="C48" s="586"/>
      <c r="D48" s="83"/>
      <c r="E48" s="83"/>
      <c r="F48" s="83"/>
      <c r="G48" s="593"/>
      <c r="H48" s="84"/>
      <c r="I48" s="133"/>
      <c r="J48" s="136">
        <f>SUM(J47:J47)</f>
        <v>236.6</v>
      </c>
      <c r="L48" s="134"/>
    </row>
    <row r="49" spans="1:20" hidden="1">
      <c r="A49" s="327"/>
      <c r="B49" s="586"/>
      <c r="C49" s="586"/>
      <c r="D49" s="83"/>
      <c r="E49" s="83"/>
      <c r="F49" s="83"/>
      <c r="G49" s="84"/>
      <c r="H49" s="84"/>
      <c r="I49" s="133"/>
      <c r="J49" s="84"/>
      <c r="L49" s="134"/>
    </row>
    <row r="50" spans="1:20" hidden="1">
      <c r="A50" s="327"/>
      <c r="B50" s="584"/>
      <c r="C50" s="584"/>
      <c r="D50" s="83"/>
      <c r="E50" s="83"/>
      <c r="F50" s="83"/>
      <c r="G50" s="133"/>
      <c r="H50" s="133"/>
      <c r="I50" s="127" t="s">
        <v>612</v>
      </c>
      <c r="J50" s="85">
        <v>0</v>
      </c>
      <c r="K50" s="85">
        <f>' Road data'!J1515</f>
        <v>921</v>
      </c>
      <c r="L50" s="137">
        <f>ROUND(J50*K50,0)</f>
        <v>0</v>
      </c>
    </row>
    <row r="51" spans="1:20" hidden="1">
      <c r="A51" s="328"/>
      <c r="B51" s="449"/>
      <c r="C51" s="451"/>
      <c r="D51" s="139"/>
      <c r="E51" s="139"/>
      <c r="F51" s="139"/>
      <c r="G51" s="141"/>
      <c r="H51" s="141"/>
      <c r="I51" s="142"/>
      <c r="J51" s="86" t="s">
        <v>254</v>
      </c>
      <c r="K51" s="86" t="s">
        <v>742</v>
      </c>
      <c r="L51" s="450"/>
    </row>
    <row r="52" spans="1:20" hidden="1">
      <c r="A52" s="452"/>
      <c r="B52" s="453"/>
      <c r="C52" s="454"/>
      <c r="D52" s="455"/>
      <c r="E52" s="455"/>
      <c r="F52" s="455"/>
      <c r="G52" s="456"/>
      <c r="H52" s="456"/>
      <c r="I52" s="457"/>
      <c r="J52" s="458"/>
      <c r="K52" s="458"/>
      <c r="L52" s="459"/>
    </row>
    <row r="53" spans="1:20" ht="135.75" hidden="1" customHeight="1">
      <c r="A53" s="326">
        <v>1</v>
      </c>
      <c r="B53" s="798" t="s">
        <v>1420</v>
      </c>
      <c r="C53" s="798"/>
      <c r="D53" s="798"/>
      <c r="E53" s="798"/>
      <c r="F53" s="798"/>
      <c r="G53" s="798"/>
      <c r="H53" s="798"/>
      <c r="I53" s="798"/>
      <c r="J53" s="798"/>
      <c r="K53" s="93"/>
      <c r="L53" s="131"/>
    </row>
    <row r="54" spans="1:20" s="93" customFormat="1" hidden="1">
      <c r="A54" s="327"/>
      <c r="B54" s="800" t="s">
        <v>1405</v>
      </c>
      <c r="C54" s="800"/>
      <c r="D54" s="83">
        <v>1</v>
      </c>
      <c r="E54" s="83" t="s">
        <v>738</v>
      </c>
      <c r="F54" s="83">
        <v>1</v>
      </c>
      <c r="G54" s="268">
        <v>26</v>
      </c>
      <c r="H54" s="84">
        <v>26</v>
      </c>
      <c r="I54" s="133">
        <v>0.3</v>
      </c>
      <c r="J54" s="84">
        <f t="shared" ref="J54:J55" si="2">D54*F54*G54*H54*I54</f>
        <v>202.79999999999998</v>
      </c>
      <c r="K54" s="126"/>
      <c r="L54" s="134"/>
    </row>
    <row r="55" spans="1:20" s="93" customFormat="1" hidden="1">
      <c r="A55" s="327"/>
      <c r="B55" s="592"/>
      <c r="C55" s="592" t="s">
        <v>1409</v>
      </c>
      <c r="D55" s="83">
        <v>1</v>
      </c>
      <c r="E55" s="83"/>
      <c r="F55" s="83">
        <v>1</v>
      </c>
      <c r="G55" s="268">
        <v>18</v>
      </c>
      <c r="H55" s="84">
        <v>7</v>
      </c>
      <c r="I55" s="133">
        <v>0.15</v>
      </c>
      <c r="J55" s="84">
        <f t="shared" si="2"/>
        <v>18.899999999999999</v>
      </c>
      <c r="K55" s="126"/>
      <c r="L55" s="134"/>
    </row>
    <row r="56" spans="1:20" s="93" customFormat="1" hidden="1">
      <c r="A56" s="327"/>
      <c r="B56" s="592"/>
      <c r="C56" s="592"/>
      <c r="D56" s="83"/>
      <c r="E56" s="83"/>
      <c r="F56" s="83"/>
      <c r="G56" s="268"/>
      <c r="H56" s="84"/>
      <c r="I56" s="133"/>
      <c r="J56" s="84"/>
      <c r="K56" s="126"/>
      <c r="L56" s="134"/>
    </row>
    <row r="57" spans="1:20" hidden="1">
      <c r="A57" s="327"/>
      <c r="B57" s="586"/>
      <c r="C57" s="586"/>
      <c r="D57" s="83"/>
      <c r="E57" s="83"/>
      <c r="F57" s="83"/>
      <c r="G57" s="84"/>
      <c r="H57" s="84"/>
      <c r="I57" s="133"/>
      <c r="J57" s="136">
        <f>SUM(J54:J55)</f>
        <v>221.7</v>
      </c>
      <c r="L57" s="134"/>
      <c r="O57" s="83"/>
      <c r="P57" s="83"/>
      <c r="Q57" s="83"/>
      <c r="R57" s="84"/>
      <c r="S57" s="460"/>
      <c r="T57" s="133"/>
    </row>
    <row r="58" spans="1:20" hidden="1">
      <c r="A58" s="327"/>
      <c r="B58" s="586"/>
      <c r="C58" s="586"/>
      <c r="D58" s="83"/>
      <c r="E58" s="83"/>
      <c r="F58" s="83"/>
      <c r="G58" s="84"/>
      <c r="H58" s="133"/>
      <c r="I58" s="127" t="s">
        <v>612</v>
      </c>
      <c r="J58" s="85">
        <v>0</v>
      </c>
      <c r="K58" s="85">
        <f>' Road data'!J75</f>
        <v>984</v>
      </c>
      <c r="L58" s="137">
        <f>ROUND(J58*K58,0)</f>
        <v>0</v>
      </c>
      <c r="N58" s="126">
        <f>L58</f>
        <v>0</v>
      </c>
    </row>
    <row r="59" spans="1:20" s="93" customFormat="1" hidden="1">
      <c r="A59" s="328"/>
      <c r="B59" s="138"/>
      <c r="C59" s="138"/>
      <c r="D59" s="139"/>
      <c r="E59" s="139"/>
      <c r="F59" s="139"/>
      <c r="G59" s="140"/>
      <c r="H59" s="141"/>
      <c r="I59" s="142"/>
      <c r="J59" s="86" t="s">
        <v>254</v>
      </c>
      <c r="K59" s="86" t="s">
        <v>742</v>
      </c>
      <c r="L59" s="143"/>
      <c r="N59" s="93">
        <f>L102</f>
        <v>0</v>
      </c>
    </row>
    <row r="60" spans="1:20" s="93" customFormat="1" hidden="1">
      <c r="A60" s="452"/>
      <c r="B60" s="453"/>
      <c r="C60" s="454"/>
      <c r="D60" s="455"/>
      <c r="E60" s="455"/>
      <c r="F60" s="455"/>
      <c r="G60" s="456"/>
      <c r="H60" s="456"/>
      <c r="I60" s="457"/>
      <c r="J60" s="458"/>
      <c r="K60" s="458"/>
      <c r="L60" s="459"/>
      <c r="N60" s="93">
        <f>SUM(N58:N59)</f>
        <v>0</v>
      </c>
    </row>
    <row r="61" spans="1:20" hidden="1">
      <c r="A61" s="326">
        <v>5</v>
      </c>
      <c r="B61" s="798" t="s">
        <v>1035</v>
      </c>
      <c r="C61" s="798"/>
      <c r="D61" s="798"/>
      <c r="E61" s="798"/>
      <c r="F61" s="798"/>
      <c r="G61" s="798"/>
      <c r="H61" s="798"/>
      <c r="I61" s="798"/>
      <c r="J61" s="798"/>
      <c r="K61" s="93"/>
      <c r="L61" s="131"/>
    </row>
    <row r="62" spans="1:20" s="93" customFormat="1" hidden="1">
      <c r="A62" s="326"/>
      <c r="B62" s="126"/>
      <c r="C62" s="126"/>
      <c r="D62" s="126"/>
      <c r="E62" s="591"/>
      <c r="F62" s="591"/>
      <c r="G62" s="591"/>
      <c r="H62" s="591"/>
      <c r="I62" s="591"/>
      <c r="J62" s="591"/>
      <c r="L62" s="131"/>
    </row>
    <row r="63" spans="1:20" s="93" customFormat="1" hidden="1">
      <c r="A63" s="327"/>
      <c r="B63" s="126" t="s">
        <v>1058</v>
      </c>
      <c r="C63" s="146"/>
      <c r="D63" s="83"/>
      <c r="E63" s="83"/>
      <c r="F63" s="83"/>
      <c r="G63" s="84"/>
      <c r="H63" s="84"/>
      <c r="I63" s="133"/>
      <c r="J63" s="84">
        <v>68</v>
      </c>
      <c r="K63" s="126"/>
      <c r="L63" s="134"/>
    </row>
    <row r="64" spans="1:20" hidden="1">
      <c r="A64" s="327"/>
      <c r="B64" s="586"/>
      <c r="C64" s="586"/>
      <c r="D64" s="83"/>
      <c r="E64" s="83"/>
      <c r="F64" s="83"/>
      <c r="G64" s="84"/>
      <c r="H64" s="84"/>
      <c r="I64" s="133"/>
      <c r="J64" s="136">
        <f>SUM(J63:J63)</f>
        <v>68</v>
      </c>
      <c r="L64" s="134"/>
    </row>
    <row r="65" spans="1:12" hidden="1">
      <c r="A65" s="327"/>
      <c r="B65" s="586"/>
      <c r="C65" s="586"/>
      <c r="D65" s="83"/>
      <c r="E65" s="83"/>
      <c r="F65" s="83"/>
      <c r="G65" s="84"/>
      <c r="H65" s="84"/>
      <c r="I65" s="133"/>
      <c r="J65" s="84"/>
      <c r="L65" s="134"/>
    </row>
    <row r="66" spans="1:12" hidden="1">
      <c r="A66" s="327"/>
      <c r="B66" s="586"/>
      <c r="C66" s="586"/>
      <c r="D66" s="83"/>
      <c r="E66" s="83"/>
      <c r="F66" s="83"/>
      <c r="G66" s="84"/>
      <c r="H66" s="133"/>
      <c r="I66" s="127" t="s">
        <v>612</v>
      </c>
      <c r="J66" s="85">
        <v>0</v>
      </c>
      <c r="K66" s="85">
        <f>' Road data'!J1814</f>
        <v>7634</v>
      </c>
      <c r="L66" s="137">
        <f>ROUND(J66*K66,0)</f>
        <v>0</v>
      </c>
    </row>
    <row r="67" spans="1:12" s="93" customFormat="1" hidden="1">
      <c r="A67" s="328"/>
      <c r="B67" s="138"/>
      <c r="C67" s="138"/>
      <c r="D67" s="139"/>
      <c r="E67" s="139"/>
      <c r="F67" s="139"/>
      <c r="G67" s="140"/>
      <c r="H67" s="141"/>
      <c r="I67" s="142"/>
      <c r="J67" s="86" t="s">
        <v>254</v>
      </c>
      <c r="K67" s="86" t="s">
        <v>742</v>
      </c>
      <c r="L67" s="143"/>
    </row>
    <row r="68" spans="1:12" s="93" customFormat="1" hidden="1">
      <c r="A68" s="452"/>
      <c r="B68" s="453"/>
      <c r="C68" s="454"/>
      <c r="D68" s="455"/>
      <c r="E68" s="455"/>
      <c r="F68" s="455"/>
      <c r="G68" s="456"/>
      <c r="H68" s="456"/>
      <c r="I68" s="457"/>
      <c r="J68" s="458"/>
      <c r="K68" s="458"/>
      <c r="L68" s="459"/>
    </row>
    <row r="69" spans="1:12" hidden="1">
      <c r="A69" s="326">
        <v>11</v>
      </c>
      <c r="B69" s="798" t="s">
        <v>1231</v>
      </c>
      <c r="C69" s="798"/>
      <c r="D69" s="798"/>
      <c r="E69" s="798"/>
      <c r="F69" s="798"/>
      <c r="G69" s="798"/>
      <c r="H69" s="798"/>
      <c r="I69" s="798"/>
      <c r="J69" s="798"/>
      <c r="K69" s="93"/>
      <c r="L69" s="131"/>
    </row>
    <row r="70" spans="1:12" s="93" customFormat="1" hidden="1">
      <c r="A70" s="326"/>
      <c r="B70" s="126"/>
      <c r="C70" s="126"/>
      <c r="D70" s="126"/>
      <c r="E70" s="591"/>
      <c r="F70" s="591"/>
      <c r="G70" s="591"/>
      <c r="H70" s="591"/>
      <c r="I70" s="591"/>
      <c r="J70" s="591"/>
      <c r="L70" s="131"/>
    </row>
    <row r="71" spans="1:12" s="93" customFormat="1" hidden="1">
      <c r="A71" s="327"/>
      <c r="B71" s="126" t="s">
        <v>1186</v>
      </c>
      <c r="C71" s="126"/>
      <c r="D71" s="83"/>
      <c r="E71" s="83"/>
      <c r="F71" s="83"/>
      <c r="G71" s="84"/>
      <c r="H71" s="84"/>
      <c r="I71" s="133"/>
      <c r="J71" s="84"/>
      <c r="K71" s="126"/>
      <c r="L71" s="134"/>
    </row>
    <row r="72" spans="1:12" hidden="1">
      <c r="A72" s="327"/>
      <c r="B72" s="586"/>
      <c r="C72" s="586"/>
      <c r="D72" s="83"/>
      <c r="E72" s="83"/>
      <c r="F72" s="83"/>
      <c r="G72" s="84"/>
      <c r="H72" s="84"/>
      <c r="I72" s="133"/>
      <c r="J72" s="136">
        <f>SUM(J71:J71)</f>
        <v>0</v>
      </c>
      <c r="L72" s="134"/>
    </row>
    <row r="73" spans="1:12" hidden="1">
      <c r="A73" s="327"/>
      <c r="B73" s="586"/>
      <c r="C73" s="586"/>
      <c r="D73" s="83"/>
      <c r="E73" s="83"/>
      <c r="F73" s="83"/>
      <c r="G73" s="84"/>
      <c r="H73" s="84"/>
      <c r="I73" s="133"/>
      <c r="J73" s="84"/>
      <c r="L73" s="134"/>
    </row>
    <row r="74" spans="1:12" hidden="1">
      <c r="A74" s="327"/>
      <c r="B74" s="586"/>
      <c r="C74" s="586"/>
      <c r="D74" s="83"/>
      <c r="E74" s="83"/>
      <c r="F74" s="83"/>
      <c r="G74" s="84"/>
      <c r="H74" s="133"/>
      <c r="I74" s="127" t="s">
        <v>612</v>
      </c>
      <c r="J74" s="85">
        <f>ROUND(J72,0)</f>
        <v>0</v>
      </c>
      <c r="K74" s="85">
        <f>' Road data'!J1832</f>
        <v>10484</v>
      </c>
      <c r="L74" s="137">
        <f>ROUND(J74*K74,0)</f>
        <v>0</v>
      </c>
    </row>
    <row r="75" spans="1:12" s="93" customFormat="1" hidden="1">
      <c r="A75" s="328"/>
      <c r="B75" s="138"/>
      <c r="C75" s="138"/>
      <c r="D75" s="139"/>
      <c r="E75" s="139"/>
      <c r="F75" s="139"/>
      <c r="G75" s="140"/>
      <c r="H75" s="141"/>
      <c r="I75" s="142"/>
      <c r="J75" s="86" t="s">
        <v>254</v>
      </c>
      <c r="K75" s="86" t="s">
        <v>742</v>
      </c>
      <c r="L75" s="143"/>
    </row>
    <row r="76" spans="1:12" s="93" customFormat="1" hidden="1">
      <c r="A76" s="327"/>
      <c r="B76" s="587"/>
      <c r="C76" s="149"/>
      <c r="D76" s="83"/>
      <c r="E76" s="83"/>
      <c r="F76" s="83"/>
      <c r="G76" s="133"/>
      <c r="H76" s="133"/>
      <c r="I76" s="144"/>
      <c r="J76" s="151"/>
      <c r="K76" s="126"/>
      <c r="L76" s="134"/>
    </row>
    <row r="77" spans="1:12" hidden="1">
      <c r="A77" s="327"/>
      <c r="B77" s="823" t="s">
        <v>805</v>
      </c>
      <c r="C77" s="823"/>
      <c r="D77" s="83"/>
      <c r="E77" s="83"/>
      <c r="F77" s="83"/>
      <c r="G77" s="133"/>
      <c r="H77" s="133"/>
      <c r="I77" s="144"/>
      <c r="J77" s="151"/>
      <c r="L77" s="134"/>
    </row>
    <row r="78" spans="1:12" hidden="1">
      <c r="A78" s="327">
        <v>6</v>
      </c>
      <c r="B78" s="801" t="s">
        <v>1033</v>
      </c>
      <c r="C78" s="801"/>
      <c r="D78" s="801"/>
      <c r="E78" s="801"/>
      <c r="F78" s="801"/>
      <c r="G78" s="801"/>
      <c r="H78" s="801"/>
      <c r="I78" s="801"/>
      <c r="J78" s="801"/>
      <c r="L78" s="134"/>
    </row>
    <row r="79" spans="1:12" hidden="1">
      <c r="A79" s="327"/>
      <c r="B79" s="585"/>
      <c r="C79" s="585"/>
      <c r="D79" s="585"/>
      <c r="E79" s="585"/>
      <c r="F79" s="585"/>
      <c r="G79" s="585"/>
      <c r="H79" s="585"/>
      <c r="I79" s="585"/>
      <c r="J79" s="585"/>
      <c r="L79" s="134"/>
    </row>
    <row r="80" spans="1:12" hidden="1">
      <c r="A80" s="327"/>
      <c r="B80" s="585" t="s">
        <v>606</v>
      </c>
      <c r="C80" s="585" t="s">
        <v>1393</v>
      </c>
      <c r="D80" s="83">
        <v>1</v>
      </c>
      <c r="E80" s="83" t="s">
        <v>738</v>
      </c>
      <c r="F80" s="83">
        <v>1</v>
      </c>
      <c r="G80" s="268">
        <f>2200-1630</f>
        <v>570</v>
      </c>
      <c r="H80" s="84">
        <v>7</v>
      </c>
      <c r="I80" s="585"/>
      <c r="J80" s="84">
        <f t="shared" ref="J80:J84" si="3">D80*F80*G80*H80</f>
        <v>3990</v>
      </c>
      <c r="L80" s="134"/>
    </row>
    <row r="81" spans="1:17" hidden="1">
      <c r="A81" s="327"/>
      <c r="B81" s="585" t="s">
        <v>606</v>
      </c>
      <c r="C81" s="585" t="s">
        <v>1394</v>
      </c>
      <c r="D81" s="83">
        <v>1</v>
      </c>
      <c r="E81" s="83" t="s">
        <v>738</v>
      </c>
      <c r="F81" s="83">
        <v>1</v>
      </c>
      <c r="G81" s="268">
        <f>3100-2915</f>
        <v>185</v>
      </c>
      <c r="H81" s="84">
        <v>7</v>
      </c>
      <c r="I81" s="585"/>
      <c r="J81" s="84">
        <f t="shared" si="3"/>
        <v>1295</v>
      </c>
      <c r="L81" s="134"/>
      <c r="M81" s="84">
        <f>2200-1630</f>
        <v>570</v>
      </c>
    </row>
    <row r="82" spans="1:17" hidden="1">
      <c r="A82" s="327"/>
      <c r="B82" s="585" t="s">
        <v>606</v>
      </c>
      <c r="C82" s="585" t="s">
        <v>1395</v>
      </c>
      <c r="D82" s="83">
        <v>1</v>
      </c>
      <c r="E82" s="83" t="s">
        <v>738</v>
      </c>
      <c r="F82" s="83">
        <v>1</v>
      </c>
      <c r="G82" s="268">
        <f>4400-4210</f>
        <v>190</v>
      </c>
      <c r="H82" s="84">
        <v>7</v>
      </c>
      <c r="I82" s="585"/>
      <c r="J82" s="84">
        <f t="shared" si="3"/>
        <v>1330</v>
      </c>
      <c r="L82" s="134"/>
      <c r="M82" s="126">
        <f>3100-2915</f>
        <v>185</v>
      </c>
    </row>
    <row r="83" spans="1:17" hidden="1">
      <c r="A83" s="327"/>
      <c r="B83" s="585" t="s">
        <v>606</v>
      </c>
      <c r="C83" s="585" t="s">
        <v>1396</v>
      </c>
      <c r="D83" s="83">
        <v>1</v>
      </c>
      <c r="E83" s="83" t="s">
        <v>738</v>
      </c>
      <c r="F83" s="83">
        <v>1</v>
      </c>
      <c r="G83" s="268">
        <f>5170-5100</f>
        <v>70</v>
      </c>
      <c r="H83" s="84">
        <v>7</v>
      </c>
      <c r="I83" s="585"/>
      <c r="J83" s="84">
        <f t="shared" si="3"/>
        <v>490</v>
      </c>
      <c r="L83" s="134"/>
    </row>
    <row r="84" spans="1:17" hidden="1">
      <c r="A84" s="327"/>
      <c r="B84" s="585" t="s">
        <v>606</v>
      </c>
      <c r="C84" s="579" t="s">
        <v>1397</v>
      </c>
      <c r="D84" s="83">
        <v>1</v>
      </c>
      <c r="E84" s="83" t="s">
        <v>738</v>
      </c>
      <c r="F84" s="83">
        <v>1</v>
      </c>
      <c r="G84" s="580">
        <v>1140</v>
      </c>
      <c r="H84" s="84">
        <v>7</v>
      </c>
      <c r="I84" s="585"/>
      <c r="J84" s="84">
        <f t="shared" si="3"/>
        <v>7980</v>
      </c>
      <c r="L84" s="134"/>
    </row>
    <row r="85" spans="1:17" hidden="1">
      <c r="A85" s="327"/>
      <c r="B85" s="586"/>
      <c r="C85" s="586"/>
      <c r="D85" s="83"/>
      <c r="E85" s="83"/>
      <c r="F85" s="83"/>
      <c r="G85" s="448">
        <f>SUM(G80:G84)</f>
        <v>2155</v>
      </c>
      <c r="H85" s="84"/>
      <c r="I85" s="133"/>
      <c r="J85" s="136">
        <f>SUM(J80:J84)</f>
        <v>15085</v>
      </c>
      <c r="L85" s="134"/>
    </row>
    <row r="86" spans="1:17" hidden="1">
      <c r="A86" s="327"/>
      <c r="B86" s="586"/>
      <c r="C86" s="586"/>
      <c r="D86" s="83"/>
      <c r="E86" s="83"/>
      <c r="F86" s="83"/>
      <c r="G86" s="84"/>
      <c r="H86" s="84"/>
      <c r="I86" s="133"/>
      <c r="J86" s="84"/>
      <c r="L86" s="134"/>
    </row>
    <row r="87" spans="1:17" hidden="1">
      <c r="A87" s="327"/>
      <c r="B87" s="584"/>
      <c r="C87" s="584"/>
      <c r="D87" s="83"/>
      <c r="E87" s="83"/>
      <c r="F87" s="83"/>
      <c r="G87" s="133"/>
      <c r="H87" s="133"/>
      <c r="I87" s="127" t="s">
        <v>612</v>
      </c>
      <c r="J87" s="85">
        <v>0</v>
      </c>
      <c r="K87" s="85">
        <f>' Road data'!J175</f>
        <v>10.3</v>
      </c>
      <c r="L87" s="137">
        <f>ROUND(J87*K87,0)</f>
        <v>0</v>
      </c>
    </row>
    <row r="88" spans="1:17" hidden="1">
      <c r="A88" s="328"/>
      <c r="B88" s="449"/>
      <c r="C88" s="451"/>
      <c r="D88" s="139"/>
      <c r="E88" s="139"/>
      <c r="F88" s="139"/>
      <c r="G88" s="141"/>
      <c r="H88" s="141"/>
      <c r="I88" s="142"/>
      <c r="J88" s="86" t="s">
        <v>331</v>
      </c>
      <c r="K88" s="86" t="s">
        <v>804</v>
      </c>
      <c r="L88" s="450"/>
    </row>
    <row r="89" spans="1:17" hidden="1">
      <c r="A89" s="327"/>
      <c r="B89" s="584"/>
      <c r="C89" s="149"/>
      <c r="D89" s="83"/>
      <c r="E89" s="83"/>
      <c r="F89" s="83"/>
      <c r="G89" s="133"/>
      <c r="H89" s="133"/>
      <c r="I89" s="144"/>
      <c r="J89" s="85"/>
      <c r="K89" s="85"/>
      <c r="L89" s="137"/>
    </row>
    <row r="90" spans="1:17" hidden="1">
      <c r="A90" s="327">
        <v>7</v>
      </c>
      <c r="B90" s="801" t="s">
        <v>1232</v>
      </c>
      <c r="C90" s="801"/>
      <c r="D90" s="801"/>
      <c r="E90" s="801"/>
      <c r="F90" s="801"/>
      <c r="G90" s="801"/>
      <c r="H90" s="801"/>
      <c r="I90" s="801"/>
      <c r="J90" s="801"/>
      <c r="L90" s="134"/>
    </row>
    <row r="91" spans="1:17" hidden="1">
      <c r="A91" s="327"/>
      <c r="B91" s="585"/>
      <c r="C91" s="585"/>
      <c r="D91" s="585"/>
      <c r="E91" s="585"/>
      <c r="F91" s="585"/>
      <c r="G91" s="585"/>
      <c r="H91" s="585"/>
      <c r="I91" s="585"/>
      <c r="J91" s="585"/>
      <c r="L91" s="134"/>
      <c r="M91" s="126">
        <f>0.875*2+3.75</f>
        <v>5.5</v>
      </c>
    </row>
    <row r="92" spans="1:17" hidden="1">
      <c r="A92" s="327"/>
      <c r="B92" s="585" t="s">
        <v>606</v>
      </c>
      <c r="C92" s="585" t="s">
        <v>1365</v>
      </c>
      <c r="D92" s="83">
        <v>2</v>
      </c>
      <c r="E92" s="83" t="s">
        <v>738</v>
      </c>
      <c r="F92" s="83"/>
      <c r="G92" s="268">
        <v>500</v>
      </c>
      <c r="H92" s="133">
        <v>0.875</v>
      </c>
      <c r="I92" s="133">
        <v>0.1</v>
      </c>
      <c r="J92" s="84">
        <f>D92*F92*G92*H92*I92</f>
        <v>0</v>
      </c>
      <c r="L92" s="134"/>
    </row>
    <row r="93" spans="1:17" hidden="1">
      <c r="A93" s="327"/>
      <c r="B93" s="586"/>
      <c r="C93" s="586"/>
      <c r="D93" s="83"/>
      <c r="E93" s="83"/>
      <c r="F93" s="83"/>
      <c r="G93" s="448">
        <f>SUM(G92:G92)</f>
        <v>500</v>
      </c>
      <c r="H93" s="84"/>
      <c r="I93" s="133"/>
      <c r="J93" s="136">
        <f>SUM(J92:J92)</f>
        <v>0</v>
      </c>
      <c r="L93" s="134"/>
      <c r="M93" s="126">
        <f>5.5-3.75</f>
        <v>1.75</v>
      </c>
    </row>
    <row r="94" spans="1:17" hidden="1">
      <c r="A94" s="327"/>
      <c r="B94" s="586"/>
      <c r="C94" s="586"/>
      <c r="D94" s="83"/>
      <c r="E94" s="83"/>
      <c r="F94" s="83"/>
      <c r="G94" s="84"/>
      <c r="H94" s="84"/>
      <c r="I94" s="133"/>
      <c r="J94" s="84"/>
      <c r="L94" s="134"/>
      <c r="M94" s="126">
        <f>M93/2</f>
        <v>0.875</v>
      </c>
      <c r="N94" s="93"/>
      <c r="O94" s="93"/>
    </row>
    <row r="95" spans="1:17" hidden="1">
      <c r="A95" s="327"/>
      <c r="B95" s="584"/>
      <c r="C95" s="584"/>
      <c r="D95" s="83"/>
      <c r="E95" s="83"/>
      <c r="F95" s="83"/>
      <c r="G95" s="133"/>
      <c r="H95" s="133"/>
      <c r="I95" s="127" t="s">
        <v>612</v>
      </c>
      <c r="J95" s="85">
        <f>ROUND(J93,0)</f>
        <v>0</v>
      </c>
      <c r="K95" s="85">
        <f>' Road data'!J79</f>
        <v>0</v>
      </c>
      <c r="L95" s="137">
        <f>ROUND(J95*K95,0)</f>
        <v>0</v>
      </c>
    </row>
    <row r="96" spans="1:17" hidden="1">
      <c r="A96" s="328"/>
      <c r="B96" s="449"/>
      <c r="C96" s="451"/>
      <c r="D96" s="139"/>
      <c r="E96" s="139"/>
      <c r="F96" s="139"/>
      <c r="G96" s="141"/>
      <c r="H96" s="141"/>
      <c r="I96" s="142"/>
      <c r="J96" s="86" t="s">
        <v>254</v>
      </c>
      <c r="K96" s="86" t="s">
        <v>742</v>
      </c>
      <c r="L96" s="450"/>
      <c r="N96" s="93"/>
      <c r="O96" s="93"/>
      <c r="Q96" s="93"/>
    </row>
    <row r="97" spans="1:23" hidden="1">
      <c r="A97" s="327"/>
      <c r="B97" s="587"/>
      <c r="C97" s="149"/>
      <c r="D97" s="83"/>
      <c r="E97" s="83"/>
      <c r="F97" s="83"/>
      <c r="G97" s="133"/>
      <c r="H97" s="133"/>
      <c r="I97" s="144"/>
      <c r="J97" s="151"/>
      <c r="L97" s="134"/>
      <c r="Q97" s="93"/>
    </row>
    <row r="98" spans="1:23" ht="102.75" hidden="1" customHeight="1">
      <c r="A98" s="327">
        <v>2</v>
      </c>
      <c r="B98" s="801" t="s">
        <v>1034</v>
      </c>
      <c r="C98" s="801"/>
      <c r="D98" s="801"/>
      <c r="E98" s="801"/>
      <c r="F98" s="801"/>
      <c r="G98" s="801"/>
      <c r="H98" s="801"/>
      <c r="I98" s="801"/>
      <c r="J98" s="801"/>
      <c r="L98" s="134"/>
      <c r="N98" s="126">
        <f>N60*20%</f>
        <v>0</v>
      </c>
    </row>
    <row r="99" spans="1:23" hidden="1">
      <c r="A99" s="327"/>
      <c r="B99" s="800" t="s">
        <v>1405</v>
      </c>
      <c r="C99" s="800"/>
      <c r="D99" s="83">
        <v>1</v>
      </c>
      <c r="E99" s="83" t="s">
        <v>738</v>
      </c>
      <c r="F99" s="83">
        <v>1</v>
      </c>
      <c r="G99" s="268">
        <v>26</v>
      </c>
      <c r="H99" s="84">
        <v>26</v>
      </c>
      <c r="I99" s="133">
        <v>0.15</v>
      </c>
      <c r="J99" s="84">
        <f t="shared" ref="J99:J100" si="4">D99*F99*G99*H99*I99</f>
        <v>101.39999999999999</v>
      </c>
      <c r="K99" s="84"/>
      <c r="L99" s="134"/>
      <c r="N99" s="762">
        <f>SUM(N60:N98)</f>
        <v>0</v>
      </c>
    </row>
    <row r="100" spans="1:23" hidden="1">
      <c r="A100" s="327"/>
      <c r="B100" s="592"/>
      <c r="C100" s="592" t="s">
        <v>1409</v>
      </c>
      <c r="D100" s="83">
        <v>1</v>
      </c>
      <c r="E100" s="83"/>
      <c r="F100" s="83">
        <v>1</v>
      </c>
      <c r="G100" s="268">
        <v>18</v>
      </c>
      <c r="H100" s="84">
        <v>7</v>
      </c>
      <c r="I100" s="133">
        <v>0.15</v>
      </c>
      <c r="J100" s="84">
        <f t="shared" si="4"/>
        <v>18.899999999999999</v>
      </c>
      <c r="K100" s="84"/>
      <c r="L100" s="134"/>
    </row>
    <row r="101" spans="1:23" hidden="1">
      <c r="A101" s="327"/>
      <c r="B101" s="586"/>
      <c r="C101" s="586"/>
      <c r="D101" s="83"/>
      <c r="E101" s="83"/>
      <c r="F101" s="83"/>
      <c r="G101" s="580"/>
      <c r="H101" s="84"/>
      <c r="I101" s="133"/>
      <c r="J101" s="136">
        <f>SUM(J99:J100)</f>
        <v>120.29999999999998</v>
      </c>
      <c r="L101" s="134"/>
    </row>
    <row r="102" spans="1:23" hidden="1">
      <c r="A102" s="327"/>
      <c r="B102" s="584"/>
      <c r="C102" s="584"/>
      <c r="D102" s="83"/>
      <c r="E102" s="83"/>
      <c r="F102" s="83"/>
      <c r="G102" s="133"/>
      <c r="H102" s="133"/>
      <c r="I102" s="127" t="s">
        <v>612</v>
      </c>
      <c r="J102" s="85">
        <v>0</v>
      </c>
      <c r="K102" s="85">
        <f>' Road data'!J155</f>
        <v>2818</v>
      </c>
      <c r="L102" s="137">
        <f>ROUND(J102*K102,0)</f>
        <v>0</v>
      </c>
    </row>
    <row r="103" spans="1:23" hidden="1">
      <c r="A103" s="328"/>
      <c r="B103" s="449"/>
      <c r="C103" s="451"/>
      <c r="D103" s="139"/>
      <c r="E103" s="139"/>
      <c r="F103" s="139"/>
      <c r="G103" s="141"/>
      <c r="H103" s="141"/>
      <c r="I103" s="142"/>
      <c r="J103" s="86" t="s">
        <v>254</v>
      </c>
      <c r="K103" s="86" t="s">
        <v>742</v>
      </c>
      <c r="L103" s="450"/>
    </row>
    <row r="104" spans="1:23" ht="123.75" customHeight="1">
      <c r="A104" s="327">
        <v>1</v>
      </c>
      <c r="B104" s="801" t="s">
        <v>1404</v>
      </c>
      <c r="C104" s="801"/>
      <c r="D104" s="801"/>
      <c r="E104" s="801"/>
      <c r="F104" s="801"/>
      <c r="G104" s="801"/>
      <c r="H104" s="801"/>
      <c r="I104" s="801"/>
      <c r="J104" s="801"/>
      <c r="L104" s="134"/>
    </row>
    <row r="105" spans="1:23">
      <c r="A105" s="327"/>
      <c r="B105" s="800" t="s">
        <v>1405</v>
      </c>
      <c r="C105" s="800"/>
      <c r="D105" s="83">
        <v>1</v>
      </c>
      <c r="E105" s="83" t="s">
        <v>738</v>
      </c>
      <c r="F105" s="83">
        <v>1</v>
      </c>
      <c r="G105" s="268">
        <v>25</v>
      </c>
      <c r="H105" s="84">
        <v>25</v>
      </c>
      <c r="I105" s="133">
        <v>0.15</v>
      </c>
      <c r="J105" s="84">
        <f t="shared" ref="J105" si="5">D105*F105*G105*H105*I105</f>
        <v>93.75</v>
      </c>
      <c r="L105" s="134"/>
    </row>
    <row r="106" spans="1:23">
      <c r="A106" s="327"/>
      <c r="B106" s="586"/>
      <c r="C106" s="586"/>
      <c r="D106" s="83"/>
      <c r="E106" s="83"/>
      <c r="F106" s="83"/>
      <c r="G106" s="448">
        <f>SUM(G105:G105)</f>
        <v>25</v>
      </c>
      <c r="H106" s="84"/>
      <c r="I106" s="133"/>
      <c r="J106" s="136">
        <f>SUM(J105:J105)</f>
        <v>93.75</v>
      </c>
      <c r="L106" s="134"/>
    </row>
    <row r="107" spans="1:23">
      <c r="A107" s="327"/>
      <c r="B107" s="584"/>
      <c r="C107" s="584"/>
      <c r="D107" s="83"/>
      <c r="E107" s="83"/>
      <c r="F107" s="83"/>
      <c r="G107" s="133"/>
      <c r="H107" s="133"/>
      <c r="I107" s="127" t="s">
        <v>612</v>
      </c>
      <c r="J107" s="85">
        <f>ROUND(J106,0)</f>
        <v>94</v>
      </c>
      <c r="K107" s="85">
        <f>' Road data'!J1078</f>
        <v>6737</v>
      </c>
      <c r="L107" s="137">
        <f>ROUND(J107*K107,0)</f>
        <v>633278</v>
      </c>
      <c r="N107" s="126">
        <f>L107</f>
        <v>633278</v>
      </c>
    </row>
    <row r="108" spans="1:23">
      <c r="A108" s="328"/>
      <c r="B108" s="449"/>
      <c r="C108" s="451"/>
      <c r="D108" s="139"/>
      <c r="E108" s="139"/>
      <c r="F108" s="139"/>
      <c r="G108" s="141"/>
      <c r="H108" s="141"/>
      <c r="I108" s="142"/>
      <c r="J108" s="86" t="s">
        <v>254</v>
      </c>
      <c r="K108" s="86" t="s">
        <v>742</v>
      </c>
      <c r="L108" s="450"/>
      <c r="N108" s="126">
        <v>407476</v>
      </c>
    </row>
    <row r="109" spans="1:23" ht="48.75" customHeight="1">
      <c r="A109" s="327">
        <v>2</v>
      </c>
      <c r="B109" s="801" t="s">
        <v>1407</v>
      </c>
      <c r="C109" s="801"/>
      <c r="D109" s="801"/>
      <c r="E109" s="801"/>
      <c r="F109" s="801"/>
      <c r="G109" s="801"/>
      <c r="H109" s="801"/>
      <c r="I109" s="801"/>
      <c r="J109" s="801"/>
      <c r="L109" s="134"/>
      <c r="N109" s="126" t="e">
        <f>#REF!*50%</f>
        <v>#REF!</v>
      </c>
    </row>
    <row r="110" spans="1:23">
      <c r="A110" s="327"/>
      <c r="B110" s="585"/>
      <c r="C110" s="664" t="s">
        <v>1408</v>
      </c>
      <c r="D110" s="83">
        <v>2</v>
      </c>
      <c r="E110" s="83" t="s">
        <v>738</v>
      </c>
      <c r="F110" s="83">
        <v>1</v>
      </c>
      <c r="G110" s="268">
        <v>3</v>
      </c>
      <c r="H110" s="84">
        <v>0.4</v>
      </c>
      <c r="I110" s="133"/>
      <c r="J110" s="268">
        <f>H110*G110*F110*D110</f>
        <v>2.4000000000000004</v>
      </c>
      <c r="L110" s="134"/>
      <c r="O110" s="585"/>
      <c r="P110" s="461"/>
      <c r="Q110" s="83"/>
      <c r="R110" s="83"/>
      <c r="S110" s="83"/>
      <c r="T110" s="84"/>
      <c r="U110" s="133"/>
      <c r="V110" s="133">
        <v>0.2</v>
      </c>
      <c r="W110" s="84">
        <f>Q110*S110*T110*U110*V110</f>
        <v>0</v>
      </c>
    </row>
    <row r="111" spans="1:23">
      <c r="A111" s="327"/>
      <c r="B111" s="585"/>
      <c r="C111" s="664"/>
      <c r="D111" s="83">
        <v>1</v>
      </c>
      <c r="E111" s="83" t="s">
        <v>738</v>
      </c>
      <c r="F111" s="83">
        <v>1</v>
      </c>
      <c r="G111" s="268">
        <v>1</v>
      </c>
      <c r="H111" s="84">
        <v>0.4</v>
      </c>
      <c r="I111" s="133"/>
      <c r="J111" s="268">
        <f>H111*G111*F111*D111</f>
        <v>0.4</v>
      </c>
      <c r="L111" s="134"/>
    </row>
    <row r="112" spans="1:23">
      <c r="A112" s="327"/>
      <c r="B112" s="751"/>
      <c r="C112" s="664" t="s">
        <v>1438</v>
      </c>
      <c r="D112" s="83">
        <v>4</v>
      </c>
      <c r="E112" s="83" t="s">
        <v>738</v>
      </c>
      <c r="F112" s="83">
        <v>1</v>
      </c>
      <c r="G112" s="268">
        <v>10</v>
      </c>
      <c r="H112" s="84">
        <v>0.3</v>
      </c>
      <c r="I112" s="133"/>
      <c r="J112" s="268">
        <f>H112*G112*F112*D112</f>
        <v>12</v>
      </c>
      <c r="L112" s="134"/>
    </row>
    <row r="113" spans="1:12">
      <c r="A113" s="327"/>
      <c r="B113" s="585"/>
      <c r="C113" s="664" t="s">
        <v>1437</v>
      </c>
      <c r="D113" s="83">
        <v>4</v>
      </c>
      <c r="E113" s="83" t="s">
        <v>738</v>
      </c>
      <c r="F113" s="83">
        <v>1</v>
      </c>
      <c r="G113" s="268">
        <v>25</v>
      </c>
      <c r="H113" s="84">
        <v>0.3</v>
      </c>
      <c r="I113" s="133"/>
      <c r="J113" s="268">
        <f>H113*G113*F113*D113</f>
        <v>30</v>
      </c>
      <c r="L113" s="134"/>
    </row>
    <row r="114" spans="1:12">
      <c r="A114" s="327"/>
      <c r="B114" s="586"/>
      <c r="C114" s="586"/>
      <c r="D114" s="83"/>
      <c r="E114" s="83"/>
      <c r="F114" s="83"/>
      <c r="G114" s="448">
        <f>SUM(G110:G113)</f>
        <v>39</v>
      </c>
      <c r="H114" s="84"/>
      <c r="I114" s="133"/>
      <c r="J114" s="136">
        <f>SUM(J110:J113)</f>
        <v>44.8</v>
      </c>
      <c r="L114" s="134"/>
    </row>
    <row r="115" spans="1:12">
      <c r="A115" s="327"/>
      <c r="B115" s="584"/>
      <c r="C115" s="584"/>
      <c r="D115" s="83"/>
      <c r="E115" s="83"/>
      <c r="F115" s="83"/>
      <c r="G115" s="133"/>
      <c r="H115" s="133"/>
      <c r="I115" s="127" t="s">
        <v>612</v>
      </c>
      <c r="J115" s="85">
        <f>ROUND(J114,0)</f>
        <v>45</v>
      </c>
      <c r="K115" s="85">
        <f>' Road data'!J1456</f>
        <v>101.9</v>
      </c>
      <c r="L115" s="137">
        <f>ROUND(J115*K115,0)</f>
        <v>4586</v>
      </c>
    </row>
    <row r="116" spans="1:12">
      <c r="A116" s="328"/>
      <c r="B116" s="449"/>
      <c r="C116" s="451"/>
      <c r="D116" s="139"/>
      <c r="E116" s="139"/>
      <c r="F116" s="139"/>
      <c r="G116" s="141"/>
      <c r="H116" s="141"/>
      <c r="I116" s="142"/>
      <c r="J116" s="86" t="s">
        <v>254</v>
      </c>
      <c r="K116" s="86" t="s">
        <v>742</v>
      </c>
      <c r="L116" s="450"/>
    </row>
    <row r="117" spans="1:12" ht="31.5" hidden="1" customHeight="1">
      <c r="A117" s="132">
        <v>3</v>
      </c>
      <c r="B117" s="824" t="s">
        <v>1410</v>
      </c>
      <c r="C117" s="824"/>
      <c r="D117" s="824"/>
      <c r="E117" s="824"/>
      <c r="F117" s="824"/>
      <c r="G117" s="824"/>
      <c r="H117" s="824"/>
      <c r="I117" s="824"/>
      <c r="J117" s="824"/>
      <c r="K117" s="670"/>
      <c r="L117" s="137"/>
    </row>
    <row r="118" spans="1:12" hidden="1">
      <c r="A118" s="132"/>
      <c r="B118" s="665" t="s">
        <v>1411</v>
      </c>
      <c r="C118" s="666"/>
      <c r="D118" s="83">
        <v>2</v>
      </c>
      <c r="E118" s="83" t="s">
        <v>738</v>
      </c>
      <c r="F118" s="83">
        <v>2</v>
      </c>
      <c r="G118" s="268">
        <v>10</v>
      </c>
      <c r="H118" s="84"/>
      <c r="I118" s="133"/>
      <c r="J118" s="268">
        <v>0</v>
      </c>
      <c r="K118" s="670">
        <f>Sheet1!G54</f>
        <v>2043</v>
      </c>
      <c r="L118" s="137">
        <f>ROUND(J118*K118,0)</f>
        <v>0</v>
      </c>
    </row>
    <row r="119" spans="1:12" hidden="1">
      <c r="A119" s="132"/>
      <c r="B119" s="665"/>
      <c r="C119" s="666"/>
      <c r="D119" s="667"/>
      <c r="E119" s="667"/>
      <c r="F119" s="667"/>
      <c r="G119" s="668"/>
      <c r="H119" s="668"/>
      <c r="I119" s="669"/>
      <c r="J119" s="670" t="s">
        <v>104</v>
      </c>
      <c r="K119" s="86" t="s">
        <v>1412</v>
      </c>
      <c r="L119" s="137"/>
    </row>
    <row r="120" spans="1:12" ht="47.25" hidden="1" customHeight="1">
      <c r="A120" s="132">
        <v>4</v>
      </c>
      <c r="B120" s="824" t="s">
        <v>1413</v>
      </c>
      <c r="C120" s="824"/>
      <c r="D120" s="824"/>
      <c r="E120" s="824"/>
      <c r="F120" s="824"/>
      <c r="G120" s="824"/>
      <c r="H120" s="824"/>
      <c r="I120" s="824"/>
      <c r="J120" s="824"/>
      <c r="K120" s="670"/>
      <c r="L120" s="137"/>
    </row>
    <row r="121" spans="1:12" ht="14.25" hidden="1" customHeight="1">
      <c r="A121" s="327"/>
      <c r="B121" s="665" t="s">
        <v>1440</v>
      </c>
      <c r="C121" s="666"/>
      <c r="D121" s="83">
        <v>3</v>
      </c>
      <c r="E121" s="83" t="s">
        <v>738</v>
      </c>
      <c r="F121" s="83">
        <v>4</v>
      </c>
      <c r="G121" s="268">
        <v>10</v>
      </c>
      <c r="H121" s="84"/>
      <c r="I121" s="133"/>
      <c r="J121" s="268">
        <v>0</v>
      </c>
      <c r="K121" s="670">
        <f>Sheet1!G58</f>
        <v>822</v>
      </c>
      <c r="L121" s="137">
        <f>ROUND(J121*K121,0)</f>
        <v>0</v>
      </c>
    </row>
    <row r="122" spans="1:12" ht="14.25" hidden="1" customHeight="1">
      <c r="A122" s="327"/>
      <c r="B122" s="665"/>
      <c r="C122" s="666"/>
      <c r="D122" s="667"/>
      <c r="E122" s="667"/>
      <c r="F122" s="667"/>
      <c r="G122" s="668"/>
      <c r="H122" s="668"/>
      <c r="I122" s="669"/>
      <c r="J122" s="670" t="s">
        <v>104</v>
      </c>
      <c r="K122" s="86" t="s">
        <v>1412</v>
      </c>
      <c r="L122" s="137"/>
    </row>
    <row r="123" spans="1:12" ht="16.5" hidden="1" customHeight="1">
      <c r="A123" s="327"/>
      <c r="B123" s="671"/>
      <c r="C123" s="671"/>
      <c r="D123" s="671"/>
      <c r="E123" s="671"/>
      <c r="F123" s="671"/>
      <c r="G123" s="671"/>
      <c r="H123" s="671"/>
      <c r="I123" s="671"/>
      <c r="J123" s="671"/>
      <c r="K123" s="670"/>
      <c r="L123" s="137"/>
    </row>
    <row r="124" spans="1:12" ht="50.25" hidden="1" customHeight="1">
      <c r="A124" s="132">
        <v>5</v>
      </c>
      <c r="B124" s="824" t="s">
        <v>1414</v>
      </c>
      <c r="C124" s="824"/>
      <c r="D124" s="824"/>
      <c r="E124" s="824"/>
      <c r="F124" s="824"/>
      <c r="G124" s="824"/>
      <c r="H124" s="824"/>
      <c r="I124" s="824"/>
      <c r="J124" s="824"/>
      <c r="K124" s="670"/>
      <c r="L124" s="137"/>
    </row>
    <row r="125" spans="1:12" ht="16.5" hidden="1" customHeight="1">
      <c r="A125" s="132"/>
      <c r="B125" s="665" t="s">
        <v>1442</v>
      </c>
      <c r="C125" s="666"/>
      <c r="D125" s="83">
        <v>3</v>
      </c>
      <c r="E125" s="83" t="s">
        <v>738</v>
      </c>
      <c r="F125" s="83">
        <v>2</v>
      </c>
      <c r="G125" s="268">
        <v>8</v>
      </c>
      <c r="H125" s="84"/>
      <c r="I125" s="133"/>
      <c r="J125" s="268">
        <v>0</v>
      </c>
      <c r="K125" s="670">
        <f>Sheet1!G56</f>
        <v>3488.54</v>
      </c>
      <c r="L125" s="137">
        <f>ROUND(J125*K125,0)</f>
        <v>0</v>
      </c>
    </row>
    <row r="126" spans="1:12" ht="16.5" hidden="1" customHeight="1">
      <c r="A126" s="132"/>
      <c r="B126" s="665"/>
      <c r="C126" s="666"/>
      <c r="D126" s="667"/>
      <c r="E126" s="667"/>
      <c r="F126" s="667"/>
      <c r="G126" s="668"/>
      <c r="H126" s="668"/>
      <c r="I126" s="669"/>
      <c r="J126" s="670" t="s">
        <v>104</v>
      </c>
      <c r="K126" s="86" t="s">
        <v>1412</v>
      </c>
      <c r="L126" s="137"/>
    </row>
    <row r="127" spans="1:12" ht="16.5" hidden="1" customHeight="1">
      <c r="A127" s="132"/>
      <c r="B127" s="671"/>
      <c r="C127" s="671"/>
      <c r="D127" s="671"/>
      <c r="E127" s="671"/>
      <c r="F127" s="671"/>
      <c r="G127" s="671"/>
      <c r="H127" s="671"/>
      <c r="I127" s="671"/>
      <c r="J127" s="671"/>
      <c r="K127" s="670"/>
      <c r="L127" s="137"/>
    </row>
    <row r="128" spans="1:12" ht="50.25" hidden="1" customHeight="1">
      <c r="A128" s="132">
        <v>6</v>
      </c>
      <c r="B128" s="824" t="s">
        <v>1441</v>
      </c>
      <c r="C128" s="824"/>
      <c r="D128" s="824"/>
      <c r="E128" s="824"/>
      <c r="F128" s="824"/>
      <c r="G128" s="824"/>
      <c r="H128" s="824"/>
      <c r="I128" s="824"/>
      <c r="J128" s="824"/>
      <c r="K128" s="670"/>
      <c r="L128" s="137"/>
    </row>
    <row r="129" spans="1:12" ht="16.5" hidden="1" customHeight="1">
      <c r="A129" s="327"/>
      <c r="B129" s="665" t="s">
        <v>1442</v>
      </c>
      <c r="C129" s="666"/>
      <c r="D129" s="83">
        <v>3</v>
      </c>
      <c r="E129" s="83" t="s">
        <v>738</v>
      </c>
      <c r="F129" s="83">
        <v>1</v>
      </c>
      <c r="G129" s="268">
        <v>10</v>
      </c>
      <c r="H129" s="84"/>
      <c r="I129" s="133"/>
      <c r="J129" s="268">
        <v>0</v>
      </c>
      <c r="K129" s="670">
        <f>Sheet1!G74</f>
        <v>1836</v>
      </c>
      <c r="L129" s="137">
        <f>ROUND(J129*K129,0)</f>
        <v>0</v>
      </c>
    </row>
    <row r="130" spans="1:12" ht="16.5" hidden="1" customHeight="1">
      <c r="A130" s="327"/>
      <c r="B130" s="665"/>
      <c r="C130" s="666"/>
      <c r="D130" s="667"/>
      <c r="E130" s="667"/>
      <c r="F130" s="667"/>
      <c r="G130" s="668"/>
      <c r="H130" s="668"/>
      <c r="I130" s="669"/>
      <c r="J130" s="670" t="s">
        <v>104</v>
      </c>
      <c r="K130" s="86" t="s">
        <v>1412</v>
      </c>
      <c r="L130" s="137"/>
    </row>
    <row r="131" spans="1:12" hidden="1">
      <c r="A131" s="327"/>
      <c r="B131" s="83"/>
      <c r="C131" s="149"/>
      <c r="D131" s="83"/>
      <c r="E131" s="83"/>
      <c r="F131" s="83"/>
      <c r="G131" s="133"/>
      <c r="H131" s="133"/>
      <c r="I131" s="144"/>
      <c r="J131" s="444"/>
      <c r="L131" s="134"/>
    </row>
    <row r="132" spans="1:12" hidden="1">
      <c r="A132" s="327">
        <v>10</v>
      </c>
      <c r="B132" s="801" t="s">
        <v>744</v>
      </c>
      <c r="C132" s="801"/>
      <c r="D132" s="801"/>
      <c r="E132" s="801"/>
      <c r="F132" s="801"/>
      <c r="G132" s="801"/>
      <c r="H132" s="801"/>
      <c r="I132" s="801"/>
      <c r="J132" s="801"/>
      <c r="L132" s="134"/>
    </row>
    <row r="133" spans="1:12" ht="136.5" hidden="1" customHeight="1">
      <c r="A133" s="327"/>
      <c r="B133" s="585"/>
      <c r="C133" s="585"/>
      <c r="D133" s="585"/>
      <c r="E133" s="585"/>
      <c r="F133" s="585"/>
      <c r="G133" s="585"/>
      <c r="H133" s="585"/>
      <c r="I133" s="585"/>
      <c r="J133" s="585"/>
      <c r="L133" s="134"/>
    </row>
    <row r="134" spans="1:12" hidden="1">
      <c r="A134" s="327"/>
      <c r="B134" s="585" t="s">
        <v>606</v>
      </c>
      <c r="C134" s="585" t="s">
        <v>1393</v>
      </c>
      <c r="D134" s="83">
        <v>2</v>
      </c>
      <c r="E134" s="83" t="s">
        <v>738</v>
      </c>
      <c r="F134" s="83">
        <v>1</v>
      </c>
      <c r="G134" s="268">
        <f>2200-1630</f>
        <v>570</v>
      </c>
      <c r="H134" s="84">
        <v>1</v>
      </c>
      <c r="I134" s="133">
        <v>0.3</v>
      </c>
      <c r="J134" s="268">
        <f>D134*F134*G134*H134*I134</f>
        <v>342</v>
      </c>
      <c r="L134" s="134"/>
    </row>
    <row r="135" spans="1:12" hidden="1">
      <c r="A135" s="327"/>
      <c r="B135" s="585" t="s">
        <v>606</v>
      </c>
      <c r="C135" s="585" t="s">
        <v>1394</v>
      </c>
      <c r="D135" s="83">
        <v>2</v>
      </c>
      <c r="E135" s="83" t="s">
        <v>738</v>
      </c>
      <c r="F135" s="83">
        <v>1</v>
      </c>
      <c r="G135" s="268">
        <f>3100-2915</f>
        <v>185</v>
      </c>
      <c r="H135" s="84">
        <v>1</v>
      </c>
      <c r="I135" s="133">
        <v>0.3</v>
      </c>
      <c r="J135" s="268">
        <f t="shared" ref="J135:J138" si="6">D135*F135*G135*H135*I135</f>
        <v>111</v>
      </c>
      <c r="L135" s="134"/>
    </row>
    <row r="136" spans="1:12" hidden="1">
      <c r="A136" s="327"/>
      <c r="B136" s="585" t="s">
        <v>606</v>
      </c>
      <c r="C136" s="585" t="s">
        <v>1395</v>
      </c>
      <c r="D136" s="83">
        <v>2</v>
      </c>
      <c r="E136" s="83" t="s">
        <v>738</v>
      </c>
      <c r="F136" s="83">
        <v>1</v>
      </c>
      <c r="G136" s="268">
        <f>4400-4210</f>
        <v>190</v>
      </c>
      <c r="H136" s="84">
        <v>1</v>
      </c>
      <c r="I136" s="133">
        <v>0.3</v>
      </c>
      <c r="J136" s="268">
        <f t="shared" si="6"/>
        <v>114</v>
      </c>
      <c r="L136" s="134"/>
    </row>
    <row r="137" spans="1:12" hidden="1">
      <c r="A137" s="327"/>
      <c r="B137" s="585" t="s">
        <v>606</v>
      </c>
      <c r="C137" s="585" t="s">
        <v>1396</v>
      </c>
      <c r="D137" s="83">
        <v>2</v>
      </c>
      <c r="E137" s="83" t="s">
        <v>738</v>
      </c>
      <c r="F137" s="83">
        <v>1</v>
      </c>
      <c r="G137" s="268">
        <f>5170-5100</f>
        <v>70</v>
      </c>
      <c r="H137" s="84">
        <v>1</v>
      </c>
      <c r="I137" s="133">
        <v>0.3</v>
      </c>
      <c r="J137" s="268">
        <f t="shared" si="6"/>
        <v>42</v>
      </c>
      <c r="L137" s="134"/>
    </row>
    <row r="138" spans="1:12" hidden="1">
      <c r="A138" s="327"/>
      <c r="B138" s="585" t="s">
        <v>606</v>
      </c>
      <c r="C138" s="579" t="s">
        <v>1397</v>
      </c>
      <c r="D138" s="83">
        <v>2</v>
      </c>
      <c r="E138" s="83" t="s">
        <v>738</v>
      </c>
      <c r="F138" s="83">
        <v>1</v>
      </c>
      <c r="G138" s="268">
        <f>7140-6000</f>
        <v>1140</v>
      </c>
      <c r="H138" s="84">
        <v>1</v>
      </c>
      <c r="I138" s="133">
        <v>0.3</v>
      </c>
      <c r="J138" s="268">
        <f t="shared" si="6"/>
        <v>684</v>
      </c>
      <c r="L138" s="134"/>
    </row>
    <row r="139" spans="1:12" hidden="1">
      <c r="A139" s="327"/>
      <c r="B139" s="586"/>
      <c r="C139" s="586"/>
      <c r="D139" s="83"/>
      <c r="E139" s="83"/>
      <c r="F139" s="83"/>
      <c r="G139" s="448">
        <f>SUM(G134:G138)</f>
        <v>2155</v>
      </c>
      <c r="H139" s="84"/>
      <c r="I139" s="133"/>
      <c r="J139" s="136">
        <f>SUM(J134:J138)</f>
        <v>1293</v>
      </c>
      <c r="L139" s="134"/>
    </row>
    <row r="140" spans="1:12" hidden="1">
      <c r="A140" s="327"/>
      <c r="B140" s="586"/>
      <c r="C140" s="586"/>
      <c r="D140" s="83"/>
      <c r="E140" s="83"/>
      <c r="F140" s="83"/>
      <c r="G140" s="84"/>
      <c r="H140" s="84"/>
      <c r="I140" s="133"/>
      <c r="J140" s="84"/>
      <c r="L140" s="134"/>
    </row>
    <row r="141" spans="1:12" hidden="1">
      <c r="A141" s="327"/>
      <c r="B141" s="584"/>
      <c r="C141" s="584"/>
      <c r="D141" s="83"/>
      <c r="E141" s="83"/>
      <c r="F141" s="83"/>
      <c r="G141" s="133"/>
      <c r="H141" s="133"/>
      <c r="I141" s="127" t="s">
        <v>612</v>
      </c>
      <c r="J141" s="85">
        <v>0</v>
      </c>
      <c r="K141" s="85">
        <f>' Road data'!J1515</f>
        <v>921</v>
      </c>
      <c r="L141" s="137">
        <f>ROUND(J141*K141,0)</f>
        <v>0</v>
      </c>
    </row>
    <row r="142" spans="1:12" hidden="1">
      <c r="A142" s="328"/>
      <c r="B142" s="449"/>
      <c r="C142" s="451"/>
      <c r="D142" s="139"/>
      <c r="E142" s="139"/>
      <c r="F142" s="139"/>
      <c r="G142" s="141"/>
      <c r="H142" s="141"/>
      <c r="I142" s="142"/>
      <c r="J142" s="86" t="s">
        <v>254</v>
      </c>
      <c r="K142" s="86" t="s">
        <v>742</v>
      </c>
      <c r="L142" s="450"/>
    </row>
    <row r="143" spans="1:12" hidden="1">
      <c r="A143" s="327"/>
      <c r="B143" s="83"/>
      <c r="C143" s="149"/>
      <c r="D143" s="83"/>
      <c r="E143" s="83"/>
      <c r="F143" s="83"/>
      <c r="G143" s="133"/>
      <c r="H143" s="133"/>
      <c r="I143" s="144"/>
      <c r="J143" s="444"/>
      <c r="L143" s="134"/>
    </row>
    <row r="144" spans="1:12" hidden="1">
      <c r="A144" s="327">
        <v>17</v>
      </c>
      <c r="B144" s="821" t="s">
        <v>970</v>
      </c>
      <c r="C144" s="821"/>
      <c r="D144" s="821"/>
      <c r="E144" s="821"/>
      <c r="F144" s="821"/>
      <c r="G144" s="821"/>
      <c r="H144" s="821"/>
      <c r="I144" s="821"/>
      <c r="J144" s="821"/>
      <c r="L144" s="134"/>
    </row>
    <row r="145" spans="1:12" hidden="1">
      <c r="A145" s="327"/>
      <c r="B145" s="585"/>
      <c r="C145" s="585"/>
      <c r="D145" s="585"/>
      <c r="E145" s="585"/>
      <c r="F145" s="585"/>
      <c r="G145" s="585"/>
      <c r="H145" s="585"/>
      <c r="I145" s="585"/>
      <c r="J145" s="585"/>
      <c r="L145" s="134"/>
    </row>
    <row r="146" spans="1:12" hidden="1">
      <c r="A146" s="327"/>
      <c r="B146" s="822" t="s">
        <v>971</v>
      </c>
      <c r="C146" s="822"/>
      <c r="D146" s="83"/>
      <c r="E146" s="83" t="s">
        <v>738</v>
      </c>
      <c r="F146" s="83">
        <v>1</v>
      </c>
      <c r="G146" s="268">
        <v>32.5</v>
      </c>
      <c r="H146" s="133">
        <v>4.25</v>
      </c>
      <c r="I146" s="133">
        <v>7.4999999999999997E-2</v>
      </c>
      <c r="J146" s="84">
        <f>D146*F146*G146*H146*I146</f>
        <v>0</v>
      </c>
      <c r="L146" s="134"/>
    </row>
    <row r="147" spans="1:12" hidden="1">
      <c r="A147" s="327"/>
      <c r="B147" s="586"/>
      <c r="C147" s="586"/>
      <c r="D147" s="83"/>
      <c r="E147" s="83"/>
      <c r="F147" s="83"/>
      <c r="G147" s="448">
        <f>SUM(G146:G146)</f>
        <v>32.5</v>
      </c>
      <c r="H147" s="84"/>
      <c r="I147" s="133"/>
      <c r="J147" s="136">
        <f>SUM(J146:J146)</f>
        <v>0</v>
      </c>
      <c r="L147" s="134"/>
    </row>
    <row r="148" spans="1:12" hidden="1">
      <c r="A148" s="327"/>
      <c r="B148" s="586"/>
      <c r="C148" s="586"/>
      <c r="D148" s="83"/>
      <c r="E148" s="83"/>
      <c r="F148" s="83"/>
      <c r="G148" s="84"/>
      <c r="H148" s="84"/>
      <c r="I148" s="133"/>
      <c r="J148" s="84"/>
      <c r="L148" s="134"/>
    </row>
    <row r="149" spans="1:12" hidden="1">
      <c r="A149" s="327"/>
      <c r="B149" s="584"/>
      <c r="C149" s="584"/>
      <c r="D149" s="83"/>
      <c r="E149" s="83"/>
      <c r="F149" s="83"/>
      <c r="G149" s="133"/>
      <c r="H149" s="133"/>
      <c r="I149" s="127" t="s">
        <v>612</v>
      </c>
      <c r="J149" s="85">
        <f>ROUNDUP(J147,0)</f>
        <v>0</v>
      </c>
      <c r="K149" s="85">
        <f>' Road data'!J1048</f>
        <v>6771</v>
      </c>
      <c r="L149" s="137">
        <f>ROUND(J149*K149,0)</f>
        <v>0</v>
      </c>
    </row>
    <row r="150" spans="1:12" hidden="1">
      <c r="A150" s="328"/>
      <c r="B150" s="449"/>
      <c r="C150" s="451"/>
      <c r="D150" s="139"/>
      <c r="E150" s="139"/>
      <c r="F150" s="139"/>
      <c r="G150" s="141"/>
      <c r="H150" s="141"/>
      <c r="I150" s="142"/>
      <c r="J150" s="86" t="s">
        <v>254</v>
      </c>
      <c r="K150" s="86" t="s">
        <v>742</v>
      </c>
      <c r="L150" s="450"/>
    </row>
    <row r="151" spans="1:12">
      <c r="A151" s="327"/>
      <c r="B151" s="587"/>
      <c r="C151" s="149"/>
      <c r="D151" s="83"/>
      <c r="E151" s="83"/>
      <c r="F151" s="83"/>
      <c r="G151" s="133"/>
      <c r="H151" s="133"/>
      <c r="I151" s="144"/>
      <c r="J151" s="151"/>
      <c r="L151" s="134"/>
    </row>
    <row r="152" spans="1:12" ht="16.5" thickBot="1">
      <c r="A152" s="819" t="s">
        <v>43</v>
      </c>
      <c r="B152" s="820"/>
      <c r="C152" s="820"/>
      <c r="D152" s="820"/>
      <c r="E152" s="820"/>
      <c r="F152" s="820"/>
      <c r="G152" s="820"/>
      <c r="H152" s="820"/>
      <c r="I152" s="820"/>
      <c r="J152" s="820"/>
      <c r="K152" s="152"/>
      <c r="L152" s="153">
        <f>SUM(L8:L151)</f>
        <v>637864</v>
      </c>
    </row>
    <row r="153" spans="1:12" s="124" customFormat="1" ht="15.75">
      <c r="A153" s="445"/>
      <c r="B153" s="83"/>
      <c r="C153" s="149"/>
      <c r="D153" s="83"/>
      <c r="E153" s="83"/>
      <c r="F153" s="83"/>
      <c r="G153" s="133"/>
      <c r="H153" s="133"/>
      <c r="I153" s="144"/>
      <c r="J153" s="151"/>
      <c r="K153" s="126"/>
      <c r="L153" s="87"/>
    </row>
    <row r="154" spans="1:12">
      <c r="B154" s="83"/>
      <c r="C154" s="149"/>
      <c r="D154" s="83"/>
      <c r="E154" s="83"/>
      <c r="F154" s="83"/>
      <c r="G154" s="133"/>
      <c r="H154" s="133"/>
      <c r="I154" s="144"/>
      <c r="J154" s="151"/>
    </row>
    <row r="155" spans="1:12">
      <c r="B155" s="83"/>
      <c r="C155" s="83"/>
      <c r="H155" s="584"/>
      <c r="I155" s="83"/>
    </row>
    <row r="156" spans="1:12">
      <c r="C156" s="121" t="s">
        <v>1400</v>
      </c>
      <c r="D156" s="114"/>
      <c r="E156" s="114"/>
      <c r="J156" s="121" t="s">
        <v>822</v>
      </c>
    </row>
    <row r="157" spans="1:12">
      <c r="C157" s="121" t="s">
        <v>1390</v>
      </c>
      <c r="D157" s="114"/>
      <c r="E157" s="114"/>
      <c r="J157" s="121" t="s">
        <v>831</v>
      </c>
    </row>
    <row r="158" spans="1:12">
      <c r="C158" s="114"/>
      <c r="D158" s="114"/>
      <c r="E158" s="114"/>
      <c r="J158" s="114"/>
    </row>
    <row r="159" spans="1:12">
      <c r="C159" s="114"/>
      <c r="D159" s="114"/>
      <c r="E159" s="114"/>
      <c r="J159" s="114"/>
    </row>
    <row r="160" spans="1:12">
      <c r="C160" s="114"/>
      <c r="D160" s="114"/>
      <c r="E160" s="114"/>
      <c r="J160" s="114"/>
    </row>
    <row r="161" spans="3:10">
      <c r="C161" s="121" t="s">
        <v>823</v>
      </c>
      <c r="D161" s="114"/>
      <c r="E161" s="114"/>
      <c r="J161" s="121"/>
    </row>
    <row r="162" spans="3:10">
      <c r="C162" s="121" t="s">
        <v>956</v>
      </c>
      <c r="D162" s="114"/>
      <c r="E162" s="114"/>
      <c r="J162" s="121"/>
    </row>
  </sheetData>
  <mergeCells count="43">
    <mergeCell ref="B109:J109"/>
    <mergeCell ref="B132:J132"/>
    <mergeCell ref="B144:J144"/>
    <mergeCell ref="B146:C146"/>
    <mergeCell ref="A152:J152"/>
    <mergeCell ref="B117:J117"/>
    <mergeCell ref="B120:J120"/>
    <mergeCell ref="B124:J124"/>
    <mergeCell ref="B128:J128"/>
    <mergeCell ref="B105:C105"/>
    <mergeCell ref="B47:C47"/>
    <mergeCell ref="B53:J53"/>
    <mergeCell ref="B54:C54"/>
    <mergeCell ref="B61:J61"/>
    <mergeCell ref="B69:J69"/>
    <mergeCell ref="B77:C77"/>
    <mergeCell ref="B78:J78"/>
    <mergeCell ref="B90:J90"/>
    <mergeCell ref="B98:J98"/>
    <mergeCell ref="B99:C99"/>
    <mergeCell ref="B104:J104"/>
    <mergeCell ref="B45:J45"/>
    <mergeCell ref="K5:K6"/>
    <mergeCell ref="L5:L6"/>
    <mergeCell ref="B7:C7"/>
    <mergeCell ref="D7:F7"/>
    <mergeCell ref="B9:J9"/>
    <mergeCell ref="B18:J18"/>
    <mergeCell ref="B19:D19"/>
    <mergeCell ref="B27:J27"/>
    <mergeCell ref="B28:D28"/>
    <mergeCell ref="B36:J36"/>
    <mergeCell ref="B37:D37"/>
    <mergeCell ref="A1:L1"/>
    <mergeCell ref="A3:B4"/>
    <mergeCell ref="C3:L4"/>
    <mergeCell ref="A5:A6"/>
    <mergeCell ref="B5:C6"/>
    <mergeCell ref="D5:F6"/>
    <mergeCell ref="G5:G6"/>
    <mergeCell ref="H5:H6"/>
    <mergeCell ref="I5:I6"/>
    <mergeCell ref="J5:J6"/>
  </mergeCells>
  <pageMargins left="0.70866141732283472" right="0.70866141732283472" top="0.74803149606299213" bottom="0.74803149606299213" header="0.31496062992125984" footer="0.31496062992125984"/>
  <pageSetup paperSize="9" scale="90" orientation="portrait" r:id="rId1"/>
  <colBreaks count="1" manualBreakCount="1">
    <brk id="12"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O65"/>
  <sheetViews>
    <sheetView view="pageBreakPreview" zoomScaleSheetLayoutView="100" workbookViewId="0">
      <selection activeCell="A3" sqref="A3:A4"/>
    </sheetView>
  </sheetViews>
  <sheetFormatPr defaultColWidth="9.140625" defaultRowHeight="15"/>
  <cols>
    <col min="1" max="1" width="4.28515625" style="126" customWidth="1"/>
    <col min="2" max="2" width="12" style="270" customWidth="1"/>
    <col min="3" max="3" width="10.5703125" style="270" customWidth="1"/>
    <col min="4" max="4" width="8.5703125" style="270" customWidth="1"/>
    <col min="5" max="5" width="3" style="270" bestFit="1" customWidth="1"/>
    <col min="6" max="6" width="3.140625" style="270" customWidth="1"/>
    <col min="7" max="7" width="3.85546875" style="270" customWidth="1"/>
    <col min="8" max="8" width="8" style="298" bestFit="1" customWidth="1"/>
    <col min="9" max="10" width="4.5703125" style="270" bestFit="1" customWidth="1"/>
    <col min="11" max="11" width="6.5703125" style="270" bestFit="1" customWidth="1"/>
    <col min="12" max="12" width="13.85546875" style="299" customWidth="1"/>
    <col min="13" max="13" width="9.5703125" style="83" bestFit="1" customWidth="1"/>
    <col min="14" max="14" width="9" style="83" bestFit="1" customWidth="1"/>
    <col min="15" max="16384" width="9.140625" style="270"/>
  </cols>
  <sheetData>
    <row r="1" spans="1:15" ht="42.75" customHeight="1">
      <c r="A1" s="832" t="s">
        <v>727</v>
      </c>
      <c r="B1" s="832"/>
      <c r="C1" s="832"/>
      <c r="D1" s="825" t="str">
        <f>Cover!D20</f>
        <v>Construction of Helipad with Cement concrete  for the  visit of Hon'ble Chief Minister of Andhra pradesh Sri Nara Chandrababu Naidu Garu   on the occasion  of "Pattadar Pass Book- distribution"  Programme at Siddantham village of Penugonda mandal (Achanta constituency)in West Godavari District on 8.6.2026.</v>
      </c>
      <c r="E1" s="825"/>
      <c r="F1" s="825"/>
      <c r="G1" s="825"/>
      <c r="H1" s="825"/>
      <c r="I1" s="825"/>
      <c r="J1" s="825"/>
      <c r="K1" s="825"/>
      <c r="L1" s="825"/>
      <c r="M1" s="825"/>
      <c r="N1" s="825"/>
    </row>
    <row r="2" spans="1:15" ht="17.25" customHeight="1">
      <c r="A2" s="833" t="s">
        <v>756</v>
      </c>
      <c r="B2" s="833"/>
      <c r="C2" s="833"/>
      <c r="D2" s="833"/>
      <c r="E2" s="833"/>
      <c r="F2" s="833"/>
      <c r="G2" s="833"/>
      <c r="H2" s="833"/>
      <c r="I2" s="833"/>
      <c r="J2" s="833"/>
      <c r="K2" s="833"/>
      <c r="L2" s="833"/>
      <c r="M2" s="833"/>
      <c r="N2" s="833"/>
    </row>
    <row r="3" spans="1:15" s="271" customFormat="1" ht="14.25">
      <c r="A3" s="831" t="s">
        <v>757</v>
      </c>
      <c r="B3" s="834" t="s">
        <v>732</v>
      </c>
      <c r="C3" s="834"/>
      <c r="D3" s="834"/>
      <c r="E3" s="834" t="s">
        <v>400</v>
      </c>
      <c r="F3" s="834"/>
      <c r="G3" s="834"/>
      <c r="H3" s="834"/>
      <c r="I3" s="835" t="s">
        <v>758</v>
      </c>
      <c r="J3" s="835"/>
      <c r="K3" s="835"/>
      <c r="L3" s="834" t="s">
        <v>759</v>
      </c>
      <c r="M3" s="830" t="s">
        <v>736</v>
      </c>
      <c r="N3" s="831" t="s">
        <v>250</v>
      </c>
    </row>
    <row r="4" spans="1:15" s="271" customFormat="1" ht="14.25">
      <c r="A4" s="831"/>
      <c r="B4" s="834"/>
      <c r="C4" s="834"/>
      <c r="D4" s="834"/>
      <c r="E4" s="834"/>
      <c r="F4" s="834"/>
      <c r="G4" s="834"/>
      <c r="H4" s="834"/>
      <c r="I4" s="130" t="s">
        <v>760</v>
      </c>
      <c r="J4" s="130" t="s">
        <v>761</v>
      </c>
      <c r="K4" s="130" t="s">
        <v>762</v>
      </c>
      <c r="L4" s="834"/>
      <c r="M4" s="818"/>
      <c r="N4" s="831"/>
    </row>
    <row r="5" spans="1:15" ht="291" customHeight="1">
      <c r="A5" s="329">
        <v>1</v>
      </c>
      <c r="B5" s="801" t="s">
        <v>763</v>
      </c>
      <c r="C5" s="801"/>
      <c r="D5" s="801"/>
      <c r="E5" s="801"/>
      <c r="F5" s="801"/>
      <c r="G5" s="801"/>
      <c r="H5" s="801"/>
      <c r="I5" s="801"/>
      <c r="J5" s="801"/>
      <c r="K5" s="801"/>
      <c r="L5" s="801"/>
      <c r="M5" s="84"/>
      <c r="N5" s="273"/>
    </row>
    <row r="6" spans="1:15" s="126" customFormat="1" ht="17.25" customHeight="1">
      <c r="A6" s="329"/>
      <c r="B6" s="836"/>
      <c r="C6" s="836"/>
      <c r="D6" s="836"/>
      <c r="E6" s="836"/>
      <c r="F6" s="836"/>
      <c r="G6" s="150"/>
      <c r="H6" s="150"/>
      <c r="I6" s="150"/>
      <c r="J6" s="150"/>
      <c r="K6" s="150"/>
      <c r="L6" s="150"/>
      <c r="M6" s="84"/>
      <c r="N6" s="273"/>
      <c r="O6" s="126">
        <f>3570/7.5</f>
        <v>476</v>
      </c>
    </row>
    <row r="7" spans="1:15" s="126" customFormat="1" ht="17.25" customHeight="1">
      <c r="A7" s="329"/>
      <c r="B7" s="284" t="s">
        <v>1356</v>
      </c>
      <c r="C7" s="284"/>
      <c r="D7" s="284"/>
      <c r="E7" s="83">
        <v>1</v>
      </c>
      <c r="F7" s="83" t="s">
        <v>738</v>
      </c>
      <c r="G7" s="270">
        <v>476</v>
      </c>
      <c r="H7" s="84">
        <v>3</v>
      </c>
      <c r="I7" s="93">
        <v>0.1</v>
      </c>
      <c r="J7" s="93"/>
      <c r="K7" s="133"/>
      <c r="L7" s="84">
        <f>E7*G7*H7*I7</f>
        <v>142.80000000000001</v>
      </c>
      <c r="M7" s="84"/>
      <c r="N7" s="273"/>
    </row>
    <row r="8" spans="1:15" s="126" customFormat="1" ht="17.25" customHeight="1">
      <c r="A8" s="329"/>
      <c r="B8" s="284" t="s">
        <v>1364</v>
      </c>
      <c r="C8" s="284"/>
      <c r="D8" s="284"/>
      <c r="E8" s="83">
        <v>2</v>
      </c>
      <c r="F8" s="83" t="s">
        <v>738</v>
      </c>
      <c r="G8" s="83">
        <v>1</v>
      </c>
      <c r="H8" s="84">
        <v>3570</v>
      </c>
      <c r="I8" s="93">
        <v>0.1</v>
      </c>
      <c r="J8" s="93"/>
      <c r="K8" s="133"/>
      <c r="L8" s="84">
        <f>E8*G8*H8*I8</f>
        <v>714</v>
      </c>
      <c r="M8" s="84"/>
      <c r="N8" s="273"/>
    </row>
    <row r="9" spans="1:15">
      <c r="A9" s="329"/>
      <c r="B9" s="822" t="s">
        <v>1146</v>
      </c>
      <c r="C9" s="822"/>
      <c r="D9" s="822"/>
      <c r="E9" s="83">
        <v>4</v>
      </c>
      <c r="F9" s="83" t="s">
        <v>738</v>
      </c>
      <c r="G9" s="270" t="s">
        <v>1148</v>
      </c>
      <c r="H9" s="84">
        <v>3</v>
      </c>
      <c r="I9" s="93">
        <v>0.5</v>
      </c>
      <c r="J9" s="93"/>
      <c r="K9" s="133"/>
      <c r="L9" s="84">
        <f>E9*H9*I9*7*3</f>
        <v>126</v>
      </c>
      <c r="N9" s="273"/>
      <c r="O9" s="270">
        <f>7.24*2*2</f>
        <v>28.96</v>
      </c>
    </row>
    <row r="10" spans="1:15" hidden="1">
      <c r="A10" s="329"/>
      <c r="B10" s="135" t="s">
        <v>1147</v>
      </c>
      <c r="C10" s="135"/>
      <c r="D10" s="135"/>
      <c r="E10" s="83"/>
      <c r="F10" s="83" t="s">
        <v>738</v>
      </c>
      <c r="G10" s="83">
        <v>2</v>
      </c>
      <c r="H10" s="84">
        <v>50</v>
      </c>
      <c r="I10" s="93">
        <v>0.1</v>
      </c>
      <c r="J10" s="93"/>
      <c r="K10" s="133"/>
      <c r="L10" s="84">
        <f>E10*G10*H10*I10</f>
        <v>0</v>
      </c>
      <c r="N10" s="273"/>
    </row>
    <row r="11" spans="1:15" ht="17.25" customHeight="1">
      <c r="A11" s="329"/>
      <c r="B11" s="274"/>
      <c r="C11" s="274"/>
      <c r="D11" s="274"/>
      <c r="E11" s="275"/>
      <c r="F11" s="83"/>
      <c r="G11" s="83"/>
      <c r="H11" s="83"/>
      <c r="I11" s="84"/>
      <c r="J11" s="84"/>
      <c r="K11" s="581" t="s">
        <v>43</v>
      </c>
      <c r="L11" s="136">
        <f>SUM(L7:L10)</f>
        <v>982.8</v>
      </c>
      <c r="N11" s="273"/>
    </row>
    <row r="12" spans="1:15" ht="17.25" customHeight="1">
      <c r="A12" s="329"/>
      <c r="B12" s="274"/>
      <c r="C12" s="274"/>
      <c r="D12" s="274"/>
      <c r="E12" s="275"/>
      <c r="F12" s="83"/>
      <c r="G12" s="83"/>
      <c r="H12" s="83"/>
      <c r="I12" s="84"/>
      <c r="J12" s="84"/>
      <c r="K12" s="133"/>
      <c r="L12" s="85"/>
      <c r="N12" s="273"/>
    </row>
    <row r="13" spans="1:15" ht="17.25" customHeight="1">
      <c r="A13" s="329"/>
      <c r="B13" s="83"/>
      <c r="C13" s="92"/>
      <c r="D13" s="92"/>
      <c r="E13" s="92"/>
      <c r="F13" s="83"/>
      <c r="G13" s="83"/>
      <c r="H13" s="83"/>
      <c r="I13" s="84"/>
      <c r="J13" s="84"/>
      <c r="K13" s="127" t="s">
        <v>612</v>
      </c>
      <c r="L13" s="87">
        <f>ROUND(L11,0)</f>
        <v>983</v>
      </c>
      <c r="M13" s="85">
        <v>601</v>
      </c>
      <c r="N13" s="276">
        <f>ROUND(L13*M13,0)</f>
        <v>590783</v>
      </c>
    </row>
    <row r="14" spans="1:15" ht="17.25" customHeight="1">
      <c r="A14" s="330"/>
      <c r="B14" s="139"/>
      <c r="C14" s="277"/>
      <c r="D14" s="277"/>
      <c r="E14" s="277"/>
      <c r="F14" s="139"/>
      <c r="G14" s="139"/>
      <c r="H14" s="139"/>
      <c r="I14" s="140"/>
      <c r="J14" s="140"/>
      <c r="K14" s="278"/>
      <c r="L14" s="86" t="s">
        <v>331</v>
      </c>
      <c r="M14" s="86" t="s">
        <v>741</v>
      </c>
      <c r="N14" s="279"/>
    </row>
    <row r="15" spans="1:15" ht="17.25" customHeight="1">
      <c r="A15" s="329"/>
      <c r="B15" s="83"/>
      <c r="C15" s="92"/>
      <c r="D15" s="92"/>
      <c r="E15" s="92"/>
      <c r="F15" s="83"/>
      <c r="G15" s="83"/>
      <c r="H15" s="83"/>
      <c r="I15" s="84"/>
      <c r="J15" s="84"/>
      <c r="K15" s="127"/>
      <c r="L15" s="85"/>
      <c r="M15" s="85"/>
      <c r="N15" s="280"/>
    </row>
    <row r="16" spans="1:15" ht="169.5" customHeight="1">
      <c r="A16" s="329">
        <v>2</v>
      </c>
      <c r="B16" s="801" t="s">
        <v>764</v>
      </c>
      <c r="C16" s="801"/>
      <c r="D16" s="801"/>
      <c r="E16" s="801"/>
      <c r="F16" s="801"/>
      <c r="G16" s="801"/>
      <c r="H16" s="801"/>
      <c r="I16" s="801"/>
      <c r="J16" s="801"/>
      <c r="K16" s="801"/>
      <c r="L16" s="801"/>
      <c r="M16" s="84"/>
      <c r="N16" s="273"/>
    </row>
    <row r="17" spans="1:15" s="126" customFormat="1" ht="18" customHeight="1">
      <c r="A17" s="329"/>
      <c r="B17" s="281"/>
      <c r="C17" s="282"/>
      <c r="D17" s="282"/>
      <c r="E17" s="282"/>
      <c r="F17" s="282"/>
      <c r="G17" s="282"/>
      <c r="H17" s="282"/>
      <c r="I17" s="282"/>
      <c r="J17" s="150"/>
      <c r="K17" s="150"/>
      <c r="L17" s="150"/>
      <c r="M17" s="84"/>
      <c r="N17" s="273"/>
    </row>
    <row r="18" spans="1:15" s="126" customFormat="1" ht="18" customHeight="1">
      <c r="A18" s="329"/>
      <c r="B18" s="281" t="s">
        <v>1356</v>
      </c>
      <c r="C18" s="282"/>
      <c r="D18" s="282"/>
      <c r="E18" s="83">
        <v>1</v>
      </c>
      <c r="F18" s="83" t="s">
        <v>738</v>
      </c>
      <c r="G18" s="83">
        <v>1</v>
      </c>
      <c r="H18" s="83">
        <f>G7</f>
        <v>476</v>
      </c>
      <c r="I18" s="282"/>
      <c r="J18" s="150"/>
      <c r="K18" s="150"/>
      <c r="L18" s="84">
        <f>E18*G18*H18</f>
        <v>476</v>
      </c>
      <c r="M18" s="84"/>
      <c r="N18" s="273"/>
    </row>
    <row r="19" spans="1:15" s="126" customFormat="1" ht="17.25" customHeight="1">
      <c r="A19" s="329"/>
      <c r="B19" s="284" t="s">
        <v>1364</v>
      </c>
      <c r="C19" s="284"/>
      <c r="D19" s="284"/>
      <c r="E19" s="83">
        <v>2</v>
      </c>
      <c r="F19" s="83" t="s">
        <v>738</v>
      </c>
      <c r="G19" s="83">
        <v>1</v>
      </c>
      <c r="H19" s="83">
        <f>H18</f>
        <v>476</v>
      </c>
      <c r="I19" s="282"/>
      <c r="J19" s="93"/>
      <c r="K19" s="133"/>
      <c r="L19" s="84">
        <f>E19*G19*H19</f>
        <v>952</v>
      </c>
      <c r="M19" s="84"/>
      <c r="N19" s="273"/>
      <c r="O19" s="126">
        <f>2825/7.5</f>
        <v>376.66666666666669</v>
      </c>
    </row>
    <row r="20" spans="1:15" s="126" customFormat="1" ht="16.5" customHeight="1">
      <c r="A20" s="329"/>
      <c r="B20" s="822" t="str">
        <f>B9</f>
        <v>Zebra Crossings</v>
      </c>
      <c r="C20" s="822"/>
      <c r="D20" s="822"/>
      <c r="E20" s="92">
        <f>E9</f>
        <v>4</v>
      </c>
      <c r="F20" s="83" t="s">
        <v>738</v>
      </c>
      <c r="G20" s="83">
        <v>7</v>
      </c>
      <c r="H20" s="83">
        <v>4</v>
      </c>
      <c r="I20" s="84"/>
      <c r="J20" s="84"/>
      <c r="K20" s="268"/>
      <c r="L20" s="84">
        <f>E20*G20*H20</f>
        <v>112</v>
      </c>
      <c r="M20" s="83"/>
      <c r="N20" s="273"/>
    </row>
    <row r="21" spans="1:15" s="126" customFormat="1" ht="16.5" hidden="1" customHeight="1">
      <c r="A21" s="329"/>
      <c r="B21" s="135" t="s">
        <v>1147</v>
      </c>
      <c r="C21" s="135"/>
      <c r="D21" s="135"/>
      <c r="E21" s="92">
        <f>E10</f>
        <v>0</v>
      </c>
      <c r="F21" s="83" t="s">
        <v>738</v>
      </c>
      <c r="G21" s="83">
        <v>2</v>
      </c>
      <c r="H21" s="83">
        <v>7</v>
      </c>
      <c r="I21" s="84"/>
      <c r="J21" s="84"/>
      <c r="K21" s="268"/>
      <c r="L21" s="84">
        <f>E21*G21*H21</f>
        <v>0</v>
      </c>
      <c r="M21" s="83"/>
      <c r="N21" s="273"/>
    </row>
    <row r="22" spans="1:15" ht="18" customHeight="1">
      <c r="A22" s="329"/>
      <c r="B22" s="83"/>
      <c r="C22" s="83"/>
      <c r="D22" s="83"/>
      <c r="E22" s="83"/>
      <c r="F22" s="83"/>
      <c r="G22" s="83"/>
      <c r="H22" s="83"/>
      <c r="I22" s="83"/>
      <c r="J22" s="83"/>
      <c r="K22" s="127" t="s">
        <v>612</v>
      </c>
      <c r="L22" s="87">
        <f>SUM(L18:L21)</f>
        <v>1540</v>
      </c>
      <c r="M22" s="85">
        <v>388</v>
      </c>
      <c r="N22" s="276">
        <f>ROUND(L22*M22,0)</f>
        <v>597520</v>
      </c>
    </row>
    <row r="23" spans="1:15" ht="17.25" customHeight="1">
      <c r="A23" s="330"/>
      <c r="B23" s="139"/>
      <c r="C23" s="277"/>
      <c r="D23" s="277"/>
      <c r="E23" s="277"/>
      <c r="F23" s="139"/>
      <c r="G23" s="139"/>
      <c r="H23" s="139"/>
      <c r="I23" s="140"/>
      <c r="J23" s="140"/>
      <c r="K23" s="278"/>
      <c r="L23" s="86" t="s">
        <v>400</v>
      </c>
      <c r="M23" s="86" t="s">
        <v>769</v>
      </c>
      <c r="N23" s="279"/>
    </row>
    <row r="24" spans="1:15" ht="18" customHeight="1">
      <c r="A24" s="329"/>
      <c r="B24" s="83"/>
      <c r="C24" s="83"/>
      <c r="D24" s="83"/>
      <c r="E24" s="83"/>
      <c r="F24" s="83"/>
      <c r="G24" s="83"/>
      <c r="H24" s="83"/>
      <c r="I24" s="83"/>
      <c r="J24" s="83"/>
      <c r="K24" s="127"/>
      <c r="L24" s="85"/>
      <c r="M24" s="85"/>
      <c r="N24" s="280"/>
    </row>
    <row r="25" spans="1:15" ht="211.5" customHeight="1">
      <c r="A25" s="329">
        <v>3</v>
      </c>
      <c r="B25" s="801" t="s">
        <v>1357</v>
      </c>
      <c r="C25" s="801"/>
      <c r="D25" s="801"/>
      <c r="E25" s="801"/>
      <c r="F25" s="801"/>
      <c r="G25" s="801"/>
      <c r="H25" s="801"/>
      <c r="I25" s="801"/>
      <c r="J25" s="801"/>
      <c r="K25" s="801"/>
      <c r="L25" s="801"/>
      <c r="M25" s="85"/>
      <c r="N25" s="280"/>
    </row>
    <row r="26" spans="1:15" ht="32.25" customHeight="1">
      <c r="A26" s="329"/>
      <c r="B26" s="822" t="s">
        <v>770</v>
      </c>
      <c r="C26" s="822"/>
      <c r="D26" s="822"/>
      <c r="E26" s="822"/>
      <c r="F26" s="822"/>
      <c r="G26" s="822"/>
      <c r="H26" s="822"/>
      <c r="I26" s="92"/>
      <c r="J26" s="92"/>
      <c r="K26" s="92"/>
      <c r="L26" s="92"/>
      <c r="M26" s="85"/>
      <c r="N26" s="280"/>
    </row>
    <row r="27" spans="1:15" ht="18" customHeight="1">
      <c r="A27" s="329"/>
      <c r="B27" s="147"/>
      <c r="C27" s="147"/>
      <c r="D27" s="283">
        <v>4</v>
      </c>
      <c r="E27" s="83" t="s">
        <v>738</v>
      </c>
      <c r="F27" s="83">
        <v>2</v>
      </c>
      <c r="G27" s="83" t="s">
        <v>738</v>
      </c>
      <c r="H27" s="83">
        <v>2</v>
      </c>
      <c r="I27" s="83"/>
      <c r="J27" s="83"/>
      <c r="K27" s="127"/>
      <c r="L27" s="85">
        <f>D27*F27*H27</f>
        <v>16</v>
      </c>
      <c r="M27" s="85"/>
      <c r="N27" s="280"/>
    </row>
    <row r="28" spans="1:15" ht="18" customHeight="1">
      <c r="A28" s="329"/>
      <c r="B28" s="147"/>
      <c r="C28" s="147"/>
      <c r="D28" s="84"/>
      <c r="E28" s="83"/>
      <c r="F28" s="83"/>
      <c r="G28" s="83"/>
      <c r="H28" s="83"/>
      <c r="I28" s="83"/>
      <c r="J28" s="83"/>
      <c r="K28" s="127"/>
      <c r="L28" s="85"/>
      <c r="M28" s="85"/>
      <c r="N28" s="280"/>
    </row>
    <row r="29" spans="1:15" ht="18" customHeight="1">
      <c r="A29" s="329"/>
      <c r="B29" s="83"/>
      <c r="C29" s="83"/>
      <c r="D29" s="83"/>
      <c r="E29" s="83"/>
      <c r="F29" s="83"/>
      <c r="G29" s="83"/>
      <c r="H29" s="83"/>
      <c r="I29" s="83"/>
      <c r="J29" s="83"/>
      <c r="K29" s="127" t="s">
        <v>612</v>
      </c>
      <c r="L29" s="87">
        <f>L27</f>
        <v>16</v>
      </c>
      <c r="M29" s="85">
        <v>7496</v>
      </c>
      <c r="N29" s="276">
        <f>ROUND(L29*M29,0)</f>
        <v>119936</v>
      </c>
    </row>
    <row r="30" spans="1:15" ht="17.25" customHeight="1">
      <c r="A30" s="330"/>
      <c r="B30" s="139"/>
      <c r="C30" s="277"/>
      <c r="D30" s="277"/>
      <c r="E30" s="277"/>
      <c r="F30" s="139"/>
      <c r="G30" s="139"/>
      <c r="H30" s="139"/>
      <c r="I30" s="140"/>
      <c r="J30" s="140"/>
      <c r="K30" s="278"/>
      <c r="L30" s="86" t="s">
        <v>400</v>
      </c>
      <c r="M30" s="86" t="s">
        <v>769</v>
      </c>
      <c r="N30" s="279"/>
    </row>
    <row r="31" spans="1:15" ht="17.25" customHeight="1">
      <c r="A31" s="329"/>
      <c r="B31" s="83"/>
      <c r="C31" s="92"/>
      <c r="D31" s="92"/>
      <c r="E31" s="92"/>
      <c r="F31" s="83"/>
      <c r="G31" s="83"/>
      <c r="H31" s="83"/>
      <c r="I31" s="84"/>
      <c r="J31" s="84"/>
      <c r="K31" s="127"/>
      <c r="L31" s="85"/>
      <c r="M31" s="85"/>
      <c r="N31" s="280"/>
    </row>
    <row r="32" spans="1:15" ht="196.5" customHeight="1">
      <c r="A32" s="329">
        <v>4</v>
      </c>
      <c r="B32" s="801" t="s">
        <v>1040</v>
      </c>
      <c r="C32" s="801"/>
      <c r="D32" s="801"/>
      <c r="E32" s="801"/>
      <c r="F32" s="801"/>
      <c r="G32" s="801"/>
      <c r="H32" s="801"/>
      <c r="I32" s="801"/>
      <c r="J32" s="801"/>
      <c r="K32" s="801"/>
      <c r="L32" s="801"/>
      <c r="M32" s="85"/>
      <c r="N32" s="280"/>
    </row>
    <row r="33" spans="1:14" ht="18" customHeight="1">
      <c r="A33" s="329"/>
      <c r="B33" s="83"/>
      <c r="C33" s="83"/>
      <c r="D33" s="83"/>
      <c r="E33" s="83"/>
      <c r="F33" s="83"/>
      <c r="G33" s="83"/>
      <c r="H33" s="83"/>
      <c r="I33" s="83"/>
      <c r="J33" s="83"/>
      <c r="K33" s="127"/>
      <c r="L33" s="85"/>
      <c r="M33" s="85"/>
      <c r="N33" s="280"/>
    </row>
    <row r="34" spans="1:14" ht="18" customHeight="1">
      <c r="A34" s="329"/>
      <c r="B34" s="284"/>
      <c r="C34" s="83"/>
      <c r="D34" s="83"/>
      <c r="E34" s="83">
        <v>5</v>
      </c>
      <c r="F34" s="83" t="s">
        <v>738</v>
      </c>
      <c r="G34" s="83">
        <v>2</v>
      </c>
      <c r="H34" s="83"/>
      <c r="I34" s="83"/>
      <c r="J34" s="83"/>
      <c r="K34" s="127"/>
      <c r="L34" s="85">
        <f>E34*G34</f>
        <v>10</v>
      </c>
      <c r="M34" s="85"/>
      <c r="N34" s="280"/>
    </row>
    <row r="35" spans="1:14" ht="18" customHeight="1">
      <c r="A35" s="329"/>
      <c r="B35" s="147"/>
      <c r="C35" s="83"/>
      <c r="D35" s="83"/>
      <c r="E35" s="83"/>
      <c r="F35" s="83"/>
      <c r="G35" s="83"/>
      <c r="H35" s="83"/>
      <c r="I35" s="83"/>
      <c r="J35" s="83"/>
      <c r="K35" s="127"/>
      <c r="L35" s="85"/>
      <c r="M35" s="85"/>
      <c r="N35" s="280"/>
    </row>
    <row r="36" spans="1:14" ht="18" customHeight="1">
      <c r="A36" s="329"/>
      <c r="B36" s="83"/>
      <c r="C36" s="83"/>
      <c r="D36" s="83"/>
      <c r="H36" s="270"/>
      <c r="K36" s="127" t="s">
        <v>612</v>
      </c>
      <c r="L36" s="285">
        <f>L34</f>
        <v>10</v>
      </c>
      <c r="M36" s="85">
        <v>7119</v>
      </c>
      <c r="N36" s="276">
        <f>ROUND(L36*M36,0)</f>
        <v>71190</v>
      </c>
    </row>
    <row r="37" spans="1:14" ht="17.25" customHeight="1">
      <c r="A37" s="330"/>
      <c r="B37" s="139"/>
      <c r="C37" s="277"/>
      <c r="D37" s="277"/>
      <c r="E37" s="277"/>
      <c r="F37" s="139"/>
      <c r="G37" s="139"/>
      <c r="H37" s="139"/>
      <c r="I37" s="140"/>
      <c r="J37" s="140"/>
      <c r="K37" s="278"/>
      <c r="L37" s="86" t="s">
        <v>400</v>
      </c>
      <c r="M37" s="86" t="s">
        <v>769</v>
      </c>
      <c r="N37" s="279"/>
    </row>
    <row r="38" spans="1:14" ht="18" customHeight="1">
      <c r="A38" s="329"/>
      <c r="B38" s="83"/>
      <c r="C38" s="83"/>
      <c r="D38" s="83"/>
      <c r="E38" s="83"/>
      <c r="F38" s="83"/>
      <c r="G38" s="83"/>
      <c r="H38" s="83"/>
      <c r="I38" s="83"/>
      <c r="J38" s="83"/>
      <c r="K38" s="127"/>
      <c r="L38" s="85"/>
      <c r="M38" s="85"/>
      <c r="N38" s="280"/>
    </row>
    <row r="39" spans="1:14" ht="208.5" customHeight="1">
      <c r="A39" s="329">
        <v>5</v>
      </c>
      <c r="B39" s="801" t="s">
        <v>1359</v>
      </c>
      <c r="C39" s="801"/>
      <c r="D39" s="801"/>
      <c r="E39" s="801"/>
      <c r="F39" s="801"/>
      <c r="G39" s="801"/>
      <c r="H39" s="801"/>
      <c r="I39" s="801"/>
      <c r="J39" s="801"/>
      <c r="K39" s="801"/>
      <c r="L39" s="801"/>
      <c r="M39" s="85"/>
      <c r="N39" s="280"/>
    </row>
    <row r="40" spans="1:14" ht="15" customHeight="1">
      <c r="A40" s="329"/>
      <c r="B40" s="281"/>
      <c r="C40" s="281"/>
      <c r="D40" s="281"/>
      <c r="E40" s="281"/>
      <c r="F40" s="92"/>
      <c r="G40" s="92"/>
      <c r="H40" s="92"/>
      <c r="I40" s="92"/>
      <c r="J40" s="92"/>
      <c r="K40" s="92"/>
      <c r="L40" s="92"/>
      <c r="M40" s="85"/>
      <c r="N40" s="280"/>
    </row>
    <row r="41" spans="1:14">
      <c r="A41" s="329"/>
      <c r="B41" s="83" t="s">
        <v>765</v>
      </c>
      <c r="C41" s="83"/>
      <c r="D41" s="283">
        <v>2</v>
      </c>
      <c r="E41" s="83" t="s">
        <v>738</v>
      </c>
      <c r="F41" s="83">
        <v>1</v>
      </c>
      <c r="G41" s="83" t="s">
        <v>738</v>
      </c>
      <c r="H41" s="83">
        <v>2</v>
      </c>
      <c r="I41" s="83"/>
      <c r="J41" s="83"/>
      <c r="K41" s="127"/>
      <c r="L41" s="85">
        <f>D41*H41</f>
        <v>4</v>
      </c>
      <c r="M41" s="85"/>
      <c r="N41" s="280"/>
    </row>
    <row r="42" spans="1:14">
      <c r="A42" s="329"/>
      <c r="B42" s="135"/>
      <c r="C42" s="135"/>
      <c r="D42" s="135"/>
      <c r="E42" s="135"/>
      <c r="F42" s="92"/>
      <c r="G42" s="92"/>
      <c r="H42" s="92"/>
      <c r="I42" s="92"/>
      <c r="J42" s="92"/>
      <c r="K42" s="92"/>
      <c r="L42" s="92"/>
      <c r="M42" s="85"/>
      <c r="N42" s="280"/>
    </row>
    <row r="43" spans="1:14" ht="18" customHeight="1">
      <c r="A43" s="329"/>
      <c r="H43" s="270"/>
      <c r="K43" s="127" t="s">
        <v>612</v>
      </c>
      <c r="L43" s="87">
        <f>L41</f>
        <v>4</v>
      </c>
      <c r="M43" s="85">
        <v>4623</v>
      </c>
      <c r="N43" s="276">
        <f>ROUND(L43*M43,0)</f>
        <v>18492</v>
      </c>
    </row>
    <row r="44" spans="1:14" ht="17.25" customHeight="1">
      <c r="A44" s="330"/>
      <c r="B44" s="139"/>
      <c r="C44" s="277"/>
      <c r="D44" s="277"/>
      <c r="E44" s="277"/>
      <c r="F44" s="139"/>
      <c r="G44" s="139"/>
      <c r="H44" s="139"/>
      <c r="I44" s="140"/>
      <c r="J44" s="140"/>
      <c r="K44" s="278"/>
      <c r="L44" s="86" t="s">
        <v>400</v>
      </c>
      <c r="M44" s="86" t="s">
        <v>769</v>
      </c>
      <c r="N44" s="279"/>
    </row>
    <row r="45" spans="1:14">
      <c r="A45" s="329"/>
      <c r="B45" s="83"/>
      <c r="C45" s="83"/>
      <c r="D45" s="83"/>
      <c r="E45" s="83"/>
      <c r="F45" s="83"/>
      <c r="G45" s="83"/>
      <c r="H45" s="83"/>
      <c r="I45" s="83"/>
      <c r="J45" s="83"/>
      <c r="K45" s="127"/>
      <c r="L45" s="85"/>
      <c r="M45" s="85"/>
      <c r="N45" s="280"/>
    </row>
    <row r="46" spans="1:14" ht="197.25" customHeight="1">
      <c r="A46" s="329">
        <v>6</v>
      </c>
      <c r="B46" s="801" t="s">
        <v>1358</v>
      </c>
      <c r="C46" s="801"/>
      <c r="D46" s="801"/>
      <c r="E46" s="801"/>
      <c r="F46" s="801"/>
      <c r="G46" s="801"/>
      <c r="H46" s="801"/>
      <c r="I46" s="801"/>
      <c r="J46" s="801"/>
      <c r="K46" s="801"/>
      <c r="L46" s="801"/>
      <c r="M46" s="85"/>
      <c r="N46" s="280"/>
    </row>
    <row r="47" spans="1:14" ht="15" customHeight="1">
      <c r="A47" s="329"/>
      <c r="B47" s="281"/>
      <c r="C47" s="126"/>
      <c r="D47" s="126"/>
      <c r="E47" s="126"/>
      <c r="F47" s="92"/>
      <c r="G47" s="92"/>
      <c r="H47" s="92"/>
      <c r="I47" s="92"/>
      <c r="J47" s="92"/>
      <c r="K47" s="92"/>
      <c r="L47" s="270"/>
      <c r="M47" s="270"/>
      <c r="N47" s="286"/>
    </row>
    <row r="48" spans="1:14">
      <c r="A48" s="329"/>
      <c r="B48" s="92"/>
      <c r="C48" s="92"/>
      <c r="D48" s="92"/>
      <c r="E48" s="92"/>
      <c r="F48" s="92"/>
      <c r="G48" s="92"/>
      <c r="H48" s="92"/>
      <c r="I48" s="92"/>
      <c r="J48" s="92"/>
      <c r="K48" s="92"/>
      <c r="L48" s="128">
        <v>6</v>
      </c>
      <c r="M48" s="85">
        <v>30492</v>
      </c>
      <c r="N48" s="276">
        <f>ROUND(L48*M48,0)</f>
        <v>182952</v>
      </c>
    </row>
    <row r="49" spans="1:14" ht="17.25" customHeight="1">
      <c r="A49" s="330"/>
      <c r="B49" s="139"/>
      <c r="C49" s="277"/>
      <c r="D49" s="277"/>
      <c r="E49" s="277"/>
      <c r="F49" s="139"/>
      <c r="G49" s="139"/>
      <c r="H49" s="139"/>
      <c r="I49" s="140"/>
      <c r="J49" s="140"/>
      <c r="K49" s="278"/>
      <c r="L49" s="86" t="s">
        <v>400</v>
      </c>
      <c r="M49" s="86" t="s">
        <v>769</v>
      </c>
      <c r="N49" s="279"/>
    </row>
    <row r="50" spans="1:14">
      <c r="A50" s="272"/>
      <c r="B50" s="92"/>
      <c r="C50" s="92"/>
      <c r="D50" s="92"/>
      <c r="E50" s="92"/>
      <c r="F50" s="92"/>
      <c r="G50" s="92"/>
      <c r="H50" s="92"/>
      <c r="I50" s="92"/>
      <c r="J50" s="92"/>
      <c r="K50" s="92"/>
      <c r="L50" s="268"/>
      <c r="M50" s="85"/>
      <c r="N50" s="280"/>
    </row>
    <row r="51" spans="1:14" s="126" customFormat="1" ht="25.5" customHeight="1">
      <c r="A51" s="287"/>
      <c r="B51" s="828"/>
      <c r="C51" s="828"/>
      <c r="D51" s="828"/>
      <c r="E51" s="828"/>
      <c r="F51" s="828"/>
      <c r="G51" s="828"/>
      <c r="H51" s="828"/>
      <c r="I51" s="828"/>
      <c r="J51" s="828"/>
      <c r="K51" s="288"/>
      <c r="L51" s="829" t="s">
        <v>766</v>
      </c>
      <c r="M51" s="829"/>
      <c r="N51" s="289">
        <f>SUM(N13:N48)</f>
        <v>1580873</v>
      </c>
    </row>
    <row r="52" spans="1:14" ht="30" hidden="1" customHeight="1">
      <c r="A52" s="290"/>
      <c r="B52" s="291"/>
      <c r="C52" s="291"/>
      <c r="D52" s="291"/>
      <c r="E52" s="291"/>
      <c r="F52" s="291"/>
      <c r="G52" s="291"/>
      <c r="H52" s="292"/>
      <c r="I52" s="291"/>
      <c r="J52" s="291"/>
      <c r="K52" s="291"/>
      <c r="L52" s="826" t="s">
        <v>767</v>
      </c>
      <c r="M52" s="827"/>
      <c r="N52" s="293">
        <f>N51/10</f>
        <v>158087.29999999999</v>
      </c>
    </row>
    <row r="53" spans="1:14" ht="33.75" hidden="1" customHeight="1">
      <c r="A53" s="294"/>
      <c r="B53" s="295"/>
      <c r="C53" s="295"/>
      <c r="D53" s="295"/>
      <c r="E53" s="295"/>
      <c r="F53" s="295"/>
      <c r="G53" s="295"/>
      <c r="H53" s="296"/>
      <c r="I53" s="295"/>
      <c r="J53" s="295"/>
      <c r="K53" s="295"/>
      <c r="L53" s="297"/>
      <c r="M53" s="82" t="s">
        <v>768</v>
      </c>
      <c r="N53" s="82">
        <v>175000</v>
      </c>
    </row>
    <row r="58" spans="1:14">
      <c r="C58" s="121" t="s">
        <v>821</v>
      </c>
      <c r="D58" s="114"/>
      <c r="E58" s="114"/>
      <c r="F58" s="126"/>
      <c r="G58" s="126"/>
      <c r="H58" s="126"/>
      <c r="I58" s="126"/>
      <c r="K58" s="126"/>
      <c r="L58" s="121" t="s">
        <v>822</v>
      </c>
    </row>
    <row r="59" spans="1:14">
      <c r="C59" s="121" t="s">
        <v>1390</v>
      </c>
      <c r="D59" s="114"/>
      <c r="E59" s="114"/>
      <c r="F59" s="126"/>
      <c r="G59" s="126"/>
      <c r="H59" s="126"/>
      <c r="I59" s="126"/>
      <c r="K59" s="126"/>
      <c r="L59" s="121" t="s">
        <v>831</v>
      </c>
    </row>
    <row r="60" spans="1:14">
      <c r="C60" s="114"/>
      <c r="D60" s="114"/>
      <c r="E60" s="114"/>
      <c r="F60" s="126"/>
      <c r="G60" s="126"/>
      <c r="H60" s="126"/>
      <c r="I60" s="126"/>
      <c r="J60" s="114"/>
      <c r="K60" s="126"/>
      <c r="L60" s="125"/>
    </row>
    <row r="61" spans="1:14">
      <c r="C61" s="114"/>
      <c r="D61" s="114"/>
      <c r="E61" s="114"/>
      <c r="F61" s="126"/>
      <c r="G61" s="126"/>
      <c r="H61" s="126"/>
      <c r="I61" s="126"/>
      <c r="J61" s="114"/>
      <c r="K61" s="126"/>
      <c r="L61" s="125"/>
    </row>
    <row r="62" spans="1:14">
      <c r="C62" s="114"/>
      <c r="D62" s="114"/>
      <c r="E62" s="114"/>
      <c r="F62" s="126"/>
      <c r="G62" s="126"/>
      <c r="H62" s="126"/>
      <c r="I62" s="126"/>
      <c r="J62" s="114"/>
      <c r="K62" s="126"/>
      <c r="L62" s="125"/>
    </row>
    <row r="63" spans="1:14">
      <c r="C63" s="114"/>
      <c r="D63" s="114"/>
      <c r="E63" s="114"/>
      <c r="F63" s="126"/>
      <c r="G63" s="126"/>
      <c r="H63" s="126"/>
      <c r="I63" s="126"/>
      <c r="J63" s="114"/>
      <c r="K63" s="126"/>
      <c r="L63" s="125"/>
    </row>
    <row r="64" spans="1:14">
      <c r="C64" s="121" t="s">
        <v>823</v>
      </c>
      <c r="D64" s="114"/>
      <c r="E64" s="114"/>
      <c r="F64" s="126"/>
      <c r="G64" s="126"/>
      <c r="H64" s="126"/>
      <c r="I64" s="126"/>
      <c r="J64" s="121"/>
      <c r="K64" s="126"/>
      <c r="L64" s="121" t="s">
        <v>1027</v>
      </c>
    </row>
    <row r="65" spans="3:12">
      <c r="C65" s="121" t="s">
        <v>956</v>
      </c>
      <c r="D65" s="114"/>
      <c r="E65" s="114"/>
      <c r="F65" s="126"/>
      <c r="G65" s="126"/>
      <c r="H65" s="126"/>
      <c r="I65" s="126"/>
      <c r="J65" s="121"/>
      <c r="K65" s="126"/>
      <c r="L65" s="121" t="s">
        <v>1028</v>
      </c>
    </row>
  </sheetData>
  <mergeCells count="23">
    <mergeCell ref="E3:H4"/>
    <mergeCell ref="I3:K3"/>
    <mergeCell ref="L3:L4"/>
    <mergeCell ref="B16:L16"/>
    <mergeCell ref="B5:L5"/>
    <mergeCell ref="B6:F6"/>
    <mergeCell ref="B9:D9"/>
    <mergeCell ref="B20:D20"/>
    <mergeCell ref="D1:N1"/>
    <mergeCell ref="L52:M52"/>
    <mergeCell ref="B39:L39"/>
    <mergeCell ref="B46:L46"/>
    <mergeCell ref="B51:J51"/>
    <mergeCell ref="L51:M51"/>
    <mergeCell ref="B26:H26"/>
    <mergeCell ref="B32:L32"/>
    <mergeCell ref="M3:M4"/>
    <mergeCell ref="N3:N4"/>
    <mergeCell ref="B25:L25"/>
    <mergeCell ref="A1:C1"/>
    <mergeCell ref="A2:N2"/>
    <mergeCell ref="A3:A4"/>
    <mergeCell ref="B3:D4"/>
  </mergeCells>
  <pageMargins left="0.70866141732283472" right="0.45" top="0.74803149606299213" bottom="0.74803149606299213" header="0.31496062992125984" footer="0.31496062992125984"/>
  <pageSetup paperSize="9" scale="91" fitToHeight="2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65"/>
  <sheetViews>
    <sheetView view="pageBreakPreview" topLeftCell="A5" zoomScaleSheetLayoutView="100" workbookViewId="0">
      <selection activeCell="I57" sqref="I57"/>
    </sheetView>
  </sheetViews>
  <sheetFormatPr defaultColWidth="9.140625" defaultRowHeight="15"/>
  <cols>
    <col min="1" max="1" width="9.28515625" style="62" customWidth="1"/>
    <col min="2" max="2" width="26.7109375" style="63" customWidth="1"/>
    <col min="3" max="3" width="11.85546875" style="63" bestFit="1" customWidth="1"/>
    <col min="4" max="4" width="15" style="63" customWidth="1"/>
    <col min="5" max="5" width="12.28515625" style="63" customWidth="1"/>
    <col min="6" max="6" width="15" style="63" customWidth="1"/>
    <col min="7" max="16384" width="9.140625" style="63"/>
  </cols>
  <sheetData>
    <row r="1" spans="1:6" ht="15.75">
      <c r="A1" s="842" t="s">
        <v>820</v>
      </c>
      <c r="B1" s="842"/>
      <c r="C1" s="842"/>
      <c r="D1" s="842"/>
      <c r="E1" s="842"/>
      <c r="F1" s="842"/>
    </row>
    <row r="3" spans="1:6" s="66" customFormat="1" ht="73.5" customHeight="1">
      <c r="A3" s="98" t="s">
        <v>727</v>
      </c>
      <c r="B3" s="843" t="str">
        <f>Cover!D20</f>
        <v>Construction of Helipad with Cement concrete  for the  visit of Hon'ble Chief Minister of Andhra pradesh Sri Nara Chandrababu Naidu Garu   on the occasion  of "Pattadar Pass Book- distribution"  Programme at Siddantham village of Penugonda mandal (Achanta constituency)in West Godavari District on 8.6.2026.</v>
      </c>
      <c r="C3" s="844"/>
      <c r="D3" s="844"/>
      <c r="E3" s="844"/>
      <c r="F3" s="844"/>
    </row>
    <row r="4" spans="1:6" s="64" customFormat="1" ht="45.6" customHeight="1">
      <c r="A4" s="68" t="s">
        <v>751</v>
      </c>
      <c r="B4" s="68" t="s">
        <v>732</v>
      </c>
      <c r="C4" s="68" t="s">
        <v>745</v>
      </c>
      <c r="D4" s="68" t="s">
        <v>746</v>
      </c>
      <c r="E4" s="68" t="s">
        <v>747</v>
      </c>
      <c r="F4" s="68" t="s">
        <v>723</v>
      </c>
    </row>
    <row r="5" spans="1:6" s="64" customFormat="1" ht="14.25">
      <c r="A5" s="71"/>
      <c r="B5" s="72" t="s">
        <v>748</v>
      </c>
      <c r="C5" s="71"/>
      <c r="D5" s="71"/>
      <c r="E5" s="71"/>
      <c r="F5" s="71"/>
    </row>
    <row r="6" spans="1:6" hidden="1">
      <c r="A6" s="73">
        <v>1</v>
      </c>
      <c r="B6" s="74" t="s">
        <v>829</v>
      </c>
      <c r="C6" s="75">
        <f>'Road Work Detailed'!J25</f>
        <v>0</v>
      </c>
      <c r="D6" s="75">
        <v>1.32</v>
      </c>
      <c r="E6" s="557">
        <f>105*1.5</f>
        <v>157.5</v>
      </c>
      <c r="F6" s="75">
        <f t="shared" ref="F6:F16" si="0">C6*D6*E6</f>
        <v>0</v>
      </c>
    </row>
    <row r="7" spans="1:6" hidden="1">
      <c r="A7" s="73">
        <v>1</v>
      </c>
      <c r="B7" s="74" t="s">
        <v>749</v>
      </c>
      <c r="C7" s="75">
        <v>0</v>
      </c>
      <c r="D7" s="75">
        <v>1.4159999999999999</v>
      </c>
      <c r="E7" s="557">
        <f>105*1.5</f>
        <v>157.5</v>
      </c>
      <c r="F7" s="75">
        <f t="shared" si="0"/>
        <v>0</v>
      </c>
    </row>
    <row r="8" spans="1:6" hidden="1">
      <c r="A8" s="73">
        <v>2</v>
      </c>
      <c r="B8" s="74" t="s">
        <v>750</v>
      </c>
      <c r="C8" s="75">
        <v>0</v>
      </c>
      <c r="D8" s="75">
        <v>1.49</v>
      </c>
      <c r="E8" s="557">
        <f>105*1.5</f>
        <v>157.5</v>
      </c>
      <c r="F8" s="75">
        <f t="shared" si="0"/>
        <v>0</v>
      </c>
    </row>
    <row r="9" spans="1:6" hidden="1">
      <c r="A9" s="73">
        <v>3</v>
      </c>
      <c r="B9" s="74" t="s">
        <v>752</v>
      </c>
      <c r="C9" s="75">
        <v>0</v>
      </c>
      <c r="D9" s="75">
        <v>1</v>
      </c>
      <c r="E9" s="557">
        <v>82.5</v>
      </c>
      <c r="F9" s="75">
        <f t="shared" si="0"/>
        <v>0</v>
      </c>
    </row>
    <row r="10" spans="1:6" hidden="1">
      <c r="A10" s="73">
        <v>4</v>
      </c>
      <c r="B10" s="99" t="s">
        <v>1439</v>
      </c>
      <c r="C10" s="75">
        <v>0</v>
      </c>
      <c r="D10" s="75">
        <v>1</v>
      </c>
      <c r="E10" s="557">
        <v>100</v>
      </c>
      <c r="F10" s="75">
        <f t="shared" ref="F10" si="1">C10*D10*E10</f>
        <v>0</v>
      </c>
    </row>
    <row r="11" spans="1:6" hidden="1">
      <c r="A11" s="73">
        <v>4</v>
      </c>
      <c r="B11" s="74" t="s">
        <v>1046</v>
      </c>
      <c r="C11" s="75">
        <v>0</v>
      </c>
      <c r="D11" s="75">
        <v>1.33</v>
      </c>
      <c r="E11" s="557">
        <f t="shared" ref="E11:E16" si="2">105*1.5</f>
        <v>157.5</v>
      </c>
      <c r="F11" s="75">
        <f>C11*D11*E11</f>
        <v>0</v>
      </c>
    </row>
    <row r="12" spans="1:6" hidden="1">
      <c r="A12" s="73">
        <v>7</v>
      </c>
      <c r="B12" s="74" t="s">
        <v>1047</v>
      </c>
      <c r="C12" s="75">
        <f>'Road Work Detailed'!J74</f>
        <v>0</v>
      </c>
      <c r="D12" s="75">
        <v>1.33</v>
      </c>
      <c r="E12" s="557">
        <f t="shared" si="2"/>
        <v>157.5</v>
      </c>
      <c r="F12" s="75">
        <f>C12*D12*E12</f>
        <v>0</v>
      </c>
    </row>
    <row r="13" spans="1:6" hidden="1">
      <c r="A13" s="73">
        <v>6</v>
      </c>
      <c r="B13" s="99" t="s">
        <v>1015</v>
      </c>
      <c r="C13" s="75">
        <f>'Road Work Detailed'!J95</f>
        <v>0</v>
      </c>
      <c r="D13" s="75">
        <v>1</v>
      </c>
      <c r="E13" s="557">
        <f t="shared" si="2"/>
        <v>157.5</v>
      </c>
      <c r="F13" s="75">
        <f t="shared" si="0"/>
        <v>0</v>
      </c>
    </row>
    <row r="14" spans="1:6" hidden="1">
      <c r="A14" s="73">
        <v>5</v>
      </c>
      <c r="B14" s="99" t="s">
        <v>810</v>
      </c>
      <c r="C14" s="75">
        <v>0</v>
      </c>
      <c r="D14" s="75">
        <v>1.28</v>
      </c>
      <c r="E14" s="557">
        <f t="shared" si="2"/>
        <v>157.5</v>
      </c>
      <c r="F14" s="75">
        <f t="shared" si="0"/>
        <v>0</v>
      </c>
    </row>
    <row r="15" spans="1:6">
      <c r="A15" s="553">
        <v>6</v>
      </c>
      <c r="B15" s="99" t="s">
        <v>1406</v>
      </c>
      <c r="C15" s="75">
        <f>Estimate!J107</f>
        <v>94</v>
      </c>
      <c r="D15" s="75">
        <v>0.9</v>
      </c>
      <c r="E15" s="557">
        <f t="shared" si="2"/>
        <v>157.5</v>
      </c>
      <c r="F15" s="75">
        <f t="shared" si="0"/>
        <v>13324.500000000002</v>
      </c>
    </row>
    <row r="16" spans="1:6" hidden="1">
      <c r="A16" s="73">
        <v>7</v>
      </c>
      <c r="B16" s="74" t="s">
        <v>1392</v>
      </c>
      <c r="C16" s="75">
        <v>0</v>
      </c>
      <c r="D16" s="75">
        <v>0.9</v>
      </c>
      <c r="E16" s="557">
        <f t="shared" si="2"/>
        <v>157.5</v>
      </c>
      <c r="F16" s="75">
        <f t="shared" si="0"/>
        <v>0</v>
      </c>
    </row>
    <row r="17" spans="1:6" hidden="1">
      <c r="A17" s="73">
        <v>8</v>
      </c>
      <c r="B17" s="74" t="s">
        <v>752</v>
      </c>
      <c r="C17" s="75">
        <v>0</v>
      </c>
      <c r="D17" s="75">
        <v>1</v>
      </c>
      <c r="E17" s="557">
        <v>82.5</v>
      </c>
      <c r="F17" s="75">
        <f t="shared" ref="F17" si="3">C17*D17*E17</f>
        <v>0</v>
      </c>
    </row>
    <row r="18" spans="1:6" hidden="1">
      <c r="A18" s="73"/>
      <c r="B18" s="542" t="s">
        <v>1009</v>
      </c>
      <c r="C18" s="75"/>
      <c r="D18" s="75"/>
      <c r="E18" s="75"/>
      <c r="F18" s="75"/>
    </row>
    <row r="19" spans="1:6" hidden="1">
      <c r="A19" s="73">
        <v>9</v>
      </c>
      <c r="B19" s="74" t="s">
        <v>1293</v>
      </c>
      <c r="C19" s="94"/>
      <c r="D19" s="75">
        <v>1</v>
      </c>
      <c r="E19" s="75">
        <v>45</v>
      </c>
      <c r="F19" s="75">
        <f t="shared" ref="F19:F25" si="4">C19*D19*E19</f>
        <v>0</v>
      </c>
    </row>
    <row r="20" spans="1:6" hidden="1">
      <c r="A20" s="73">
        <v>10</v>
      </c>
      <c r="B20" s="74" t="s">
        <v>1016</v>
      </c>
      <c r="C20" s="94"/>
      <c r="D20" s="75">
        <v>1.2</v>
      </c>
      <c r="E20" s="75">
        <v>100</v>
      </c>
      <c r="F20" s="75">
        <f t="shared" si="4"/>
        <v>0</v>
      </c>
    </row>
    <row r="21" spans="1:6" hidden="1">
      <c r="A21" s="837">
        <v>11</v>
      </c>
      <c r="B21" s="841" t="s">
        <v>1360</v>
      </c>
      <c r="C21" s="94"/>
      <c r="D21" s="75">
        <v>0.9</v>
      </c>
      <c r="E21" s="75">
        <v>90</v>
      </c>
      <c r="F21" s="75">
        <f t="shared" si="4"/>
        <v>0</v>
      </c>
    </row>
    <row r="22" spans="1:6" hidden="1">
      <c r="A22" s="838"/>
      <c r="B22" s="841"/>
      <c r="C22" s="94"/>
      <c r="D22" s="75">
        <v>0.45</v>
      </c>
      <c r="E22" s="75">
        <v>100</v>
      </c>
      <c r="F22" s="75">
        <f t="shared" si="4"/>
        <v>0</v>
      </c>
    </row>
    <row r="23" spans="1:6" hidden="1">
      <c r="A23" s="837">
        <v>12</v>
      </c>
      <c r="B23" s="841" t="s">
        <v>1361</v>
      </c>
      <c r="C23" s="94"/>
      <c r="D23" s="75">
        <v>0.9</v>
      </c>
      <c r="E23" s="75">
        <v>90</v>
      </c>
      <c r="F23" s="75">
        <f t="shared" si="4"/>
        <v>0</v>
      </c>
    </row>
    <row r="24" spans="1:6" hidden="1">
      <c r="A24" s="838"/>
      <c r="B24" s="841"/>
      <c r="C24" s="94"/>
      <c r="D24" s="75">
        <v>0.45</v>
      </c>
      <c r="E24" s="75">
        <v>100</v>
      </c>
      <c r="F24" s="75">
        <f t="shared" si="4"/>
        <v>0</v>
      </c>
    </row>
    <row r="25" spans="1:6" hidden="1">
      <c r="A25" s="553">
        <v>13</v>
      </c>
      <c r="B25" s="74" t="s">
        <v>1362</v>
      </c>
      <c r="C25" s="94"/>
      <c r="D25" s="75">
        <v>1.2</v>
      </c>
      <c r="E25" s="75">
        <v>45</v>
      </c>
      <c r="F25" s="75">
        <f t="shared" si="4"/>
        <v>0</v>
      </c>
    </row>
    <row r="26" spans="1:6" hidden="1">
      <c r="A26" s="73"/>
      <c r="B26" s="542" t="s">
        <v>1234</v>
      </c>
      <c r="C26" s="75"/>
      <c r="D26" s="75"/>
      <c r="E26" s="75"/>
      <c r="F26" s="75"/>
    </row>
    <row r="27" spans="1:6" hidden="1">
      <c r="A27" s="73">
        <v>9</v>
      </c>
      <c r="B27" s="74" t="s">
        <v>1293</v>
      </c>
      <c r="C27" s="94"/>
      <c r="D27" s="75">
        <v>1</v>
      </c>
      <c r="E27" s="75">
        <v>45</v>
      </c>
      <c r="F27" s="75">
        <f t="shared" ref="F27:F44" si="5">C27*D27*E27</f>
        <v>0</v>
      </c>
    </row>
    <row r="28" spans="1:6" hidden="1">
      <c r="A28" s="73">
        <v>10</v>
      </c>
      <c r="B28" s="74" t="s">
        <v>1016</v>
      </c>
      <c r="C28" s="94"/>
      <c r="D28" s="75">
        <v>1.2</v>
      </c>
      <c r="E28" s="75">
        <v>100</v>
      </c>
      <c r="F28" s="75">
        <f t="shared" si="5"/>
        <v>0</v>
      </c>
    </row>
    <row r="29" spans="1:6" hidden="1">
      <c r="A29" s="837">
        <v>11</v>
      </c>
      <c r="B29" s="841" t="s">
        <v>1294</v>
      </c>
      <c r="C29" s="94"/>
      <c r="D29" s="75">
        <v>0.9</v>
      </c>
      <c r="E29" s="75">
        <v>90</v>
      </c>
      <c r="F29" s="75">
        <f t="shared" si="5"/>
        <v>0</v>
      </c>
    </row>
    <row r="30" spans="1:6" hidden="1">
      <c r="A30" s="838"/>
      <c r="B30" s="841"/>
      <c r="C30" s="94"/>
      <c r="D30" s="75">
        <v>0.45</v>
      </c>
      <c r="E30" s="75">
        <v>100</v>
      </c>
      <c r="F30" s="75">
        <f t="shared" si="5"/>
        <v>0</v>
      </c>
    </row>
    <row r="31" spans="1:6" hidden="1">
      <c r="A31" s="837">
        <v>12</v>
      </c>
      <c r="B31" s="839" t="s">
        <v>1295</v>
      </c>
      <c r="C31" s="94"/>
      <c r="D31" s="75">
        <v>0.9</v>
      </c>
      <c r="E31" s="75">
        <v>90</v>
      </c>
      <c r="F31" s="75">
        <f t="shared" si="5"/>
        <v>0</v>
      </c>
    </row>
    <row r="32" spans="1:6" hidden="1">
      <c r="A32" s="838"/>
      <c r="B32" s="840"/>
      <c r="C32" s="94"/>
      <c r="D32" s="75">
        <v>0.45</v>
      </c>
      <c r="E32" s="75">
        <v>100</v>
      </c>
      <c r="F32" s="75">
        <f t="shared" si="5"/>
        <v>0</v>
      </c>
    </row>
    <row r="33" spans="1:6" hidden="1">
      <c r="A33" s="837">
        <v>13</v>
      </c>
      <c r="B33" s="841" t="s">
        <v>1296</v>
      </c>
      <c r="C33" s="94"/>
      <c r="D33" s="75">
        <v>0.9</v>
      </c>
      <c r="E33" s="75">
        <v>90</v>
      </c>
      <c r="F33" s="75">
        <f t="shared" si="5"/>
        <v>0</v>
      </c>
    </row>
    <row r="34" spans="1:6" hidden="1">
      <c r="A34" s="838"/>
      <c r="B34" s="841"/>
      <c r="C34" s="94"/>
      <c r="D34" s="75">
        <v>0.45</v>
      </c>
      <c r="E34" s="75">
        <v>100</v>
      </c>
      <c r="F34" s="75">
        <f t="shared" si="5"/>
        <v>0</v>
      </c>
    </row>
    <row r="35" spans="1:6" hidden="1">
      <c r="A35" s="837">
        <v>13</v>
      </c>
      <c r="B35" s="841" t="s">
        <v>1297</v>
      </c>
      <c r="C35" s="94"/>
      <c r="D35" s="75">
        <v>0.9</v>
      </c>
      <c r="E35" s="75">
        <v>90</v>
      </c>
      <c r="F35" s="75">
        <f t="shared" si="5"/>
        <v>0</v>
      </c>
    </row>
    <row r="36" spans="1:6" hidden="1">
      <c r="A36" s="838"/>
      <c r="B36" s="841"/>
      <c r="C36" s="94"/>
      <c r="D36" s="75">
        <v>0.45</v>
      </c>
      <c r="E36" s="75">
        <v>100</v>
      </c>
      <c r="F36" s="75">
        <f t="shared" si="5"/>
        <v>0</v>
      </c>
    </row>
    <row r="37" spans="1:6" hidden="1">
      <c r="A37" s="837">
        <v>14</v>
      </c>
      <c r="B37" s="839" t="s">
        <v>1298</v>
      </c>
      <c r="C37" s="94"/>
      <c r="D37" s="75">
        <v>0.9</v>
      </c>
      <c r="E37" s="75">
        <v>90</v>
      </c>
      <c r="F37" s="75">
        <f t="shared" si="5"/>
        <v>0</v>
      </c>
    </row>
    <row r="38" spans="1:6" hidden="1">
      <c r="A38" s="838"/>
      <c r="B38" s="840"/>
      <c r="C38" s="94"/>
      <c r="D38" s="75">
        <v>0.45</v>
      </c>
      <c r="E38" s="75">
        <v>100</v>
      </c>
      <c r="F38" s="75">
        <f t="shared" si="5"/>
        <v>0</v>
      </c>
    </row>
    <row r="39" spans="1:6" hidden="1">
      <c r="A39" s="837">
        <v>15</v>
      </c>
      <c r="B39" s="839" t="s">
        <v>1299</v>
      </c>
      <c r="C39" s="94"/>
      <c r="D39" s="75">
        <v>0.9</v>
      </c>
      <c r="E39" s="75">
        <v>90</v>
      </c>
      <c r="F39" s="75">
        <f t="shared" si="5"/>
        <v>0</v>
      </c>
    </row>
    <row r="40" spans="1:6" hidden="1">
      <c r="A40" s="838"/>
      <c r="B40" s="840"/>
      <c r="C40" s="94"/>
      <c r="D40" s="75">
        <v>0.45</v>
      </c>
      <c r="E40" s="75">
        <v>100</v>
      </c>
      <c r="F40" s="75">
        <f t="shared" si="5"/>
        <v>0</v>
      </c>
    </row>
    <row r="41" spans="1:6" hidden="1">
      <c r="A41" s="837">
        <v>16</v>
      </c>
      <c r="B41" s="839" t="s">
        <v>1300</v>
      </c>
      <c r="C41" s="94"/>
      <c r="D41" s="75">
        <v>0.9</v>
      </c>
      <c r="E41" s="75">
        <v>90</v>
      </c>
      <c r="F41" s="75">
        <f t="shared" si="5"/>
        <v>0</v>
      </c>
    </row>
    <row r="42" spans="1:6" hidden="1">
      <c r="A42" s="838"/>
      <c r="B42" s="840"/>
      <c r="C42" s="94"/>
      <c r="D42" s="75">
        <v>0.45</v>
      </c>
      <c r="E42" s="75">
        <v>100</v>
      </c>
      <c r="F42" s="75">
        <f t="shared" si="5"/>
        <v>0</v>
      </c>
    </row>
    <row r="43" spans="1:6" hidden="1">
      <c r="A43" s="73">
        <v>17</v>
      </c>
      <c r="B43" s="74" t="s">
        <v>1017</v>
      </c>
      <c r="C43" s="75"/>
      <c r="D43" s="75">
        <v>1.2</v>
      </c>
      <c r="E43" s="75">
        <v>45</v>
      </c>
      <c r="F43" s="75">
        <f t="shared" si="5"/>
        <v>0</v>
      </c>
    </row>
    <row r="44" spans="1:6" hidden="1">
      <c r="A44" s="73">
        <v>18</v>
      </c>
      <c r="B44" s="74" t="s">
        <v>1018</v>
      </c>
      <c r="C44" s="75"/>
      <c r="D44" s="75">
        <v>1.2</v>
      </c>
      <c r="E44" s="75">
        <v>90</v>
      </c>
      <c r="F44" s="75">
        <f t="shared" si="5"/>
        <v>0</v>
      </c>
    </row>
    <row r="45" spans="1:6">
      <c r="A45" s="543"/>
      <c r="B45" s="300"/>
      <c r="C45" s="76"/>
      <c r="D45" s="76"/>
      <c r="E45" s="76"/>
      <c r="F45" s="76"/>
    </row>
    <row r="46" spans="1:6" s="65" customFormat="1" ht="16.5" customHeight="1">
      <c r="A46" s="77"/>
      <c r="B46" s="78"/>
      <c r="C46" s="79"/>
      <c r="D46" s="77"/>
      <c r="E46" s="81" t="s">
        <v>754</v>
      </c>
      <c r="F46" s="80">
        <f>SUM(F6:F44)</f>
        <v>13324.500000000002</v>
      </c>
    </row>
    <row r="47" spans="1:6" ht="16.5" customHeight="1">
      <c r="A47" s="62" t="s">
        <v>1368</v>
      </c>
      <c r="B47" s="69" t="s">
        <v>1369</v>
      </c>
      <c r="C47" s="70">
        <f>F46</f>
        <v>13324.500000000002</v>
      </c>
      <c r="D47" s="62"/>
      <c r="E47" s="70"/>
      <c r="F47" s="70"/>
    </row>
    <row r="48" spans="1:6" ht="16.5" customHeight="1">
      <c r="A48" s="62" t="s">
        <v>761</v>
      </c>
      <c r="B48" s="69" t="s">
        <v>1371</v>
      </c>
      <c r="C48" s="70">
        <f>C47*30%</f>
        <v>3997.3500000000004</v>
      </c>
      <c r="D48" s="70"/>
      <c r="E48" s="70"/>
      <c r="F48" s="70"/>
    </row>
    <row r="49" spans="1:6" ht="16.5" customHeight="1">
      <c r="A49" s="62" t="s">
        <v>1370</v>
      </c>
      <c r="B49" s="69" t="s">
        <v>1372</v>
      </c>
      <c r="C49" s="70">
        <f>C47*2%</f>
        <v>266.49000000000007</v>
      </c>
      <c r="D49" s="70"/>
      <c r="E49" s="70"/>
      <c r="F49" s="70"/>
    </row>
    <row r="50" spans="1:6" ht="16.5" customHeight="1">
      <c r="B50" s="554" t="s">
        <v>43</v>
      </c>
      <c r="C50" s="555">
        <f>SUM(C47:C49)</f>
        <v>17588.340000000004</v>
      </c>
      <c r="F50" s="252"/>
    </row>
    <row r="51" spans="1:6" ht="16.5" customHeight="1">
      <c r="B51" s="69"/>
      <c r="C51" s="70"/>
      <c r="D51" s="70"/>
      <c r="E51" s="70"/>
      <c r="F51" s="70"/>
    </row>
    <row r="52" spans="1:6" ht="16.5" customHeight="1">
      <c r="B52" s="81" t="s">
        <v>753</v>
      </c>
      <c r="C52" s="556">
        <f>ROUND(C50,0)</f>
        <v>17588</v>
      </c>
      <c r="D52" s="70"/>
      <c r="E52" s="70"/>
      <c r="F52" s="70"/>
    </row>
    <row r="53" spans="1:6" ht="16.5" customHeight="1">
      <c r="B53" s="69"/>
      <c r="C53" s="70"/>
      <c r="D53" s="62"/>
      <c r="E53" s="70"/>
      <c r="F53" s="70"/>
    </row>
    <row r="54" spans="1:6" ht="16.5" customHeight="1">
      <c r="B54" s="69"/>
      <c r="C54" s="70"/>
      <c r="D54" s="70"/>
      <c r="E54" s="70"/>
      <c r="F54" s="70"/>
    </row>
    <row r="55" spans="1:6" ht="16.5" customHeight="1">
      <c r="B55" s="69"/>
      <c r="C55" s="70"/>
      <c r="D55" s="70"/>
      <c r="E55" s="70"/>
      <c r="F55" s="70"/>
    </row>
    <row r="56" spans="1:6" ht="16.5" customHeight="1">
      <c r="B56" s="69"/>
      <c r="C56" s="70"/>
      <c r="D56" s="70"/>
      <c r="E56" s="70"/>
      <c r="F56" s="70"/>
    </row>
    <row r="57" spans="1:6" ht="16.5" customHeight="1">
      <c r="B57" s="69"/>
      <c r="C57" s="70"/>
      <c r="D57" s="70"/>
      <c r="E57" s="70"/>
      <c r="F57" s="70"/>
    </row>
    <row r="58" spans="1:6" ht="16.5" customHeight="1">
      <c r="B58" s="121" t="s">
        <v>1400</v>
      </c>
      <c r="C58" s="114"/>
      <c r="D58" s="114"/>
      <c r="E58" s="121" t="s">
        <v>822</v>
      </c>
      <c r="F58" s="252"/>
    </row>
    <row r="59" spans="1:6" ht="13.5" customHeight="1">
      <c r="B59" s="121" t="s">
        <v>1390</v>
      </c>
      <c r="C59" s="114"/>
      <c r="D59" s="114"/>
      <c r="E59" s="121" t="s">
        <v>831</v>
      </c>
      <c r="F59" s="70"/>
    </row>
    <row r="60" spans="1:6" ht="13.5" customHeight="1">
      <c r="B60" s="114"/>
      <c r="C60" s="114"/>
      <c r="D60" s="114"/>
      <c r="E60" s="114"/>
      <c r="F60" s="70"/>
    </row>
    <row r="61" spans="1:6" ht="13.5" customHeight="1">
      <c r="B61" s="114"/>
      <c r="C61" s="114"/>
      <c r="D61" s="114"/>
      <c r="E61" s="114"/>
      <c r="F61" s="70"/>
    </row>
    <row r="62" spans="1:6" ht="13.5" customHeight="1">
      <c r="B62" s="114"/>
      <c r="C62" s="114"/>
      <c r="D62" s="114"/>
      <c r="E62" s="114"/>
      <c r="F62" s="70"/>
    </row>
    <row r="63" spans="1:6" ht="13.5" customHeight="1">
      <c r="B63" s="114"/>
      <c r="C63" s="114"/>
      <c r="D63" s="114"/>
      <c r="E63" s="114"/>
      <c r="F63" s="70"/>
    </row>
    <row r="64" spans="1:6">
      <c r="B64" s="121" t="s">
        <v>823</v>
      </c>
      <c r="C64" s="114"/>
      <c r="D64" s="114"/>
      <c r="E64" s="121"/>
      <c r="F64" s="70"/>
    </row>
    <row r="65" spans="2:5">
      <c r="B65" s="121" t="s">
        <v>956</v>
      </c>
      <c r="C65" s="114"/>
      <c r="D65" s="114"/>
      <c r="E65" s="121"/>
    </row>
  </sheetData>
  <mergeCells count="20">
    <mergeCell ref="B29:B30"/>
    <mergeCell ref="A29:A30"/>
    <mergeCell ref="A31:A32"/>
    <mergeCell ref="B31:B32"/>
    <mergeCell ref="A1:F1"/>
    <mergeCell ref="B3:F3"/>
    <mergeCell ref="A21:A22"/>
    <mergeCell ref="B21:B22"/>
    <mergeCell ref="A23:A24"/>
    <mergeCell ref="B23:B24"/>
    <mergeCell ref="A41:A42"/>
    <mergeCell ref="B41:B42"/>
    <mergeCell ref="A33:A34"/>
    <mergeCell ref="B33:B34"/>
    <mergeCell ref="B35:B36"/>
    <mergeCell ref="B37:B38"/>
    <mergeCell ref="B39:B40"/>
    <mergeCell ref="A35:A36"/>
    <mergeCell ref="A37:A38"/>
    <mergeCell ref="A39:A40"/>
  </mergeCells>
  <pageMargins left="0.7" right="0.45" top="0.33" bottom="0.3"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O91"/>
  <sheetViews>
    <sheetView view="pageBreakPreview" zoomScaleSheetLayoutView="100" workbookViewId="0">
      <selection activeCell="Q87" sqref="Q87"/>
    </sheetView>
  </sheetViews>
  <sheetFormatPr defaultColWidth="9.140625" defaultRowHeight="15"/>
  <cols>
    <col min="1" max="1" width="9.140625" style="169"/>
    <col min="2" max="4" width="9.140625" style="63"/>
    <col min="5" max="5" width="2.140625" style="63" customWidth="1"/>
    <col min="6" max="6" width="4.28515625" style="62" customWidth="1"/>
    <col min="7" max="7" width="9.140625" style="62"/>
    <col min="8" max="8" width="3.5703125" style="62" customWidth="1"/>
    <col min="9" max="9" width="9.140625" style="62"/>
    <col min="10" max="10" width="2.42578125" style="62" customWidth="1"/>
    <col min="11" max="11" width="11" style="63" customWidth="1"/>
    <col min="12" max="16384" width="9.140625" style="63"/>
  </cols>
  <sheetData>
    <row r="1" spans="1:15" s="154" customFormat="1" ht="15.75">
      <c r="A1" s="842" t="s">
        <v>787</v>
      </c>
      <c r="B1" s="842"/>
      <c r="C1" s="842"/>
      <c r="D1" s="842"/>
      <c r="E1" s="842"/>
      <c r="F1" s="842"/>
      <c r="G1" s="842"/>
      <c r="H1" s="842"/>
      <c r="I1" s="842"/>
      <c r="J1" s="842"/>
      <c r="K1" s="842"/>
    </row>
    <row r="3" spans="1:15" ht="70.5" customHeight="1">
      <c r="A3" s="64" t="s">
        <v>727</v>
      </c>
      <c r="B3" s="847" t="str">
        <f>Cover!D20</f>
        <v>Construction of Helipad with Cement concrete  for the  visit of Hon'ble Chief Minister of Andhra pradesh Sri Nara Chandrababu Naidu Garu   on the occasion  of "Pattadar Pass Book- distribution"  Programme at Siddantham village of Penugonda mandal (Achanta constituency)in West Godavari District on 8.6.2026.</v>
      </c>
      <c r="C3" s="847"/>
      <c r="D3" s="847"/>
      <c r="E3" s="847"/>
      <c r="F3" s="847"/>
      <c r="G3" s="847"/>
      <c r="H3" s="847"/>
      <c r="I3" s="847"/>
      <c r="J3" s="847"/>
      <c r="K3" s="847"/>
      <c r="L3" s="847"/>
    </row>
    <row r="5" spans="1:15" ht="15.75" hidden="1">
      <c r="A5" s="155">
        <v>1</v>
      </c>
      <c r="B5" s="156" t="s">
        <v>788</v>
      </c>
      <c r="C5" s="157"/>
      <c r="D5" s="157"/>
      <c r="E5" s="157"/>
      <c r="F5" s="158"/>
      <c r="G5" s="158"/>
      <c r="H5" s="158"/>
      <c r="I5" s="158"/>
      <c r="J5" s="158"/>
      <c r="K5" s="157"/>
      <c r="L5" s="159"/>
    </row>
    <row r="6" spans="1:15" hidden="1">
      <c r="A6" s="160"/>
      <c r="L6" s="161"/>
    </row>
    <row r="7" spans="1:15" hidden="1">
      <c r="A7" s="160"/>
      <c r="B7" s="845" t="s">
        <v>789</v>
      </c>
      <c r="C7" s="845"/>
      <c r="D7" s="845"/>
      <c r="E7" s="845"/>
      <c r="J7" s="321" t="s">
        <v>795</v>
      </c>
      <c r="K7" s="322">
        <v>1</v>
      </c>
      <c r="L7" s="161"/>
    </row>
    <row r="8" spans="1:15" hidden="1">
      <c r="A8" s="160"/>
      <c r="B8" s="845" t="s">
        <v>790</v>
      </c>
      <c r="C8" s="845"/>
      <c r="D8" s="845"/>
      <c r="E8" s="845"/>
      <c r="J8" s="321" t="s">
        <v>795</v>
      </c>
      <c r="K8" s="322">
        <v>0.1</v>
      </c>
      <c r="L8" s="161"/>
    </row>
    <row r="9" spans="1:15" s="571" customFormat="1" hidden="1">
      <c r="A9" s="565"/>
      <c r="B9" s="566" t="s">
        <v>1377</v>
      </c>
      <c r="C9" s="566"/>
      <c r="D9" s="566"/>
      <c r="E9" s="566"/>
      <c r="F9" s="567"/>
      <c r="G9" s="567"/>
      <c r="H9" s="567"/>
      <c r="I9" s="567"/>
      <c r="J9" s="568" t="s">
        <v>795</v>
      </c>
      <c r="K9" s="569">
        <v>2</v>
      </c>
      <c r="L9" s="570"/>
      <c r="O9" s="569">
        <v>2</v>
      </c>
    </row>
    <row r="10" spans="1:15" s="571" customFormat="1" hidden="1">
      <c r="A10" s="565"/>
      <c r="B10" s="566" t="s">
        <v>1378</v>
      </c>
      <c r="C10" s="566"/>
      <c r="D10" s="566"/>
      <c r="E10" s="566"/>
      <c r="F10" s="567" t="s">
        <v>606</v>
      </c>
      <c r="G10" s="572">
        <v>0</v>
      </c>
      <c r="H10" s="567" t="s">
        <v>794</v>
      </c>
      <c r="I10" s="572">
        <v>2.2000000000000002</v>
      </c>
      <c r="J10" s="568" t="s">
        <v>795</v>
      </c>
      <c r="K10" s="569">
        <f>I10-G10</f>
        <v>2.2000000000000002</v>
      </c>
      <c r="L10" s="570"/>
      <c r="O10" s="569">
        <v>2.2000000000000002</v>
      </c>
    </row>
    <row r="11" spans="1:15" s="571" customFormat="1" hidden="1">
      <c r="A11" s="565"/>
      <c r="B11" s="566" t="s">
        <v>1379</v>
      </c>
      <c r="C11" s="566"/>
      <c r="D11" s="566"/>
      <c r="E11" s="566"/>
      <c r="F11" s="567" t="s">
        <v>606</v>
      </c>
      <c r="G11" s="572">
        <v>0</v>
      </c>
      <c r="H11" s="567" t="s">
        <v>794</v>
      </c>
      <c r="I11" s="572">
        <v>7.4</v>
      </c>
      <c r="J11" s="568" t="s">
        <v>795</v>
      </c>
      <c r="K11" s="569">
        <f>I11-G11</f>
        <v>7.4</v>
      </c>
      <c r="L11" s="570"/>
      <c r="O11" s="569">
        <v>7.4</v>
      </c>
    </row>
    <row r="12" spans="1:15" s="571" customFormat="1" hidden="1">
      <c r="A12" s="565"/>
      <c r="B12" s="566" t="s">
        <v>1380</v>
      </c>
      <c r="C12" s="566"/>
      <c r="D12" s="566"/>
      <c r="E12" s="566"/>
      <c r="F12" s="567"/>
      <c r="G12" s="572"/>
      <c r="H12" s="567"/>
      <c r="I12" s="572"/>
      <c r="J12" s="568"/>
      <c r="K12" s="569"/>
      <c r="L12" s="570"/>
      <c r="O12" s="569"/>
    </row>
    <row r="13" spans="1:15" s="571" customFormat="1" hidden="1">
      <c r="A13" s="565"/>
      <c r="B13" s="846" t="s">
        <v>791</v>
      </c>
      <c r="C13" s="846"/>
      <c r="D13" s="846"/>
      <c r="E13" s="846"/>
      <c r="F13" s="567" t="s">
        <v>606</v>
      </c>
      <c r="G13" s="572">
        <v>5.6</v>
      </c>
      <c r="H13" s="567" t="s">
        <v>794</v>
      </c>
      <c r="I13" s="572">
        <v>19.600000000000001</v>
      </c>
      <c r="J13" s="568" t="s">
        <v>795</v>
      </c>
      <c r="K13" s="569">
        <f>I13-G13</f>
        <v>14.000000000000002</v>
      </c>
      <c r="L13" s="570"/>
      <c r="O13" s="569">
        <v>14</v>
      </c>
    </row>
    <row r="14" spans="1:15" s="571" customFormat="1" hidden="1">
      <c r="A14" s="565"/>
      <c r="B14" s="846" t="s">
        <v>1381</v>
      </c>
      <c r="C14" s="846"/>
      <c r="D14" s="846"/>
      <c r="E14" s="846"/>
      <c r="F14" s="567" t="s">
        <v>606</v>
      </c>
      <c r="G14" s="572">
        <v>0</v>
      </c>
      <c r="H14" s="567" t="s">
        <v>794</v>
      </c>
      <c r="I14" s="572">
        <v>5.4</v>
      </c>
      <c r="J14" s="568" t="s">
        <v>795</v>
      </c>
      <c r="K14" s="569">
        <f>I14-G14</f>
        <v>5.4</v>
      </c>
      <c r="L14" s="570"/>
    </row>
    <row r="15" spans="1:15" s="571" customFormat="1" hidden="1">
      <c r="A15" s="565"/>
      <c r="B15" s="566" t="s">
        <v>1382</v>
      </c>
      <c r="C15" s="566"/>
      <c r="D15" s="566"/>
      <c r="E15" s="566"/>
      <c r="F15" s="567" t="s">
        <v>606</v>
      </c>
      <c r="G15" s="572">
        <v>82.4</v>
      </c>
      <c r="H15" s="572" t="s">
        <v>794</v>
      </c>
      <c r="I15" s="572">
        <v>83.120999999999995</v>
      </c>
      <c r="J15" s="568" t="s">
        <v>795</v>
      </c>
      <c r="K15" s="569">
        <f>I15-G15</f>
        <v>0.72099999999998943</v>
      </c>
      <c r="L15" s="570"/>
    </row>
    <row r="16" spans="1:15" hidden="1">
      <c r="A16" s="160"/>
      <c r="B16" s="323" t="s">
        <v>792</v>
      </c>
      <c r="C16" s="323"/>
      <c r="D16" s="323"/>
      <c r="E16" s="323"/>
      <c r="F16" s="62" t="s">
        <v>606</v>
      </c>
      <c r="G16" s="572">
        <v>10.23</v>
      </c>
      <c r="H16" s="322" t="s">
        <v>794</v>
      </c>
      <c r="I16" s="322">
        <v>0</v>
      </c>
      <c r="J16" s="321" t="s">
        <v>795</v>
      </c>
      <c r="K16" s="322">
        <f>G16-I16</f>
        <v>10.23</v>
      </c>
      <c r="L16" s="161"/>
    </row>
    <row r="17" spans="1:13" hidden="1">
      <c r="A17" s="160"/>
      <c r="B17" s="323" t="s">
        <v>833</v>
      </c>
      <c r="C17" s="323"/>
      <c r="D17" s="323"/>
      <c r="E17" s="323"/>
      <c r="F17" s="62" t="s">
        <v>606</v>
      </c>
      <c r="G17" s="322">
        <v>0.79</v>
      </c>
      <c r="H17" s="322" t="s">
        <v>794</v>
      </c>
      <c r="I17" s="322">
        <v>0</v>
      </c>
      <c r="J17" s="321" t="s">
        <v>795</v>
      </c>
      <c r="K17" s="322">
        <f>G17-I17</f>
        <v>0.79</v>
      </c>
      <c r="L17" s="161"/>
    </row>
    <row r="18" spans="1:13" hidden="1">
      <c r="A18" s="160"/>
      <c r="B18" s="845" t="s">
        <v>834</v>
      </c>
      <c r="C18" s="845"/>
      <c r="D18" s="845"/>
      <c r="E18" s="845"/>
      <c r="F18" s="62" t="s">
        <v>606</v>
      </c>
      <c r="G18" s="322">
        <v>0</v>
      </c>
      <c r="H18" s="322" t="s">
        <v>794</v>
      </c>
      <c r="I18" s="322">
        <v>4.2</v>
      </c>
      <c r="J18" s="321" t="s">
        <v>795</v>
      </c>
      <c r="K18" s="322">
        <f>I18-G18</f>
        <v>4.2</v>
      </c>
      <c r="L18" s="161"/>
      <c r="M18" s="253">
        <f>1.17-K18</f>
        <v>-3.0300000000000002</v>
      </c>
    </row>
    <row r="19" spans="1:13" hidden="1">
      <c r="A19" s="160"/>
      <c r="B19" s="323" t="s">
        <v>1227</v>
      </c>
      <c r="C19" s="323"/>
      <c r="D19" s="323"/>
      <c r="E19" s="323"/>
      <c r="F19" s="62" t="s">
        <v>606</v>
      </c>
      <c r="G19" s="322">
        <v>1.91</v>
      </c>
      <c r="H19" s="322" t="s">
        <v>794</v>
      </c>
      <c r="I19" s="322">
        <v>4.62</v>
      </c>
      <c r="J19" s="321" t="s">
        <v>795</v>
      </c>
      <c r="K19" s="322">
        <f>I19-G19</f>
        <v>2.71</v>
      </c>
      <c r="L19" s="161"/>
      <c r="M19" s="253"/>
    </row>
    <row r="20" spans="1:13" hidden="1">
      <c r="A20" s="160"/>
      <c r="B20" s="323" t="s">
        <v>835</v>
      </c>
      <c r="C20" s="323"/>
      <c r="D20" s="323"/>
      <c r="E20" s="323"/>
      <c r="F20" s="62" t="s">
        <v>606</v>
      </c>
      <c r="G20" s="322">
        <v>30.1</v>
      </c>
      <c r="H20" s="322" t="s">
        <v>794</v>
      </c>
      <c r="I20" s="322">
        <v>4</v>
      </c>
      <c r="J20" s="321" t="s">
        <v>795</v>
      </c>
      <c r="K20" s="322">
        <f>G20-I20</f>
        <v>26.1</v>
      </c>
      <c r="L20" s="161"/>
    </row>
    <row r="21" spans="1:13" hidden="1">
      <c r="A21" s="160"/>
      <c r="B21" s="582" t="s">
        <v>1398</v>
      </c>
      <c r="C21" s="582"/>
      <c r="D21" s="582"/>
      <c r="E21" s="582"/>
      <c r="F21" s="583" t="s">
        <v>606</v>
      </c>
      <c r="G21" s="322">
        <v>8</v>
      </c>
      <c r="H21" s="322" t="s">
        <v>794</v>
      </c>
      <c r="I21" s="322">
        <v>1.45</v>
      </c>
      <c r="J21" s="321" t="s">
        <v>795</v>
      </c>
      <c r="K21" s="322">
        <f>G21-I21</f>
        <v>6.55</v>
      </c>
      <c r="L21" s="161"/>
    </row>
    <row r="22" spans="1:13" hidden="1">
      <c r="A22" s="160"/>
      <c r="B22" s="845" t="s">
        <v>1399</v>
      </c>
      <c r="C22" s="845"/>
      <c r="D22" s="845"/>
      <c r="E22" s="845"/>
      <c r="F22" s="845"/>
      <c r="G22" s="845"/>
      <c r="H22" s="845"/>
      <c r="I22" s="845"/>
      <c r="J22" s="321" t="s">
        <v>795</v>
      </c>
      <c r="K22" s="322">
        <v>0.25</v>
      </c>
      <c r="L22" s="161"/>
      <c r="M22" s="63">
        <f>5.654/2</f>
        <v>2.827</v>
      </c>
    </row>
    <row r="23" spans="1:13" hidden="1">
      <c r="A23" s="160"/>
      <c r="I23" s="324" t="s">
        <v>43</v>
      </c>
      <c r="J23" s="322" t="s">
        <v>795</v>
      </c>
      <c r="K23" s="480">
        <f>SUM(K7:K22)</f>
        <v>83.650999999999996</v>
      </c>
      <c r="L23" s="161" t="s">
        <v>44</v>
      </c>
    </row>
    <row r="24" spans="1:13" hidden="1">
      <c r="A24" s="160"/>
      <c r="I24" s="322"/>
      <c r="J24" s="322"/>
      <c r="K24" s="324"/>
      <c r="L24" s="161"/>
    </row>
    <row r="25" spans="1:13" hidden="1">
      <c r="A25" s="160"/>
      <c r="I25" s="325" t="s">
        <v>796</v>
      </c>
      <c r="J25" s="324" t="s">
        <v>797</v>
      </c>
      <c r="K25" s="396">
        <f>ROUND(K23,0)</f>
        <v>84</v>
      </c>
      <c r="L25" s="162" t="s">
        <v>44</v>
      </c>
    </row>
    <row r="26" spans="1:13" hidden="1">
      <c r="A26" s="163"/>
      <c r="B26" s="164"/>
      <c r="C26" s="164"/>
      <c r="D26" s="164"/>
      <c r="E26" s="164"/>
      <c r="F26" s="165"/>
      <c r="G26" s="165"/>
      <c r="H26" s="165"/>
      <c r="I26" s="166"/>
      <c r="J26" s="166"/>
      <c r="K26" s="167"/>
      <c r="L26" s="168"/>
    </row>
    <row r="27" spans="1:13" ht="15.75">
      <c r="A27" s="155">
        <v>1</v>
      </c>
      <c r="B27" s="156" t="s">
        <v>839</v>
      </c>
      <c r="C27" s="157"/>
      <c r="D27" s="157"/>
      <c r="E27" s="157"/>
      <c r="F27" s="158"/>
      <c r="G27" s="158"/>
      <c r="H27" s="158"/>
      <c r="I27" s="158"/>
      <c r="J27" s="158"/>
      <c r="K27" s="157"/>
      <c r="L27" s="159"/>
    </row>
    <row r="28" spans="1:13">
      <c r="A28" s="160"/>
      <c r="B28" s="845" t="s">
        <v>789</v>
      </c>
      <c r="C28" s="845"/>
      <c r="D28" s="845"/>
      <c r="E28" s="845"/>
      <c r="J28" s="321" t="s">
        <v>795</v>
      </c>
      <c r="K28" s="322">
        <v>0.5</v>
      </c>
      <c r="L28" s="161"/>
    </row>
    <row r="29" spans="1:13">
      <c r="A29" s="160"/>
      <c r="B29" s="845" t="s">
        <v>790</v>
      </c>
      <c r="C29" s="845"/>
      <c r="D29" s="845"/>
      <c r="E29" s="845"/>
      <c r="J29" s="321" t="s">
        <v>795</v>
      </c>
      <c r="K29" s="322">
        <v>0.05</v>
      </c>
      <c r="L29" s="161"/>
    </row>
    <row r="30" spans="1:13">
      <c r="A30" s="160"/>
      <c r="B30" s="323" t="s">
        <v>634</v>
      </c>
      <c r="C30" s="323"/>
      <c r="D30" s="323"/>
      <c r="E30" s="323"/>
      <c r="F30" s="62" t="s">
        <v>606</v>
      </c>
      <c r="G30" s="322">
        <v>72.400000000000006</v>
      </c>
      <c r="H30" s="322" t="s">
        <v>794</v>
      </c>
      <c r="I30" s="322">
        <v>74.3</v>
      </c>
      <c r="J30" s="321" t="s">
        <v>795</v>
      </c>
      <c r="K30" s="322">
        <f>I30-G30</f>
        <v>1.8999999999999915</v>
      </c>
      <c r="L30" s="161"/>
    </row>
    <row r="31" spans="1:13">
      <c r="A31" s="160"/>
      <c r="B31" s="323" t="s">
        <v>835</v>
      </c>
      <c r="C31" s="323"/>
      <c r="D31" s="323"/>
      <c r="E31" s="323"/>
      <c r="F31" s="62" t="s">
        <v>606</v>
      </c>
      <c r="G31" s="322">
        <v>48.3</v>
      </c>
      <c r="H31" s="322" t="s">
        <v>794</v>
      </c>
      <c r="I31" s="322">
        <v>4</v>
      </c>
      <c r="J31" s="321" t="s">
        <v>795</v>
      </c>
      <c r="K31" s="322">
        <f>G31-I31</f>
        <v>44.3</v>
      </c>
      <c r="L31" s="161"/>
    </row>
    <row r="32" spans="1:13">
      <c r="A32" s="160"/>
      <c r="B32" s="582" t="s">
        <v>1398</v>
      </c>
      <c r="C32" s="582"/>
      <c r="D32" s="582"/>
      <c r="E32" s="582"/>
      <c r="F32" s="583" t="s">
        <v>606</v>
      </c>
      <c r="G32" s="322">
        <v>8</v>
      </c>
      <c r="H32" s="322" t="s">
        <v>794</v>
      </c>
      <c r="I32" s="322">
        <v>1.45</v>
      </c>
      <c r="J32" s="321" t="s">
        <v>795</v>
      </c>
      <c r="K32" s="322">
        <f>G32-I32</f>
        <v>6.55</v>
      </c>
      <c r="L32" s="161"/>
    </row>
    <row r="33" spans="1:13">
      <c r="A33" s="160"/>
      <c r="B33" s="845" t="s">
        <v>1399</v>
      </c>
      <c r="C33" s="845"/>
      <c r="D33" s="845"/>
      <c r="E33" s="845"/>
      <c r="F33" s="845"/>
      <c r="G33" s="845"/>
      <c r="H33" s="845"/>
      <c r="I33" s="845"/>
      <c r="J33" s="321" t="s">
        <v>795</v>
      </c>
      <c r="K33" s="322">
        <v>0.25</v>
      </c>
      <c r="L33" s="161"/>
    </row>
    <row r="34" spans="1:13">
      <c r="A34" s="160"/>
      <c r="I34" s="324" t="s">
        <v>43</v>
      </c>
      <c r="J34" s="322" t="s">
        <v>795</v>
      </c>
      <c r="K34" s="269">
        <f>SUM(K28:K33)</f>
        <v>53.549999999999983</v>
      </c>
      <c r="L34" s="161" t="s">
        <v>44</v>
      </c>
    </row>
    <row r="35" spans="1:13">
      <c r="A35" s="160"/>
      <c r="I35" s="325" t="s">
        <v>796</v>
      </c>
      <c r="J35" s="324" t="s">
        <v>797</v>
      </c>
      <c r="K35" s="396">
        <f>ROUND(K34,0)</f>
        <v>54</v>
      </c>
      <c r="L35" s="162" t="s">
        <v>44</v>
      </c>
    </row>
    <row r="36" spans="1:13" ht="15.75">
      <c r="A36" s="155">
        <v>2</v>
      </c>
      <c r="B36" s="156" t="s">
        <v>836</v>
      </c>
      <c r="C36" s="157"/>
      <c r="D36" s="157"/>
      <c r="E36" s="157"/>
      <c r="F36" s="158"/>
      <c r="G36" s="158"/>
      <c r="H36" s="158"/>
      <c r="I36" s="158"/>
      <c r="J36" s="158"/>
      <c r="K36" s="157"/>
      <c r="L36" s="159"/>
    </row>
    <row r="37" spans="1:13">
      <c r="A37" s="160"/>
      <c r="B37" s="845" t="s">
        <v>837</v>
      </c>
      <c r="C37" s="845"/>
      <c r="D37" s="845"/>
      <c r="E37" s="845"/>
      <c r="F37" s="62" t="s">
        <v>606</v>
      </c>
      <c r="G37" s="322">
        <v>0</v>
      </c>
      <c r="H37" s="62" t="s">
        <v>794</v>
      </c>
      <c r="I37" s="322">
        <v>3</v>
      </c>
      <c r="J37" s="321" t="s">
        <v>795</v>
      </c>
      <c r="K37" s="322">
        <f>I37-G37</f>
        <v>3</v>
      </c>
      <c r="L37" s="161"/>
    </row>
    <row r="38" spans="1:13">
      <c r="A38" s="160"/>
      <c r="B38" s="845" t="s">
        <v>838</v>
      </c>
      <c r="C38" s="845"/>
      <c r="D38" s="845"/>
      <c r="E38" s="845"/>
      <c r="F38" s="62" t="s">
        <v>606</v>
      </c>
      <c r="G38" s="322">
        <v>2.8</v>
      </c>
      <c r="H38" s="62" t="s">
        <v>794</v>
      </c>
      <c r="I38" s="322">
        <v>0</v>
      </c>
      <c r="J38" s="321" t="s">
        <v>795</v>
      </c>
      <c r="K38" s="322">
        <f>G38-I38</f>
        <v>2.8</v>
      </c>
      <c r="L38" s="161"/>
    </row>
    <row r="39" spans="1:13">
      <c r="A39" s="160"/>
      <c r="B39" s="323" t="s">
        <v>1228</v>
      </c>
      <c r="C39" s="323"/>
      <c r="D39" s="323"/>
      <c r="E39" s="323"/>
      <c r="F39" s="62" t="s">
        <v>606</v>
      </c>
      <c r="G39" s="322">
        <v>119.5</v>
      </c>
      <c r="H39" s="62" t="s">
        <v>794</v>
      </c>
      <c r="I39" s="322">
        <v>139.77000000000001</v>
      </c>
      <c r="J39" s="321" t="s">
        <v>795</v>
      </c>
      <c r="K39" s="322">
        <f>I39-G39</f>
        <v>20.27000000000001</v>
      </c>
      <c r="L39" s="161"/>
      <c r="M39" s="63">
        <f>59-31.93</f>
        <v>27.07</v>
      </c>
    </row>
    <row r="40" spans="1:13">
      <c r="A40" s="160"/>
      <c r="B40" s="323" t="s">
        <v>835</v>
      </c>
      <c r="C40" s="323"/>
      <c r="D40" s="323"/>
      <c r="E40" s="323"/>
      <c r="F40" s="62" t="s">
        <v>606</v>
      </c>
      <c r="G40" s="322">
        <v>14.396000000000001</v>
      </c>
      <c r="H40" s="322" t="s">
        <v>794</v>
      </c>
      <c r="I40" s="322">
        <v>4</v>
      </c>
      <c r="J40" s="321" t="s">
        <v>795</v>
      </c>
      <c r="K40" s="322">
        <f>G40-I40</f>
        <v>10.396000000000001</v>
      </c>
      <c r="L40" s="161"/>
    </row>
    <row r="41" spans="1:13">
      <c r="A41" s="160"/>
      <c r="B41" s="582" t="s">
        <v>1398</v>
      </c>
      <c r="C41" s="582"/>
      <c r="D41" s="582"/>
      <c r="E41" s="582"/>
      <c r="F41" s="583" t="s">
        <v>606</v>
      </c>
      <c r="G41" s="322">
        <v>8</v>
      </c>
      <c r="H41" s="322" t="s">
        <v>794</v>
      </c>
      <c r="I41" s="322">
        <v>1.45</v>
      </c>
      <c r="J41" s="321" t="s">
        <v>795</v>
      </c>
      <c r="K41" s="322">
        <f>G41-I41</f>
        <v>6.55</v>
      </c>
      <c r="L41" s="161"/>
    </row>
    <row r="42" spans="1:13">
      <c r="A42" s="160"/>
      <c r="B42" s="845" t="s">
        <v>1399</v>
      </c>
      <c r="C42" s="845"/>
      <c r="D42" s="845"/>
      <c r="E42" s="845"/>
      <c r="F42" s="845"/>
      <c r="G42" s="845"/>
      <c r="H42" s="845"/>
      <c r="I42" s="845"/>
      <c r="J42" s="321" t="s">
        <v>795</v>
      </c>
      <c r="K42" s="322">
        <v>0.25</v>
      </c>
      <c r="L42" s="161"/>
    </row>
    <row r="43" spans="1:13">
      <c r="A43" s="160"/>
      <c r="I43" s="324" t="s">
        <v>43</v>
      </c>
      <c r="J43" s="322" t="s">
        <v>795</v>
      </c>
      <c r="K43" s="269">
        <f>SUM(K37:K42)</f>
        <v>43.266000000000005</v>
      </c>
      <c r="L43" s="161" t="s">
        <v>44</v>
      </c>
    </row>
    <row r="44" spans="1:13">
      <c r="A44" s="160"/>
      <c r="I44" s="325" t="s">
        <v>796</v>
      </c>
      <c r="J44" s="324" t="s">
        <v>797</v>
      </c>
      <c r="K44" s="396">
        <f>ROUND(K43,0)</f>
        <v>43</v>
      </c>
      <c r="L44" s="162" t="s">
        <v>44</v>
      </c>
    </row>
    <row r="45" spans="1:13" ht="15.75">
      <c r="A45" s="155">
        <v>4</v>
      </c>
      <c r="B45" s="156" t="s">
        <v>1229</v>
      </c>
      <c r="C45" s="157"/>
      <c r="D45" s="157"/>
      <c r="E45" s="157"/>
      <c r="F45" s="158"/>
      <c r="G45" s="158"/>
      <c r="H45" s="158"/>
      <c r="I45" s="158"/>
      <c r="J45" s="158"/>
      <c r="K45" s="157"/>
      <c r="L45" s="159"/>
    </row>
    <row r="46" spans="1:13">
      <c r="A46" s="160"/>
      <c r="B46" s="845" t="s">
        <v>789</v>
      </c>
      <c r="C46" s="845"/>
      <c r="D46" s="845"/>
      <c r="E46" s="845"/>
      <c r="J46" s="321" t="s">
        <v>795</v>
      </c>
      <c r="K46" s="322">
        <v>2</v>
      </c>
      <c r="L46" s="161"/>
    </row>
    <row r="47" spans="1:13">
      <c r="A47" s="160"/>
      <c r="B47" s="845" t="s">
        <v>790</v>
      </c>
      <c r="C47" s="845"/>
      <c r="D47" s="845"/>
      <c r="E47" s="845"/>
      <c r="J47" s="321" t="s">
        <v>795</v>
      </c>
      <c r="K47" s="322">
        <v>0.2</v>
      </c>
      <c r="L47" s="161"/>
    </row>
    <row r="48" spans="1:13">
      <c r="A48" s="160"/>
      <c r="B48" s="582" t="s">
        <v>1398</v>
      </c>
      <c r="C48" s="582"/>
      <c r="D48" s="582"/>
      <c r="E48" s="582"/>
      <c r="F48" s="583" t="s">
        <v>606</v>
      </c>
      <c r="G48" s="322">
        <v>1.42</v>
      </c>
      <c r="H48" s="322" t="s">
        <v>794</v>
      </c>
      <c r="I48" s="322">
        <v>0</v>
      </c>
      <c r="J48" s="321" t="s">
        <v>795</v>
      </c>
      <c r="K48" s="322">
        <f>G48-I48</f>
        <v>1.42</v>
      </c>
      <c r="L48" s="161"/>
    </row>
    <row r="49" spans="1:12">
      <c r="A49" s="160"/>
      <c r="B49" s="845" t="s">
        <v>1399</v>
      </c>
      <c r="C49" s="845"/>
      <c r="D49" s="845"/>
      <c r="E49" s="845"/>
      <c r="F49" s="845"/>
      <c r="G49" s="845"/>
      <c r="H49" s="845"/>
      <c r="I49" s="845"/>
      <c r="J49" s="321" t="s">
        <v>795</v>
      </c>
      <c r="K49" s="322">
        <v>0.25</v>
      </c>
      <c r="L49" s="161"/>
    </row>
    <row r="50" spans="1:12">
      <c r="A50" s="160"/>
      <c r="I50" s="324" t="s">
        <v>43</v>
      </c>
      <c r="J50" s="322" t="s">
        <v>795</v>
      </c>
      <c r="K50" s="269">
        <f>SUM(K46:K49)</f>
        <v>3.87</v>
      </c>
      <c r="L50" s="161" t="s">
        <v>44</v>
      </c>
    </row>
    <row r="51" spans="1:12">
      <c r="A51" s="160"/>
      <c r="I51" s="325" t="s">
        <v>796</v>
      </c>
      <c r="J51" s="324" t="s">
        <v>797</v>
      </c>
      <c r="K51" s="396">
        <f>ROUND(K50,0)</f>
        <v>4</v>
      </c>
      <c r="L51" s="162" t="s">
        <v>44</v>
      </c>
    </row>
    <row r="52" spans="1:12">
      <c r="A52" s="163"/>
      <c r="B52" s="164"/>
      <c r="C52" s="164"/>
      <c r="D52" s="164"/>
      <c r="E52" s="164"/>
      <c r="F52" s="165"/>
      <c r="G52" s="165"/>
      <c r="H52" s="165"/>
      <c r="I52" s="166"/>
      <c r="J52" s="166"/>
      <c r="K52" s="167"/>
      <c r="L52" s="168"/>
    </row>
    <row r="53" spans="1:12" ht="15.75" hidden="1">
      <c r="A53" s="155">
        <v>5</v>
      </c>
      <c r="B53" s="156" t="s">
        <v>798</v>
      </c>
      <c r="C53" s="157"/>
      <c r="D53" s="157"/>
      <c r="E53" s="157"/>
      <c r="F53" s="158"/>
      <c r="G53" s="158"/>
      <c r="H53" s="158"/>
      <c r="I53" s="158"/>
      <c r="J53" s="158"/>
      <c r="K53" s="157"/>
      <c r="L53" s="159"/>
    </row>
    <row r="54" spans="1:12" hidden="1">
      <c r="A54" s="160"/>
      <c r="L54" s="161"/>
    </row>
    <row r="55" spans="1:12" hidden="1">
      <c r="A55" s="160"/>
      <c r="B55" s="845" t="s">
        <v>793</v>
      </c>
      <c r="C55" s="845"/>
      <c r="D55" s="845"/>
      <c r="E55" s="845"/>
      <c r="F55" s="62" t="s">
        <v>606</v>
      </c>
      <c r="G55" s="322">
        <v>362</v>
      </c>
      <c r="H55" s="62" t="s">
        <v>794</v>
      </c>
      <c r="I55" s="322">
        <v>151.1</v>
      </c>
      <c r="J55" s="321" t="s">
        <v>795</v>
      </c>
      <c r="K55" s="322">
        <f>G55-I55</f>
        <v>210.9</v>
      </c>
      <c r="L55" s="161"/>
    </row>
    <row r="56" spans="1:12" hidden="1">
      <c r="A56" s="160"/>
      <c r="B56" s="323" t="s">
        <v>1230</v>
      </c>
      <c r="C56" s="323"/>
      <c r="D56" s="323"/>
      <c r="E56" s="323"/>
      <c r="F56" s="62" t="s">
        <v>606</v>
      </c>
      <c r="G56" s="322">
        <v>1.76</v>
      </c>
      <c r="H56" s="62" t="s">
        <v>794</v>
      </c>
      <c r="I56" s="322">
        <v>0</v>
      </c>
      <c r="J56" s="321" t="s">
        <v>795</v>
      </c>
      <c r="K56" s="322">
        <f>G56-I56</f>
        <v>1.76</v>
      </c>
      <c r="L56" s="161"/>
    </row>
    <row r="57" spans="1:12" hidden="1">
      <c r="A57" s="160"/>
      <c r="B57" s="845" t="s">
        <v>1391</v>
      </c>
      <c r="C57" s="845"/>
      <c r="D57" s="845"/>
      <c r="E57" s="845"/>
      <c r="F57" s="845"/>
      <c r="G57" s="845"/>
      <c r="H57" s="845"/>
      <c r="I57" s="845"/>
      <c r="J57" s="321" t="s">
        <v>795</v>
      </c>
      <c r="K57" s="322">
        <f>((8-0)/2)</f>
        <v>4</v>
      </c>
      <c r="L57" s="161"/>
    </row>
    <row r="58" spans="1:12" hidden="1">
      <c r="A58" s="160"/>
      <c r="I58" s="324" t="s">
        <v>43</v>
      </c>
      <c r="J58" s="322" t="s">
        <v>795</v>
      </c>
      <c r="K58" s="269">
        <f>SUM(K55:K57)</f>
        <v>216.66</v>
      </c>
      <c r="L58" s="161" t="s">
        <v>44</v>
      </c>
    </row>
    <row r="59" spans="1:12" hidden="1">
      <c r="A59" s="160"/>
      <c r="I59" s="322"/>
      <c r="J59" s="322"/>
      <c r="K59" s="324"/>
      <c r="L59" s="161"/>
    </row>
    <row r="60" spans="1:12" hidden="1">
      <c r="A60" s="160"/>
      <c r="I60" s="325" t="s">
        <v>796</v>
      </c>
      <c r="J60" s="324" t="s">
        <v>797</v>
      </c>
      <c r="K60" s="396">
        <f>ROUND(K58,0)</f>
        <v>217</v>
      </c>
      <c r="L60" s="162" t="s">
        <v>44</v>
      </c>
    </row>
    <row r="61" spans="1:12" hidden="1">
      <c r="A61" s="163"/>
      <c r="B61" s="164"/>
      <c r="C61" s="164"/>
      <c r="D61" s="164"/>
      <c r="E61" s="164"/>
      <c r="F61" s="165"/>
      <c r="G61" s="165"/>
      <c r="H61" s="165"/>
      <c r="I61" s="166"/>
      <c r="J61" s="166"/>
      <c r="K61" s="167"/>
      <c r="L61" s="168"/>
    </row>
    <row r="62" spans="1:12" ht="15.75" hidden="1">
      <c r="A62" s="155">
        <v>6</v>
      </c>
      <c r="B62" s="156" t="s">
        <v>1213</v>
      </c>
      <c r="C62" s="157"/>
      <c r="D62" s="157"/>
      <c r="E62" s="157"/>
      <c r="F62" s="158"/>
      <c r="G62" s="158"/>
      <c r="H62" s="158"/>
      <c r="I62" s="158"/>
      <c r="J62" s="158"/>
      <c r="K62" s="157"/>
      <c r="L62" s="159"/>
    </row>
    <row r="63" spans="1:12" hidden="1">
      <c r="A63" s="160"/>
      <c r="L63" s="161"/>
    </row>
    <row r="64" spans="1:12" hidden="1">
      <c r="A64" s="160"/>
      <c r="B64" s="63" t="s">
        <v>1214</v>
      </c>
      <c r="J64" s="62" t="s">
        <v>795</v>
      </c>
      <c r="K64" s="322">
        <v>425.8</v>
      </c>
      <c r="L64" s="161"/>
    </row>
    <row r="65" spans="1:12" hidden="1">
      <c r="A65" s="160"/>
      <c r="B65" s="845" t="s">
        <v>793</v>
      </c>
      <c r="C65" s="845"/>
      <c r="D65" s="845"/>
      <c r="E65" s="845"/>
      <c r="F65" s="62" t="s">
        <v>606</v>
      </c>
      <c r="G65" s="322">
        <v>0</v>
      </c>
      <c r="H65" s="62" t="s">
        <v>794</v>
      </c>
      <c r="I65" s="322">
        <v>139.77000000000001</v>
      </c>
      <c r="J65" s="321" t="s">
        <v>795</v>
      </c>
      <c r="K65" s="322">
        <f>I65-G65</f>
        <v>139.77000000000001</v>
      </c>
      <c r="L65" s="161"/>
    </row>
    <row r="66" spans="1:12" hidden="1">
      <c r="A66" s="160"/>
      <c r="B66" s="323" t="s">
        <v>835</v>
      </c>
      <c r="C66" s="323"/>
      <c r="D66" s="323"/>
      <c r="E66" s="323"/>
      <c r="F66" s="62" t="s">
        <v>606</v>
      </c>
      <c r="G66" s="322">
        <v>14.396000000000001</v>
      </c>
      <c r="H66" s="322" t="s">
        <v>794</v>
      </c>
      <c r="I66" s="322">
        <v>4</v>
      </c>
      <c r="J66" s="321" t="s">
        <v>795</v>
      </c>
      <c r="K66" s="322">
        <f>G66-I66</f>
        <v>10.396000000000001</v>
      </c>
      <c r="L66" s="161"/>
    </row>
    <row r="67" spans="1:12" hidden="1">
      <c r="A67" s="160"/>
      <c r="B67" s="845" t="s">
        <v>1391</v>
      </c>
      <c r="C67" s="845"/>
      <c r="D67" s="845"/>
      <c r="E67" s="845"/>
      <c r="F67" s="845"/>
      <c r="G67" s="845"/>
      <c r="H67" s="845"/>
      <c r="I67" s="845"/>
      <c r="J67" s="321" t="s">
        <v>795</v>
      </c>
      <c r="K67" s="322">
        <f>((8-0)/2)</f>
        <v>4</v>
      </c>
      <c r="L67" s="161"/>
    </row>
    <row r="68" spans="1:12" hidden="1">
      <c r="A68" s="160"/>
      <c r="I68" s="324" t="s">
        <v>43</v>
      </c>
      <c r="J68" s="322" t="s">
        <v>795</v>
      </c>
      <c r="K68" s="269">
        <f>SUM(K64:K67)</f>
        <v>579.96600000000001</v>
      </c>
      <c r="L68" s="161" t="s">
        <v>44</v>
      </c>
    </row>
    <row r="69" spans="1:12" hidden="1">
      <c r="A69" s="160"/>
      <c r="I69" s="322"/>
      <c r="J69" s="322"/>
      <c r="K69" s="324"/>
      <c r="L69" s="161"/>
    </row>
    <row r="70" spans="1:12" hidden="1">
      <c r="A70" s="160"/>
      <c r="I70" s="325" t="s">
        <v>796</v>
      </c>
      <c r="J70" s="324" t="s">
        <v>797</v>
      </c>
      <c r="K70" s="396">
        <f>ROUND(K68,0)</f>
        <v>580</v>
      </c>
      <c r="L70" s="162" t="s">
        <v>44</v>
      </c>
    </row>
    <row r="71" spans="1:12" hidden="1">
      <c r="A71" s="163"/>
      <c r="B71" s="164"/>
      <c r="C71" s="164"/>
      <c r="D71" s="164"/>
      <c r="E71" s="164"/>
      <c r="F71" s="165"/>
      <c r="G71" s="165"/>
      <c r="H71" s="165"/>
      <c r="I71" s="166"/>
      <c r="J71" s="166"/>
      <c r="K71" s="167"/>
      <c r="L71" s="168"/>
    </row>
    <row r="72" spans="1:12" ht="15.75" hidden="1">
      <c r="A72" s="155">
        <v>7</v>
      </c>
      <c r="B72" s="156" t="s">
        <v>1031</v>
      </c>
      <c r="C72" s="157"/>
      <c r="D72" s="157"/>
      <c r="E72" s="157"/>
      <c r="F72" s="158"/>
      <c r="G72" s="158"/>
      <c r="H72" s="158"/>
      <c r="I72" s="158"/>
      <c r="J72" s="158"/>
      <c r="K72" s="157"/>
      <c r="L72" s="159"/>
    </row>
    <row r="73" spans="1:12" hidden="1">
      <c r="A73" s="160"/>
      <c r="L73" s="161"/>
    </row>
    <row r="74" spans="1:12" hidden="1">
      <c r="A74" s="160"/>
      <c r="B74" s="845" t="s">
        <v>793</v>
      </c>
      <c r="C74" s="845"/>
      <c r="D74" s="845"/>
      <c r="E74" s="845"/>
      <c r="F74" s="62" t="s">
        <v>606</v>
      </c>
      <c r="G74" s="322">
        <v>114.4</v>
      </c>
      <c r="H74" s="62" t="s">
        <v>794</v>
      </c>
      <c r="I74" s="322">
        <v>125.54</v>
      </c>
      <c r="J74" s="321" t="s">
        <v>795</v>
      </c>
      <c r="K74" s="322">
        <f>I74-G74</f>
        <v>11.14</v>
      </c>
      <c r="L74" s="161"/>
    </row>
    <row r="75" spans="1:12" hidden="1">
      <c r="A75" s="160"/>
      <c r="B75" s="845" t="s">
        <v>957</v>
      </c>
      <c r="C75" s="845"/>
      <c r="D75" s="845"/>
      <c r="E75" s="845"/>
      <c r="F75" s="845"/>
      <c r="G75" s="845"/>
      <c r="H75" s="845"/>
      <c r="I75" s="845"/>
      <c r="J75" s="321" t="s">
        <v>795</v>
      </c>
      <c r="K75" s="322">
        <f>((7.5-0)/2)</f>
        <v>3.75</v>
      </c>
      <c r="L75" s="161"/>
    </row>
    <row r="76" spans="1:12" hidden="1">
      <c r="A76" s="160"/>
      <c r="I76" s="324" t="s">
        <v>43</v>
      </c>
      <c r="J76" s="322" t="s">
        <v>795</v>
      </c>
      <c r="K76" s="269">
        <f>SUM(K74:K75)</f>
        <v>14.89</v>
      </c>
      <c r="L76" s="161" t="s">
        <v>44</v>
      </c>
    </row>
    <row r="77" spans="1:12" hidden="1">
      <c r="A77" s="160"/>
      <c r="I77" s="322"/>
      <c r="J77" s="322"/>
      <c r="K77" s="324"/>
      <c r="L77" s="161"/>
    </row>
    <row r="78" spans="1:12" hidden="1">
      <c r="A78" s="160"/>
      <c r="I78" s="325" t="s">
        <v>796</v>
      </c>
      <c r="J78" s="324" t="s">
        <v>797</v>
      </c>
      <c r="K78" s="396">
        <f>ROUND(K76,0)</f>
        <v>15</v>
      </c>
      <c r="L78" s="162" t="s">
        <v>44</v>
      </c>
    </row>
    <row r="79" spans="1:12" hidden="1">
      <c r="A79" s="163"/>
      <c r="B79" s="164"/>
      <c r="C79" s="164"/>
      <c r="D79" s="164"/>
      <c r="E79" s="164"/>
      <c r="F79" s="165"/>
      <c r="G79" s="165"/>
      <c r="H79" s="165"/>
      <c r="I79" s="166"/>
      <c r="J79" s="166"/>
      <c r="K79" s="167"/>
      <c r="L79" s="168"/>
    </row>
    <row r="84" spans="3:9">
      <c r="C84" s="121" t="s">
        <v>1400</v>
      </c>
      <c r="D84" s="114"/>
      <c r="E84" s="114"/>
      <c r="I84" s="121" t="s">
        <v>822</v>
      </c>
    </row>
    <row r="85" spans="3:9">
      <c r="C85" s="121" t="s">
        <v>1390</v>
      </c>
      <c r="D85" s="114"/>
      <c r="E85" s="114"/>
      <c r="I85" s="121" t="s">
        <v>831</v>
      </c>
    </row>
    <row r="86" spans="3:9">
      <c r="C86" s="114"/>
      <c r="D86" s="114"/>
      <c r="E86" s="114"/>
      <c r="I86" s="114"/>
    </row>
    <row r="87" spans="3:9">
      <c r="C87" s="114"/>
      <c r="D87" s="114"/>
      <c r="E87" s="114"/>
      <c r="I87" s="114"/>
    </row>
    <row r="88" spans="3:9">
      <c r="C88" s="114"/>
      <c r="D88" s="114"/>
      <c r="E88" s="114"/>
      <c r="I88" s="114"/>
    </row>
    <row r="89" spans="3:9">
      <c r="C89" s="114"/>
      <c r="D89" s="114"/>
      <c r="E89" s="114"/>
      <c r="I89" s="114"/>
    </row>
    <row r="90" spans="3:9">
      <c r="C90" s="121" t="s">
        <v>823</v>
      </c>
      <c r="D90" s="114"/>
      <c r="E90" s="114"/>
      <c r="I90" s="121"/>
    </row>
    <row r="91" spans="3:9">
      <c r="C91" s="121" t="s">
        <v>956</v>
      </c>
      <c r="D91" s="114"/>
      <c r="E91" s="114"/>
      <c r="I91" s="121"/>
    </row>
  </sheetData>
  <mergeCells count="23">
    <mergeCell ref="B14:E14"/>
    <mergeCell ref="B22:I22"/>
    <mergeCell ref="A1:K1"/>
    <mergeCell ref="B7:E7"/>
    <mergeCell ref="B8:E8"/>
    <mergeCell ref="B3:L3"/>
    <mergeCell ref="B13:E13"/>
    <mergeCell ref="B74:E74"/>
    <mergeCell ref="B75:I75"/>
    <mergeCell ref="B38:E38"/>
    <mergeCell ref="B46:E46"/>
    <mergeCell ref="B47:E47"/>
    <mergeCell ref="B55:E55"/>
    <mergeCell ref="B65:E65"/>
    <mergeCell ref="B67:I67"/>
    <mergeCell ref="B37:E37"/>
    <mergeCell ref="B18:E18"/>
    <mergeCell ref="B28:E28"/>
    <mergeCell ref="B49:I49"/>
    <mergeCell ref="B57:I57"/>
    <mergeCell ref="B29:E29"/>
    <mergeCell ref="B33:I33"/>
    <mergeCell ref="B42:I42"/>
  </mergeCells>
  <pageMargins left="0.70866141732283472" right="0.70866141732283472" top="0.51181102362204722" bottom="0.55118110236220474" header="0.47244094488188981" footer="0.5511811023622047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M31"/>
  <sheetViews>
    <sheetView view="pageBreakPreview" zoomScaleNormal="60" zoomScaleSheetLayoutView="100" workbookViewId="0"/>
  </sheetViews>
  <sheetFormatPr defaultColWidth="9.140625" defaultRowHeight="20.100000000000001" customHeight="1"/>
  <cols>
    <col min="1" max="1" width="4.140625" style="175" customWidth="1"/>
    <col min="2" max="2" width="3.85546875" style="175" bestFit="1" customWidth="1"/>
    <col min="3" max="3" width="24.7109375" style="175" customWidth="1"/>
    <col min="4" max="4" width="9.140625" style="175" customWidth="1"/>
    <col min="5" max="5" width="7" style="175" customWidth="1"/>
    <col min="6" max="6" width="9.85546875" style="175" customWidth="1"/>
    <col min="7" max="7" width="9" style="175" customWidth="1"/>
    <col min="8" max="8" width="9.140625" style="175" customWidth="1"/>
    <col min="9" max="9" width="9.85546875" style="175" bestFit="1" customWidth="1"/>
    <col min="10" max="10" width="9.7109375" style="175" customWidth="1"/>
    <col min="11" max="11" width="9.140625" style="175"/>
    <col min="12" max="12" width="8.42578125" style="175" bestFit="1" customWidth="1"/>
    <col min="13" max="16384" width="9.140625" style="175"/>
  </cols>
  <sheetData>
    <row r="1" spans="2:13" s="170" customFormat="1" ht="23.25" customHeight="1">
      <c r="B1" s="848" t="s">
        <v>1374</v>
      </c>
      <c r="C1" s="848"/>
      <c r="D1" s="848"/>
      <c r="E1" s="848"/>
      <c r="F1" s="848"/>
      <c r="G1" s="848"/>
      <c r="H1" s="848"/>
      <c r="I1" s="848"/>
      <c r="J1" s="848"/>
    </row>
    <row r="2" spans="2:13" s="170" customFormat="1" ht="45.75" customHeight="1">
      <c r="B2" s="849" t="s">
        <v>727</v>
      </c>
      <c r="C2" s="849"/>
      <c r="D2" s="850" t="str">
        <f>Cover!D20</f>
        <v>Construction of Helipad with Cement concrete  for the  visit of Hon'ble Chief Minister of Andhra pradesh Sri Nara Chandrababu Naidu Garu   on the occasion  of "Pattadar Pass Book- distribution"  Programme at Siddantham village of Penugonda mandal (Achanta constituency)in West Godavari District on 8.6.2026.</v>
      </c>
      <c r="E2" s="851"/>
      <c r="F2" s="851"/>
      <c r="G2" s="851"/>
      <c r="H2" s="851"/>
      <c r="I2" s="851"/>
      <c r="J2" s="852"/>
    </row>
    <row r="3" spans="2:13" s="171" customFormat="1" ht="44.25" customHeight="1">
      <c r="B3" s="68" t="s">
        <v>403</v>
      </c>
      <c r="C3" s="68" t="s">
        <v>405</v>
      </c>
      <c r="D3" s="68" t="s">
        <v>36</v>
      </c>
      <c r="E3" s="68" t="s">
        <v>37</v>
      </c>
      <c r="F3" s="68" t="s">
        <v>168</v>
      </c>
      <c r="G3" s="68" t="s">
        <v>402</v>
      </c>
      <c r="H3" s="68" t="s">
        <v>206</v>
      </c>
      <c r="I3" s="68" t="s">
        <v>232</v>
      </c>
      <c r="J3" s="68" t="s">
        <v>234</v>
      </c>
    </row>
    <row r="4" spans="2:13" ht="15.75" customHeight="1">
      <c r="B4" s="172"/>
      <c r="C4" s="173" t="s">
        <v>235</v>
      </c>
      <c r="D4" s="173"/>
      <c r="E4" s="173"/>
      <c r="F4" s="173"/>
      <c r="G4" s="174"/>
      <c r="H4" s="174"/>
      <c r="I4" s="174"/>
      <c r="J4" s="174"/>
    </row>
    <row r="5" spans="2:13" s="63" customFormat="1" ht="30" customHeight="1">
      <c r="B5" s="172">
        <v>1</v>
      </c>
      <c r="C5" s="176" t="s">
        <v>704</v>
      </c>
      <c r="D5" s="68" t="s">
        <v>635</v>
      </c>
      <c r="E5" s="177">
        <f>Lead!K25</f>
        <v>84</v>
      </c>
      <c r="F5" s="178">
        <f>INDEX(Sheet1!$B$3:$D$152,MATCH(E5,Sheet1!$B$3:$B$152,0),3)</f>
        <v>1137.0499999999995</v>
      </c>
      <c r="G5" s="178">
        <f>Sheet1!G4</f>
        <v>509</v>
      </c>
      <c r="H5" s="178">
        <f>Sheet1!$G$40</f>
        <v>70</v>
      </c>
      <c r="I5" s="178"/>
      <c r="J5" s="178">
        <f t="shared" ref="J5:J20" si="0">SUM(F5:I5)</f>
        <v>1716.0499999999995</v>
      </c>
      <c r="M5" s="179"/>
    </row>
    <row r="6" spans="2:13" s="63" customFormat="1" ht="32.25" customHeight="1">
      <c r="B6" s="172">
        <v>2</v>
      </c>
      <c r="C6" s="176" t="s">
        <v>705</v>
      </c>
      <c r="D6" s="180" t="s">
        <v>841</v>
      </c>
      <c r="E6" s="177">
        <f>E5</f>
        <v>84</v>
      </c>
      <c r="F6" s="178">
        <f>INDEX(Sheet1!$B$3:$D$152,MATCH(E6,Sheet1!$B$3:$B$152,0),3)</f>
        <v>1137.0499999999995</v>
      </c>
      <c r="G6" s="178">
        <f>Sheet1!G6</f>
        <v>745</v>
      </c>
      <c r="H6" s="178">
        <f>Sheet1!$G$40</f>
        <v>70</v>
      </c>
      <c r="I6" s="178"/>
      <c r="J6" s="178">
        <f t="shared" si="0"/>
        <v>1952.0499999999995</v>
      </c>
      <c r="M6" s="179"/>
    </row>
    <row r="7" spans="2:13" s="63" customFormat="1" ht="30" hidden="1" customHeight="1">
      <c r="B7" s="172">
        <v>3</v>
      </c>
      <c r="C7" s="176" t="s">
        <v>312</v>
      </c>
      <c r="D7" s="180" t="s">
        <v>841</v>
      </c>
      <c r="E7" s="177">
        <f t="shared" ref="E7:E20" si="1">E6</f>
        <v>84</v>
      </c>
      <c r="F7" s="178">
        <f>INDEX(Sheet1!$B$3:$D$152,MATCH(E7,Sheet1!$B$3:$B$152,0),3)</f>
        <v>1137.0499999999995</v>
      </c>
      <c r="G7" s="178">
        <f>Sheet1!G11</f>
        <v>206</v>
      </c>
      <c r="H7" s="178">
        <f>Sheet1!$G$41</f>
        <v>70</v>
      </c>
      <c r="I7" s="178"/>
      <c r="J7" s="178">
        <f t="shared" si="0"/>
        <v>1413.0499999999995</v>
      </c>
      <c r="M7" s="179"/>
    </row>
    <row r="8" spans="2:13" s="63" customFormat="1" ht="45">
      <c r="B8" s="172">
        <v>3</v>
      </c>
      <c r="C8" s="176" t="s">
        <v>617</v>
      </c>
      <c r="D8" s="180" t="s">
        <v>841</v>
      </c>
      <c r="E8" s="177">
        <f t="shared" si="1"/>
        <v>84</v>
      </c>
      <c r="F8" s="178">
        <f>INDEX(Sheet1!$B$3:$D$152,MATCH(E8,Sheet1!$B$3:$B$152,0),3)</f>
        <v>1137.0499999999995</v>
      </c>
      <c r="G8" s="178">
        <f>Sheet1!G16</f>
        <v>47.15</v>
      </c>
      <c r="H8" s="178"/>
      <c r="I8" s="178"/>
      <c r="J8" s="178">
        <f t="shared" si="0"/>
        <v>1184.1999999999996</v>
      </c>
      <c r="M8" s="179"/>
    </row>
    <row r="9" spans="2:13" s="63" customFormat="1" ht="31.5" hidden="1" customHeight="1">
      <c r="B9" s="172">
        <v>5</v>
      </c>
      <c r="C9" s="181" t="s">
        <v>706</v>
      </c>
      <c r="D9" s="180" t="s">
        <v>841</v>
      </c>
      <c r="E9" s="177">
        <f t="shared" si="1"/>
        <v>84</v>
      </c>
      <c r="F9" s="178">
        <f>INDEX(Sheet1!$B$3:$D$152,MATCH(E9,Sheet1!$B$3:$B$152,0),3)</f>
        <v>1137.0499999999995</v>
      </c>
      <c r="G9" s="178">
        <f>Sheet1!G17</f>
        <v>105</v>
      </c>
      <c r="H9" s="178">
        <f>Sheet1!$G$40</f>
        <v>70</v>
      </c>
      <c r="I9" s="178"/>
      <c r="J9" s="178">
        <f t="shared" si="0"/>
        <v>1312.0499999999995</v>
      </c>
      <c r="M9" s="179"/>
    </row>
    <row r="10" spans="2:13" s="63" customFormat="1" ht="27.75" hidden="1" customHeight="1">
      <c r="B10" s="172">
        <v>6</v>
      </c>
      <c r="C10" s="176" t="s">
        <v>464</v>
      </c>
      <c r="D10" s="180" t="s">
        <v>841</v>
      </c>
      <c r="E10" s="177">
        <f t="shared" si="1"/>
        <v>84</v>
      </c>
      <c r="F10" s="178">
        <f>INDEX(Sheet1!$B$3:$D$152,MATCH(E10,Sheet1!$B$3:$B$152,0),3)</f>
        <v>1137.0499999999995</v>
      </c>
      <c r="G10" s="178">
        <f>Sheet1!G15</f>
        <v>223</v>
      </c>
      <c r="H10" s="178">
        <v>70</v>
      </c>
      <c r="I10" s="178"/>
      <c r="J10" s="178">
        <f t="shared" si="0"/>
        <v>1430.0499999999995</v>
      </c>
      <c r="M10" s="179"/>
    </row>
    <row r="11" spans="2:13" s="63" customFormat="1" ht="30.75" customHeight="1">
      <c r="B11" s="172">
        <v>4</v>
      </c>
      <c r="C11" s="176" t="s">
        <v>712</v>
      </c>
      <c r="D11" s="180" t="s">
        <v>841</v>
      </c>
      <c r="E11" s="177">
        <f t="shared" si="1"/>
        <v>84</v>
      </c>
      <c r="F11" s="178">
        <f>INDEX(Sheet1!$B$3:$D$152,MATCH(E11,Sheet1!$B$3:$B$152,0),3)</f>
        <v>1137.0499999999995</v>
      </c>
      <c r="G11" s="178">
        <f>Sheet1!G5</f>
        <v>555</v>
      </c>
      <c r="H11" s="178">
        <f>Sheet1!$G$40</f>
        <v>70</v>
      </c>
      <c r="I11" s="178">
        <f>ROUND(G11/4,2)</f>
        <v>138.75</v>
      </c>
      <c r="J11" s="178">
        <f>SUM(F11:I11)</f>
        <v>1900.7999999999995</v>
      </c>
      <c r="M11" s="179"/>
    </row>
    <row r="12" spans="2:13" s="63" customFormat="1" ht="33.75" customHeight="1">
      <c r="B12" s="172">
        <v>5</v>
      </c>
      <c r="C12" s="176" t="s">
        <v>707</v>
      </c>
      <c r="D12" s="180" t="s">
        <v>841</v>
      </c>
      <c r="E12" s="177">
        <f t="shared" si="1"/>
        <v>84</v>
      </c>
      <c r="F12" s="178">
        <f>INDEX(Sheet1!$B$3:$D$152,MATCH(E12,Sheet1!$B$3:$B$152,0),3)</f>
        <v>1137.0499999999995</v>
      </c>
      <c r="G12" s="178">
        <f>Sheet1!G18</f>
        <v>745</v>
      </c>
      <c r="H12" s="178">
        <f>Sheet1!$G$40</f>
        <v>70</v>
      </c>
      <c r="I12" s="178">
        <f t="shared" ref="I12:I17" si="2">ROUND(G12/4,2)</f>
        <v>186.25</v>
      </c>
      <c r="J12" s="178">
        <f t="shared" si="0"/>
        <v>2138.2999999999993</v>
      </c>
      <c r="M12" s="179"/>
    </row>
    <row r="13" spans="2:13" s="63" customFormat="1" ht="33.75" customHeight="1">
      <c r="B13" s="172">
        <v>6</v>
      </c>
      <c r="C13" s="176" t="s">
        <v>708</v>
      </c>
      <c r="D13" s="180" t="s">
        <v>841</v>
      </c>
      <c r="E13" s="177">
        <f t="shared" si="1"/>
        <v>84</v>
      </c>
      <c r="F13" s="178">
        <f>INDEX(Sheet1!$B$3:$D$152,MATCH(E13,Sheet1!$B$3:$B$152,0),3)</f>
        <v>1137.0499999999995</v>
      </c>
      <c r="G13" s="178">
        <f>Sheet1!G19</f>
        <v>1163</v>
      </c>
      <c r="H13" s="178">
        <f>Sheet1!$G$40</f>
        <v>70</v>
      </c>
      <c r="I13" s="178">
        <f t="shared" si="2"/>
        <v>290.75</v>
      </c>
      <c r="J13" s="178">
        <f t="shared" si="0"/>
        <v>2660.7999999999993</v>
      </c>
      <c r="M13" s="179"/>
    </row>
    <row r="14" spans="2:13" s="63" customFormat="1" ht="31.5" customHeight="1">
      <c r="B14" s="172">
        <v>7</v>
      </c>
      <c r="C14" s="176" t="s">
        <v>709</v>
      </c>
      <c r="D14" s="180" t="s">
        <v>841</v>
      </c>
      <c r="E14" s="177">
        <f t="shared" si="1"/>
        <v>84</v>
      </c>
      <c r="F14" s="178">
        <f>INDEX(Sheet1!$B$3:$D$152,MATCH(E14,Sheet1!$B$3:$B$152,0),3)</f>
        <v>1137.0499999999995</v>
      </c>
      <c r="G14" s="178">
        <f>Sheet1!G20</f>
        <v>1170</v>
      </c>
      <c r="H14" s="178">
        <f>Sheet1!$G$40</f>
        <v>70</v>
      </c>
      <c r="I14" s="178">
        <f t="shared" si="2"/>
        <v>292.5</v>
      </c>
      <c r="J14" s="178">
        <f t="shared" si="0"/>
        <v>2669.5499999999993</v>
      </c>
      <c r="M14" s="179"/>
    </row>
    <row r="15" spans="2:13" s="63" customFormat="1" ht="31.5" customHeight="1">
      <c r="B15" s="172">
        <v>8</v>
      </c>
      <c r="C15" s="176" t="s">
        <v>710</v>
      </c>
      <c r="D15" s="180" t="s">
        <v>841</v>
      </c>
      <c r="E15" s="177">
        <f t="shared" si="1"/>
        <v>84</v>
      </c>
      <c r="F15" s="178">
        <f>INDEX(Sheet1!$B$3:$D$152,MATCH(E15,Sheet1!$B$3:$B$152,0),3)</f>
        <v>1137.0499999999995</v>
      </c>
      <c r="G15" s="178">
        <f>Sheet1!G21</f>
        <v>951</v>
      </c>
      <c r="H15" s="178">
        <f>Sheet1!$G$40</f>
        <v>70</v>
      </c>
      <c r="I15" s="178">
        <f t="shared" si="2"/>
        <v>237.75</v>
      </c>
      <c r="J15" s="178">
        <f t="shared" si="0"/>
        <v>2395.7999999999993</v>
      </c>
      <c r="M15" s="179"/>
    </row>
    <row r="16" spans="2:13" s="63" customFormat="1" ht="33.75" customHeight="1">
      <c r="B16" s="172">
        <v>9</v>
      </c>
      <c r="C16" s="176" t="s">
        <v>703</v>
      </c>
      <c r="D16" s="180" t="s">
        <v>841</v>
      </c>
      <c r="E16" s="177">
        <f t="shared" si="1"/>
        <v>84</v>
      </c>
      <c r="F16" s="178">
        <f>INDEX(Sheet1!$B$3:$D$152,MATCH(E16,Sheet1!$B$3:$B$152,0),3)</f>
        <v>1137.0499999999995</v>
      </c>
      <c r="G16" s="178">
        <f>Sheet1!G22</f>
        <v>840</v>
      </c>
      <c r="H16" s="178">
        <f>Sheet1!$G$40</f>
        <v>70</v>
      </c>
      <c r="I16" s="178">
        <f t="shared" si="2"/>
        <v>210</v>
      </c>
      <c r="J16" s="178">
        <f t="shared" si="0"/>
        <v>2257.0499999999993</v>
      </c>
      <c r="M16" s="179"/>
    </row>
    <row r="17" spans="2:13" s="63" customFormat="1" ht="31.5" customHeight="1">
      <c r="B17" s="172">
        <v>10</v>
      </c>
      <c r="C17" s="176" t="s">
        <v>713</v>
      </c>
      <c r="D17" s="180" t="s">
        <v>841</v>
      </c>
      <c r="E17" s="177">
        <f t="shared" si="1"/>
        <v>84</v>
      </c>
      <c r="F17" s="178">
        <f>INDEX(Sheet1!$B$3:$D$152,MATCH(E17,Sheet1!$B$3:$B$152,0),3)</f>
        <v>1137.0499999999995</v>
      </c>
      <c r="G17" s="178">
        <f>Sheet1!G23</f>
        <v>716</v>
      </c>
      <c r="H17" s="178">
        <f>Sheet1!$G$40</f>
        <v>70</v>
      </c>
      <c r="I17" s="178">
        <f t="shared" si="2"/>
        <v>179</v>
      </c>
      <c r="J17" s="178">
        <f t="shared" si="0"/>
        <v>2102.0499999999993</v>
      </c>
      <c r="M17" s="179"/>
    </row>
    <row r="18" spans="2:13" s="63" customFormat="1" ht="31.5" customHeight="1">
      <c r="B18" s="172">
        <v>11</v>
      </c>
      <c r="C18" s="176" t="s">
        <v>711</v>
      </c>
      <c r="D18" s="180" t="s">
        <v>841</v>
      </c>
      <c r="E18" s="177">
        <f t="shared" si="1"/>
        <v>84</v>
      </c>
      <c r="F18" s="178">
        <f>INDEX(Sheet1!$B$3:$D$152,MATCH(E18,Sheet1!$B$3:$B$152,0),3)</f>
        <v>1137.0499999999995</v>
      </c>
      <c r="G18" s="178">
        <f>Sheet1!G24</f>
        <v>487</v>
      </c>
      <c r="H18" s="178">
        <f>Sheet1!$G$40</f>
        <v>70</v>
      </c>
      <c r="I18" s="178">
        <f>ROUND(G18/4,2)</f>
        <v>121.75</v>
      </c>
      <c r="J18" s="178">
        <f t="shared" si="0"/>
        <v>1815.7999999999995</v>
      </c>
      <c r="M18" s="179"/>
    </row>
    <row r="19" spans="2:13" s="63" customFormat="1" ht="31.5" customHeight="1">
      <c r="B19" s="172">
        <v>12</v>
      </c>
      <c r="C19" s="176" t="s">
        <v>357</v>
      </c>
      <c r="D19" s="180" t="s">
        <v>841</v>
      </c>
      <c r="E19" s="177">
        <f t="shared" si="1"/>
        <v>84</v>
      </c>
      <c r="F19" s="178">
        <f>INDEX(Sheet1!$B$3:$D$152,MATCH(E19,Sheet1!$B$3:$B$152,0),3)</f>
        <v>1137.0499999999995</v>
      </c>
      <c r="G19" s="178">
        <f>Sheet1!G25</f>
        <v>466</v>
      </c>
      <c r="H19" s="178"/>
      <c r="I19" s="178"/>
      <c r="J19" s="178">
        <f t="shared" si="0"/>
        <v>1603.0499999999995</v>
      </c>
      <c r="M19" s="179"/>
    </row>
    <row r="20" spans="2:13" s="63" customFormat="1" ht="18.75" customHeight="1">
      <c r="B20" s="172">
        <v>13</v>
      </c>
      <c r="C20" s="176" t="s">
        <v>564</v>
      </c>
      <c r="D20" s="180" t="s">
        <v>841</v>
      </c>
      <c r="E20" s="177">
        <f t="shared" si="1"/>
        <v>84</v>
      </c>
      <c r="F20" s="178">
        <f>INDEX(Sheet1!$B$3:$D$152,MATCH(E20,Sheet1!$B$3:$B$152,0),3)</f>
        <v>1137.0499999999995</v>
      </c>
      <c r="G20" s="178">
        <f>Sheet1!G7</f>
        <v>99</v>
      </c>
      <c r="H20" s="178"/>
      <c r="I20" s="178"/>
      <c r="J20" s="178">
        <f t="shared" si="0"/>
        <v>1236.0499999999995</v>
      </c>
      <c r="M20" s="179"/>
    </row>
    <row r="21" spans="2:13" s="182" customFormat="1" ht="15"/>
    <row r="22" spans="2:13" ht="15"/>
    <row r="23" spans="2:13" ht="15"/>
    <row r="24" spans="2:13" ht="15">
      <c r="C24" s="121" t="s">
        <v>821</v>
      </c>
      <c r="D24" s="114"/>
      <c r="E24" s="114"/>
      <c r="H24" s="121" t="s">
        <v>822</v>
      </c>
    </row>
    <row r="25" spans="2:13" ht="15">
      <c r="C25" s="121" t="s">
        <v>1390</v>
      </c>
      <c r="D25" s="114"/>
      <c r="E25" s="114"/>
      <c r="H25" s="121" t="s">
        <v>831</v>
      </c>
    </row>
    <row r="26" spans="2:13" ht="15">
      <c r="C26" s="114"/>
      <c r="D26" s="114"/>
      <c r="E26" s="114"/>
      <c r="H26" s="114"/>
    </row>
    <row r="27" spans="2:13" ht="15">
      <c r="C27" s="114"/>
      <c r="D27" s="114"/>
      <c r="E27" s="114"/>
      <c r="H27" s="114"/>
    </row>
    <row r="28" spans="2:13" ht="15">
      <c r="C28" s="114"/>
      <c r="D28" s="114"/>
      <c r="E28" s="114"/>
      <c r="H28" s="114"/>
    </row>
    <row r="29" spans="2:13" ht="15">
      <c r="C29" s="114"/>
      <c r="D29" s="114"/>
      <c r="E29" s="114"/>
      <c r="H29" s="114"/>
    </row>
    <row r="30" spans="2:13" ht="15">
      <c r="C30" s="121" t="s">
        <v>823</v>
      </c>
      <c r="D30" s="114"/>
      <c r="E30" s="114"/>
      <c r="H30" s="121" t="s">
        <v>1027</v>
      </c>
    </row>
    <row r="31" spans="2:13" ht="15">
      <c r="C31" s="121" t="s">
        <v>956</v>
      </c>
      <c r="D31" s="114"/>
      <c r="E31" s="114"/>
      <c r="H31" s="121" t="s">
        <v>1028</v>
      </c>
    </row>
  </sheetData>
  <mergeCells count="3">
    <mergeCell ref="B1:J1"/>
    <mergeCell ref="B2:C2"/>
    <mergeCell ref="D2:J2"/>
  </mergeCells>
  <printOptions horizontalCentered="1"/>
  <pageMargins left="0.51181102362204722" right="0.31496062992125984" top="0.45" bottom="0.23622047244094491" header="0" footer="0"/>
  <pageSetup paperSize="9" fitToHeight="2" orientation="portrait" horizontalDpi="4294967293" verticalDpi="4294967293"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00B050"/>
  </sheetPr>
  <dimension ref="A1:P51"/>
  <sheetViews>
    <sheetView view="pageBreakPreview" zoomScaleSheetLayoutView="100" workbookViewId="0"/>
  </sheetViews>
  <sheetFormatPr defaultColWidth="9.140625" defaultRowHeight="15"/>
  <cols>
    <col min="1" max="1" width="4.140625" style="34" customWidth="1"/>
    <col min="2" max="2" width="7.42578125" style="34" customWidth="1"/>
    <col min="3" max="3" width="13.7109375" style="34" customWidth="1"/>
    <col min="4" max="4" width="9.85546875" style="34" bestFit="1" customWidth="1"/>
    <col min="5" max="5" width="7.28515625" style="34" customWidth="1"/>
    <col min="6" max="6" width="18.85546875" style="34" bestFit="1" customWidth="1"/>
    <col min="7" max="7" width="17" style="34" customWidth="1"/>
    <col min="8" max="8" width="18.85546875" style="34" bestFit="1" customWidth="1"/>
    <col min="9" max="9" width="2.42578125" style="34" customWidth="1"/>
    <col min="10" max="12" width="9.140625" style="34"/>
    <col min="13" max="13" width="5.28515625" style="34" customWidth="1"/>
    <col min="14" max="14" width="18.85546875" style="34" bestFit="1" customWidth="1"/>
    <col min="15" max="15" width="16.42578125" style="34" bestFit="1" customWidth="1"/>
    <col min="16" max="16" width="18.85546875" style="34" bestFit="1" customWidth="1"/>
    <col min="17" max="16384" width="9.140625" style="34"/>
  </cols>
  <sheetData>
    <row r="1" spans="1:16">
      <c r="C1" s="42"/>
      <c r="D1" s="183"/>
      <c r="E1" s="184"/>
      <c r="F1" s="184"/>
      <c r="G1" s="184"/>
    </row>
    <row r="2" spans="1:16">
      <c r="B2" s="853" t="s">
        <v>123</v>
      </c>
      <c r="C2" s="853"/>
      <c r="D2" s="853"/>
      <c r="E2" s="853"/>
      <c r="F2" s="853"/>
      <c r="G2" s="853"/>
      <c r="H2" s="853"/>
    </row>
    <row r="3" spans="1:16">
      <c r="B3" s="185"/>
      <c r="C3" s="42"/>
      <c r="D3" s="183"/>
      <c r="E3" s="184"/>
      <c r="F3" s="184"/>
      <c r="G3" s="184"/>
    </row>
    <row r="4" spans="1:16" ht="15" customHeight="1">
      <c r="A4" s="865" t="s">
        <v>727</v>
      </c>
      <c r="B4" s="865"/>
      <c r="C4" s="854" t="str">
        <f>Cover!D20</f>
        <v>Construction of Helipad with Cement concrete  for the  visit of Hon'ble Chief Minister of Andhra pradesh Sri Nara Chandrababu Naidu Garu   on the occasion  of "Pattadar Pass Book- distribution"  Programme at Siddantham village of Penugonda mandal (Achanta constituency)in West Godavari District on 8.6.2026.</v>
      </c>
      <c r="D4" s="854"/>
      <c r="E4" s="854"/>
      <c r="F4" s="854"/>
      <c r="G4" s="854"/>
      <c r="H4" s="854"/>
    </row>
    <row r="5" spans="1:16" ht="16.5" customHeight="1">
      <c r="A5" s="865"/>
      <c r="B5" s="865"/>
      <c r="C5" s="854"/>
      <c r="D5" s="854"/>
      <c r="E5" s="854"/>
      <c r="F5" s="854"/>
      <c r="G5" s="854"/>
      <c r="H5" s="854"/>
    </row>
    <row r="6" spans="1:16" ht="16.5" customHeight="1">
      <c r="A6" s="186"/>
      <c r="B6" s="186"/>
      <c r="C6" s="187"/>
      <c r="D6" s="187"/>
      <c r="E6" s="187"/>
      <c r="F6" s="187"/>
      <c r="G6" s="187"/>
      <c r="H6" s="187"/>
    </row>
    <row r="7" spans="1:16">
      <c r="B7" s="41" t="s">
        <v>1208</v>
      </c>
      <c r="C7" s="855" t="s">
        <v>1209</v>
      </c>
      <c r="D7" s="855"/>
      <c r="E7" s="855"/>
      <c r="F7" s="855"/>
      <c r="G7" s="855"/>
      <c r="H7" s="45" t="s">
        <v>1385</v>
      </c>
      <c r="P7" s="45" t="s">
        <v>812</v>
      </c>
    </row>
    <row r="8" spans="1:16">
      <c r="B8" s="41"/>
      <c r="C8" s="856" t="s">
        <v>1210</v>
      </c>
      <c r="D8" s="856"/>
      <c r="E8" s="856"/>
      <c r="F8" s="856"/>
      <c r="G8" s="856"/>
      <c r="H8" s="45" t="s">
        <v>1385</v>
      </c>
    </row>
    <row r="9" spans="1:16">
      <c r="B9" s="41"/>
      <c r="C9" s="855" t="s">
        <v>1211</v>
      </c>
      <c r="D9" s="855"/>
      <c r="E9" s="855"/>
      <c r="F9" s="855"/>
      <c r="G9" s="855"/>
      <c r="H9" s="45" t="s">
        <v>1385</v>
      </c>
    </row>
    <row r="10" spans="1:16">
      <c r="B10" s="41"/>
      <c r="C10" s="856" t="s">
        <v>1212</v>
      </c>
      <c r="D10" s="856"/>
      <c r="E10" s="856"/>
      <c r="F10" s="856"/>
      <c r="G10" s="856"/>
      <c r="H10" s="45" t="s">
        <v>1385</v>
      </c>
    </row>
    <row r="11" spans="1:16">
      <c r="B11" s="41"/>
      <c r="C11" s="43"/>
      <c r="D11" s="36"/>
      <c r="E11" s="36"/>
      <c r="F11" s="36"/>
      <c r="G11" s="38"/>
    </row>
    <row r="12" spans="1:16" ht="24.75" customHeight="1">
      <c r="B12" s="857"/>
      <c r="C12" s="858"/>
      <c r="D12" s="858"/>
      <c r="E12" s="859"/>
      <c r="F12" s="88" t="s">
        <v>563</v>
      </c>
      <c r="G12" s="188" t="s">
        <v>554</v>
      </c>
      <c r="H12" s="88" t="s">
        <v>578</v>
      </c>
      <c r="J12" s="857"/>
      <c r="K12" s="858"/>
      <c r="L12" s="858"/>
      <c r="M12" s="859"/>
      <c r="N12" s="88" t="s">
        <v>563</v>
      </c>
      <c r="O12" s="188" t="s">
        <v>554</v>
      </c>
      <c r="P12" s="88" t="s">
        <v>578</v>
      </c>
    </row>
    <row r="13" spans="1:16" ht="22.5" customHeight="1">
      <c r="B13" s="860"/>
      <c r="C13" s="861"/>
      <c r="D13" s="861"/>
      <c r="E13" s="862"/>
      <c r="F13" s="88" t="s">
        <v>602</v>
      </c>
      <c r="G13" s="88" t="s">
        <v>602</v>
      </c>
      <c r="H13" s="88" t="s">
        <v>602</v>
      </c>
      <c r="J13" s="860"/>
      <c r="K13" s="861"/>
      <c r="L13" s="861"/>
      <c r="M13" s="862"/>
      <c r="N13" s="88" t="s">
        <v>621</v>
      </c>
      <c r="O13" s="88" t="s">
        <v>621</v>
      </c>
      <c r="P13" s="88" t="s">
        <v>621</v>
      </c>
    </row>
    <row r="14" spans="1:16">
      <c r="B14" s="189"/>
      <c r="C14" s="36"/>
      <c r="D14" s="36"/>
      <c r="E14" s="190"/>
      <c r="F14" s="39"/>
      <c r="G14" s="191"/>
      <c r="H14" s="395"/>
      <c r="J14" s="189"/>
      <c r="K14" s="36"/>
      <c r="L14" s="36"/>
      <c r="M14" s="190"/>
      <c r="N14" s="39"/>
      <c r="O14" s="191"/>
      <c r="P14" s="192"/>
    </row>
    <row r="15" spans="1:16">
      <c r="B15" s="189" t="s">
        <v>620</v>
      </c>
      <c r="C15" s="36"/>
      <c r="D15" s="36"/>
      <c r="E15" s="190"/>
      <c r="F15" s="577">
        <v>76140</v>
      </c>
      <c r="G15" s="578">
        <v>77800</v>
      </c>
      <c r="H15" s="577">
        <v>72870</v>
      </c>
      <c r="J15" s="189" t="s">
        <v>620</v>
      </c>
      <c r="K15" s="36"/>
      <c r="L15" s="36"/>
      <c r="M15" s="190"/>
      <c r="N15" s="193">
        <v>37360</v>
      </c>
      <c r="O15" s="194">
        <v>44630</v>
      </c>
      <c r="P15" s="193">
        <v>36560</v>
      </c>
    </row>
    <row r="16" spans="1:16">
      <c r="B16" s="189"/>
      <c r="C16" s="36"/>
      <c r="D16" s="36"/>
      <c r="E16" s="190"/>
      <c r="F16" s="195"/>
      <c r="G16" s="196"/>
      <c r="H16" s="195"/>
      <c r="J16" s="189"/>
      <c r="K16" s="36"/>
      <c r="L16" s="36"/>
      <c r="M16" s="190"/>
      <c r="N16" s="195"/>
      <c r="O16" s="196"/>
      <c r="P16" s="195"/>
    </row>
    <row r="17" spans="2:16">
      <c r="B17" s="189"/>
      <c r="C17" s="36"/>
      <c r="D17" s="36"/>
      <c r="E17" s="190"/>
      <c r="F17" s="38"/>
      <c r="G17" s="197"/>
      <c r="H17" s="200"/>
      <c r="J17" s="189"/>
      <c r="K17" s="36"/>
      <c r="L17" s="36"/>
      <c r="M17" s="190"/>
      <c r="N17" s="38"/>
      <c r="O17" s="197"/>
      <c r="P17" s="38"/>
    </row>
    <row r="18" spans="2:16">
      <c r="B18" s="189" t="s">
        <v>775</v>
      </c>
      <c r="C18" s="36"/>
      <c r="D18" s="36"/>
      <c r="E18" s="190"/>
      <c r="F18" s="38"/>
      <c r="G18" s="197"/>
      <c r="H18" s="200"/>
      <c r="J18" s="189" t="s">
        <v>387</v>
      </c>
      <c r="K18" s="36"/>
      <c r="L18" s="36"/>
      <c r="M18" s="190"/>
      <c r="N18" s="38"/>
      <c r="O18" s="197"/>
      <c r="P18" s="38"/>
    </row>
    <row r="19" spans="2:16" ht="18.75" customHeight="1">
      <c r="B19" s="189"/>
      <c r="C19" s="36"/>
      <c r="D19" s="331">
        <f>Lead!K60</f>
        <v>217</v>
      </c>
      <c r="E19" s="198" t="s">
        <v>44</v>
      </c>
      <c r="F19" s="199">
        <f>ROUND(2*D19,0)*D21</f>
        <v>868</v>
      </c>
      <c r="G19" s="197">
        <f>ROUND(2*D19,0)*D21</f>
        <v>868</v>
      </c>
      <c r="H19" s="200">
        <f>G19</f>
        <v>868</v>
      </c>
      <c r="J19" s="189"/>
      <c r="K19" s="36"/>
      <c r="L19" s="39">
        <f>'1 Lead'!F14</f>
        <v>0</v>
      </c>
      <c r="M19" s="198" t="s">
        <v>44</v>
      </c>
      <c r="N19" s="199">
        <f>ROUND(2*L19,0)*L21</f>
        <v>0</v>
      </c>
      <c r="O19" s="197">
        <f>ROUND(2*L19,0)*L21</f>
        <v>0</v>
      </c>
      <c r="P19" s="199">
        <f>O19</f>
        <v>0</v>
      </c>
    </row>
    <row r="20" spans="2:16">
      <c r="B20" s="189" t="s">
        <v>776</v>
      </c>
      <c r="C20" s="36"/>
      <c r="D20" s="39"/>
      <c r="E20" s="198"/>
      <c r="F20" s="38"/>
      <c r="G20" s="197"/>
      <c r="H20" s="200"/>
      <c r="J20" s="189" t="s">
        <v>220</v>
      </c>
      <c r="K20" s="36"/>
      <c r="L20" s="39"/>
      <c r="M20" s="198"/>
      <c r="N20" s="38"/>
      <c r="O20" s="197"/>
      <c r="P20" s="200"/>
    </row>
    <row r="21" spans="2:16">
      <c r="B21" s="189"/>
      <c r="C21" s="36"/>
      <c r="D21" s="558">
        <v>2</v>
      </c>
      <c r="E21" s="198" t="s">
        <v>45</v>
      </c>
      <c r="F21" s="38"/>
      <c r="G21" s="197"/>
      <c r="H21" s="200"/>
      <c r="J21" s="189"/>
      <c r="K21" s="36"/>
      <c r="L21" s="38">
        <v>1.75</v>
      </c>
      <c r="M21" s="198" t="s">
        <v>45</v>
      </c>
      <c r="N21" s="38"/>
      <c r="O21" s="197"/>
      <c r="P21" s="200"/>
    </row>
    <row r="22" spans="2:16">
      <c r="B22" s="201"/>
      <c r="C22" s="202"/>
      <c r="D22" s="202"/>
      <c r="E22" s="203"/>
      <c r="F22" s="38"/>
      <c r="G22" s="204"/>
      <c r="H22" s="205"/>
      <c r="J22" s="201"/>
      <c r="K22" s="202"/>
      <c r="L22" s="202"/>
      <c r="M22" s="203"/>
      <c r="N22" s="38"/>
      <c r="O22" s="204"/>
      <c r="P22" s="205"/>
    </row>
    <row r="23" spans="2:16">
      <c r="B23" s="206"/>
      <c r="C23" s="207"/>
      <c r="D23" s="207"/>
      <c r="E23" s="208"/>
      <c r="F23" s="209">
        <f>F15+F19</f>
        <v>77008</v>
      </c>
      <c r="G23" s="209">
        <f>G15+G19</f>
        <v>78668</v>
      </c>
      <c r="H23" s="209">
        <f>H15+H19</f>
        <v>73738</v>
      </c>
      <c r="J23" s="206"/>
      <c r="K23" s="207"/>
      <c r="L23" s="207"/>
      <c r="M23" s="208"/>
      <c r="N23" s="209" t="e">
        <f>#REF!+N19</f>
        <v>#REF!</v>
      </c>
      <c r="O23" s="188">
        <f>O15+O19</f>
        <v>44630</v>
      </c>
      <c r="P23" s="88">
        <f>P15+P19</f>
        <v>36560</v>
      </c>
    </row>
    <row r="26" spans="2:16">
      <c r="B26" s="857"/>
      <c r="C26" s="858"/>
      <c r="D26" s="858"/>
      <c r="E26" s="859"/>
      <c r="F26" s="88" t="s">
        <v>563</v>
      </c>
      <c r="G26" s="188" t="s">
        <v>554</v>
      </c>
      <c r="H26" s="88" t="s">
        <v>578</v>
      </c>
    </row>
    <row r="27" spans="2:16">
      <c r="B27" s="860"/>
      <c r="C27" s="861"/>
      <c r="D27" s="861"/>
      <c r="E27" s="862"/>
      <c r="F27" s="88" t="s">
        <v>621</v>
      </c>
      <c r="G27" s="88" t="s">
        <v>621</v>
      </c>
      <c r="H27" s="88" t="s">
        <v>621</v>
      </c>
    </row>
    <row r="28" spans="2:16">
      <c r="B28" s="189"/>
      <c r="C28" s="36"/>
      <c r="D28" s="36"/>
      <c r="E28" s="190"/>
      <c r="F28" s="39"/>
      <c r="G28" s="191"/>
      <c r="H28" s="395"/>
    </row>
    <row r="29" spans="2:16">
      <c r="B29" s="189" t="s">
        <v>620</v>
      </c>
      <c r="C29" s="36"/>
      <c r="D29" s="36"/>
      <c r="E29" s="190"/>
      <c r="F29" s="577">
        <v>74922</v>
      </c>
      <c r="G29" s="578">
        <v>76157</v>
      </c>
      <c r="H29" s="577">
        <v>75652</v>
      </c>
    </row>
    <row r="30" spans="2:16">
      <c r="B30" s="189"/>
      <c r="C30" s="36"/>
      <c r="D30" s="36"/>
      <c r="E30" s="190"/>
      <c r="F30" s="195"/>
      <c r="G30" s="196"/>
      <c r="H30" s="195"/>
    </row>
    <row r="31" spans="2:16">
      <c r="B31" s="189"/>
      <c r="C31" s="36"/>
      <c r="D31" s="36"/>
      <c r="E31" s="190"/>
      <c r="F31" s="38"/>
      <c r="G31" s="197"/>
      <c r="H31" s="200"/>
    </row>
    <row r="32" spans="2:16">
      <c r="B32" s="189" t="s">
        <v>777</v>
      </c>
      <c r="C32" s="36"/>
      <c r="D32" s="36"/>
      <c r="E32" s="190"/>
      <c r="F32" s="38"/>
      <c r="G32" s="197"/>
      <c r="H32" s="200"/>
    </row>
    <row r="33" spans="2:8">
      <c r="B33" s="189"/>
      <c r="C33" s="36"/>
      <c r="D33" s="331">
        <f>Lead!K70</f>
        <v>580</v>
      </c>
      <c r="E33" s="198" t="s">
        <v>44</v>
      </c>
      <c r="F33" s="199">
        <f>ROUND(2*D33,0)*D35</f>
        <v>2320</v>
      </c>
      <c r="G33" s="197">
        <f>ROUND(2*D33,0)*D35</f>
        <v>2320</v>
      </c>
      <c r="H33" s="200">
        <f>G33</f>
        <v>2320</v>
      </c>
    </row>
    <row r="34" spans="2:8">
      <c r="B34" s="189" t="s">
        <v>778</v>
      </c>
      <c r="C34" s="36"/>
      <c r="D34" s="39"/>
      <c r="E34" s="198"/>
      <c r="F34" s="38"/>
      <c r="G34" s="197"/>
      <c r="H34" s="200"/>
    </row>
    <row r="35" spans="2:8">
      <c r="B35" s="189"/>
      <c r="C35" s="36"/>
      <c r="D35" s="254">
        <f>D21</f>
        <v>2</v>
      </c>
      <c r="E35" s="198" t="s">
        <v>45</v>
      </c>
      <c r="F35" s="38"/>
      <c r="G35" s="197"/>
      <c r="H35" s="200"/>
    </row>
    <row r="36" spans="2:8">
      <c r="B36" s="201"/>
      <c r="C36" s="202"/>
      <c r="D36" s="202"/>
      <c r="E36" s="203"/>
      <c r="F36" s="38"/>
      <c r="G36" s="204"/>
      <c r="H36" s="205"/>
    </row>
    <row r="37" spans="2:8">
      <c r="B37" s="206"/>
      <c r="C37" s="207"/>
      <c r="D37" s="207"/>
      <c r="E37" s="208"/>
      <c r="F37" s="209">
        <f>SUM(F28:F36)</f>
        <v>77242</v>
      </c>
      <c r="G37" s="209">
        <f t="shared" ref="G37:H37" si="0">SUM(G28:G36)</f>
        <v>78477</v>
      </c>
      <c r="H37" s="209">
        <f t="shared" si="0"/>
        <v>77972</v>
      </c>
    </row>
    <row r="39" spans="2:8" s="211" customFormat="1">
      <c r="B39" s="863" t="s">
        <v>779</v>
      </c>
      <c r="C39" s="863"/>
      <c r="D39" s="864"/>
      <c r="E39" s="864"/>
      <c r="F39" s="210">
        <f>F23</f>
        <v>77008</v>
      </c>
      <c r="G39" s="210">
        <f>G37</f>
        <v>78477</v>
      </c>
      <c r="H39" s="210">
        <f>H23</f>
        <v>73738</v>
      </c>
    </row>
    <row r="43" spans="2:8">
      <c r="F43" s="38"/>
      <c r="G43" s="38"/>
      <c r="H43" s="38"/>
    </row>
    <row r="44" spans="2:8">
      <c r="C44" s="121" t="s">
        <v>821</v>
      </c>
      <c r="D44" s="114"/>
      <c r="E44" s="114"/>
      <c r="G44" s="121" t="s">
        <v>822</v>
      </c>
    </row>
    <row r="45" spans="2:8">
      <c r="C45" s="121" t="s">
        <v>1390</v>
      </c>
      <c r="D45" s="114"/>
      <c r="E45" s="114"/>
      <c r="G45" s="121" t="s">
        <v>831</v>
      </c>
    </row>
    <row r="46" spans="2:8">
      <c r="C46" s="114"/>
      <c r="D46" s="114"/>
      <c r="E46" s="114"/>
      <c r="G46" s="114"/>
    </row>
    <row r="47" spans="2:8">
      <c r="C47" s="114"/>
      <c r="D47" s="114"/>
      <c r="E47" s="114"/>
      <c r="G47" s="114"/>
    </row>
    <row r="48" spans="2:8">
      <c r="C48" s="114"/>
      <c r="D48" s="114"/>
      <c r="E48" s="114"/>
      <c r="G48" s="114"/>
    </row>
    <row r="49" spans="3:7">
      <c r="C49" s="114"/>
      <c r="D49" s="114"/>
      <c r="E49" s="114"/>
      <c r="G49" s="114"/>
    </row>
    <row r="50" spans="3:7">
      <c r="C50" s="121" t="s">
        <v>823</v>
      </c>
      <c r="D50" s="114"/>
      <c r="E50" s="114"/>
      <c r="G50" s="121" t="s">
        <v>1027</v>
      </c>
    </row>
    <row r="51" spans="3:7">
      <c r="C51" s="121" t="s">
        <v>956</v>
      </c>
      <c r="D51" s="114"/>
      <c r="E51" s="114"/>
      <c r="G51" s="121" t="s">
        <v>1028</v>
      </c>
    </row>
  </sheetData>
  <mergeCells count="12">
    <mergeCell ref="J12:M13"/>
    <mergeCell ref="B26:E27"/>
    <mergeCell ref="B39:C39"/>
    <mergeCell ref="D39:E39"/>
    <mergeCell ref="A4:B5"/>
    <mergeCell ref="B2:H2"/>
    <mergeCell ref="C4:H5"/>
    <mergeCell ref="C7:G7"/>
    <mergeCell ref="C8:G8"/>
    <mergeCell ref="B12:E13"/>
    <mergeCell ref="C9:G9"/>
    <mergeCell ref="C10:G10"/>
  </mergeCells>
  <phoneticPr fontId="0" type="noConversion"/>
  <pageMargins left="0.59055118110236227" right="0.11811023622047245" top="0.45" bottom="7.874015748031496E-2" header="0" footer="0"/>
  <pageSetup paperSize="9" orientation="portrait" horizontalDpi="4294967293" verticalDpi="4294967293" r:id="rId1"/>
  <headerFooter alignWithMargins="0"/>
  <colBreaks count="1" manualBreakCount="1">
    <brk id="8"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9" tint="0.39997558519241921"/>
  </sheetPr>
  <dimension ref="B1:M107"/>
  <sheetViews>
    <sheetView view="pageBreakPreview" zoomScaleNormal="60" zoomScaleSheetLayoutView="100" workbookViewId="0">
      <selection activeCell="N53" sqref="N53"/>
    </sheetView>
  </sheetViews>
  <sheetFormatPr defaultColWidth="9.140625" defaultRowHeight="20.100000000000001" customHeight="1"/>
  <cols>
    <col min="1" max="1" width="4.140625" style="212" customWidth="1"/>
    <col min="2" max="2" width="6.5703125" style="212" customWidth="1"/>
    <col min="3" max="3" width="32.28515625" style="212" customWidth="1"/>
    <col min="4" max="4" width="11.28515625" style="212" customWidth="1"/>
    <col min="5" max="5" width="7.42578125" style="212" customWidth="1"/>
    <col min="6" max="6" width="9.28515625" style="212" customWidth="1"/>
    <col min="7" max="7" width="12" style="212" bestFit="1" customWidth="1"/>
    <col min="8" max="8" width="10.5703125" style="212" bestFit="1" customWidth="1"/>
    <col min="9" max="9" width="9.85546875" style="212" bestFit="1" customWidth="1"/>
    <col min="10" max="10" width="10.7109375" style="212" bestFit="1" customWidth="1"/>
    <col min="11" max="11" width="9.140625" style="212"/>
    <col min="12" max="12" width="8.42578125" style="212" bestFit="1" customWidth="1"/>
    <col min="13" max="16384" width="9.140625" style="212"/>
  </cols>
  <sheetData>
    <row r="1" spans="2:13" ht="18">
      <c r="B1" s="866" t="s">
        <v>1375</v>
      </c>
      <c r="C1" s="866"/>
      <c r="D1" s="866"/>
      <c r="E1" s="866"/>
      <c r="F1" s="866"/>
      <c r="G1" s="866"/>
      <c r="H1" s="866"/>
      <c r="I1" s="866"/>
      <c r="J1" s="866"/>
    </row>
    <row r="2" spans="2:13" ht="30.75" customHeight="1">
      <c r="B2" s="849" t="s">
        <v>727</v>
      </c>
      <c r="C2" s="849"/>
      <c r="D2" s="867" t="str">
        <f>Cover!D20</f>
        <v>Construction of Helipad with Cement concrete  for the  visit of Hon'ble Chief Minister of Andhra pradesh Sri Nara Chandrababu Naidu Garu   on the occasion  of "Pattadar Pass Book- distribution"  Programme at Siddantham village of Penugonda mandal (Achanta constituency)in West Godavari District on 8.6.2026.</v>
      </c>
      <c r="E2" s="868"/>
      <c r="F2" s="868"/>
      <c r="G2" s="868"/>
      <c r="H2" s="868"/>
      <c r="I2" s="868"/>
      <c r="J2" s="869"/>
    </row>
    <row r="3" spans="2:13" s="215" customFormat="1" ht="40.5" customHeight="1">
      <c r="B3" s="213" t="s">
        <v>403</v>
      </c>
      <c r="C3" s="214" t="s">
        <v>405</v>
      </c>
      <c r="D3" s="213" t="s">
        <v>36</v>
      </c>
      <c r="E3" s="213" t="s">
        <v>37</v>
      </c>
      <c r="F3" s="213" t="s">
        <v>168</v>
      </c>
      <c r="G3" s="213" t="s">
        <v>402</v>
      </c>
      <c r="H3" s="213" t="s">
        <v>206</v>
      </c>
      <c r="I3" s="213" t="s">
        <v>232</v>
      </c>
      <c r="J3" s="213" t="s">
        <v>234</v>
      </c>
    </row>
    <row r="4" spans="2:13" ht="15.75" customHeight="1">
      <c r="B4" s="216"/>
      <c r="C4" s="217" t="s">
        <v>235</v>
      </c>
      <c r="D4" s="218"/>
      <c r="E4" s="218"/>
      <c r="F4" s="218"/>
      <c r="G4" s="219"/>
      <c r="H4" s="219"/>
      <c r="I4" s="219"/>
      <c r="J4" s="219"/>
    </row>
    <row r="5" spans="2:13" s="225" customFormat="1" ht="30" customHeight="1">
      <c r="B5" s="220">
        <v>1</v>
      </c>
      <c r="C5" s="221" t="s">
        <v>346</v>
      </c>
      <c r="D5" s="222" t="s">
        <v>811</v>
      </c>
      <c r="E5" s="223">
        <f>Lead!K35</f>
        <v>54</v>
      </c>
      <c r="F5" s="224">
        <f>INDEX(Sheet1!$B$3:$D$152,MATCH(E5,Sheet1!$B$3:$B$152,0),3)</f>
        <v>766.25000000000023</v>
      </c>
      <c r="G5" s="224">
        <f>Sheet1!G4</f>
        <v>509</v>
      </c>
      <c r="H5" s="224">
        <f>Sheet1!$G$40</f>
        <v>70</v>
      </c>
      <c r="I5" s="224"/>
      <c r="J5" s="224">
        <f t="shared" ref="J5:J21" si="0">SUM(F5:I5)</f>
        <v>1345.2500000000002</v>
      </c>
      <c r="M5" s="226"/>
    </row>
    <row r="6" spans="2:13" s="225" customFormat="1" ht="32.25" customHeight="1">
      <c r="B6" s="220">
        <v>2</v>
      </c>
      <c r="C6" s="221" t="s">
        <v>348</v>
      </c>
      <c r="D6" s="222" t="s">
        <v>841</v>
      </c>
      <c r="E6" s="223">
        <f>E5</f>
        <v>54</v>
      </c>
      <c r="F6" s="224">
        <f>INDEX(Sheet1!$B$3:$D$152,MATCH(E6,Sheet1!$B$3:$B$152,0),3)</f>
        <v>766.25000000000023</v>
      </c>
      <c r="G6" s="224">
        <f>Sheet1!G6</f>
        <v>745</v>
      </c>
      <c r="H6" s="224">
        <f>Sheet1!$G$40</f>
        <v>70</v>
      </c>
      <c r="I6" s="224"/>
      <c r="J6" s="224">
        <f t="shared" si="0"/>
        <v>1581.2500000000002</v>
      </c>
      <c r="M6" s="226"/>
    </row>
    <row r="7" spans="2:13" s="225" customFormat="1" ht="20.25" customHeight="1">
      <c r="B7" s="220">
        <v>3</v>
      </c>
      <c r="C7" s="221" t="s">
        <v>312</v>
      </c>
      <c r="D7" s="222" t="s">
        <v>841</v>
      </c>
      <c r="E7" s="223">
        <f t="shared" ref="E7:E20" si="1">E6</f>
        <v>54</v>
      </c>
      <c r="F7" s="224">
        <f>INDEX(Sheet1!$B$3:$D$152,MATCH(E7,Sheet1!$B$3:$B$152,0),3)</f>
        <v>766.25000000000023</v>
      </c>
      <c r="G7" s="224">
        <f>Sheet1!G11</f>
        <v>206</v>
      </c>
      <c r="H7" s="224">
        <f>Sheet1!$G$41</f>
        <v>70</v>
      </c>
      <c r="I7" s="224"/>
      <c r="J7" s="224">
        <f t="shared" si="0"/>
        <v>1042.2500000000002</v>
      </c>
      <c r="M7" s="226"/>
    </row>
    <row r="8" spans="2:13" s="225" customFormat="1" ht="30" customHeight="1">
      <c r="B8" s="220">
        <v>4</v>
      </c>
      <c r="C8" s="221" t="s">
        <v>617</v>
      </c>
      <c r="D8" s="222" t="s">
        <v>841</v>
      </c>
      <c r="E8" s="223">
        <f t="shared" si="1"/>
        <v>54</v>
      </c>
      <c r="F8" s="224">
        <f>INDEX(Sheet1!$B$3:$D$152,MATCH(E8,Sheet1!$B$3:$B$152,0),3)</f>
        <v>766.25000000000023</v>
      </c>
      <c r="G8" s="224">
        <f>Sheet1!G16</f>
        <v>47.15</v>
      </c>
      <c r="H8" s="224"/>
      <c r="I8" s="224"/>
      <c r="J8" s="224">
        <f t="shared" si="0"/>
        <v>813.4000000000002</v>
      </c>
      <c r="M8" s="226"/>
    </row>
    <row r="9" spans="2:13" s="225" customFormat="1" ht="31.5" customHeight="1">
      <c r="B9" s="220">
        <v>5</v>
      </c>
      <c r="C9" s="227" t="s">
        <v>349</v>
      </c>
      <c r="D9" s="222" t="s">
        <v>841</v>
      </c>
      <c r="E9" s="223">
        <f t="shared" si="1"/>
        <v>54</v>
      </c>
      <c r="F9" s="224">
        <f>INDEX(Sheet1!$B$3:$D$152,MATCH(E9,Sheet1!$B$3:$B$152,0),3)</f>
        <v>766.25000000000023</v>
      </c>
      <c r="G9" s="224">
        <f>Sheet1!G17</f>
        <v>105</v>
      </c>
      <c r="H9" s="224">
        <f>Sheet1!$G$40</f>
        <v>70</v>
      </c>
      <c r="I9" s="224"/>
      <c r="J9" s="224">
        <f t="shared" si="0"/>
        <v>941.25000000000023</v>
      </c>
      <c r="M9" s="226"/>
    </row>
    <row r="10" spans="2:13" s="225" customFormat="1" ht="27.75" customHeight="1">
      <c r="B10" s="220">
        <v>6</v>
      </c>
      <c r="C10" s="221" t="s">
        <v>464</v>
      </c>
      <c r="D10" s="222" t="s">
        <v>841</v>
      </c>
      <c r="E10" s="223">
        <f t="shared" si="1"/>
        <v>54</v>
      </c>
      <c r="F10" s="224">
        <f>INDEX(Sheet1!$B$3:$D$152,MATCH(E10,Sheet1!$B$3:$B$152,0),3)</f>
        <v>766.25000000000023</v>
      </c>
      <c r="G10" s="224">
        <f>Sheet1!G15</f>
        <v>223</v>
      </c>
      <c r="H10" s="224">
        <v>70</v>
      </c>
      <c r="I10" s="224"/>
      <c r="J10" s="224">
        <f t="shared" si="0"/>
        <v>1059.2500000000002</v>
      </c>
      <c r="M10" s="226"/>
    </row>
    <row r="11" spans="2:13" s="225" customFormat="1" ht="30.75" customHeight="1">
      <c r="B11" s="220">
        <v>3</v>
      </c>
      <c r="C11" s="221" t="s">
        <v>347</v>
      </c>
      <c r="D11" s="222" t="s">
        <v>841</v>
      </c>
      <c r="E11" s="223">
        <f t="shared" si="1"/>
        <v>54</v>
      </c>
      <c r="F11" s="224">
        <f>INDEX(Sheet1!$B$3:$D$152,MATCH(E11,Sheet1!$B$3:$B$152,0),3)</f>
        <v>766.25000000000023</v>
      </c>
      <c r="G11" s="224">
        <f>Sheet1!G5</f>
        <v>555</v>
      </c>
      <c r="H11" s="224">
        <f>Sheet1!$G$40</f>
        <v>70</v>
      </c>
      <c r="I11" s="224">
        <f>ROUND(G11/4,2)</f>
        <v>138.75</v>
      </c>
      <c r="J11" s="224">
        <f>SUM(F11:I11)</f>
        <v>1530.0000000000002</v>
      </c>
      <c r="M11" s="226"/>
    </row>
    <row r="12" spans="2:13" s="225" customFormat="1" ht="33.75" customHeight="1">
      <c r="B12" s="220">
        <v>4</v>
      </c>
      <c r="C12" s="221" t="s">
        <v>350</v>
      </c>
      <c r="D12" s="222" t="s">
        <v>841</v>
      </c>
      <c r="E12" s="223">
        <f t="shared" si="1"/>
        <v>54</v>
      </c>
      <c r="F12" s="224">
        <f>INDEX(Sheet1!$B$3:$D$152,MATCH(E12,Sheet1!$B$3:$B$152,0),3)</f>
        <v>766.25000000000023</v>
      </c>
      <c r="G12" s="224">
        <f>Sheet1!G18</f>
        <v>745</v>
      </c>
      <c r="H12" s="224">
        <f>Sheet1!$G$40</f>
        <v>70</v>
      </c>
      <c r="I12" s="224">
        <f t="shared" ref="I12:I17" si="2">ROUND(G12/4,2)</f>
        <v>186.25</v>
      </c>
      <c r="J12" s="224">
        <f t="shared" si="0"/>
        <v>1767.5000000000002</v>
      </c>
      <c r="M12" s="226"/>
    </row>
    <row r="13" spans="2:13" s="225" customFormat="1" ht="33.75" customHeight="1">
      <c r="B13" s="220">
        <v>5</v>
      </c>
      <c r="C13" s="221" t="s">
        <v>351</v>
      </c>
      <c r="D13" s="222" t="s">
        <v>841</v>
      </c>
      <c r="E13" s="223">
        <f t="shared" si="1"/>
        <v>54</v>
      </c>
      <c r="F13" s="224">
        <f>INDEX(Sheet1!$B$3:$D$152,MATCH(E13,Sheet1!$B$3:$B$152,0),3)</f>
        <v>766.25000000000023</v>
      </c>
      <c r="G13" s="224">
        <f>Sheet1!G19</f>
        <v>1163</v>
      </c>
      <c r="H13" s="224">
        <f>Sheet1!$G$40</f>
        <v>70</v>
      </c>
      <c r="I13" s="224">
        <f t="shared" si="2"/>
        <v>290.75</v>
      </c>
      <c r="J13" s="224">
        <f t="shared" si="0"/>
        <v>2290</v>
      </c>
      <c r="M13" s="226"/>
    </row>
    <row r="14" spans="2:13" s="225" customFormat="1" ht="31.5" customHeight="1">
      <c r="B14" s="220">
        <v>6</v>
      </c>
      <c r="C14" s="221" t="s">
        <v>352</v>
      </c>
      <c r="D14" s="222" t="s">
        <v>841</v>
      </c>
      <c r="E14" s="223">
        <f t="shared" si="1"/>
        <v>54</v>
      </c>
      <c r="F14" s="224">
        <f>INDEX(Sheet1!$B$3:$D$152,MATCH(E14,Sheet1!$B$3:$B$152,0),3)</f>
        <v>766.25000000000023</v>
      </c>
      <c r="G14" s="224">
        <f>Sheet1!G20</f>
        <v>1170</v>
      </c>
      <c r="H14" s="224">
        <f>Sheet1!$G$40</f>
        <v>70</v>
      </c>
      <c r="I14" s="224">
        <f t="shared" si="2"/>
        <v>292.5</v>
      </c>
      <c r="J14" s="224">
        <f t="shared" si="0"/>
        <v>2298.75</v>
      </c>
      <c r="M14" s="226"/>
    </row>
    <row r="15" spans="2:13" s="225" customFormat="1" ht="31.5" customHeight="1">
      <c r="B15" s="220">
        <v>7</v>
      </c>
      <c r="C15" s="221" t="s">
        <v>353</v>
      </c>
      <c r="D15" s="222" t="s">
        <v>841</v>
      </c>
      <c r="E15" s="223">
        <f t="shared" si="1"/>
        <v>54</v>
      </c>
      <c r="F15" s="224">
        <f>INDEX(Sheet1!$B$3:$D$152,MATCH(E15,Sheet1!$B$3:$B$152,0),3)</f>
        <v>766.25000000000023</v>
      </c>
      <c r="G15" s="224">
        <f>Sheet1!G21</f>
        <v>951</v>
      </c>
      <c r="H15" s="224">
        <f>Sheet1!$G$40</f>
        <v>70</v>
      </c>
      <c r="I15" s="224">
        <f t="shared" si="2"/>
        <v>237.75</v>
      </c>
      <c r="J15" s="224">
        <f t="shared" si="0"/>
        <v>2025.0000000000002</v>
      </c>
      <c r="M15" s="226"/>
    </row>
    <row r="16" spans="2:13" s="225" customFormat="1" ht="33.75" customHeight="1">
      <c r="B16" s="220">
        <v>8</v>
      </c>
      <c r="C16" s="221" t="s">
        <v>354</v>
      </c>
      <c r="D16" s="222" t="s">
        <v>841</v>
      </c>
      <c r="E16" s="223">
        <f t="shared" si="1"/>
        <v>54</v>
      </c>
      <c r="F16" s="224">
        <f>INDEX(Sheet1!$B$3:$D$152,MATCH(E16,Sheet1!$B$3:$B$152,0),3)</f>
        <v>766.25000000000023</v>
      </c>
      <c r="G16" s="224">
        <f>Sheet1!G22</f>
        <v>840</v>
      </c>
      <c r="H16" s="224">
        <f>Sheet1!$G$40</f>
        <v>70</v>
      </c>
      <c r="I16" s="224">
        <f t="shared" si="2"/>
        <v>210</v>
      </c>
      <c r="J16" s="224">
        <f t="shared" si="0"/>
        <v>1886.2500000000002</v>
      </c>
      <c r="M16" s="226"/>
    </row>
    <row r="17" spans="2:13" s="225" customFormat="1" ht="31.5" customHeight="1">
      <c r="B17" s="220">
        <v>9</v>
      </c>
      <c r="C17" s="221" t="s">
        <v>355</v>
      </c>
      <c r="D17" s="222" t="s">
        <v>841</v>
      </c>
      <c r="E17" s="223">
        <f t="shared" si="1"/>
        <v>54</v>
      </c>
      <c r="F17" s="224">
        <f>INDEX(Sheet1!$B$3:$D$152,MATCH(E17,Sheet1!$B$3:$B$152,0),3)</f>
        <v>766.25000000000023</v>
      </c>
      <c r="G17" s="224">
        <f>Sheet1!G23</f>
        <v>716</v>
      </c>
      <c r="H17" s="224">
        <f>Sheet1!$G$40</f>
        <v>70</v>
      </c>
      <c r="I17" s="224">
        <f t="shared" si="2"/>
        <v>179</v>
      </c>
      <c r="J17" s="224">
        <f t="shared" si="0"/>
        <v>1731.2500000000002</v>
      </c>
      <c r="M17" s="226"/>
    </row>
    <row r="18" spans="2:13" s="225" customFormat="1" ht="31.5" customHeight="1">
      <c r="B18" s="220">
        <v>10</v>
      </c>
      <c r="C18" s="221" t="s">
        <v>356</v>
      </c>
      <c r="D18" s="222" t="s">
        <v>841</v>
      </c>
      <c r="E18" s="223">
        <f t="shared" si="1"/>
        <v>54</v>
      </c>
      <c r="F18" s="224">
        <f>INDEX(Sheet1!$B$3:$D$152,MATCH(E18,Sheet1!$B$3:$B$152,0),3)</f>
        <v>766.25000000000023</v>
      </c>
      <c r="G18" s="224">
        <f>Sheet1!G24</f>
        <v>487</v>
      </c>
      <c r="H18" s="224">
        <f>Sheet1!$G$40</f>
        <v>70</v>
      </c>
      <c r="I18" s="224">
        <f>ROUND(G18/4,2)</f>
        <v>121.75</v>
      </c>
      <c r="J18" s="224">
        <f t="shared" si="0"/>
        <v>1445.0000000000002</v>
      </c>
      <c r="M18" s="226"/>
    </row>
    <row r="19" spans="2:13" s="225" customFormat="1" ht="31.5" customHeight="1">
      <c r="B19" s="220">
        <v>11</v>
      </c>
      <c r="C19" s="221" t="s">
        <v>357</v>
      </c>
      <c r="D19" s="222" t="s">
        <v>841</v>
      </c>
      <c r="E19" s="223">
        <f t="shared" si="1"/>
        <v>54</v>
      </c>
      <c r="F19" s="224">
        <f>INDEX(Sheet1!$B$3:$D$152,MATCH(E19,Sheet1!$B$3:$B$152,0),3)</f>
        <v>766.25000000000023</v>
      </c>
      <c r="G19" s="224">
        <f>Sheet1!G25</f>
        <v>466</v>
      </c>
      <c r="H19" s="224"/>
      <c r="I19" s="224"/>
      <c r="J19" s="224">
        <f t="shared" si="0"/>
        <v>1232.2500000000002</v>
      </c>
      <c r="M19" s="226"/>
    </row>
    <row r="20" spans="2:13" s="225" customFormat="1" ht="18.75" customHeight="1">
      <c r="B20" s="220">
        <v>12</v>
      </c>
      <c r="C20" s="221" t="s">
        <v>564</v>
      </c>
      <c r="D20" s="222" t="s">
        <v>841</v>
      </c>
      <c r="E20" s="223">
        <f t="shared" si="1"/>
        <v>54</v>
      </c>
      <c r="F20" s="224">
        <f>INDEX(Sheet1!$B$3:$D$152,MATCH(E20,Sheet1!$B$3:$B$152,0),3)</f>
        <v>766.25000000000023</v>
      </c>
      <c r="G20" s="224">
        <f>Sheet1!G7</f>
        <v>99</v>
      </c>
      <c r="H20" s="224"/>
      <c r="I20" s="224"/>
      <c r="J20" s="224">
        <f t="shared" si="0"/>
        <v>865.25000000000023</v>
      </c>
      <c r="M20" s="226"/>
    </row>
    <row r="21" spans="2:13" s="225" customFormat="1" ht="16.5" customHeight="1">
      <c r="B21" s="220">
        <v>13</v>
      </c>
      <c r="C21" s="228" t="s">
        <v>57</v>
      </c>
      <c r="D21" s="222" t="s">
        <v>875</v>
      </c>
      <c r="E21" s="223">
        <f>Lead!K44</f>
        <v>43</v>
      </c>
      <c r="F21" s="224">
        <f>INDEX(Sheet1!$B$3:$D$152,MATCH(E21,Sheet1!$B$3:$B$152,0),2)</f>
        <v>656.55999999999983</v>
      </c>
      <c r="G21" s="224">
        <f>Sheet1!G26</f>
        <v>165</v>
      </c>
      <c r="H21" s="224"/>
      <c r="I21" s="224"/>
      <c r="J21" s="224">
        <f t="shared" si="0"/>
        <v>821.55999999999983</v>
      </c>
      <c r="M21" s="226"/>
    </row>
    <row r="22" spans="2:13" s="225" customFormat="1" ht="17.25" customHeight="1">
      <c r="B22" s="220"/>
      <c r="C22" s="217" t="s">
        <v>33</v>
      </c>
      <c r="D22" s="220"/>
      <c r="E22" s="223"/>
      <c r="F22" s="224"/>
      <c r="G22" s="213"/>
      <c r="H22" s="213"/>
      <c r="I22" s="213"/>
      <c r="J22" s="213"/>
      <c r="M22" s="226"/>
    </row>
    <row r="23" spans="2:13" s="225" customFormat="1" ht="19.5" customHeight="1">
      <c r="B23" s="220">
        <v>14</v>
      </c>
      <c r="C23" s="228" t="s">
        <v>358</v>
      </c>
      <c r="D23" s="222" t="s">
        <v>811</v>
      </c>
      <c r="E23" s="223">
        <f>Lead!K35</f>
        <v>54</v>
      </c>
      <c r="F23" s="224">
        <f>INDEX(Sheet1!$B$3:$D$152,MATCH(E23,Sheet1!$B$3:$B$152,0),3)</f>
        <v>766.25000000000023</v>
      </c>
      <c r="G23" s="224">
        <f>Sheet1!G27</f>
        <v>770</v>
      </c>
      <c r="H23" s="224">
        <f>Sheet1!$G$40</f>
        <v>70</v>
      </c>
      <c r="I23" s="224">
        <f t="shared" ref="I23:I28" si="3">ROUND(G23/4,2)</f>
        <v>192.5</v>
      </c>
      <c r="J23" s="224">
        <f t="shared" ref="J23:J31" si="4">SUM(F23:I23)</f>
        <v>1798.7500000000002</v>
      </c>
      <c r="M23" s="226"/>
    </row>
    <row r="24" spans="2:13" s="225" customFormat="1" ht="19.5" customHeight="1">
      <c r="B24" s="220">
        <v>15</v>
      </c>
      <c r="C24" s="228" t="s">
        <v>359</v>
      </c>
      <c r="D24" s="222" t="s">
        <v>841</v>
      </c>
      <c r="E24" s="223">
        <f>E23</f>
        <v>54</v>
      </c>
      <c r="F24" s="224">
        <f>INDEX(Sheet1!$B$3:$D$152,MATCH(E24,Sheet1!$B$3:$B$152,0),3)</f>
        <v>766.25000000000023</v>
      </c>
      <c r="G24" s="224">
        <f>Sheet1!G28</f>
        <v>1230</v>
      </c>
      <c r="H24" s="224">
        <f>Sheet1!$G$40</f>
        <v>70</v>
      </c>
      <c r="I24" s="224">
        <f t="shared" si="3"/>
        <v>307.5</v>
      </c>
      <c r="J24" s="224">
        <f t="shared" si="4"/>
        <v>2373.75</v>
      </c>
      <c r="M24" s="226"/>
    </row>
    <row r="25" spans="2:13" s="225" customFormat="1" ht="19.5" customHeight="1">
      <c r="B25" s="220">
        <v>16</v>
      </c>
      <c r="C25" s="228" t="s">
        <v>360</v>
      </c>
      <c r="D25" s="222" t="s">
        <v>841</v>
      </c>
      <c r="E25" s="223">
        <f>E24</f>
        <v>54</v>
      </c>
      <c r="F25" s="224">
        <f>INDEX(Sheet1!$B$3:$D$152,MATCH(E25,Sheet1!$B$3:$B$152,0),3)</f>
        <v>766.25000000000023</v>
      </c>
      <c r="G25" s="224">
        <f>Sheet1!G29</f>
        <v>1285</v>
      </c>
      <c r="H25" s="224">
        <f>Sheet1!$G$40</f>
        <v>70</v>
      </c>
      <c r="I25" s="224">
        <f t="shared" si="3"/>
        <v>321.25</v>
      </c>
      <c r="J25" s="224">
        <f t="shared" si="4"/>
        <v>2442.5</v>
      </c>
      <c r="M25" s="226"/>
    </row>
    <row r="26" spans="2:13" s="225" customFormat="1" ht="19.5" customHeight="1">
      <c r="B26" s="220">
        <v>17</v>
      </c>
      <c r="C26" s="228" t="s">
        <v>361</v>
      </c>
      <c r="D26" s="222" t="s">
        <v>841</v>
      </c>
      <c r="E26" s="223">
        <f>E25</f>
        <v>54</v>
      </c>
      <c r="F26" s="224">
        <f>INDEX(Sheet1!$B$3:$D$152,MATCH(E26,Sheet1!$B$3:$B$152,0),3)</f>
        <v>766.25000000000023</v>
      </c>
      <c r="G26" s="224">
        <f>Sheet1!G30</f>
        <v>1024</v>
      </c>
      <c r="H26" s="224">
        <f>Sheet1!$G$40</f>
        <v>70</v>
      </c>
      <c r="I26" s="224">
        <f t="shared" si="3"/>
        <v>256</v>
      </c>
      <c r="J26" s="224">
        <f t="shared" si="4"/>
        <v>2116.25</v>
      </c>
      <c r="M26" s="226"/>
    </row>
    <row r="27" spans="2:13" s="225" customFormat="1" ht="19.5" customHeight="1">
      <c r="B27" s="220">
        <v>18</v>
      </c>
      <c r="C27" s="228" t="s">
        <v>362</v>
      </c>
      <c r="D27" s="222" t="s">
        <v>841</v>
      </c>
      <c r="E27" s="223">
        <f>E26</f>
        <v>54</v>
      </c>
      <c r="F27" s="224">
        <f>INDEX(Sheet1!$B$3:$D$152,MATCH(E27,Sheet1!$B$3:$B$152,0),3)</f>
        <v>766.25000000000023</v>
      </c>
      <c r="G27" s="224">
        <f>Sheet1!G31</f>
        <v>860</v>
      </c>
      <c r="H27" s="224">
        <f>Sheet1!$G$40</f>
        <v>70</v>
      </c>
      <c r="I27" s="224">
        <f t="shared" si="3"/>
        <v>215</v>
      </c>
      <c r="J27" s="224">
        <f t="shared" si="4"/>
        <v>1911.2500000000002</v>
      </c>
      <c r="M27" s="226"/>
    </row>
    <row r="28" spans="2:13" s="225" customFormat="1" ht="19.5" customHeight="1">
      <c r="B28" s="220">
        <v>19</v>
      </c>
      <c r="C28" s="228" t="s">
        <v>363</v>
      </c>
      <c r="D28" s="222" t="s">
        <v>841</v>
      </c>
      <c r="E28" s="223">
        <f>E27</f>
        <v>54</v>
      </c>
      <c r="F28" s="224">
        <f>INDEX(Sheet1!$B$3:$D$152,MATCH(E28,Sheet1!$B$3:$B$152,0),3)</f>
        <v>766.25000000000023</v>
      </c>
      <c r="G28" s="224">
        <f>Sheet1!G32</f>
        <v>684</v>
      </c>
      <c r="H28" s="224">
        <f>Sheet1!$G$40</f>
        <v>70</v>
      </c>
      <c r="I28" s="224">
        <f t="shared" si="3"/>
        <v>171</v>
      </c>
      <c r="J28" s="224">
        <f t="shared" si="4"/>
        <v>1691.2500000000002</v>
      </c>
      <c r="M28" s="226"/>
    </row>
    <row r="29" spans="2:13" s="225" customFormat="1" ht="19.5" customHeight="1">
      <c r="B29" s="220">
        <v>20</v>
      </c>
      <c r="C29" s="228" t="s">
        <v>407</v>
      </c>
      <c r="D29" s="222" t="s">
        <v>792</v>
      </c>
      <c r="E29" s="223">
        <f>Lead!K51</f>
        <v>4</v>
      </c>
      <c r="F29" s="224">
        <f>INDEX(Sheet1!$B$3:$D$152,MATCH(E29,Sheet1!$B$3:$B$152,0),2)</f>
        <v>87.55</v>
      </c>
      <c r="G29" s="224">
        <f>Sheet1!G33</f>
        <v>605</v>
      </c>
      <c r="H29" s="224"/>
      <c r="I29" s="224"/>
      <c r="J29" s="224">
        <f t="shared" si="4"/>
        <v>692.55</v>
      </c>
      <c r="M29" s="226"/>
    </row>
    <row r="30" spans="2:13" s="225" customFormat="1" ht="19.5" customHeight="1">
      <c r="B30" s="220">
        <v>21</v>
      </c>
      <c r="C30" s="228" t="s">
        <v>177</v>
      </c>
      <c r="D30" s="222" t="s">
        <v>841</v>
      </c>
      <c r="E30" s="223">
        <f>E29</f>
        <v>4</v>
      </c>
      <c r="F30" s="224">
        <f>INDEX(Sheet1!$B$3:$D$152,MATCH(E30,Sheet1!$B$3:$B$152,0),2)</f>
        <v>87.55</v>
      </c>
      <c r="G30" s="224">
        <f>Sheet1!G34</f>
        <v>460</v>
      </c>
      <c r="H30" s="224"/>
      <c r="I30" s="224"/>
      <c r="J30" s="224">
        <f t="shared" si="4"/>
        <v>547.54999999999995</v>
      </c>
      <c r="M30" s="226"/>
    </row>
    <row r="31" spans="2:13" s="225" customFormat="1" ht="19.5" customHeight="1">
      <c r="B31" s="220">
        <v>22</v>
      </c>
      <c r="C31" s="228" t="s">
        <v>176</v>
      </c>
      <c r="D31" s="222" t="s">
        <v>841</v>
      </c>
      <c r="E31" s="223">
        <f>E30</f>
        <v>4</v>
      </c>
      <c r="F31" s="224">
        <f>INDEX(Sheet1!$B$3:$D$152,MATCH(E31,Sheet1!$B$3:$B$152,0),2)</f>
        <v>87.55</v>
      </c>
      <c r="G31" s="224">
        <f>Sheet1!G35</f>
        <v>728</v>
      </c>
      <c r="H31" s="224"/>
      <c r="I31" s="224"/>
      <c r="J31" s="224">
        <f t="shared" si="4"/>
        <v>815.55</v>
      </c>
      <c r="M31" s="226"/>
    </row>
    <row r="32" spans="2:13" s="225" customFormat="1" ht="15.75" customHeight="1">
      <c r="B32" s="220">
        <v>23</v>
      </c>
      <c r="C32" s="228" t="s">
        <v>616</v>
      </c>
      <c r="D32" s="871"/>
      <c r="E32" s="872"/>
      <c r="F32" s="228"/>
      <c r="G32" s="576">
        <v>53000</v>
      </c>
      <c r="H32" s="224"/>
      <c r="I32" s="224"/>
      <c r="J32" s="224">
        <f>G32</f>
        <v>53000</v>
      </c>
      <c r="M32" s="226"/>
    </row>
    <row r="33" spans="2:13" s="225" customFormat="1" ht="15.75" customHeight="1">
      <c r="B33" s="220">
        <v>24</v>
      </c>
      <c r="C33" s="228" t="s">
        <v>137</v>
      </c>
      <c r="D33" s="873"/>
      <c r="E33" s="874"/>
      <c r="F33" s="228"/>
      <c r="G33" s="576">
        <v>55000</v>
      </c>
      <c r="H33" s="224"/>
      <c r="I33" s="224"/>
      <c r="J33" s="224">
        <f>G33</f>
        <v>55000</v>
      </c>
      <c r="M33" s="226"/>
    </row>
    <row r="34" spans="2:13" s="225" customFormat="1" ht="15.75" customHeight="1">
      <c r="B34" s="220">
        <v>25</v>
      </c>
      <c r="C34" s="228" t="s">
        <v>138</v>
      </c>
      <c r="D34" s="875"/>
      <c r="E34" s="876"/>
      <c r="F34" s="228"/>
      <c r="G34" s="576">
        <v>54000</v>
      </c>
      <c r="H34" s="224"/>
      <c r="I34" s="224"/>
      <c r="J34" s="224">
        <f>G34</f>
        <v>54000</v>
      </c>
      <c r="M34" s="226"/>
    </row>
    <row r="35" spans="2:13" s="225" customFormat="1" ht="15.75">
      <c r="B35" s="220">
        <v>26</v>
      </c>
      <c r="C35" s="228" t="s">
        <v>41</v>
      </c>
      <c r="D35" s="877"/>
      <c r="E35" s="878"/>
      <c r="F35" s="228"/>
      <c r="G35" s="559">
        <v>4220</v>
      </c>
      <c r="H35" s="224"/>
      <c r="I35" s="224"/>
      <c r="J35" s="224">
        <f>G35</f>
        <v>4220</v>
      </c>
      <c r="K35" s="225">
        <f>195*20</f>
        <v>3900</v>
      </c>
      <c r="M35" s="226"/>
    </row>
    <row r="36" spans="2:13" s="225" customFormat="1" ht="21" hidden="1" customHeight="1">
      <c r="B36" s="220">
        <v>27</v>
      </c>
      <c r="C36" s="228" t="s">
        <v>813</v>
      </c>
      <c r="D36" s="228"/>
      <c r="E36" s="229">
        <f>Lead!K78</f>
        <v>15</v>
      </c>
      <c r="F36" s="560">
        <f>(E36-5)*1.69+64.77</f>
        <v>81.669999999999987</v>
      </c>
      <c r="G36" s="560">
        <f>941+((G35-4220)*19.234/1000)+((G33-57000)*3.815/1000)</f>
        <v>933.37</v>
      </c>
      <c r="H36" s="229"/>
      <c r="I36" s="229"/>
      <c r="J36" s="88">
        <f t="shared" ref="J36:J42" si="5">SUM(F36:I36)</f>
        <v>1015.04</v>
      </c>
      <c r="M36" s="226"/>
    </row>
    <row r="37" spans="2:13" s="225" customFormat="1" ht="21" hidden="1" customHeight="1">
      <c r="B37" s="220">
        <v>27</v>
      </c>
      <c r="C37" s="228" t="s">
        <v>814</v>
      </c>
      <c r="D37" s="228"/>
      <c r="E37" s="229">
        <f t="shared" ref="E37:E42" si="6">E36</f>
        <v>15</v>
      </c>
      <c r="F37" s="560">
        <f>(E37-5)*2.94+89.68</f>
        <v>119.08000000000001</v>
      </c>
      <c r="G37" s="560">
        <f>1405+((G35-4220)*55.688/1000)+((G33-57000)*5.126/1000)</f>
        <v>1394.748</v>
      </c>
      <c r="H37" s="229"/>
      <c r="I37" s="229"/>
      <c r="J37" s="88">
        <f t="shared" si="5"/>
        <v>1513.828</v>
      </c>
      <c r="M37" s="226"/>
    </row>
    <row r="38" spans="2:13" s="225" customFormat="1" ht="21" hidden="1" customHeight="1">
      <c r="B38" s="220">
        <v>29</v>
      </c>
      <c r="C38" s="228" t="s">
        <v>815</v>
      </c>
      <c r="D38" s="228"/>
      <c r="E38" s="229">
        <f t="shared" si="6"/>
        <v>15</v>
      </c>
      <c r="F38" s="560">
        <f>(E38-5)*6.54+147.79</f>
        <v>213.19</v>
      </c>
      <c r="G38" s="560">
        <f>2723+((G35-4220)*82.347/1000)+((G33-57000)*13.126/1000)</f>
        <v>2696.748</v>
      </c>
      <c r="H38" s="229"/>
      <c r="I38" s="229"/>
      <c r="J38" s="88">
        <f t="shared" si="5"/>
        <v>2909.9380000000001</v>
      </c>
      <c r="M38" s="226"/>
    </row>
    <row r="39" spans="2:13" s="225" customFormat="1" ht="21" hidden="1" customHeight="1">
      <c r="B39" s="220">
        <v>30</v>
      </c>
      <c r="C39" s="228" t="s">
        <v>816</v>
      </c>
      <c r="D39" s="228"/>
      <c r="E39" s="229">
        <f t="shared" si="6"/>
        <v>15</v>
      </c>
      <c r="F39" s="560">
        <f>(E39-5)*7.58+197.62</f>
        <v>273.42</v>
      </c>
      <c r="G39" s="560">
        <f>4796+((G35-4220)*120.25/1000)+((G33-57000)*27.184/1000)</f>
        <v>4741.6319999999996</v>
      </c>
      <c r="H39" s="229"/>
      <c r="I39" s="229"/>
      <c r="J39" s="88">
        <f t="shared" si="5"/>
        <v>5015.0519999999997</v>
      </c>
      <c r="M39" s="226"/>
    </row>
    <row r="40" spans="2:13" s="225" customFormat="1" ht="21" hidden="1" customHeight="1">
      <c r="B40" s="220">
        <v>28</v>
      </c>
      <c r="C40" s="228" t="s">
        <v>817</v>
      </c>
      <c r="D40" s="228"/>
      <c r="E40" s="229">
        <f t="shared" si="6"/>
        <v>15</v>
      </c>
      <c r="F40" s="560">
        <f>(E40-5)*14.32+259.06</f>
        <v>402.26</v>
      </c>
      <c r="G40" s="560">
        <f>5988+((G35-4220)*141.429/1000)+((G33-57000)*33.826/1000)</f>
        <v>5920.348</v>
      </c>
      <c r="H40" s="229"/>
      <c r="I40" s="229"/>
      <c r="J40" s="88">
        <f t="shared" si="5"/>
        <v>6322.6080000000002</v>
      </c>
      <c r="M40" s="226"/>
    </row>
    <row r="41" spans="2:13" s="225" customFormat="1" ht="21" hidden="1" customHeight="1">
      <c r="B41" s="220">
        <v>32</v>
      </c>
      <c r="C41" s="228" t="s">
        <v>818</v>
      </c>
      <c r="D41" s="228"/>
      <c r="E41" s="229">
        <f t="shared" si="6"/>
        <v>15</v>
      </c>
      <c r="F41" s="560">
        <f>(E41-5)*14.32+312.2</f>
        <v>455.4</v>
      </c>
      <c r="G41" s="560">
        <f>8208+((G35-4220)*181.347/1000)+((G33-57000)*45.778/1000)</f>
        <v>8116.4440000000004</v>
      </c>
      <c r="H41" s="229"/>
      <c r="I41" s="229"/>
      <c r="J41" s="88">
        <f t="shared" si="5"/>
        <v>8571.844000000001</v>
      </c>
      <c r="M41" s="226"/>
    </row>
    <row r="42" spans="2:13" s="225" customFormat="1" ht="21" hidden="1" customHeight="1">
      <c r="B42" s="220">
        <v>33</v>
      </c>
      <c r="C42" s="228" t="s">
        <v>819</v>
      </c>
      <c r="D42" s="228"/>
      <c r="E42" s="229">
        <f t="shared" si="6"/>
        <v>15</v>
      </c>
      <c r="F42" s="561">
        <f>(E42-5)*15.58+378.63</f>
        <v>534.43000000000006</v>
      </c>
      <c r="G42" s="560">
        <f>11150+((G35-4220)*224.023/1000)+((G33-57000)*65.478/1000)</f>
        <v>11019.044</v>
      </c>
      <c r="H42" s="229"/>
      <c r="I42" s="229"/>
      <c r="J42" s="88">
        <f t="shared" si="5"/>
        <v>11553.474</v>
      </c>
      <c r="M42" s="226"/>
    </row>
    <row r="43" spans="2:13" ht="15.75"/>
    <row r="44" spans="2:13" ht="15.75"/>
    <row r="45" spans="2:13" ht="15.75"/>
    <row r="46" spans="2:13" ht="15.75">
      <c r="C46" s="121" t="s">
        <v>821</v>
      </c>
      <c r="D46" s="114"/>
      <c r="E46" s="114"/>
      <c r="H46" s="121" t="s">
        <v>822</v>
      </c>
    </row>
    <row r="47" spans="2:13" ht="15.75">
      <c r="C47" s="121" t="s">
        <v>1390</v>
      </c>
      <c r="D47" s="114"/>
      <c r="E47" s="114"/>
      <c r="H47" s="121" t="s">
        <v>831</v>
      </c>
    </row>
    <row r="48" spans="2:13" ht="15.75">
      <c r="C48" s="114"/>
      <c r="D48" s="114"/>
      <c r="E48" s="114"/>
      <c r="H48" s="114"/>
    </row>
    <row r="49" spans="3:9" ht="15.75">
      <c r="C49" s="114"/>
      <c r="D49" s="114"/>
      <c r="E49" s="114"/>
      <c r="H49" s="114"/>
    </row>
    <row r="50" spans="3:9" ht="15.75">
      <c r="C50" s="114"/>
      <c r="D50" s="114"/>
      <c r="E50" s="114"/>
      <c r="H50" s="114"/>
    </row>
    <row r="51" spans="3:9" ht="15.75">
      <c r="C51" s="121" t="s">
        <v>823</v>
      </c>
      <c r="D51" s="114"/>
      <c r="E51" s="114"/>
      <c r="H51" s="121"/>
    </row>
    <row r="52" spans="3:9" ht="15.75">
      <c r="C52" s="121" t="s">
        <v>956</v>
      </c>
      <c r="D52" s="114"/>
      <c r="E52" s="114"/>
      <c r="H52" s="121"/>
    </row>
    <row r="53" spans="3:9" ht="15.75"/>
    <row r="54" spans="3:9" ht="15.75"/>
    <row r="55" spans="3:9" ht="20.100000000000001" customHeight="1">
      <c r="C55" s="230" t="s">
        <v>558</v>
      </c>
      <c r="E55" s="230" t="s">
        <v>561</v>
      </c>
      <c r="F55" s="230"/>
    </row>
    <row r="56" spans="3:9" ht="20.100000000000001" customHeight="1">
      <c r="C56" s="230"/>
      <c r="E56" s="230"/>
      <c r="F56" s="230"/>
    </row>
    <row r="57" spans="3:9" ht="37.5" customHeight="1">
      <c r="C57" s="231"/>
      <c r="D57" s="231"/>
      <c r="E57" s="232" t="s">
        <v>555</v>
      </c>
      <c r="F57" s="232" t="s">
        <v>556</v>
      </c>
      <c r="G57" s="231"/>
      <c r="H57" s="232" t="s">
        <v>557</v>
      </c>
      <c r="I57" s="231"/>
    </row>
    <row r="58" spans="3:9" ht="20.100000000000001" customHeight="1">
      <c r="D58" s="212">
        <v>300</v>
      </c>
      <c r="E58" s="212">
        <v>40</v>
      </c>
      <c r="F58" s="212">
        <f>(0.38*0.38-0.3*0.3)*22/7/4</f>
        <v>4.2742857142857145E-2</v>
      </c>
      <c r="H58" s="233">
        <f t="shared" ref="H58:H64" si="7">F58*450</f>
        <v>19.234285714285715</v>
      </c>
    </row>
    <row r="59" spans="3:9" ht="20.100000000000001" customHeight="1">
      <c r="D59" s="212">
        <v>450</v>
      </c>
      <c r="E59" s="212">
        <v>75</v>
      </c>
      <c r="F59" s="212">
        <f>(0.6*0.6-0.45*0.45)*22/7/4</f>
        <v>0.12374999999999999</v>
      </c>
      <c r="H59" s="233">
        <f t="shared" si="7"/>
        <v>55.687499999999993</v>
      </c>
    </row>
    <row r="60" spans="3:9" ht="20.100000000000001" customHeight="1">
      <c r="D60" s="212">
        <v>600</v>
      </c>
      <c r="E60" s="212">
        <v>85</v>
      </c>
      <c r="F60" s="212">
        <f>(0.77*0.77-0.6*0.6)*22/7/4</f>
        <v>0.18299285714285715</v>
      </c>
      <c r="H60" s="233">
        <f t="shared" si="7"/>
        <v>82.346785714285716</v>
      </c>
    </row>
    <row r="61" spans="3:9" ht="20.100000000000001" customHeight="1">
      <c r="D61" s="212">
        <v>800</v>
      </c>
      <c r="E61" s="212">
        <v>95</v>
      </c>
      <c r="F61" s="212">
        <f>(0.99*0.99-0.8*0.8)*22/7/4</f>
        <v>0.26722142857142844</v>
      </c>
      <c r="H61" s="233">
        <f t="shared" si="7"/>
        <v>120.2496428571428</v>
      </c>
    </row>
    <row r="62" spans="3:9" ht="20.100000000000001" customHeight="1">
      <c r="D62" s="212">
        <v>900</v>
      </c>
      <c r="E62" s="212">
        <v>100</v>
      </c>
      <c r="F62" s="212">
        <f>(1.1*1.1-0.9*0.9)*22/7/4</f>
        <v>0.31428571428571439</v>
      </c>
      <c r="H62" s="233">
        <f t="shared" si="7"/>
        <v>141.42857142857147</v>
      </c>
    </row>
    <row r="63" spans="3:9" ht="20.100000000000001" customHeight="1">
      <c r="D63" s="212">
        <v>1000</v>
      </c>
      <c r="E63" s="212">
        <v>115</v>
      </c>
      <c r="F63" s="212">
        <f>(1.23*1.23-1)*22/7/4</f>
        <v>0.40299285714285704</v>
      </c>
      <c r="H63" s="233">
        <f t="shared" si="7"/>
        <v>181.34678571428566</v>
      </c>
    </row>
    <row r="64" spans="3:9" ht="20.100000000000001" customHeight="1">
      <c r="D64" s="212">
        <v>1200</v>
      </c>
      <c r="E64" s="212">
        <v>120</v>
      </c>
      <c r="F64" s="212">
        <f>(1.44*1.44-1.2*1.2)*22/7/4</f>
        <v>0.4978285714285714</v>
      </c>
      <c r="H64" s="233">
        <f t="shared" si="7"/>
        <v>224.02285714285713</v>
      </c>
    </row>
    <row r="65" spans="3:6" ht="20.100000000000001" customHeight="1">
      <c r="C65" s="212" t="s">
        <v>559</v>
      </c>
    </row>
    <row r="66" spans="3:6" ht="20.100000000000001" customHeight="1">
      <c r="D66" s="212">
        <v>300</v>
      </c>
      <c r="F66" s="234">
        <f>0.78 + (2.71)*140/125</f>
        <v>3.8151999999999999</v>
      </c>
    </row>
    <row r="67" spans="3:6" ht="20.100000000000001" customHeight="1">
      <c r="D67" s="212">
        <v>450</v>
      </c>
      <c r="F67" s="234">
        <f>0.78 + (3.88)*140/125</f>
        <v>5.1255999999999995</v>
      </c>
    </row>
    <row r="68" spans="3:6" ht="20.100000000000001" customHeight="1">
      <c r="D68" s="212">
        <v>600</v>
      </c>
      <c r="F68" s="234">
        <f>2.34 + (9.63)*140/125</f>
        <v>13.1256</v>
      </c>
    </row>
    <row r="69" spans="3:6" ht="19.5" customHeight="1">
      <c r="D69" s="212">
        <v>800</v>
      </c>
      <c r="F69" s="234">
        <f>3.44 + (21.2)*140/125</f>
        <v>27.184000000000001</v>
      </c>
    </row>
    <row r="70" spans="3:6" ht="19.5" customHeight="1">
      <c r="D70" s="212">
        <v>900</v>
      </c>
      <c r="F70" s="234">
        <f>3.44 + (27.13)*140/125</f>
        <v>33.825600000000001</v>
      </c>
    </row>
    <row r="71" spans="3:6" ht="19.5" customHeight="1">
      <c r="D71" s="212">
        <v>1000</v>
      </c>
      <c r="F71" s="234">
        <f>6.04 + (35.48)*140/125</f>
        <v>45.7776</v>
      </c>
    </row>
    <row r="72" spans="3:6" ht="20.100000000000001" customHeight="1">
      <c r="D72" s="212">
        <v>1200</v>
      </c>
      <c r="F72" s="234">
        <f>6.04 + (53.07)*140/125</f>
        <v>65.478400000000008</v>
      </c>
    </row>
    <row r="73" spans="3:6" ht="20.100000000000001" customHeight="1">
      <c r="C73" s="212" t="s">
        <v>560</v>
      </c>
    </row>
    <row r="74" spans="3:6" ht="20.100000000000001" customHeight="1">
      <c r="D74" s="212">
        <v>300</v>
      </c>
      <c r="F74" s="234">
        <f>0.78+(1.8*140/125)</f>
        <v>2.7960000000000003</v>
      </c>
    </row>
    <row r="75" spans="3:6" ht="20.100000000000001" customHeight="1">
      <c r="D75" s="212">
        <v>450</v>
      </c>
      <c r="F75" s="234">
        <f>0.78+(3.79*140/125)</f>
        <v>5.0248000000000008</v>
      </c>
    </row>
    <row r="76" spans="3:6" ht="20.100000000000001" customHeight="1">
      <c r="D76" s="212">
        <v>600</v>
      </c>
      <c r="F76" s="234">
        <f>1.18+ (7.01)*140/125</f>
        <v>9.0312000000000001</v>
      </c>
    </row>
    <row r="77" spans="3:6" ht="20.100000000000001" customHeight="1">
      <c r="D77" s="212">
        <v>800</v>
      </c>
      <c r="F77" s="234">
        <f>2.66 + (13.04)*140/125</f>
        <v>17.264800000000001</v>
      </c>
    </row>
    <row r="78" spans="3:6" ht="20.100000000000001" customHeight="1">
      <c r="D78" s="212">
        <v>900</v>
      </c>
      <c r="F78" s="234">
        <f>2.66 + (18.3)*140/125</f>
        <v>23.155999999999999</v>
      </c>
    </row>
    <row r="79" spans="3:6" ht="20.100000000000001" customHeight="1">
      <c r="D79" s="212">
        <v>1000</v>
      </c>
      <c r="F79" s="234">
        <f>2.66 + (21.52)*140/125</f>
        <v>26.7624</v>
      </c>
    </row>
    <row r="80" spans="3:6" ht="20.100000000000001" customHeight="1">
      <c r="D80" s="212">
        <v>1200</v>
      </c>
      <c r="F80" s="234">
        <f>3.55 + (33.57)*140/125</f>
        <v>41.148399999999995</v>
      </c>
    </row>
    <row r="82" spans="3:9" ht="20.100000000000001" customHeight="1">
      <c r="C82" s="235"/>
      <c r="F82" s="215"/>
    </row>
    <row r="83" spans="3:9" ht="20.100000000000001" customHeight="1">
      <c r="C83" s="236"/>
      <c r="D83" s="236"/>
      <c r="E83" s="236"/>
      <c r="F83" s="236"/>
    </row>
    <row r="84" spans="3:9" ht="20.100000000000001" customHeight="1">
      <c r="C84" s="236"/>
      <c r="D84" s="236"/>
      <c r="E84" s="236"/>
      <c r="F84" s="236"/>
    </row>
    <row r="85" spans="3:9" ht="20.100000000000001" customHeight="1">
      <c r="H85" s="237"/>
      <c r="I85" s="237"/>
    </row>
    <row r="86" spans="3:9" ht="20.100000000000001" customHeight="1">
      <c r="D86" s="230"/>
      <c r="E86" s="870"/>
      <c r="F86" s="870"/>
      <c r="G86" s="238"/>
      <c r="H86" s="230"/>
      <c r="I86" s="230"/>
    </row>
    <row r="89" spans="3:9" ht="38.25" customHeight="1"/>
    <row r="107" s="231" customFormat="1" ht="41.25" customHeight="1"/>
  </sheetData>
  <mergeCells count="6">
    <mergeCell ref="B1:J1"/>
    <mergeCell ref="B2:C2"/>
    <mergeCell ref="D2:J2"/>
    <mergeCell ref="E86:F86"/>
    <mergeCell ref="D32:E34"/>
    <mergeCell ref="D35:E35"/>
  </mergeCells>
  <phoneticPr fontId="0" type="noConversion"/>
  <printOptions horizontalCentered="1"/>
  <pageMargins left="0.51181102362204722" right="0.51181102362204722" top="0.70866141732283472" bottom="0.23622047244094491" header="0" footer="0"/>
  <pageSetup paperSize="9" scale="78" fitToHeight="2" orientation="portrait" horizontalDpi="4294967293" verticalDpi="4294967293"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S1914"/>
  <sheetViews>
    <sheetView view="pageBreakPreview" topLeftCell="A1451" zoomScaleSheetLayoutView="100" workbookViewId="0">
      <selection activeCell="M1883" sqref="M1883"/>
    </sheetView>
  </sheetViews>
  <sheetFormatPr defaultRowHeight="15"/>
  <cols>
    <col min="1" max="1" width="3.85546875" style="594" bestFit="1" customWidth="1"/>
    <col min="2" max="2" width="9.85546875" style="597" bestFit="1" customWidth="1"/>
    <col min="3" max="3" width="9.5703125" style="597" bestFit="1" customWidth="1"/>
    <col min="4" max="4" width="10.42578125" style="597" customWidth="1"/>
    <col min="5" max="5" width="9.85546875" style="597" customWidth="1"/>
    <col min="6" max="6" width="12.5703125" style="597" customWidth="1"/>
    <col min="7" max="7" width="5.7109375" style="597" customWidth="1"/>
    <col min="8" max="8" width="11.85546875" style="597" bestFit="1" customWidth="1"/>
    <col min="9" max="9" width="8.42578125" style="597" bestFit="1" customWidth="1"/>
    <col min="10" max="10" width="13.5703125" style="628" bestFit="1" customWidth="1"/>
    <col min="11" max="11" width="9.140625" style="597"/>
    <col min="12" max="12" width="13.42578125" style="597" customWidth="1"/>
    <col min="13" max="13" width="12.140625" style="628" customWidth="1"/>
    <col min="14" max="14" width="13" style="628" customWidth="1"/>
    <col min="15" max="15" width="12.42578125" style="597" customWidth="1"/>
    <col min="16" max="16384" width="9.140625" style="597"/>
  </cols>
  <sheetData>
    <row r="1" spans="1:10" ht="17.25" customHeight="1">
      <c r="A1" s="891" t="s">
        <v>1376</v>
      </c>
      <c r="B1" s="891"/>
      <c r="C1" s="891"/>
      <c r="D1" s="891"/>
      <c r="E1" s="891"/>
      <c r="F1" s="891"/>
      <c r="G1" s="891"/>
      <c r="H1" s="891"/>
      <c r="I1" s="891"/>
      <c r="J1" s="891"/>
    </row>
    <row r="2" spans="1:10" ht="4.5" hidden="1" customHeight="1"/>
    <row r="3" spans="1:10">
      <c r="B3" s="599" t="s">
        <v>743</v>
      </c>
      <c r="C3" s="608"/>
      <c r="D3" s="892" t="str">
        <f>Cover!D20</f>
        <v>Construction of Helipad with Cement concrete  for the  visit of Hon'ble Chief Minister of Andhra pradesh Sri Nara Chandrababu Naidu Garu   on the occasion  of "Pattadar Pass Book- distribution"  Programme at Siddantham village of Penugonda mandal (Achanta constituency)in West Godavari District on 8.6.2026.</v>
      </c>
      <c r="E3" s="892"/>
      <c r="F3" s="892"/>
      <c r="G3" s="892"/>
      <c r="H3" s="892"/>
      <c r="I3" s="892"/>
      <c r="J3" s="892"/>
    </row>
    <row r="4" spans="1:10" ht="49.5" customHeight="1">
      <c r="B4" s="604"/>
      <c r="C4" s="608"/>
      <c r="D4" s="893"/>
      <c r="E4" s="893"/>
      <c r="F4" s="893"/>
      <c r="G4" s="893"/>
      <c r="H4" s="893"/>
      <c r="I4" s="893"/>
      <c r="J4" s="893"/>
    </row>
    <row r="5" spans="1:10" ht="15.75" customHeight="1">
      <c r="B5" s="896" t="s">
        <v>178</v>
      </c>
      <c r="C5" s="897"/>
      <c r="D5" s="898" t="s">
        <v>179</v>
      </c>
      <c r="E5" s="898"/>
      <c r="F5" s="898"/>
      <c r="G5" s="898"/>
      <c r="H5" s="674" t="s">
        <v>249</v>
      </c>
      <c r="I5" s="674" t="s">
        <v>180</v>
      </c>
      <c r="J5" s="675" t="s">
        <v>250</v>
      </c>
    </row>
    <row r="6" spans="1:10" ht="96" hidden="1" customHeight="1">
      <c r="A6" s="594">
        <v>1</v>
      </c>
      <c r="B6" s="894" t="s">
        <v>636</v>
      </c>
      <c r="C6" s="894"/>
      <c r="D6" s="894"/>
      <c r="E6" s="894"/>
      <c r="F6" s="894"/>
      <c r="G6" s="894"/>
      <c r="H6" s="894"/>
      <c r="I6" s="894"/>
      <c r="J6" s="894"/>
    </row>
    <row r="7" spans="1:10" ht="16.5" hidden="1" customHeight="1">
      <c r="B7" s="886" t="s">
        <v>13</v>
      </c>
      <c r="C7" s="886"/>
      <c r="D7" s="601"/>
      <c r="E7" s="676"/>
      <c r="F7" s="601"/>
      <c r="G7" s="601"/>
      <c r="H7" s="602"/>
      <c r="I7" s="602"/>
      <c r="J7" s="602"/>
    </row>
    <row r="8" spans="1:10" ht="16.5" hidden="1" customHeight="1">
      <c r="B8" s="886" t="s">
        <v>14</v>
      </c>
      <c r="C8" s="886"/>
      <c r="D8" s="886"/>
      <c r="E8" s="886"/>
      <c r="F8" s="598" t="s">
        <v>108</v>
      </c>
      <c r="G8" s="601"/>
      <c r="H8" s="602"/>
      <c r="I8" s="602"/>
      <c r="J8" s="602"/>
    </row>
    <row r="9" spans="1:10" ht="15.75" hidden="1" customHeight="1">
      <c r="B9" s="600" t="s">
        <v>185</v>
      </c>
      <c r="C9" s="598" t="s">
        <v>246</v>
      </c>
      <c r="D9" s="601"/>
      <c r="E9" s="601"/>
      <c r="F9" s="601"/>
      <c r="G9" s="601"/>
      <c r="H9" s="602"/>
      <c r="I9" s="602"/>
      <c r="J9" s="602"/>
    </row>
    <row r="10" spans="1:10" ht="18.75" hidden="1" customHeight="1">
      <c r="B10" s="603">
        <v>0.02</v>
      </c>
      <c r="C10" s="604" t="s">
        <v>172</v>
      </c>
      <c r="D10" s="596" t="s">
        <v>247</v>
      </c>
      <c r="F10" s="596"/>
      <c r="G10" s="596"/>
      <c r="H10" s="595">
        <f>Sheet1!$G$47</f>
        <v>645</v>
      </c>
      <c r="I10" s="628" t="s">
        <v>172</v>
      </c>
      <c r="J10" s="595">
        <f>ROUND(B10*H10,2)</f>
        <v>12.9</v>
      </c>
    </row>
    <row r="11" spans="1:10" hidden="1">
      <c r="B11" s="603">
        <v>0.5</v>
      </c>
      <c r="C11" s="604" t="s">
        <v>172</v>
      </c>
      <c r="D11" s="596" t="s">
        <v>46</v>
      </c>
      <c r="F11" s="596"/>
      <c r="G11" s="596"/>
      <c r="H11" s="595">
        <f>Sheet1!$G$49</f>
        <v>595</v>
      </c>
      <c r="I11" s="628" t="s">
        <v>172</v>
      </c>
      <c r="J11" s="595">
        <f>ROUND(B11*H11,2)</f>
        <v>297.5</v>
      </c>
    </row>
    <row r="12" spans="1:10" hidden="1">
      <c r="B12" s="603"/>
      <c r="C12" s="604"/>
      <c r="D12" s="596"/>
      <c r="E12" s="596"/>
      <c r="F12" s="596"/>
      <c r="G12" s="596"/>
      <c r="H12" s="595"/>
      <c r="I12" s="628"/>
      <c r="J12" s="605">
        <f>SUM(J10:J11)</f>
        <v>310.39999999999998</v>
      </c>
    </row>
    <row r="13" spans="1:10" hidden="1">
      <c r="B13" s="600" t="s">
        <v>186</v>
      </c>
      <c r="C13" s="598" t="s">
        <v>251</v>
      </c>
      <c r="F13" s="596"/>
      <c r="G13" s="596"/>
      <c r="H13" s="596"/>
      <c r="I13" s="596"/>
    </row>
    <row r="14" spans="1:10" ht="29.25" hidden="1" customHeight="1">
      <c r="B14" s="677">
        <v>1.67</v>
      </c>
      <c r="C14" s="678" t="s">
        <v>187</v>
      </c>
      <c r="D14" s="880" t="s">
        <v>442</v>
      </c>
      <c r="E14" s="880"/>
      <c r="F14" s="880"/>
      <c r="G14" s="880"/>
      <c r="H14" s="630">
        <f>Sheet1!G53</f>
        <v>3594.04</v>
      </c>
      <c r="I14" s="630" t="s">
        <v>187</v>
      </c>
      <c r="J14" s="630">
        <f>ROUND(B14*H14,2)</f>
        <v>6002.05</v>
      </c>
    </row>
    <row r="15" spans="1:10" ht="28.5" hidden="1" customHeight="1">
      <c r="B15" s="677">
        <v>1</v>
      </c>
      <c r="C15" s="678" t="s">
        <v>187</v>
      </c>
      <c r="D15" s="880" t="s">
        <v>16</v>
      </c>
      <c r="E15" s="880"/>
      <c r="F15" s="880"/>
      <c r="G15" s="880"/>
      <c r="H15" s="630">
        <f>Sheet1!G52</f>
        <v>3834</v>
      </c>
      <c r="I15" s="630" t="s">
        <v>187</v>
      </c>
      <c r="J15" s="630">
        <f>ROUND(B15*H15,2)</f>
        <v>3834</v>
      </c>
    </row>
    <row r="16" spans="1:10" ht="14.25" hidden="1" customHeight="1">
      <c r="B16" s="603">
        <v>4</v>
      </c>
      <c r="C16" s="604" t="s">
        <v>187</v>
      </c>
      <c r="D16" s="596" t="s">
        <v>31</v>
      </c>
      <c r="F16" s="596"/>
      <c r="G16" s="596"/>
      <c r="H16" s="595">
        <f>Sheet1!G58</f>
        <v>822</v>
      </c>
      <c r="I16" s="595" t="s">
        <v>187</v>
      </c>
      <c r="J16" s="595">
        <f>ROUND(B16*H16,2)</f>
        <v>3288</v>
      </c>
    </row>
    <row r="17" spans="1:15" ht="14.25" hidden="1" customHeight="1">
      <c r="B17" s="603">
        <v>1</v>
      </c>
      <c r="C17" s="604" t="s">
        <v>187</v>
      </c>
      <c r="D17" s="596" t="s">
        <v>30</v>
      </c>
      <c r="F17" s="596"/>
      <c r="G17" s="596"/>
      <c r="H17" s="595">
        <f>Sheet1!G56</f>
        <v>3488.54</v>
      </c>
      <c r="I17" s="595" t="s">
        <v>187</v>
      </c>
      <c r="J17" s="595">
        <f>ROUND(B17*H17,2)</f>
        <v>3488.54</v>
      </c>
    </row>
    <row r="18" spans="1:15" hidden="1">
      <c r="B18" s="603"/>
      <c r="C18" s="604"/>
      <c r="D18" s="596"/>
      <c r="F18" s="596"/>
      <c r="G18" s="596"/>
      <c r="H18" s="595"/>
      <c r="I18" s="595"/>
      <c r="J18" s="605">
        <f>SUM(J14:J17)</f>
        <v>16612.59</v>
      </c>
    </row>
    <row r="19" spans="1:15" hidden="1">
      <c r="A19" s="645"/>
      <c r="B19" s="600" t="s">
        <v>175</v>
      </c>
      <c r="C19" s="598" t="s">
        <v>588</v>
      </c>
      <c r="J19" s="609">
        <f>(J18+J12)*4.615/100</f>
        <v>780.99598850000007</v>
      </c>
    </row>
    <row r="20" spans="1:15" hidden="1">
      <c r="B20" s="600" t="s">
        <v>48</v>
      </c>
      <c r="C20" s="598" t="s">
        <v>216</v>
      </c>
      <c r="F20" s="596"/>
      <c r="G20" s="596"/>
      <c r="H20" s="596"/>
      <c r="I20" s="596"/>
      <c r="J20" s="606">
        <f>J12+J18+J19</f>
        <v>17703.985988500001</v>
      </c>
    </row>
    <row r="21" spans="1:15" hidden="1">
      <c r="B21" s="600" t="s">
        <v>317</v>
      </c>
      <c r="C21" s="598" t="s">
        <v>217</v>
      </c>
      <c r="D21" s="596"/>
      <c r="F21" s="596"/>
      <c r="G21" s="596"/>
      <c r="H21" s="596"/>
      <c r="I21" s="596"/>
      <c r="J21" s="616">
        <f>J20*10/100</f>
        <v>1770.3985988500001</v>
      </c>
      <c r="L21" s="608"/>
    </row>
    <row r="22" spans="1:15" hidden="1">
      <c r="B22" s="596"/>
      <c r="C22" s="598" t="s">
        <v>430</v>
      </c>
      <c r="D22" s="596"/>
      <c r="F22" s="596"/>
      <c r="G22" s="596"/>
      <c r="H22" s="596"/>
      <c r="I22" s="596"/>
      <c r="J22" s="606">
        <f>SUM(J20:J21)</f>
        <v>19474.384587349999</v>
      </c>
    </row>
    <row r="23" spans="1:15" hidden="1">
      <c r="B23" s="596"/>
      <c r="C23" s="596" t="s">
        <v>98</v>
      </c>
      <c r="D23" s="596"/>
      <c r="F23" s="596"/>
      <c r="G23" s="596"/>
      <c r="H23" s="596"/>
      <c r="I23" s="596"/>
      <c r="J23" s="595">
        <f>J22/100</f>
        <v>194.74384587349999</v>
      </c>
    </row>
    <row r="24" spans="1:15" hidden="1">
      <c r="B24" s="604"/>
      <c r="C24" s="608"/>
      <c r="D24" s="899" t="s">
        <v>58</v>
      </c>
      <c r="E24" s="900"/>
      <c r="F24" s="608"/>
      <c r="G24" s="608"/>
      <c r="H24" s="603"/>
      <c r="I24" s="608"/>
      <c r="J24" s="611">
        <f>ROUND(J23,0)</f>
        <v>195</v>
      </c>
    </row>
    <row r="25" spans="1:15" hidden="1">
      <c r="B25" s="604"/>
      <c r="C25" s="608"/>
      <c r="D25" s="679"/>
      <c r="F25" s="608"/>
      <c r="G25" s="608"/>
      <c r="H25" s="603"/>
      <c r="I25" s="608"/>
      <c r="J25" s="612" t="s">
        <v>192</v>
      </c>
    </row>
    <row r="26" spans="1:15" hidden="1">
      <c r="B26" s="604"/>
      <c r="C26" s="608"/>
      <c r="D26" s="679"/>
      <c r="F26" s="608"/>
      <c r="G26" s="608"/>
      <c r="H26" s="603"/>
      <c r="I26" s="608"/>
      <c r="J26" s="613"/>
    </row>
    <row r="27" spans="1:15">
      <c r="B27" s="604"/>
      <c r="C27" s="608"/>
      <c r="D27" s="679"/>
      <c r="F27" s="608"/>
      <c r="G27" s="608"/>
      <c r="H27" s="603"/>
      <c r="I27" s="608"/>
      <c r="J27" s="613"/>
      <c r="M27" s="721"/>
      <c r="N27" s="721"/>
    </row>
    <row r="28" spans="1:15" ht="99" hidden="1" customHeight="1">
      <c r="A28" s="729">
        <v>1</v>
      </c>
      <c r="B28" s="901" t="s">
        <v>1420</v>
      </c>
      <c r="C28" s="901"/>
      <c r="D28" s="901"/>
      <c r="E28" s="901"/>
      <c r="F28" s="901"/>
      <c r="G28" s="901"/>
      <c r="H28" s="901"/>
      <c r="I28" s="901"/>
      <c r="J28" s="901"/>
      <c r="K28" s="725"/>
      <c r="L28" s="725"/>
      <c r="M28" s="725" t="s">
        <v>1431</v>
      </c>
      <c r="N28" s="725"/>
      <c r="O28" s="744"/>
    </row>
    <row r="29" spans="1:15" hidden="1">
      <c r="A29" s="725"/>
      <c r="B29" s="902" t="s">
        <v>13</v>
      </c>
      <c r="C29" s="902"/>
      <c r="D29" s="729"/>
      <c r="E29" s="729"/>
      <c r="F29" s="729"/>
      <c r="G29" s="729"/>
      <c r="H29" s="730"/>
      <c r="I29" s="730"/>
      <c r="J29" s="731"/>
      <c r="K29" s="725"/>
      <c r="L29" s="727" t="s">
        <v>1421</v>
      </c>
      <c r="M29" s="725"/>
      <c r="N29" s="725"/>
      <c r="O29" s="725"/>
    </row>
    <row r="30" spans="1:15" hidden="1">
      <c r="A30" s="725"/>
      <c r="B30" s="902" t="s">
        <v>14</v>
      </c>
      <c r="C30" s="902"/>
      <c r="D30" s="902"/>
      <c r="E30" s="902"/>
      <c r="F30" s="734" t="s">
        <v>109</v>
      </c>
      <c r="G30" s="729"/>
      <c r="H30" s="730"/>
      <c r="I30" s="730"/>
      <c r="J30" s="731"/>
      <c r="K30" s="725"/>
      <c r="L30" s="726" t="s">
        <v>1422</v>
      </c>
      <c r="M30" s="726">
        <v>521</v>
      </c>
      <c r="N30" s="732">
        <v>0</v>
      </c>
      <c r="O30" s="733">
        <v>0</v>
      </c>
    </row>
    <row r="31" spans="1:15" hidden="1">
      <c r="A31" s="725"/>
      <c r="B31" s="735" t="s">
        <v>185</v>
      </c>
      <c r="C31" s="734" t="s">
        <v>246</v>
      </c>
      <c r="D31" s="729"/>
      <c r="E31" s="729"/>
      <c r="F31" s="729"/>
      <c r="G31" s="729"/>
      <c r="H31" s="730"/>
      <c r="I31" s="730"/>
      <c r="J31" s="731"/>
      <c r="K31" s="725"/>
      <c r="L31" s="726" t="s">
        <v>1423</v>
      </c>
      <c r="M31" s="732">
        <v>29</v>
      </c>
      <c r="N31" s="732">
        <v>0</v>
      </c>
      <c r="O31" s="733">
        <v>0</v>
      </c>
    </row>
    <row r="32" spans="1:15" hidden="1">
      <c r="A32" s="725"/>
      <c r="B32" s="736">
        <v>0.04</v>
      </c>
      <c r="C32" s="737" t="s">
        <v>172</v>
      </c>
      <c r="D32" s="738" t="s">
        <v>247</v>
      </c>
      <c r="E32" s="725"/>
      <c r="F32" s="738"/>
      <c r="G32" s="738"/>
      <c r="H32" s="739">
        <f>Sheet1!G47</f>
        <v>645</v>
      </c>
      <c r="I32" s="728" t="s">
        <v>172</v>
      </c>
      <c r="J32" s="603">
        <f>ROUND(B32*H32,2)</f>
        <v>25.8</v>
      </c>
      <c r="K32" s="725"/>
      <c r="L32" s="726" t="s">
        <v>1424</v>
      </c>
      <c r="M32" s="726">
        <v>29</v>
      </c>
      <c r="N32" s="732">
        <v>0</v>
      </c>
      <c r="O32" s="733">
        <v>0</v>
      </c>
    </row>
    <row r="33" spans="1:15" hidden="1">
      <c r="A33" s="725"/>
      <c r="B33" s="736">
        <v>1</v>
      </c>
      <c r="C33" s="737" t="s">
        <v>172</v>
      </c>
      <c r="D33" s="738" t="s">
        <v>46</v>
      </c>
      <c r="E33" s="725"/>
      <c r="F33" s="738"/>
      <c r="G33" s="738"/>
      <c r="H33" s="739">
        <f>Sheet1!G49</f>
        <v>595</v>
      </c>
      <c r="I33" s="728" t="s">
        <v>172</v>
      </c>
      <c r="J33" s="603">
        <f>ROUND(B33*H33,2)</f>
        <v>595</v>
      </c>
      <c r="K33" s="725"/>
      <c r="L33" s="726" t="s">
        <v>1425</v>
      </c>
      <c r="M33" s="726">
        <v>126</v>
      </c>
      <c r="N33" s="732">
        <v>0</v>
      </c>
      <c r="O33" s="733">
        <v>0</v>
      </c>
    </row>
    <row r="34" spans="1:15" hidden="1">
      <c r="A34" s="725"/>
      <c r="B34" s="736"/>
      <c r="C34" s="737"/>
      <c r="D34" s="738"/>
      <c r="E34" s="738"/>
      <c r="F34" s="738"/>
      <c r="G34" s="738"/>
      <c r="H34" s="739"/>
      <c r="I34" s="728"/>
      <c r="J34" s="740">
        <f>SUM(J32:J33)</f>
        <v>620.79999999999995</v>
      </c>
      <c r="K34" s="725"/>
      <c r="L34" s="726" t="s">
        <v>1426</v>
      </c>
      <c r="M34" s="726">
        <v>75</v>
      </c>
      <c r="N34" s="732">
        <v>9343</v>
      </c>
      <c r="O34" s="733">
        <v>700725</v>
      </c>
    </row>
    <row r="35" spans="1:15" hidden="1">
      <c r="A35" s="725"/>
      <c r="B35" s="735" t="s">
        <v>186</v>
      </c>
      <c r="C35" s="734" t="s">
        <v>251</v>
      </c>
      <c r="D35" s="725"/>
      <c r="E35" s="725"/>
      <c r="F35" s="738"/>
      <c r="G35" s="738"/>
      <c r="H35" s="738"/>
      <c r="I35" s="738"/>
      <c r="J35" s="725"/>
      <c r="K35" s="725"/>
      <c r="L35" s="726" t="s">
        <v>1427</v>
      </c>
      <c r="M35" s="726">
        <v>218</v>
      </c>
      <c r="N35" s="732">
        <v>0</v>
      </c>
      <c r="O35" s="733">
        <v>0</v>
      </c>
    </row>
    <row r="36" spans="1:15" hidden="1">
      <c r="A36" s="725"/>
      <c r="B36" s="741">
        <v>1.67</v>
      </c>
      <c r="C36" s="742" t="s">
        <v>187</v>
      </c>
      <c r="D36" s="903" t="s">
        <v>442</v>
      </c>
      <c r="E36" s="903"/>
      <c r="F36" s="903"/>
      <c r="G36" s="903"/>
      <c r="H36" s="743">
        <f>Sheet1!G53</f>
        <v>3594.04</v>
      </c>
      <c r="I36" s="743" t="s">
        <v>187</v>
      </c>
      <c r="J36" s="603">
        <f>ROUND(B36*H36,2)</f>
        <v>6002.05</v>
      </c>
      <c r="K36" s="725"/>
      <c r="L36" s="725"/>
      <c r="M36" s="725"/>
      <c r="N36" s="725"/>
      <c r="O36" s="744">
        <v>700725</v>
      </c>
    </row>
    <row r="37" spans="1:15" hidden="1">
      <c r="A37" s="725"/>
      <c r="B37" s="745">
        <v>960</v>
      </c>
      <c r="C37" s="746" t="s">
        <v>54</v>
      </c>
      <c r="D37" s="734" t="s">
        <v>443</v>
      </c>
      <c r="E37" s="727"/>
      <c r="F37" s="729">
        <v>160</v>
      </c>
      <c r="G37" s="724">
        <f>Lead!K44</f>
        <v>43</v>
      </c>
      <c r="H37" s="739">
        <v>8.6999999999999993</v>
      </c>
      <c r="I37" s="739" t="s">
        <v>54</v>
      </c>
      <c r="J37" s="747">
        <f>ROUND(B37*H37,2)</f>
        <v>8352</v>
      </c>
      <c r="K37" s="725"/>
      <c r="L37" s="726">
        <v>44720</v>
      </c>
      <c r="M37" s="725"/>
      <c r="N37" s="725"/>
      <c r="O37" s="725"/>
    </row>
    <row r="38" spans="1:15" ht="32.25" hidden="1" customHeight="1">
      <c r="A38" s="725"/>
      <c r="B38" s="747"/>
      <c r="C38" s="748"/>
      <c r="D38" s="903" t="s">
        <v>55</v>
      </c>
      <c r="E38" s="903"/>
      <c r="F38" s="903"/>
      <c r="G38" s="903"/>
      <c r="H38" s="743"/>
      <c r="I38" s="749"/>
      <c r="J38" s="747">
        <v>835.2</v>
      </c>
      <c r="K38" s="725"/>
      <c r="L38" s="750" t="s">
        <v>1428</v>
      </c>
      <c r="M38" s="725"/>
      <c r="N38" s="725"/>
      <c r="O38" s="725"/>
    </row>
    <row r="39" spans="1:15" ht="16.5" hidden="1" customHeight="1">
      <c r="A39" s="725"/>
      <c r="B39" s="736">
        <v>0.5</v>
      </c>
      <c r="C39" s="737" t="s">
        <v>187</v>
      </c>
      <c r="D39" s="738" t="s">
        <v>15</v>
      </c>
      <c r="E39" s="725"/>
      <c r="F39" s="738"/>
      <c r="G39" s="738"/>
      <c r="H39" s="739">
        <f>Sheet1!G51</f>
        <v>3051.04</v>
      </c>
      <c r="I39" s="728" t="s">
        <v>187</v>
      </c>
      <c r="J39" s="603">
        <f>ROUND(B39*H39,2)</f>
        <v>1525.52</v>
      </c>
      <c r="K39" s="725"/>
      <c r="L39" s="726" t="s">
        <v>1422</v>
      </c>
      <c r="M39" s="726">
        <v>1224</v>
      </c>
      <c r="N39" s="732">
        <v>0</v>
      </c>
      <c r="O39" s="733">
        <v>0</v>
      </c>
    </row>
    <row r="40" spans="1:15" ht="16.5" hidden="1" customHeight="1">
      <c r="A40" s="725"/>
      <c r="B40" s="736">
        <v>1</v>
      </c>
      <c r="C40" s="737" t="s">
        <v>187</v>
      </c>
      <c r="D40" s="738" t="s">
        <v>16</v>
      </c>
      <c r="E40" s="725"/>
      <c r="F40" s="738"/>
      <c r="G40" s="738"/>
      <c r="H40" s="739">
        <f>Sheet1!G52</f>
        <v>3834</v>
      </c>
      <c r="I40" s="728" t="s">
        <v>187</v>
      </c>
      <c r="J40" s="603">
        <f>ROUND(B40*H40,2)</f>
        <v>3834</v>
      </c>
      <c r="K40" s="725"/>
      <c r="L40" s="726" t="s">
        <v>1429</v>
      </c>
      <c r="M40" s="726">
        <v>1989</v>
      </c>
      <c r="N40" s="732">
        <v>1340</v>
      </c>
      <c r="O40" s="733">
        <v>2665260</v>
      </c>
    </row>
    <row r="41" spans="1:15" ht="18.75" hidden="1" customHeight="1">
      <c r="A41" s="725"/>
      <c r="B41" s="736">
        <v>4</v>
      </c>
      <c r="C41" s="737" t="s">
        <v>187</v>
      </c>
      <c r="D41" s="738" t="s">
        <v>31</v>
      </c>
      <c r="E41" s="725"/>
      <c r="F41" s="738"/>
      <c r="G41" s="738"/>
      <c r="H41" s="739">
        <f>Sheet1!G58</f>
        <v>822</v>
      </c>
      <c r="I41" s="728" t="s">
        <v>187</v>
      </c>
      <c r="J41" s="603">
        <f>ROUND(B41*H41,2)</f>
        <v>3288</v>
      </c>
      <c r="K41" s="725"/>
      <c r="L41" s="726" t="s">
        <v>1430</v>
      </c>
      <c r="M41" s="726">
        <v>1224</v>
      </c>
      <c r="N41" s="732">
        <v>1668</v>
      </c>
      <c r="O41" s="733">
        <v>2041632</v>
      </c>
    </row>
    <row r="42" spans="1:15" ht="18" hidden="1" customHeight="1">
      <c r="B42" s="603">
        <v>1</v>
      </c>
      <c r="C42" s="604" t="s">
        <v>187</v>
      </c>
      <c r="D42" s="596" t="s">
        <v>30</v>
      </c>
      <c r="F42" s="596"/>
      <c r="G42" s="596"/>
      <c r="H42" s="595">
        <f>Sheet1!G56</f>
        <v>3488.54</v>
      </c>
      <c r="I42" s="595" t="s">
        <v>187</v>
      </c>
      <c r="J42" s="595">
        <f>ROUND(B42*H42,2)</f>
        <v>3488.54</v>
      </c>
    </row>
    <row r="43" spans="1:15" hidden="1">
      <c r="D43" s="596"/>
      <c r="F43" s="596"/>
      <c r="G43" s="596"/>
      <c r="H43" s="595"/>
      <c r="I43" s="595"/>
      <c r="J43" s="605">
        <f>SUM(J36:J42)</f>
        <v>27325.31</v>
      </c>
    </row>
    <row r="44" spans="1:15" hidden="1">
      <c r="A44" s="645"/>
      <c r="B44" s="600" t="s">
        <v>48</v>
      </c>
      <c r="C44" s="598" t="s">
        <v>589</v>
      </c>
      <c r="J44" s="609">
        <f>(J34+J43)*4.615%</f>
        <v>1289.7129765000002</v>
      </c>
    </row>
    <row r="45" spans="1:15" hidden="1">
      <c r="B45" s="600" t="s">
        <v>317</v>
      </c>
      <c r="C45" s="598" t="s">
        <v>320</v>
      </c>
      <c r="F45" s="596"/>
      <c r="G45" s="596"/>
      <c r="H45" s="596"/>
      <c r="I45" s="596"/>
      <c r="J45" s="606">
        <f>J44+J43+J34</f>
        <v>29235.8229765</v>
      </c>
    </row>
    <row r="46" spans="1:15" hidden="1">
      <c r="B46" s="600" t="s">
        <v>318</v>
      </c>
      <c r="C46" s="598" t="s">
        <v>319</v>
      </c>
      <c r="D46" s="596"/>
      <c r="F46" s="596"/>
      <c r="G46" s="596"/>
      <c r="H46" s="596"/>
      <c r="I46" s="596"/>
      <c r="J46" s="616">
        <f>J45*10/100</f>
        <v>2923.5822976499999</v>
      </c>
    </row>
    <row r="47" spans="1:15" hidden="1">
      <c r="B47" s="596"/>
      <c r="C47" s="598" t="s">
        <v>321</v>
      </c>
      <c r="D47" s="596"/>
      <c r="F47" s="596"/>
      <c r="G47" s="596"/>
      <c r="H47" s="596"/>
      <c r="I47" s="596"/>
      <c r="J47" s="606">
        <f>SUM(J45:J46)</f>
        <v>32159.405274149998</v>
      </c>
    </row>
    <row r="48" spans="1:15" hidden="1">
      <c r="B48" s="596"/>
      <c r="C48" s="596" t="s">
        <v>98</v>
      </c>
      <c r="D48" s="596"/>
      <c r="F48" s="596"/>
      <c r="G48" s="596"/>
      <c r="H48" s="596"/>
      <c r="I48" s="596"/>
      <c r="J48" s="595">
        <f>J47/100</f>
        <v>321.59405274149998</v>
      </c>
    </row>
    <row r="49" spans="1:15" hidden="1">
      <c r="B49" s="604"/>
      <c r="C49" s="608"/>
      <c r="D49" s="899" t="s">
        <v>58</v>
      </c>
      <c r="E49" s="899"/>
      <c r="F49" s="608"/>
      <c r="G49" s="608"/>
      <c r="H49" s="603"/>
      <c r="I49" s="608"/>
      <c r="J49" s="611">
        <f>ROUND(J48,0)</f>
        <v>322</v>
      </c>
    </row>
    <row r="50" spans="1:15" hidden="1">
      <c r="B50" s="604"/>
      <c r="C50" s="608"/>
      <c r="D50" s="679"/>
      <c r="F50" s="608"/>
      <c r="G50" s="608"/>
      <c r="H50" s="603"/>
      <c r="I50" s="608"/>
      <c r="J50" s="612" t="s">
        <v>192</v>
      </c>
    </row>
    <row r="51" spans="1:15" s="726" customFormat="1" ht="93" hidden="1" customHeight="1">
      <c r="A51" s="729">
        <v>1</v>
      </c>
      <c r="B51" s="901" t="s">
        <v>1420</v>
      </c>
      <c r="C51" s="901"/>
      <c r="D51" s="901"/>
      <c r="E51" s="901"/>
      <c r="F51" s="901"/>
      <c r="G51" s="901"/>
      <c r="H51" s="901"/>
      <c r="I51" s="901"/>
      <c r="J51" s="901"/>
      <c r="O51" s="744"/>
    </row>
    <row r="52" spans="1:15" s="726" customFormat="1" ht="16.5" hidden="1" customHeight="1">
      <c r="A52" s="729"/>
      <c r="B52" s="902" t="s">
        <v>13</v>
      </c>
      <c r="C52" s="902"/>
      <c r="D52" s="729"/>
      <c r="E52" s="729"/>
      <c r="F52" s="729"/>
      <c r="G52" s="729"/>
      <c r="H52" s="730"/>
      <c r="I52" s="730"/>
      <c r="J52" s="731"/>
      <c r="L52" s="727" t="s">
        <v>1421</v>
      </c>
    </row>
    <row r="53" spans="1:15" s="726" customFormat="1" ht="16.5" hidden="1" customHeight="1">
      <c r="A53" s="729"/>
      <c r="B53" s="902" t="s">
        <v>14</v>
      </c>
      <c r="C53" s="902"/>
      <c r="D53" s="902"/>
      <c r="E53" s="902"/>
      <c r="F53" s="734" t="s">
        <v>109</v>
      </c>
      <c r="G53" s="729"/>
      <c r="H53" s="730"/>
      <c r="I53" s="730"/>
      <c r="J53" s="731"/>
      <c r="L53" s="726" t="s">
        <v>1422</v>
      </c>
      <c r="M53" s="726">
        <v>521</v>
      </c>
      <c r="N53" s="732">
        <f>N21</f>
        <v>0</v>
      </c>
      <c r="O53" s="733">
        <f t="shared" ref="O53:O58" si="0">N53*M53</f>
        <v>0</v>
      </c>
    </row>
    <row r="54" spans="1:15" s="726" customFormat="1" ht="18.75" hidden="1" customHeight="1">
      <c r="A54" s="729"/>
      <c r="B54" s="735" t="s">
        <v>185</v>
      </c>
      <c r="C54" s="734" t="s">
        <v>246</v>
      </c>
      <c r="D54" s="729"/>
      <c r="E54" s="729"/>
      <c r="F54" s="729"/>
      <c r="G54" s="729"/>
      <c r="H54" s="730"/>
      <c r="I54" s="730"/>
      <c r="J54" s="731"/>
      <c r="L54" s="726" t="s">
        <v>1423</v>
      </c>
      <c r="M54" s="732">
        <v>29</v>
      </c>
      <c r="N54" s="732">
        <f>N22</f>
        <v>0</v>
      </c>
      <c r="O54" s="733">
        <f t="shared" si="0"/>
        <v>0</v>
      </c>
    </row>
    <row r="55" spans="1:15" s="726" customFormat="1" ht="12.75" hidden="1">
      <c r="A55" s="729"/>
      <c r="B55" s="736">
        <v>0.04</v>
      </c>
      <c r="C55" s="737" t="s">
        <v>172</v>
      </c>
      <c r="D55" s="738" t="s">
        <v>247</v>
      </c>
      <c r="F55" s="738"/>
      <c r="G55" s="738"/>
      <c r="H55" s="739">
        <f>Sheet1!G47</f>
        <v>645</v>
      </c>
      <c r="I55" s="728" t="s">
        <v>172</v>
      </c>
      <c r="J55" s="736">
        <f>ROUND(B55*H55,2)</f>
        <v>25.8</v>
      </c>
      <c r="L55" s="726" t="s">
        <v>1424</v>
      </c>
      <c r="M55" s="726">
        <v>29</v>
      </c>
      <c r="N55" s="732">
        <f>N23</f>
        <v>0</v>
      </c>
      <c r="O55" s="733">
        <f t="shared" si="0"/>
        <v>0</v>
      </c>
    </row>
    <row r="56" spans="1:15" s="726" customFormat="1" ht="12.75" hidden="1">
      <c r="A56" s="729"/>
      <c r="B56" s="736">
        <v>1</v>
      </c>
      <c r="C56" s="737" t="s">
        <v>172</v>
      </c>
      <c r="D56" s="738" t="s">
        <v>46</v>
      </c>
      <c r="F56" s="738"/>
      <c r="G56" s="738"/>
      <c r="H56" s="739">
        <f>Sheet1!G49</f>
        <v>595</v>
      </c>
      <c r="I56" s="728" t="s">
        <v>172</v>
      </c>
      <c r="J56" s="736">
        <f>ROUND(B56*H56,2)</f>
        <v>595</v>
      </c>
      <c r="L56" s="726" t="s">
        <v>1425</v>
      </c>
      <c r="M56" s="726">
        <v>126</v>
      </c>
      <c r="N56" s="732">
        <f>N24</f>
        <v>0</v>
      </c>
      <c r="O56" s="733">
        <f t="shared" si="0"/>
        <v>0</v>
      </c>
    </row>
    <row r="57" spans="1:15" s="726" customFormat="1" ht="12.75" hidden="1">
      <c r="A57" s="729"/>
      <c r="B57" s="736"/>
      <c r="C57" s="737"/>
      <c r="D57" s="738"/>
      <c r="E57" s="738"/>
      <c r="F57" s="738"/>
      <c r="G57" s="738"/>
      <c r="H57" s="739"/>
      <c r="I57" s="728"/>
      <c r="J57" s="740">
        <f>SUM(J55:J56)</f>
        <v>620.79999999999995</v>
      </c>
      <c r="L57" s="726" t="s">
        <v>1426</v>
      </c>
      <c r="M57" s="726">
        <v>75</v>
      </c>
      <c r="N57" s="732">
        <f>J1196</f>
        <v>2707.63</v>
      </c>
      <c r="O57" s="733">
        <f t="shared" si="0"/>
        <v>203072.25</v>
      </c>
    </row>
    <row r="58" spans="1:15" s="726" customFormat="1" ht="12.75" hidden="1">
      <c r="A58" s="729"/>
      <c r="B58" s="735" t="s">
        <v>186</v>
      </c>
      <c r="C58" s="734" t="s">
        <v>251</v>
      </c>
      <c r="F58" s="738"/>
      <c r="G58" s="738"/>
      <c r="H58" s="738"/>
      <c r="I58" s="738"/>
      <c r="J58" s="752"/>
      <c r="L58" s="726" t="s">
        <v>1427</v>
      </c>
      <c r="M58" s="726">
        <v>218</v>
      </c>
      <c r="N58" s="732">
        <f>N26</f>
        <v>0</v>
      </c>
      <c r="O58" s="733">
        <f t="shared" si="0"/>
        <v>0</v>
      </c>
    </row>
    <row r="59" spans="1:15" s="726" customFormat="1" ht="28.5" hidden="1" customHeight="1">
      <c r="A59" s="729"/>
      <c r="B59" s="741">
        <v>1.67</v>
      </c>
      <c r="C59" s="742" t="s">
        <v>187</v>
      </c>
      <c r="D59" s="903" t="s">
        <v>442</v>
      </c>
      <c r="E59" s="903"/>
      <c r="F59" s="903"/>
      <c r="G59" s="903"/>
      <c r="H59" s="743">
        <f>Sheet1!G53</f>
        <v>3594.04</v>
      </c>
      <c r="I59" s="743" t="s">
        <v>187</v>
      </c>
      <c r="J59" s="741">
        <f>ROUND(B59*H59,2)</f>
        <v>6002.05</v>
      </c>
      <c r="O59" s="744">
        <f>SUM(O53:O58)</f>
        <v>203072.25</v>
      </c>
    </row>
    <row r="60" spans="1:15" s="726" customFormat="1" ht="16.5" hidden="1" customHeight="1">
      <c r="A60" s="729"/>
      <c r="B60" s="745">
        <f>F60*G60</f>
        <v>6880</v>
      </c>
      <c r="C60" s="746" t="s">
        <v>54</v>
      </c>
      <c r="D60" s="734" t="s">
        <v>443</v>
      </c>
      <c r="E60" s="727"/>
      <c r="F60" s="729">
        <v>160</v>
      </c>
      <c r="G60" s="724">
        <f>Lead!K44</f>
        <v>43</v>
      </c>
      <c r="H60" s="739">
        <v>8.6999999999999993</v>
      </c>
      <c r="I60" s="739" t="s">
        <v>54</v>
      </c>
      <c r="J60" s="747">
        <f>ROUND(B60*H60,2)</f>
        <v>59856</v>
      </c>
      <c r="L60" s="726">
        <f>6880*6.5</f>
        <v>44720</v>
      </c>
    </row>
    <row r="61" spans="1:15" s="726" customFormat="1" ht="26.25" hidden="1" customHeight="1">
      <c r="A61" s="729"/>
      <c r="B61" s="747"/>
      <c r="C61" s="748"/>
      <c r="D61" s="903" t="s">
        <v>55</v>
      </c>
      <c r="E61" s="903"/>
      <c r="F61" s="903"/>
      <c r="G61" s="903"/>
      <c r="H61" s="743"/>
      <c r="I61" s="749"/>
      <c r="J61" s="747">
        <f>J60/10</f>
        <v>5985.6</v>
      </c>
      <c r="L61" s="750" t="s">
        <v>1428</v>
      </c>
    </row>
    <row r="62" spans="1:15" s="726" customFormat="1" ht="12.75" hidden="1">
      <c r="A62" s="729"/>
      <c r="B62" s="736">
        <v>0.5</v>
      </c>
      <c r="C62" s="737" t="s">
        <v>187</v>
      </c>
      <c r="D62" s="738" t="s">
        <v>15</v>
      </c>
      <c r="F62" s="738"/>
      <c r="G62" s="738"/>
      <c r="H62" s="739">
        <f>Sheet1!G51</f>
        <v>3051.04</v>
      </c>
      <c r="I62" s="728" t="s">
        <v>187</v>
      </c>
      <c r="J62" s="736">
        <f>ROUND(B62*H62,2)</f>
        <v>1525.52</v>
      </c>
      <c r="L62" s="726" t="s">
        <v>1422</v>
      </c>
      <c r="M62" s="726">
        <v>1224</v>
      </c>
      <c r="N62" s="732">
        <f>N53</f>
        <v>0</v>
      </c>
      <c r="O62" s="733">
        <f t="shared" ref="O62:O73" si="1">N62*M62</f>
        <v>0</v>
      </c>
    </row>
    <row r="63" spans="1:15" s="726" customFormat="1" ht="12.75" hidden="1">
      <c r="A63" s="729"/>
      <c r="B63" s="736">
        <v>1</v>
      </c>
      <c r="C63" s="737" t="s">
        <v>187</v>
      </c>
      <c r="D63" s="738" t="s">
        <v>16</v>
      </c>
      <c r="F63" s="738"/>
      <c r="G63" s="738"/>
      <c r="H63" s="739">
        <f>Sheet1!G52</f>
        <v>3834</v>
      </c>
      <c r="I63" s="728" t="s">
        <v>187</v>
      </c>
      <c r="J63" s="736">
        <f>ROUND(B63*H63,2)</f>
        <v>3834</v>
      </c>
      <c r="L63" s="726" t="s">
        <v>1429</v>
      </c>
      <c r="M63" s="726">
        <v>1989</v>
      </c>
      <c r="N63" s="732">
        <f>J1270</f>
        <v>72599</v>
      </c>
      <c r="O63" s="733">
        <f t="shared" si="1"/>
        <v>144399411</v>
      </c>
    </row>
    <row r="64" spans="1:15" s="726" customFormat="1" ht="12.75" hidden="1">
      <c r="A64" s="729"/>
      <c r="B64" s="736">
        <v>4</v>
      </c>
      <c r="C64" s="737" t="s">
        <v>187</v>
      </c>
      <c r="D64" s="738" t="s">
        <v>31</v>
      </c>
      <c r="F64" s="738"/>
      <c r="G64" s="738"/>
      <c r="H64" s="739">
        <f>Sheet1!G58</f>
        <v>822</v>
      </c>
      <c r="I64" s="728" t="s">
        <v>187</v>
      </c>
      <c r="J64" s="736">
        <f>ROUND(B64*H64,2)</f>
        <v>3288</v>
      </c>
      <c r="L64" s="726" t="s">
        <v>1430</v>
      </c>
      <c r="M64" s="726">
        <v>1224</v>
      </c>
      <c r="N64" s="732">
        <f>J1253</f>
        <v>0</v>
      </c>
      <c r="O64" s="733">
        <f t="shared" si="1"/>
        <v>0</v>
      </c>
    </row>
    <row r="65" spans="1:15" s="726" customFormat="1" ht="18" hidden="1" customHeight="1">
      <c r="A65" s="729"/>
      <c r="B65" s="736">
        <v>1</v>
      </c>
      <c r="C65" s="737" t="s">
        <v>187</v>
      </c>
      <c r="D65" s="738" t="s">
        <v>30</v>
      </c>
      <c r="F65" s="738"/>
      <c r="G65" s="738"/>
      <c r="H65" s="739">
        <f>Sheet1!G56</f>
        <v>3488.54</v>
      </c>
      <c r="I65" s="739" t="s">
        <v>187</v>
      </c>
      <c r="J65" s="736">
        <f>ROUND(B65*H65,2)</f>
        <v>3488.54</v>
      </c>
      <c r="L65" s="726" t="s">
        <v>1432</v>
      </c>
      <c r="M65" s="726">
        <v>2984</v>
      </c>
      <c r="N65" s="732">
        <f>J1646</f>
        <v>68.319999999999993</v>
      </c>
      <c r="O65" s="733">
        <f t="shared" si="1"/>
        <v>203866.87999999998</v>
      </c>
    </row>
    <row r="66" spans="1:15" s="726" customFormat="1" ht="12.75" hidden="1">
      <c r="A66" s="729"/>
      <c r="D66" s="738"/>
      <c r="F66" s="738"/>
      <c r="G66" s="738"/>
      <c r="H66" s="739"/>
      <c r="I66" s="739"/>
      <c r="J66" s="740">
        <f>SUM(J59:J65)</f>
        <v>83979.71</v>
      </c>
      <c r="L66" s="726" t="s">
        <v>1433</v>
      </c>
      <c r="M66" s="726">
        <v>68</v>
      </c>
      <c r="N66" s="732">
        <f>N55</f>
        <v>0</v>
      </c>
      <c r="O66" s="733">
        <f t="shared" si="1"/>
        <v>0</v>
      </c>
    </row>
    <row r="67" spans="1:15" s="726" customFormat="1" ht="12.75" hidden="1">
      <c r="A67" s="727"/>
      <c r="B67" s="735" t="s">
        <v>48</v>
      </c>
      <c r="C67" s="734" t="s">
        <v>1434</v>
      </c>
      <c r="J67" s="753">
        <f>(J66+J57)*4.615/100</f>
        <v>3904.3135365000007</v>
      </c>
      <c r="O67" s="754">
        <f>SUM(O62:O66)</f>
        <v>144603277.88</v>
      </c>
    </row>
    <row r="68" spans="1:15" s="726" customFormat="1" ht="12.75" hidden="1">
      <c r="A68" s="729"/>
      <c r="B68" s="735" t="s">
        <v>317</v>
      </c>
      <c r="C68" s="734" t="s">
        <v>320</v>
      </c>
      <c r="F68" s="738"/>
      <c r="G68" s="738"/>
      <c r="H68" s="738"/>
      <c r="I68" s="738"/>
      <c r="J68" s="755">
        <f>J67+J66+J57</f>
        <v>88504.823536500015</v>
      </c>
      <c r="O68" s="733"/>
    </row>
    <row r="69" spans="1:15" s="726" customFormat="1" ht="12.75" hidden="1">
      <c r="A69" s="729"/>
      <c r="B69" s="735" t="s">
        <v>318</v>
      </c>
      <c r="C69" s="734" t="s">
        <v>319</v>
      </c>
      <c r="D69" s="738"/>
      <c r="F69" s="738"/>
      <c r="G69" s="738"/>
      <c r="H69" s="738"/>
      <c r="I69" s="738"/>
      <c r="J69" s="756">
        <f>J68*10/100</f>
        <v>8850.4823536500007</v>
      </c>
      <c r="O69" s="733"/>
    </row>
    <row r="70" spans="1:15" s="726" customFormat="1" ht="12.75" hidden="1">
      <c r="A70" s="729"/>
      <c r="B70" s="738"/>
      <c r="C70" s="734" t="s">
        <v>321</v>
      </c>
      <c r="D70" s="738"/>
      <c r="F70" s="738"/>
      <c r="G70" s="738"/>
      <c r="H70" s="738"/>
      <c r="I70" s="738"/>
      <c r="J70" s="755">
        <f>SUM(J68:J69)</f>
        <v>97355.305890150019</v>
      </c>
      <c r="O70" s="733"/>
    </row>
    <row r="71" spans="1:15" s="726" customFormat="1" ht="12.75" hidden="1">
      <c r="A71" s="729"/>
      <c r="B71" s="738"/>
      <c r="C71" s="738" t="s">
        <v>98</v>
      </c>
      <c r="D71" s="738"/>
      <c r="F71" s="738"/>
      <c r="G71" s="738"/>
      <c r="H71" s="738"/>
      <c r="I71" s="738"/>
      <c r="J71" s="736">
        <f>J70/100</f>
        <v>973.55305890150021</v>
      </c>
      <c r="L71" s="727" t="s">
        <v>1435</v>
      </c>
      <c r="M71" s="757"/>
      <c r="O71" s="733"/>
    </row>
    <row r="72" spans="1:15" s="726" customFormat="1" ht="12.75" hidden="1">
      <c r="A72" s="729"/>
      <c r="B72" s="737"/>
      <c r="C72" s="732"/>
      <c r="D72" s="904" t="s">
        <v>58</v>
      </c>
      <c r="E72" s="904"/>
      <c r="F72" s="732"/>
      <c r="G72" s="732"/>
      <c r="H72" s="736"/>
      <c r="I72" s="732"/>
      <c r="J72" s="758">
        <f>SUM(J70:J71)</f>
        <v>98328.858949051515</v>
      </c>
      <c r="M72" s="757"/>
      <c r="O72" s="733"/>
    </row>
    <row r="73" spans="1:15" s="726" customFormat="1" ht="12.75" hidden="1">
      <c r="A73" s="729"/>
      <c r="B73" s="737"/>
      <c r="C73" s="732"/>
      <c r="D73" s="759"/>
      <c r="F73" s="732"/>
      <c r="G73" s="732"/>
      <c r="H73" s="736"/>
      <c r="I73" s="732"/>
      <c r="J73" s="760" t="s">
        <v>192</v>
      </c>
      <c r="L73" s="726" t="s">
        <v>1436</v>
      </c>
      <c r="M73" s="757">
        <v>38</v>
      </c>
      <c r="N73" s="732">
        <f>J1806</f>
        <v>469.18</v>
      </c>
      <c r="O73" s="733">
        <f t="shared" si="1"/>
        <v>17828.84</v>
      </c>
    </row>
    <row r="74" spans="1:15" hidden="1">
      <c r="B74" s="722"/>
      <c r="C74" s="722" t="s">
        <v>98</v>
      </c>
      <c r="D74" s="722"/>
      <c r="F74" s="722"/>
      <c r="G74" s="722"/>
      <c r="H74" s="722"/>
      <c r="I74" s="722"/>
      <c r="J74" s="595">
        <f>J72/100</f>
        <v>983.28858949051516</v>
      </c>
      <c r="M74" s="723"/>
      <c r="N74" s="723"/>
    </row>
    <row r="75" spans="1:15" hidden="1">
      <c r="B75" s="595"/>
      <c r="C75" s="604"/>
      <c r="D75" s="899" t="s">
        <v>58</v>
      </c>
      <c r="E75" s="900"/>
      <c r="F75" s="608"/>
      <c r="G75" s="608"/>
      <c r="H75" s="603"/>
      <c r="I75" s="608"/>
      <c r="J75" s="761">
        <f>ROUNDUP(J74,0)</f>
        <v>984</v>
      </c>
      <c r="M75" s="723"/>
      <c r="N75" s="723"/>
    </row>
    <row r="76" spans="1:15" hidden="1">
      <c r="B76" s="595"/>
      <c r="C76" s="604"/>
      <c r="D76" s="679"/>
      <c r="F76" s="608"/>
      <c r="G76" s="608"/>
      <c r="H76" s="603"/>
      <c r="I76" s="608"/>
      <c r="J76" s="612" t="s">
        <v>192</v>
      </c>
      <c r="M76" s="723"/>
      <c r="N76" s="723"/>
    </row>
    <row r="77" spans="1:15" hidden="1">
      <c r="B77" s="595"/>
      <c r="C77" s="604"/>
      <c r="D77" s="679"/>
      <c r="F77" s="608"/>
      <c r="G77" s="608"/>
      <c r="H77" s="603"/>
      <c r="I77" s="608"/>
      <c r="J77" s="613"/>
      <c r="M77" s="723"/>
      <c r="N77" s="723"/>
    </row>
    <row r="78" spans="1:15" hidden="1">
      <c r="B78" s="596"/>
      <c r="C78" s="596" t="s">
        <v>98</v>
      </c>
      <c r="D78" s="596"/>
      <c r="F78" s="596"/>
      <c r="G78" s="596"/>
      <c r="H78" s="596"/>
      <c r="I78" s="596"/>
      <c r="J78" s="595">
        <f>J77/180</f>
        <v>0</v>
      </c>
    </row>
    <row r="79" spans="1:15" hidden="1">
      <c r="B79" s="595"/>
      <c r="C79" s="604"/>
      <c r="D79" s="899" t="s">
        <v>58</v>
      </c>
      <c r="E79" s="900"/>
      <c r="F79" s="608"/>
      <c r="G79" s="608"/>
      <c r="H79" s="603"/>
      <c r="I79" s="608"/>
      <c r="J79" s="611">
        <f>ROUND(J78,1)</f>
        <v>0</v>
      </c>
    </row>
    <row r="80" spans="1:15" hidden="1">
      <c r="B80" s="595"/>
      <c r="C80" s="604"/>
      <c r="D80" s="679"/>
      <c r="F80" s="608"/>
      <c r="G80" s="608"/>
      <c r="H80" s="603"/>
      <c r="I80" s="608"/>
      <c r="J80" s="612" t="s">
        <v>192</v>
      </c>
    </row>
    <row r="81" spans="1:10" hidden="1">
      <c r="B81" s="595"/>
      <c r="C81" s="604"/>
      <c r="D81" s="679"/>
      <c r="F81" s="608"/>
      <c r="G81" s="608"/>
      <c r="H81" s="603"/>
      <c r="I81" s="608"/>
      <c r="J81" s="613"/>
    </row>
    <row r="82" spans="1:10" ht="46.5" hidden="1" customHeight="1">
      <c r="A82" s="594">
        <v>4</v>
      </c>
      <c r="B82" s="895" t="s">
        <v>687</v>
      </c>
      <c r="C82" s="895"/>
      <c r="D82" s="895"/>
      <c r="E82" s="895"/>
      <c r="F82" s="895"/>
      <c r="G82" s="895"/>
      <c r="H82" s="895"/>
      <c r="I82" s="895"/>
      <c r="J82" s="895"/>
    </row>
    <row r="83" spans="1:10" ht="13.5" hidden="1" customHeight="1">
      <c r="B83" s="886" t="s">
        <v>13</v>
      </c>
      <c r="C83" s="886"/>
      <c r="D83" s="601"/>
      <c r="E83" s="601"/>
      <c r="F83" s="601"/>
      <c r="G83" s="601"/>
      <c r="H83" s="602"/>
      <c r="I83" s="602"/>
      <c r="J83" s="602"/>
    </row>
    <row r="84" spans="1:10" ht="13.5" hidden="1" customHeight="1">
      <c r="B84" s="886" t="s">
        <v>100</v>
      </c>
      <c r="C84" s="886"/>
      <c r="D84" s="886"/>
      <c r="E84" s="886"/>
      <c r="F84" s="598" t="s">
        <v>101</v>
      </c>
      <c r="G84" s="601"/>
      <c r="H84" s="602"/>
      <c r="I84" s="602"/>
      <c r="J84" s="602"/>
    </row>
    <row r="85" spans="1:10" ht="13.5" hidden="1" customHeight="1">
      <c r="B85" s="600" t="s">
        <v>185</v>
      </c>
      <c r="C85" s="598" t="s">
        <v>246</v>
      </c>
      <c r="D85" s="601"/>
      <c r="E85" s="601"/>
      <c r="F85" s="601"/>
      <c r="G85" s="601"/>
      <c r="H85" s="602"/>
      <c r="I85" s="602"/>
      <c r="J85" s="602"/>
    </row>
    <row r="86" spans="1:10" ht="13.5" hidden="1" customHeight="1">
      <c r="B86" s="603">
        <v>0.08</v>
      </c>
      <c r="C86" s="604" t="s">
        <v>172</v>
      </c>
      <c r="D86" s="596"/>
      <c r="E86" s="596" t="s">
        <v>247</v>
      </c>
      <c r="F86" s="596"/>
      <c r="G86" s="596"/>
      <c r="H86" s="595">
        <f>Sheet1!G47</f>
        <v>645</v>
      </c>
      <c r="I86" s="628" t="s">
        <v>172</v>
      </c>
      <c r="J86" s="595">
        <f>ROUND(B86*H86,2)</f>
        <v>51.6</v>
      </c>
    </row>
    <row r="87" spans="1:10" ht="13.5" hidden="1" customHeight="1">
      <c r="B87" s="603">
        <v>2</v>
      </c>
      <c r="C87" s="604" t="s">
        <v>172</v>
      </c>
      <c r="D87" s="596"/>
      <c r="E87" s="596" t="s">
        <v>46</v>
      </c>
      <c r="F87" s="596"/>
      <c r="G87" s="596"/>
      <c r="H87" s="595">
        <f>Sheet1!G49</f>
        <v>595</v>
      </c>
      <c r="I87" s="628" t="s">
        <v>172</v>
      </c>
      <c r="J87" s="595">
        <f>ROUND(B87*H87,2)</f>
        <v>1190</v>
      </c>
    </row>
    <row r="88" spans="1:10" ht="13.5" hidden="1" customHeight="1">
      <c r="B88" s="595"/>
      <c r="C88" s="604"/>
      <c r="D88" s="596"/>
      <c r="E88" s="596"/>
      <c r="F88" s="596"/>
      <c r="G88" s="596"/>
      <c r="H88" s="595"/>
      <c r="I88" s="628"/>
      <c r="J88" s="605">
        <f>SUM(J86:J87)</f>
        <v>1241.5999999999999</v>
      </c>
    </row>
    <row r="89" spans="1:10" ht="13.5" hidden="1" customHeight="1">
      <c r="B89" s="600" t="s">
        <v>186</v>
      </c>
      <c r="C89" s="598" t="s">
        <v>251</v>
      </c>
      <c r="F89" s="596"/>
      <c r="G89" s="596"/>
      <c r="H89" s="596"/>
      <c r="I89" s="596"/>
    </row>
    <row r="90" spans="1:10" ht="29.25" hidden="1" customHeight="1">
      <c r="B90" s="677">
        <v>6</v>
      </c>
      <c r="C90" s="678" t="s">
        <v>187</v>
      </c>
      <c r="D90" s="880" t="s">
        <v>442</v>
      </c>
      <c r="E90" s="880"/>
      <c r="F90" s="880"/>
      <c r="G90" s="880"/>
      <c r="H90" s="630">
        <f>Sheet1!G53</f>
        <v>3594.04</v>
      </c>
      <c r="I90" s="630" t="s">
        <v>187</v>
      </c>
      <c r="J90" s="630">
        <f>ROUND(B90*H90,2)</f>
        <v>21564.240000000002</v>
      </c>
    </row>
    <row r="91" spans="1:10" hidden="1">
      <c r="B91" s="677">
        <v>16</v>
      </c>
      <c r="C91" s="678" t="s">
        <v>102</v>
      </c>
      <c r="D91" s="880" t="s">
        <v>103</v>
      </c>
      <c r="E91" s="880"/>
      <c r="F91" s="880"/>
      <c r="G91" s="880"/>
      <c r="H91" s="630">
        <f>Sheet1!G55</f>
        <v>1266.6099999999999</v>
      </c>
      <c r="I91" s="630" t="s">
        <v>104</v>
      </c>
      <c r="J91" s="630">
        <f>ROUND(B91*H91,2)</f>
        <v>20265.759999999998</v>
      </c>
    </row>
    <row r="92" spans="1:10" hidden="1">
      <c r="B92" s="630"/>
      <c r="C92" s="678"/>
      <c r="D92" s="620"/>
      <c r="E92" s="620"/>
      <c r="F92" s="620"/>
      <c r="G92" s="620"/>
      <c r="H92" s="630"/>
      <c r="I92" s="630"/>
      <c r="J92" s="680">
        <f>SUM(J90:J91)</f>
        <v>41830</v>
      </c>
    </row>
    <row r="93" spans="1:10" hidden="1">
      <c r="A93" s="645"/>
      <c r="B93" s="600" t="s">
        <v>175</v>
      </c>
      <c r="C93" s="598" t="s">
        <v>588</v>
      </c>
      <c r="J93" s="609">
        <f>(J88+J92)*4.615/100</f>
        <v>1987.7543400000002</v>
      </c>
    </row>
    <row r="94" spans="1:10" hidden="1">
      <c r="B94" s="600" t="s">
        <v>48</v>
      </c>
      <c r="C94" s="598" t="s">
        <v>216</v>
      </c>
      <c r="F94" s="596"/>
      <c r="G94" s="596"/>
      <c r="H94" s="596"/>
      <c r="I94" s="596"/>
      <c r="J94" s="606">
        <f>J88+J92+J93</f>
        <v>45059.354339999998</v>
      </c>
    </row>
    <row r="95" spans="1:10" hidden="1">
      <c r="B95" s="600" t="s">
        <v>317</v>
      </c>
      <c r="C95" s="598" t="s">
        <v>217</v>
      </c>
      <c r="D95" s="596"/>
      <c r="F95" s="596"/>
      <c r="G95" s="596"/>
      <c r="H95" s="596"/>
      <c r="I95" s="596"/>
      <c r="J95" s="616">
        <f>J94*10/100</f>
        <v>4505.935434</v>
      </c>
    </row>
    <row r="96" spans="1:10" hidden="1">
      <c r="B96" s="596"/>
      <c r="C96" s="598" t="s">
        <v>431</v>
      </c>
      <c r="D96" s="596"/>
      <c r="F96" s="596"/>
      <c r="G96" s="596"/>
      <c r="H96" s="596"/>
      <c r="I96" s="596"/>
      <c r="J96" s="606">
        <f>SUM(J94:J95)</f>
        <v>49565.289773999997</v>
      </c>
    </row>
    <row r="97" spans="1:12" hidden="1">
      <c r="B97" s="596"/>
      <c r="C97" s="596" t="s">
        <v>98</v>
      </c>
      <c r="D97" s="596"/>
      <c r="F97" s="596"/>
      <c r="G97" s="596"/>
      <c r="H97" s="596"/>
      <c r="I97" s="596"/>
      <c r="J97" s="605">
        <f>J96/360</f>
        <v>137.68136048333332</v>
      </c>
    </row>
    <row r="98" spans="1:12" hidden="1">
      <c r="B98" s="595"/>
      <c r="C98" s="604"/>
      <c r="D98" s="899" t="s">
        <v>58</v>
      </c>
      <c r="E98" s="900"/>
      <c r="F98" s="608"/>
      <c r="G98" s="608"/>
      <c r="H98" s="603"/>
      <c r="I98" s="608"/>
      <c r="J98" s="616">
        <f>ROUND(J97,1)</f>
        <v>137.69999999999999</v>
      </c>
    </row>
    <row r="99" spans="1:12" hidden="1">
      <c r="B99" s="595"/>
      <c r="C99" s="604"/>
      <c r="D99" s="679"/>
      <c r="F99" s="608"/>
      <c r="G99" s="608"/>
      <c r="H99" s="603"/>
      <c r="I99" s="608"/>
      <c r="J99" s="613" t="s">
        <v>192</v>
      </c>
    </row>
    <row r="100" spans="1:12" hidden="1">
      <c r="B100" s="595"/>
      <c r="C100" s="604"/>
      <c r="D100" s="679"/>
      <c r="F100" s="608"/>
      <c r="G100" s="608"/>
      <c r="H100" s="603"/>
      <c r="I100" s="608"/>
      <c r="J100" s="613"/>
    </row>
    <row r="101" spans="1:12" ht="92.25" hidden="1" customHeight="1">
      <c r="A101" s="594">
        <v>5</v>
      </c>
      <c r="B101" s="895" t="s">
        <v>642</v>
      </c>
      <c r="C101" s="895"/>
      <c r="D101" s="895"/>
      <c r="E101" s="895"/>
      <c r="F101" s="895"/>
      <c r="G101" s="895"/>
      <c r="H101" s="895"/>
      <c r="I101" s="895"/>
      <c r="J101" s="895"/>
      <c r="L101" s="597">
        <f>384/300</f>
        <v>1.28</v>
      </c>
    </row>
    <row r="102" spans="1:12" hidden="1">
      <c r="B102" s="604" t="s">
        <v>184</v>
      </c>
      <c r="D102" s="596"/>
      <c r="F102" s="596"/>
      <c r="G102" s="596"/>
      <c r="H102" s="596"/>
      <c r="I102" s="596"/>
    </row>
    <row r="103" spans="1:12" hidden="1">
      <c r="B103" s="599" t="s">
        <v>171</v>
      </c>
      <c r="D103" s="596"/>
      <c r="F103" s="598" t="s">
        <v>105</v>
      </c>
      <c r="G103" s="596"/>
      <c r="H103" s="596"/>
      <c r="I103" s="596"/>
    </row>
    <row r="104" spans="1:12" hidden="1">
      <c r="B104" s="600" t="s">
        <v>185</v>
      </c>
      <c r="C104" s="598" t="s">
        <v>246</v>
      </c>
      <c r="D104" s="601"/>
      <c r="E104" s="601"/>
      <c r="F104" s="601"/>
      <c r="G104" s="601"/>
      <c r="H104" s="602"/>
      <c r="I104" s="602"/>
      <c r="J104" s="602"/>
    </row>
    <row r="105" spans="1:12" hidden="1">
      <c r="B105" s="603">
        <v>0.4</v>
      </c>
      <c r="C105" s="604" t="s">
        <v>172</v>
      </c>
      <c r="D105" s="596" t="s">
        <v>247</v>
      </c>
      <c r="F105" s="596"/>
      <c r="G105" s="596"/>
      <c r="H105" s="595">
        <f>Sheet1!$G$47</f>
        <v>645</v>
      </c>
      <c r="I105" s="628" t="s">
        <v>172</v>
      </c>
      <c r="J105" s="595">
        <f>ROUND(B105*H105,2)</f>
        <v>258</v>
      </c>
    </row>
    <row r="106" spans="1:12" hidden="1">
      <c r="B106" s="603">
        <v>2</v>
      </c>
      <c r="C106" s="604" t="s">
        <v>172</v>
      </c>
      <c r="D106" s="596" t="s">
        <v>256</v>
      </c>
      <c r="F106" s="596"/>
      <c r="G106" s="596"/>
      <c r="H106" s="595">
        <f>Sheet1!$G$48</f>
        <v>661</v>
      </c>
      <c r="I106" s="628" t="s">
        <v>172</v>
      </c>
      <c r="J106" s="595">
        <f>ROUND(B106*H106,2)</f>
        <v>1322</v>
      </c>
    </row>
    <row r="107" spans="1:12" hidden="1">
      <c r="B107" s="603">
        <v>8</v>
      </c>
      <c r="C107" s="604" t="s">
        <v>172</v>
      </c>
      <c r="D107" s="596" t="s">
        <v>46</v>
      </c>
      <c r="F107" s="596"/>
      <c r="G107" s="596"/>
      <c r="H107" s="595">
        <f>Sheet1!$G$49</f>
        <v>595</v>
      </c>
      <c r="I107" s="628" t="s">
        <v>172</v>
      </c>
      <c r="J107" s="595">
        <f>ROUND(B107*H107,2)</f>
        <v>4760</v>
      </c>
    </row>
    <row r="108" spans="1:12" hidden="1">
      <c r="B108" s="596"/>
      <c r="C108" s="596"/>
      <c r="D108" s="596" t="s">
        <v>43</v>
      </c>
      <c r="F108" s="596"/>
      <c r="G108" s="596"/>
      <c r="H108" s="596"/>
      <c r="I108" s="596"/>
      <c r="J108" s="605">
        <f>SUM(J105:J107)</f>
        <v>6340</v>
      </c>
    </row>
    <row r="109" spans="1:12" hidden="1">
      <c r="B109" s="600" t="s">
        <v>186</v>
      </c>
      <c r="C109" s="598" t="s">
        <v>251</v>
      </c>
      <c r="F109" s="596"/>
      <c r="G109" s="596"/>
      <c r="H109" s="596"/>
      <c r="I109" s="596"/>
    </row>
    <row r="110" spans="1:12" hidden="1">
      <c r="B110" s="603">
        <v>6</v>
      </c>
      <c r="C110" s="604" t="s">
        <v>187</v>
      </c>
      <c r="D110" s="905" t="s">
        <v>637</v>
      </c>
      <c r="E110" s="905"/>
      <c r="F110" s="905"/>
      <c r="G110" s="905"/>
      <c r="H110" s="595">
        <f>Sheet1!G52</f>
        <v>3834</v>
      </c>
      <c r="I110" s="595" t="s">
        <v>187</v>
      </c>
      <c r="J110" s="595">
        <f>ROUND(B110*H110,2)</f>
        <v>23004</v>
      </c>
    </row>
    <row r="111" spans="1:12" hidden="1">
      <c r="B111" s="603">
        <v>12</v>
      </c>
      <c r="C111" s="604" t="s">
        <v>187</v>
      </c>
      <c r="D111" s="596" t="s">
        <v>221</v>
      </c>
      <c r="F111" s="596"/>
      <c r="G111" s="596"/>
      <c r="H111" s="595">
        <f>Sheet1!G60</f>
        <v>548</v>
      </c>
      <c r="I111" s="595" t="s">
        <v>187</v>
      </c>
      <c r="J111" s="595">
        <f>ROUND(B111*H111,2)</f>
        <v>6576</v>
      </c>
    </row>
    <row r="112" spans="1:12" hidden="1">
      <c r="B112" s="603">
        <v>6</v>
      </c>
      <c r="C112" s="604" t="s">
        <v>187</v>
      </c>
      <c r="D112" s="596" t="s">
        <v>30</v>
      </c>
      <c r="F112" s="596"/>
      <c r="G112" s="596"/>
      <c r="H112" s="595">
        <f>Sheet1!G56</f>
        <v>3488.54</v>
      </c>
      <c r="I112" s="595" t="s">
        <v>187</v>
      </c>
      <c r="J112" s="595">
        <f>ROUND(B112*H112,2)</f>
        <v>20931.240000000002</v>
      </c>
    </row>
    <row r="113" spans="2:13" hidden="1">
      <c r="B113" s="603">
        <v>3</v>
      </c>
      <c r="C113" s="604" t="s">
        <v>187</v>
      </c>
      <c r="D113" s="596" t="s">
        <v>31</v>
      </c>
      <c r="F113" s="596"/>
      <c r="G113" s="596"/>
      <c r="H113" s="595">
        <f>Sheet1!G58</f>
        <v>822</v>
      </c>
      <c r="I113" s="595" t="s">
        <v>187</v>
      </c>
      <c r="J113" s="595">
        <f>ROUND(B113*H113,2)</f>
        <v>2466</v>
      </c>
    </row>
    <row r="114" spans="2:13" hidden="1">
      <c r="B114" s="596"/>
      <c r="C114" s="596"/>
      <c r="D114" s="596" t="s">
        <v>43</v>
      </c>
      <c r="F114" s="596"/>
      <c r="G114" s="596"/>
      <c r="H114" s="596"/>
      <c r="I114" s="596"/>
      <c r="J114" s="605">
        <f>SUM(J110:J113)</f>
        <v>52977.240000000005</v>
      </c>
    </row>
    <row r="115" spans="2:13" hidden="1">
      <c r="B115" s="600" t="s">
        <v>175</v>
      </c>
      <c r="C115" s="598" t="s">
        <v>190</v>
      </c>
      <c r="D115" s="596"/>
      <c r="F115" s="596"/>
      <c r="G115" s="596"/>
      <c r="H115" s="596"/>
      <c r="I115" s="596"/>
    </row>
    <row r="116" spans="2:13" hidden="1">
      <c r="B116" s="596"/>
      <c r="C116" s="596"/>
      <c r="D116" s="880" t="s">
        <v>622</v>
      </c>
      <c r="E116" s="880"/>
      <c r="F116" s="880"/>
      <c r="G116" s="880"/>
      <c r="H116" s="880"/>
      <c r="I116" s="880"/>
    </row>
    <row r="117" spans="2:13" ht="59.25" hidden="1" customHeight="1">
      <c r="B117" s="603">
        <v>307.2</v>
      </c>
      <c r="C117" s="604" t="s">
        <v>181</v>
      </c>
      <c r="D117" s="880" t="s">
        <v>491</v>
      </c>
      <c r="E117" s="880"/>
      <c r="F117" s="880"/>
      <c r="G117" s="880"/>
      <c r="H117" s="595">
        <f>(RMR!J13+RMR!J14+RMR!J15+RMR!J16+RMR!J17+RMR!J18)/6</f>
        <v>1946.0416666666667</v>
      </c>
      <c r="I117" s="628" t="s">
        <v>254</v>
      </c>
      <c r="J117" s="595">
        <f>ROUND(B117*H117,2)</f>
        <v>597824</v>
      </c>
      <c r="L117" s="597">
        <f>384*0.75</f>
        <v>288</v>
      </c>
    </row>
    <row r="118" spans="2:13" ht="30.75" hidden="1" customHeight="1">
      <c r="B118" s="603">
        <v>76.8</v>
      </c>
      <c r="C118" s="604" t="s">
        <v>181</v>
      </c>
      <c r="D118" s="880" t="s">
        <v>638</v>
      </c>
      <c r="E118" s="880"/>
      <c r="F118" s="880"/>
      <c r="G118" s="880"/>
      <c r="H118" s="595">
        <f>RMR!J19</f>
        <v>1232.2500000000002</v>
      </c>
      <c r="I118" s="628" t="s">
        <v>254</v>
      </c>
      <c r="J118" s="595">
        <f>ROUND(B118*H118,2)</f>
        <v>94636.800000000003</v>
      </c>
    </row>
    <row r="119" spans="2:13" hidden="1">
      <c r="B119" s="604"/>
      <c r="C119" s="596"/>
      <c r="D119" s="596" t="s">
        <v>43</v>
      </c>
      <c r="F119" s="596"/>
      <c r="G119" s="596"/>
      <c r="H119" s="596"/>
      <c r="I119" s="596"/>
      <c r="J119" s="605">
        <f>SUM(J117:J118)</f>
        <v>692460.8</v>
      </c>
    </row>
    <row r="120" spans="2:13" hidden="1">
      <c r="B120" s="600" t="s">
        <v>48</v>
      </c>
      <c r="C120" s="598" t="s">
        <v>591</v>
      </c>
      <c r="D120" s="596"/>
      <c r="F120" s="596"/>
      <c r="G120" s="596"/>
      <c r="H120" s="596"/>
      <c r="I120" s="596"/>
      <c r="J120" s="606"/>
    </row>
    <row r="121" spans="2:13" hidden="1">
      <c r="B121" s="607">
        <v>4.6150000000000002</v>
      </c>
      <c r="C121" s="604" t="s">
        <v>42</v>
      </c>
      <c r="D121" s="608" t="s">
        <v>420</v>
      </c>
      <c r="F121" s="596"/>
      <c r="G121" s="596"/>
      <c r="H121" s="596"/>
      <c r="I121" s="596"/>
      <c r="J121" s="609">
        <f>ROUND((J108+J114+J119)*B121/100,2)</f>
        <v>34694.559999999998</v>
      </c>
    </row>
    <row r="122" spans="2:13" hidden="1">
      <c r="B122" s="600" t="s">
        <v>317</v>
      </c>
      <c r="C122" s="598" t="s">
        <v>320</v>
      </c>
      <c r="F122" s="596"/>
      <c r="G122" s="596"/>
      <c r="H122" s="596"/>
      <c r="I122" s="596"/>
      <c r="J122" s="606">
        <f>J108+J114+J119+J121</f>
        <v>786472.60000000009</v>
      </c>
    </row>
    <row r="123" spans="2:13" hidden="1">
      <c r="B123" s="600" t="s">
        <v>318</v>
      </c>
      <c r="C123" s="598" t="s">
        <v>319</v>
      </c>
      <c r="F123" s="596"/>
      <c r="G123" s="596"/>
      <c r="H123" s="596"/>
      <c r="I123" s="596"/>
      <c r="J123" s="616">
        <f>J122*10/100</f>
        <v>78647.260000000009</v>
      </c>
    </row>
    <row r="124" spans="2:13" hidden="1">
      <c r="B124" s="596"/>
      <c r="D124" s="598" t="s">
        <v>322</v>
      </c>
      <c r="F124" s="596"/>
      <c r="G124" s="596"/>
      <c r="H124" s="596"/>
      <c r="I124" s="596"/>
      <c r="J124" s="626">
        <f>SUM(J122:J123)</f>
        <v>865119.8600000001</v>
      </c>
    </row>
    <row r="125" spans="2:13" hidden="1">
      <c r="B125" s="596"/>
      <c r="C125" s="596"/>
      <c r="D125" s="598" t="s">
        <v>58</v>
      </c>
      <c r="F125" s="596"/>
      <c r="G125" s="596"/>
      <c r="H125" s="596"/>
      <c r="I125" s="596"/>
      <c r="J125" s="605">
        <f>ROUND(J124/300,2)</f>
        <v>2883.73</v>
      </c>
    </row>
    <row r="126" spans="2:13" hidden="1">
      <c r="B126" s="596"/>
      <c r="C126" s="596"/>
      <c r="D126" s="598" t="s">
        <v>183</v>
      </c>
      <c r="F126" s="596"/>
      <c r="G126" s="596"/>
      <c r="H126" s="596"/>
      <c r="I126" s="596"/>
      <c r="J126" s="681">
        <f>ROUND(J125,0)</f>
        <v>2884</v>
      </c>
      <c r="L126" s="623">
        <v>1791</v>
      </c>
      <c r="M126" s="595"/>
    </row>
    <row r="127" spans="2:13" hidden="1">
      <c r="B127" s="596"/>
      <c r="C127" s="596"/>
      <c r="D127" s="596"/>
      <c r="E127" s="596"/>
      <c r="F127" s="596"/>
      <c r="G127" s="596"/>
      <c r="H127" s="596"/>
      <c r="I127" s="596"/>
      <c r="J127" s="613" t="s">
        <v>192</v>
      </c>
    </row>
    <row r="128" spans="2:13" hidden="1">
      <c r="B128" s="596"/>
      <c r="C128" s="596"/>
      <c r="D128" s="596"/>
      <c r="E128" s="596"/>
      <c r="F128" s="596"/>
      <c r="G128" s="596"/>
      <c r="H128" s="596"/>
      <c r="I128" s="596"/>
      <c r="J128" s="613"/>
    </row>
    <row r="129" spans="1:12" ht="90.75" hidden="1" customHeight="1">
      <c r="A129" s="594">
        <v>2</v>
      </c>
      <c r="B129" s="879" t="s">
        <v>1333</v>
      </c>
      <c r="C129" s="879"/>
      <c r="D129" s="879"/>
      <c r="E129" s="879"/>
      <c r="F129" s="879"/>
      <c r="G129" s="879"/>
      <c r="H129" s="879"/>
      <c r="I129" s="879"/>
      <c r="J129" s="879"/>
      <c r="L129" s="597">
        <f>384/300</f>
        <v>1.28</v>
      </c>
    </row>
    <row r="130" spans="1:12" hidden="1">
      <c r="B130" s="604" t="s">
        <v>184</v>
      </c>
      <c r="D130" s="596"/>
      <c r="F130" s="596"/>
      <c r="G130" s="596"/>
      <c r="H130" s="596"/>
      <c r="I130" s="596"/>
    </row>
    <row r="131" spans="1:12" hidden="1">
      <c r="B131" s="599" t="s">
        <v>171</v>
      </c>
      <c r="D131" s="596"/>
      <c r="F131" s="598" t="s">
        <v>105</v>
      </c>
      <c r="G131" s="596"/>
      <c r="H131" s="596"/>
      <c r="I131" s="596"/>
    </row>
    <row r="132" spans="1:12" hidden="1">
      <c r="B132" s="600" t="s">
        <v>185</v>
      </c>
      <c r="C132" s="598" t="s">
        <v>246</v>
      </c>
      <c r="D132" s="601"/>
      <c r="E132" s="601"/>
      <c r="F132" s="601"/>
      <c r="G132" s="601"/>
      <c r="H132" s="602"/>
      <c r="I132" s="602"/>
      <c r="J132" s="602"/>
    </row>
    <row r="133" spans="1:12" hidden="1">
      <c r="B133" s="603">
        <v>0.4</v>
      </c>
      <c r="C133" s="604" t="s">
        <v>172</v>
      </c>
      <c r="D133" s="596" t="s">
        <v>247</v>
      </c>
      <c r="F133" s="596"/>
      <c r="G133" s="596"/>
      <c r="H133" s="595">
        <f>Sheet1!$G$47</f>
        <v>645</v>
      </c>
      <c r="I133" s="628" t="s">
        <v>172</v>
      </c>
      <c r="J133" s="595">
        <f>ROUND(B133*H133,2)</f>
        <v>258</v>
      </c>
    </row>
    <row r="134" spans="1:12" hidden="1">
      <c r="B134" s="603">
        <v>2</v>
      </c>
      <c r="C134" s="604" t="s">
        <v>172</v>
      </c>
      <c r="D134" s="596" t="s">
        <v>256</v>
      </c>
      <c r="F134" s="596"/>
      <c r="G134" s="596"/>
      <c r="H134" s="595">
        <f>Sheet1!$G$48</f>
        <v>661</v>
      </c>
      <c r="I134" s="628" t="s">
        <v>172</v>
      </c>
      <c r="J134" s="595">
        <f>ROUND(B134*H134,2)</f>
        <v>1322</v>
      </c>
    </row>
    <row r="135" spans="1:12" hidden="1">
      <c r="B135" s="603">
        <v>8</v>
      </c>
      <c r="C135" s="604" t="s">
        <v>172</v>
      </c>
      <c r="D135" s="596" t="s">
        <v>46</v>
      </c>
      <c r="F135" s="596"/>
      <c r="G135" s="596"/>
      <c r="H135" s="595">
        <f>Sheet1!$G$49</f>
        <v>595</v>
      </c>
      <c r="I135" s="628" t="s">
        <v>172</v>
      </c>
      <c r="J135" s="595">
        <f>ROUND(B135*H135,2)</f>
        <v>4760</v>
      </c>
    </row>
    <row r="136" spans="1:12" hidden="1">
      <c r="B136" s="596"/>
      <c r="C136" s="596"/>
      <c r="D136" s="596" t="s">
        <v>43</v>
      </c>
      <c r="F136" s="596"/>
      <c r="G136" s="596"/>
      <c r="H136" s="596"/>
      <c r="I136" s="596"/>
      <c r="J136" s="605">
        <f>SUM(J133:J135)</f>
        <v>6340</v>
      </c>
    </row>
    <row r="137" spans="1:12" hidden="1">
      <c r="B137" s="600" t="s">
        <v>186</v>
      </c>
      <c r="C137" s="598" t="s">
        <v>251</v>
      </c>
      <c r="F137" s="596"/>
      <c r="G137" s="596"/>
      <c r="H137" s="596"/>
      <c r="I137" s="596"/>
    </row>
    <row r="138" spans="1:12" hidden="1">
      <c r="B138" s="603">
        <v>6</v>
      </c>
      <c r="C138" s="604" t="s">
        <v>187</v>
      </c>
      <c r="D138" s="596" t="s">
        <v>637</v>
      </c>
      <c r="F138" s="596"/>
      <c r="G138" s="596"/>
      <c r="H138" s="595">
        <f>Sheet1!G52</f>
        <v>3834</v>
      </c>
      <c r="I138" s="595" t="s">
        <v>187</v>
      </c>
      <c r="J138" s="595">
        <f>ROUND(B138*H138,2)</f>
        <v>23004</v>
      </c>
    </row>
    <row r="139" spans="1:12" hidden="1">
      <c r="B139" s="603">
        <v>12</v>
      </c>
      <c r="C139" s="604" t="s">
        <v>187</v>
      </c>
      <c r="D139" s="596" t="s">
        <v>221</v>
      </c>
      <c r="F139" s="596"/>
      <c r="G139" s="596"/>
      <c r="H139" s="595">
        <f>Sheet1!G60</f>
        <v>548</v>
      </c>
      <c r="I139" s="595" t="s">
        <v>187</v>
      </c>
      <c r="J139" s="595">
        <f>ROUND(B139*H139,2)</f>
        <v>6576</v>
      </c>
    </row>
    <row r="140" spans="1:12" hidden="1">
      <c r="B140" s="603">
        <v>6</v>
      </c>
      <c r="C140" s="604" t="s">
        <v>187</v>
      </c>
      <c r="D140" s="596" t="s">
        <v>30</v>
      </c>
      <c r="F140" s="596"/>
      <c r="G140" s="596"/>
      <c r="H140" s="595">
        <f>Sheet1!G56</f>
        <v>3488.54</v>
      </c>
      <c r="I140" s="595" t="s">
        <v>187</v>
      </c>
      <c r="J140" s="595">
        <f>ROUND(B140*H140,2)</f>
        <v>20931.240000000002</v>
      </c>
    </row>
    <row r="141" spans="1:12" hidden="1">
      <c r="B141" s="603">
        <v>3</v>
      </c>
      <c r="C141" s="604" t="s">
        <v>187</v>
      </c>
      <c r="D141" s="596" t="s">
        <v>31</v>
      </c>
      <c r="F141" s="596"/>
      <c r="G141" s="596"/>
      <c r="H141" s="595">
        <f>Sheet1!G58</f>
        <v>822</v>
      </c>
      <c r="I141" s="595" t="s">
        <v>187</v>
      </c>
      <c r="J141" s="595">
        <f>ROUND(B141*H141,2)</f>
        <v>2466</v>
      </c>
    </row>
    <row r="142" spans="1:12" hidden="1">
      <c r="B142" s="596"/>
      <c r="C142" s="596"/>
      <c r="D142" s="596" t="s">
        <v>43</v>
      </c>
      <c r="F142" s="596"/>
      <c r="G142" s="596"/>
      <c r="H142" s="596"/>
      <c r="I142" s="596"/>
      <c r="J142" s="605">
        <f>SUM(J138:J141)</f>
        <v>52977.240000000005</v>
      </c>
    </row>
    <row r="143" spans="1:12" hidden="1">
      <c r="B143" s="600" t="s">
        <v>175</v>
      </c>
      <c r="C143" s="598" t="s">
        <v>190</v>
      </c>
      <c r="D143" s="596"/>
      <c r="F143" s="596"/>
      <c r="G143" s="596"/>
      <c r="H143" s="596"/>
      <c r="I143" s="596"/>
    </row>
    <row r="144" spans="1:12" hidden="1">
      <c r="B144" s="596"/>
      <c r="C144" s="596"/>
      <c r="D144" s="880" t="s">
        <v>622</v>
      </c>
      <c r="E144" s="880"/>
      <c r="F144" s="880"/>
      <c r="G144" s="880"/>
      <c r="H144" s="880"/>
      <c r="I144" s="880"/>
    </row>
    <row r="145" spans="1:13" ht="63" hidden="1" customHeight="1">
      <c r="B145" s="603">
        <f>384*0.5</f>
        <v>192</v>
      </c>
      <c r="C145" s="596" t="s">
        <v>181</v>
      </c>
      <c r="D145" s="880" t="s">
        <v>547</v>
      </c>
      <c r="E145" s="880"/>
      <c r="F145" s="880"/>
      <c r="G145" s="880"/>
      <c r="H145" s="630">
        <f>(RMR!J11+RMR!J12+RMR!J13+RMR!J14+RMR!J15+RMR!J16)/6</f>
        <v>1966.25</v>
      </c>
      <c r="I145" s="628" t="s">
        <v>181</v>
      </c>
      <c r="J145" s="595">
        <f>H145*B145</f>
        <v>377520</v>
      </c>
      <c r="M145" s="628" t="s">
        <v>587</v>
      </c>
    </row>
    <row r="146" spans="1:13" ht="44.25" hidden="1" customHeight="1">
      <c r="B146" s="603">
        <f>384*0.35</f>
        <v>134.39999999999998</v>
      </c>
      <c r="C146" s="604" t="s">
        <v>181</v>
      </c>
      <c r="D146" s="880" t="s">
        <v>548</v>
      </c>
      <c r="E146" s="880"/>
      <c r="F146" s="880"/>
      <c r="G146" s="880"/>
      <c r="H146" s="595">
        <f>(RMR!J16+RMR!J17+RMR!J18)/3</f>
        <v>1687.5000000000002</v>
      </c>
      <c r="I146" s="628" t="s">
        <v>181</v>
      </c>
      <c r="J146" s="595">
        <f>ROUND(B146*H146,2)</f>
        <v>226800</v>
      </c>
      <c r="L146" s="597" t="s">
        <v>553</v>
      </c>
    </row>
    <row r="147" spans="1:13" ht="30.75" hidden="1" customHeight="1">
      <c r="B147" s="603">
        <f>384*0.15</f>
        <v>57.599999999999994</v>
      </c>
      <c r="C147" s="604" t="s">
        <v>181</v>
      </c>
      <c r="D147" s="880" t="s">
        <v>549</v>
      </c>
      <c r="E147" s="880"/>
      <c r="F147" s="880"/>
      <c r="G147" s="880"/>
      <c r="H147" s="595">
        <f>RMR!J19</f>
        <v>1232.2500000000002</v>
      </c>
      <c r="I147" s="628" t="s">
        <v>181</v>
      </c>
      <c r="J147" s="595">
        <f>ROUND(B147*H147,2)</f>
        <v>70977.600000000006</v>
      </c>
    </row>
    <row r="148" spans="1:13" hidden="1">
      <c r="B148" s="604"/>
      <c r="C148" s="596"/>
      <c r="D148" s="596" t="s">
        <v>43</v>
      </c>
      <c r="F148" s="596"/>
      <c r="G148" s="596"/>
      <c r="H148" s="596"/>
      <c r="I148" s="596"/>
      <c r="J148" s="605">
        <f>SUM(J145:J147)</f>
        <v>675297.6</v>
      </c>
    </row>
    <row r="149" spans="1:13" hidden="1">
      <c r="B149" s="600" t="s">
        <v>48</v>
      </c>
      <c r="C149" s="598" t="s">
        <v>592</v>
      </c>
      <c r="D149" s="596"/>
      <c r="F149" s="596"/>
      <c r="G149" s="596"/>
      <c r="H149" s="596"/>
      <c r="I149" s="596"/>
      <c r="J149" s="606"/>
    </row>
    <row r="150" spans="1:13" hidden="1">
      <c r="B150" s="607">
        <v>4.6150000000000002</v>
      </c>
      <c r="C150" s="604" t="s">
        <v>42</v>
      </c>
      <c r="D150" s="608" t="s">
        <v>420</v>
      </c>
      <c r="F150" s="596"/>
      <c r="G150" s="596"/>
      <c r="H150" s="596"/>
      <c r="I150" s="596"/>
      <c r="J150" s="609">
        <f>ROUND((J136+J142+J148)*B150/100,2)</f>
        <v>33902.47</v>
      </c>
    </row>
    <row r="151" spans="1:13" hidden="1">
      <c r="B151" s="600" t="s">
        <v>317</v>
      </c>
      <c r="C151" s="598" t="s">
        <v>320</v>
      </c>
      <c r="F151" s="596"/>
      <c r="G151" s="596"/>
      <c r="H151" s="596"/>
      <c r="I151" s="596"/>
      <c r="J151" s="606">
        <f>J136+J142+J148+J150</f>
        <v>768517.30999999994</v>
      </c>
    </row>
    <row r="152" spans="1:13" hidden="1">
      <c r="B152" s="600" t="s">
        <v>318</v>
      </c>
      <c r="C152" s="598" t="s">
        <v>319</v>
      </c>
      <c r="F152" s="596"/>
      <c r="G152" s="596"/>
      <c r="H152" s="596"/>
      <c r="I152" s="596"/>
      <c r="J152" s="616">
        <f>J151*10/100</f>
        <v>76851.731</v>
      </c>
    </row>
    <row r="153" spans="1:13" hidden="1">
      <c r="B153" s="596"/>
      <c r="D153" s="598" t="s">
        <v>322</v>
      </c>
      <c r="F153" s="596"/>
      <c r="G153" s="596"/>
      <c r="H153" s="596"/>
      <c r="I153" s="596"/>
      <c r="J153" s="626">
        <f>SUM(J151:J152)</f>
        <v>845369.04099999997</v>
      </c>
    </row>
    <row r="154" spans="1:13" hidden="1">
      <c r="B154" s="596"/>
      <c r="C154" s="596"/>
      <c r="D154" s="598" t="s">
        <v>58</v>
      </c>
      <c r="F154" s="596"/>
      <c r="G154" s="596"/>
      <c r="H154" s="596"/>
      <c r="I154" s="596"/>
      <c r="J154" s="605">
        <f>ROUND(J153/300,2)</f>
        <v>2817.9</v>
      </c>
    </row>
    <row r="155" spans="1:13" hidden="1">
      <c r="B155" s="596"/>
      <c r="C155" s="596"/>
      <c r="D155" s="598" t="s">
        <v>183</v>
      </c>
      <c r="F155" s="596"/>
      <c r="G155" s="596"/>
      <c r="H155" s="596"/>
      <c r="I155" s="596"/>
      <c r="J155" s="681">
        <f>ROUND(J154,0)</f>
        <v>2818</v>
      </c>
      <c r="L155" s="623">
        <v>1791</v>
      </c>
      <c r="M155" s="595"/>
    </row>
    <row r="156" spans="1:13" hidden="1">
      <c r="B156" s="596"/>
      <c r="C156" s="596"/>
      <c r="D156" s="596"/>
      <c r="E156" s="596"/>
      <c r="F156" s="596"/>
      <c r="G156" s="596"/>
      <c r="H156" s="596"/>
      <c r="I156" s="596"/>
      <c r="J156" s="613" t="s">
        <v>192</v>
      </c>
    </row>
    <row r="157" spans="1:13" hidden="1">
      <c r="B157" s="596"/>
      <c r="C157" s="596"/>
      <c r="D157" s="596"/>
      <c r="E157" s="596"/>
      <c r="F157" s="596"/>
      <c r="G157" s="596"/>
      <c r="H157" s="596"/>
      <c r="I157" s="596"/>
      <c r="J157" s="613"/>
    </row>
    <row r="158" spans="1:13" ht="45.75" hidden="1" customHeight="1">
      <c r="A158" s="594">
        <v>2</v>
      </c>
      <c r="B158" s="879" t="s">
        <v>1334</v>
      </c>
      <c r="C158" s="879"/>
      <c r="D158" s="879"/>
      <c r="E158" s="879"/>
      <c r="F158" s="879"/>
      <c r="G158" s="879"/>
      <c r="H158" s="879"/>
      <c r="I158" s="879"/>
      <c r="J158" s="879"/>
    </row>
    <row r="159" spans="1:13" hidden="1">
      <c r="B159" s="595" t="s">
        <v>22</v>
      </c>
      <c r="C159" s="596"/>
      <c r="D159" s="596"/>
      <c r="F159" s="598" t="s">
        <v>106</v>
      </c>
      <c r="G159" s="596"/>
      <c r="H159" s="596"/>
      <c r="I159" s="596"/>
    </row>
    <row r="160" spans="1:13" hidden="1">
      <c r="B160" s="599" t="s">
        <v>140</v>
      </c>
      <c r="C160" s="596"/>
      <c r="D160" s="596"/>
      <c r="F160" s="596"/>
      <c r="G160" s="596"/>
      <c r="H160" s="596"/>
      <c r="I160" s="596"/>
    </row>
    <row r="161" spans="2:10" hidden="1">
      <c r="B161" s="600" t="s">
        <v>185</v>
      </c>
      <c r="C161" s="598" t="s">
        <v>246</v>
      </c>
      <c r="D161" s="601"/>
      <c r="E161" s="601"/>
      <c r="F161" s="601"/>
      <c r="G161" s="601"/>
      <c r="H161" s="602"/>
      <c r="I161" s="602"/>
      <c r="J161" s="602"/>
    </row>
    <row r="162" spans="2:10" hidden="1">
      <c r="B162" s="603">
        <v>0.01</v>
      </c>
      <c r="C162" s="604" t="s">
        <v>172</v>
      </c>
      <c r="D162" s="596"/>
      <c r="E162" s="596" t="s">
        <v>247</v>
      </c>
      <c r="F162" s="596"/>
      <c r="G162" s="596"/>
      <c r="H162" s="595">
        <f>Sheet1!G47</f>
        <v>645</v>
      </c>
      <c r="I162" s="628" t="s">
        <v>172</v>
      </c>
      <c r="J162" s="595">
        <f>ROUND(B162*H162,2)</f>
        <v>6.45</v>
      </c>
    </row>
    <row r="163" spans="2:10" hidden="1">
      <c r="B163" s="603">
        <v>0.25</v>
      </c>
      <c r="C163" s="604" t="s">
        <v>172</v>
      </c>
      <c r="D163" s="596"/>
      <c r="E163" s="596" t="s">
        <v>255</v>
      </c>
      <c r="F163" s="596"/>
      <c r="G163" s="596"/>
      <c r="H163" s="595">
        <f>Sheet1!G49</f>
        <v>595</v>
      </c>
      <c r="I163" s="628" t="s">
        <v>172</v>
      </c>
      <c r="J163" s="595">
        <f>ROUND(B163*H163,2)</f>
        <v>148.75</v>
      </c>
    </row>
    <row r="164" spans="2:10" hidden="1">
      <c r="B164" s="628"/>
      <c r="C164" s="596"/>
      <c r="D164" s="596"/>
      <c r="E164" s="596" t="s">
        <v>43</v>
      </c>
      <c r="F164" s="596"/>
      <c r="G164" s="596"/>
      <c r="H164" s="596"/>
      <c r="I164" s="596"/>
      <c r="J164" s="605">
        <f>SUM(J162:J163)</f>
        <v>155.19999999999999</v>
      </c>
    </row>
    <row r="165" spans="2:10" hidden="1">
      <c r="B165" s="600" t="s">
        <v>186</v>
      </c>
      <c r="C165" s="598" t="s">
        <v>251</v>
      </c>
      <c r="F165" s="596"/>
      <c r="G165" s="596"/>
      <c r="H165" s="596"/>
      <c r="I165" s="596"/>
    </row>
    <row r="166" spans="2:10" ht="28.5" hidden="1" customHeight="1">
      <c r="B166" s="603">
        <v>0.08</v>
      </c>
      <c r="C166" s="604" t="s">
        <v>187</v>
      </c>
      <c r="D166" s="596"/>
      <c r="E166" s="880" t="s">
        <v>111</v>
      </c>
      <c r="F166" s="880"/>
      <c r="G166" s="880"/>
      <c r="H166" s="595">
        <f>Sheet1!G61</f>
        <v>548</v>
      </c>
      <c r="I166" s="595" t="s">
        <v>187</v>
      </c>
      <c r="J166" s="595">
        <f>ROUND(B166*H166,2)</f>
        <v>43.84</v>
      </c>
    </row>
    <row r="167" spans="2:10" ht="28.5" hidden="1" customHeight="1">
      <c r="B167" s="603">
        <v>0.2</v>
      </c>
      <c r="C167" s="604" t="s">
        <v>187</v>
      </c>
      <c r="E167" s="880" t="s">
        <v>53</v>
      </c>
      <c r="F167" s="880"/>
      <c r="G167" s="880"/>
      <c r="H167" s="595">
        <f>Sheet1!G54</f>
        <v>2043</v>
      </c>
      <c r="I167" s="595" t="s">
        <v>187</v>
      </c>
      <c r="J167" s="595">
        <f>ROUND(B167*H167,2)</f>
        <v>408.6</v>
      </c>
    </row>
    <row r="168" spans="2:10" ht="28.5" hidden="1" customHeight="1">
      <c r="B168" s="603">
        <v>0.23</v>
      </c>
      <c r="C168" s="604" t="s">
        <v>187</v>
      </c>
      <c r="E168" s="880" t="s">
        <v>112</v>
      </c>
      <c r="F168" s="880"/>
      <c r="G168" s="880"/>
      <c r="H168" s="595">
        <f>Sheet1!G55</f>
        <v>1266.6099999999999</v>
      </c>
      <c r="I168" s="595" t="s">
        <v>187</v>
      </c>
      <c r="J168" s="595">
        <f>ROUND(B168*H168,2)</f>
        <v>291.32</v>
      </c>
    </row>
    <row r="169" spans="2:10" hidden="1">
      <c r="B169" s="628"/>
      <c r="C169" s="596"/>
      <c r="D169" s="596"/>
      <c r="E169" s="596" t="s">
        <v>43</v>
      </c>
      <c r="F169" s="596"/>
      <c r="G169" s="596"/>
      <c r="H169" s="596"/>
      <c r="I169" s="596"/>
      <c r="J169" s="605">
        <f>SUM(J166:J168)</f>
        <v>743.76</v>
      </c>
    </row>
    <row r="170" spans="2:10" hidden="1">
      <c r="B170" s="600" t="s">
        <v>175</v>
      </c>
      <c r="C170" s="598" t="s">
        <v>592</v>
      </c>
      <c r="D170" s="596"/>
      <c r="F170" s="596"/>
      <c r="G170" s="596"/>
      <c r="H170" s="596"/>
      <c r="I170" s="596"/>
      <c r="J170" s="606"/>
    </row>
    <row r="171" spans="2:10" hidden="1">
      <c r="B171" s="607">
        <v>4.6150000000000002</v>
      </c>
      <c r="C171" s="604" t="s">
        <v>42</v>
      </c>
      <c r="D171" s="596"/>
      <c r="E171" s="608" t="s">
        <v>422</v>
      </c>
      <c r="F171" s="596"/>
      <c r="G171" s="596"/>
      <c r="H171" s="596"/>
      <c r="I171" s="596"/>
      <c r="J171" s="595">
        <f>ROUND((J164+J169)*B171/100,2)</f>
        <v>41.49</v>
      </c>
    </row>
    <row r="172" spans="2:10" hidden="1">
      <c r="B172" s="603"/>
      <c r="C172" s="604"/>
      <c r="E172" s="596" t="s">
        <v>639</v>
      </c>
      <c r="F172" s="596"/>
      <c r="G172" s="596"/>
      <c r="H172" s="596"/>
      <c r="I172" s="596"/>
      <c r="J172" s="609">
        <f>(J169+J171+J164)*10/100</f>
        <v>94.045000000000002</v>
      </c>
    </row>
    <row r="173" spans="2:10" hidden="1">
      <c r="B173" s="628"/>
      <c r="C173" s="596"/>
      <c r="D173" s="596"/>
      <c r="E173" s="596" t="s">
        <v>273</v>
      </c>
      <c r="F173" s="604"/>
      <c r="G173" s="596"/>
      <c r="H173" s="596"/>
      <c r="I173" s="596"/>
      <c r="J173" s="595">
        <f>J164+J169+J171+J172</f>
        <v>1034.4950000000001</v>
      </c>
    </row>
    <row r="174" spans="2:10" hidden="1">
      <c r="B174" s="628"/>
      <c r="C174" s="596"/>
      <c r="D174" s="610"/>
      <c r="E174" s="596" t="s">
        <v>202</v>
      </c>
      <c r="F174" s="596"/>
      <c r="G174" s="596"/>
      <c r="H174" s="596"/>
      <c r="I174" s="596"/>
      <c r="J174" s="595">
        <f>ROUND(J173/100,2)</f>
        <v>10.34</v>
      </c>
    </row>
    <row r="175" spans="2:10" hidden="1">
      <c r="B175" s="595"/>
      <c r="C175" s="604"/>
      <c r="E175" s="608" t="s">
        <v>183</v>
      </c>
      <c r="F175" s="608"/>
      <c r="G175" s="608"/>
      <c r="H175" s="603"/>
      <c r="I175" s="608"/>
      <c r="J175" s="611">
        <f>ROUND(J174,1)</f>
        <v>10.3</v>
      </c>
    </row>
    <row r="176" spans="2:10" ht="13.5" hidden="1" customHeight="1">
      <c r="B176" s="628"/>
      <c r="C176" s="596"/>
      <c r="D176" s="596"/>
      <c r="E176" s="596"/>
      <c r="F176" s="596"/>
      <c r="G176" s="596"/>
      <c r="H176" s="596"/>
      <c r="I176" s="596"/>
      <c r="J176" s="612" t="s">
        <v>203</v>
      </c>
    </row>
    <row r="177" spans="1:13" ht="13.5" hidden="1" customHeight="1">
      <c r="B177" s="628"/>
      <c r="C177" s="596"/>
      <c r="D177" s="596"/>
      <c r="E177" s="596"/>
      <c r="F177" s="596"/>
      <c r="G177" s="596"/>
      <c r="H177" s="596"/>
      <c r="I177" s="596"/>
      <c r="J177" s="613"/>
    </row>
    <row r="178" spans="1:13" ht="107.25" hidden="1" customHeight="1">
      <c r="A178" s="594">
        <v>2</v>
      </c>
      <c r="B178" s="879" t="s">
        <v>1335</v>
      </c>
      <c r="C178" s="879"/>
      <c r="D178" s="879"/>
      <c r="E178" s="879"/>
      <c r="F178" s="879"/>
      <c r="G178" s="879"/>
      <c r="H178" s="879"/>
      <c r="I178" s="879"/>
      <c r="J178" s="879"/>
      <c r="L178" s="597">
        <f>297/225</f>
        <v>1.32</v>
      </c>
    </row>
    <row r="179" spans="1:13" hidden="1">
      <c r="B179" s="596" t="s">
        <v>184</v>
      </c>
      <c r="C179" s="596"/>
      <c r="D179" s="596"/>
      <c r="F179" s="598" t="s">
        <v>107</v>
      </c>
      <c r="G179" s="596"/>
      <c r="H179" s="596"/>
      <c r="I179" s="596"/>
    </row>
    <row r="180" spans="1:13" hidden="1">
      <c r="B180" s="596" t="s">
        <v>152</v>
      </c>
      <c r="C180" s="596"/>
      <c r="D180" s="596"/>
      <c r="F180" s="596"/>
      <c r="G180" s="596"/>
      <c r="H180" s="596"/>
      <c r="I180" s="596"/>
    </row>
    <row r="181" spans="1:13" hidden="1">
      <c r="B181" s="614" t="s">
        <v>185</v>
      </c>
      <c r="C181" s="615" t="s">
        <v>246</v>
      </c>
      <c r="F181" s="596"/>
      <c r="G181" s="596"/>
      <c r="H181" s="596"/>
      <c r="I181" s="596"/>
    </row>
    <row r="182" spans="1:13" hidden="1">
      <c r="B182" s="603">
        <v>0.48</v>
      </c>
      <c r="C182" s="604" t="s">
        <v>193</v>
      </c>
      <c r="D182" s="596" t="s">
        <v>247</v>
      </c>
      <c r="F182" s="596"/>
      <c r="G182" s="596"/>
      <c r="H182" s="595">
        <f>Sheet1!$G$47</f>
        <v>645</v>
      </c>
      <c r="I182" s="595" t="s">
        <v>172</v>
      </c>
      <c r="J182" s="595">
        <f>ROUND(B182*H182,2)</f>
        <v>309.60000000000002</v>
      </c>
    </row>
    <row r="183" spans="1:13" hidden="1">
      <c r="B183" s="603">
        <v>2</v>
      </c>
      <c r="C183" s="604" t="s">
        <v>193</v>
      </c>
      <c r="D183" s="596" t="s">
        <v>256</v>
      </c>
      <c r="F183" s="596"/>
      <c r="G183" s="596"/>
      <c r="H183" s="595">
        <f>Sheet1!$G$48</f>
        <v>661</v>
      </c>
      <c r="I183" s="595" t="s">
        <v>172</v>
      </c>
      <c r="J183" s="595">
        <f>ROUND(B183*H183,2)</f>
        <v>1322</v>
      </c>
    </row>
    <row r="184" spans="1:13" hidden="1">
      <c r="B184" s="603">
        <v>10</v>
      </c>
      <c r="C184" s="604" t="s">
        <v>193</v>
      </c>
      <c r="D184" s="596" t="s">
        <v>255</v>
      </c>
      <c r="F184" s="596"/>
      <c r="G184" s="596"/>
      <c r="H184" s="595">
        <f>Sheet1!$G$49</f>
        <v>595</v>
      </c>
      <c r="I184" s="595" t="s">
        <v>172</v>
      </c>
      <c r="J184" s="595">
        <f>ROUND(B184*H184,2)</f>
        <v>5950</v>
      </c>
    </row>
    <row r="185" spans="1:13" hidden="1">
      <c r="B185" s="595"/>
      <c r="C185" s="595"/>
      <c r="D185" s="596" t="s">
        <v>43</v>
      </c>
      <c r="F185" s="596"/>
      <c r="G185" s="596"/>
      <c r="H185" s="595"/>
      <c r="I185" s="596"/>
      <c r="J185" s="605">
        <f>SUM(J182:J184)</f>
        <v>7581.6</v>
      </c>
    </row>
    <row r="186" spans="1:13" hidden="1">
      <c r="B186" s="614" t="s">
        <v>186</v>
      </c>
      <c r="C186" s="615" t="s">
        <v>251</v>
      </c>
      <c r="F186" s="596"/>
      <c r="G186" s="596"/>
      <c r="H186" s="595"/>
      <c r="I186" s="596"/>
      <c r="M186" s="628">
        <f>225/9</f>
        <v>25</v>
      </c>
    </row>
    <row r="187" spans="1:13" hidden="1">
      <c r="B187" s="603">
        <v>6.6</v>
      </c>
      <c r="C187" s="604" t="s">
        <v>187</v>
      </c>
      <c r="D187" s="596" t="s">
        <v>157</v>
      </c>
      <c r="F187" s="596"/>
      <c r="G187" s="596"/>
      <c r="H187" s="595">
        <f>Sheet1!G63</f>
        <v>2004</v>
      </c>
      <c r="I187" s="595" t="s">
        <v>187</v>
      </c>
      <c r="J187" s="595">
        <f t="shared" ref="J187:J192" si="2">ROUND(B187*H187,2)</f>
        <v>13226.4</v>
      </c>
    </row>
    <row r="188" spans="1:13" hidden="1">
      <c r="B188" s="603">
        <v>6</v>
      </c>
      <c r="C188" s="604" t="s">
        <v>187</v>
      </c>
      <c r="D188" s="596" t="s">
        <v>153</v>
      </c>
      <c r="F188" s="596"/>
      <c r="G188" s="596"/>
      <c r="H188" s="595">
        <f>Sheet1!G74</f>
        <v>1836</v>
      </c>
      <c r="I188" s="595" t="s">
        <v>187</v>
      </c>
      <c r="J188" s="595">
        <f t="shared" si="2"/>
        <v>11016</v>
      </c>
    </row>
    <row r="189" spans="1:13" hidden="1">
      <c r="B189" s="603">
        <v>6</v>
      </c>
      <c r="C189" s="604" t="s">
        <v>187</v>
      </c>
      <c r="D189" s="596" t="s">
        <v>53</v>
      </c>
      <c r="F189" s="596"/>
      <c r="G189" s="596"/>
      <c r="H189" s="595">
        <f>Sheet1!G54</f>
        <v>2043</v>
      </c>
      <c r="I189" s="595" t="s">
        <v>187</v>
      </c>
      <c r="J189" s="595">
        <f t="shared" si="2"/>
        <v>12258</v>
      </c>
    </row>
    <row r="190" spans="1:13" hidden="1">
      <c r="B190" s="603">
        <v>6</v>
      </c>
      <c r="C190" s="604" t="s">
        <v>187</v>
      </c>
      <c r="D190" s="596" t="s">
        <v>167</v>
      </c>
      <c r="F190" s="596"/>
      <c r="G190" s="596"/>
      <c r="H190" s="595">
        <f>Sheet1!G68</f>
        <v>2861</v>
      </c>
      <c r="I190" s="595" t="s">
        <v>187</v>
      </c>
      <c r="J190" s="595">
        <f t="shared" si="2"/>
        <v>17166</v>
      </c>
    </row>
    <row r="191" spans="1:13" hidden="1">
      <c r="B191" s="603">
        <v>3.9</v>
      </c>
      <c r="C191" s="604" t="s">
        <v>187</v>
      </c>
      <c r="D191" s="596" t="s">
        <v>154</v>
      </c>
      <c r="F191" s="596"/>
      <c r="G191" s="596"/>
      <c r="H191" s="595">
        <f>Sheet1!G56</f>
        <v>3488.54</v>
      </c>
      <c r="I191" s="595" t="s">
        <v>187</v>
      </c>
      <c r="J191" s="595">
        <f t="shared" si="2"/>
        <v>13605.31</v>
      </c>
    </row>
    <row r="192" spans="1:13" hidden="1">
      <c r="B192" s="603">
        <v>3</v>
      </c>
      <c r="C192" s="604" t="s">
        <v>187</v>
      </c>
      <c r="D192" s="596" t="s">
        <v>155</v>
      </c>
      <c r="F192" s="596"/>
      <c r="G192" s="596"/>
      <c r="H192" s="595">
        <f>Sheet1!G58</f>
        <v>822</v>
      </c>
      <c r="I192" s="595" t="s">
        <v>187</v>
      </c>
      <c r="J192" s="595">
        <f t="shared" si="2"/>
        <v>2466</v>
      </c>
      <c r="L192" s="597">
        <f>495/75</f>
        <v>6.6</v>
      </c>
      <c r="M192" s="628">
        <f>297/225</f>
        <v>1.32</v>
      </c>
    </row>
    <row r="193" spans="2:10" hidden="1">
      <c r="B193" s="596"/>
      <c r="C193" s="596"/>
      <c r="D193" s="596" t="s">
        <v>43</v>
      </c>
      <c r="F193" s="596"/>
      <c r="G193" s="596"/>
      <c r="H193" s="595"/>
      <c r="I193" s="596"/>
      <c r="J193" s="605">
        <f>SUM(J187:J192)</f>
        <v>69737.710000000006</v>
      </c>
    </row>
    <row r="194" spans="2:10" hidden="1">
      <c r="B194" s="614" t="s">
        <v>175</v>
      </c>
      <c r="C194" s="615" t="s">
        <v>190</v>
      </c>
      <c r="F194" s="596"/>
      <c r="G194" s="596"/>
      <c r="H194" s="595"/>
      <c r="I194" s="596"/>
    </row>
    <row r="195" spans="2:10" ht="31.5" hidden="1" customHeight="1">
      <c r="B195" s="603">
        <v>89.1</v>
      </c>
      <c r="C195" s="604" t="s">
        <v>181</v>
      </c>
      <c r="D195" s="880" t="s">
        <v>640</v>
      </c>
      <c r="E195" s="880"/>
      <c r="F195" s="880"/>
      <c r="G195" s="880"/>
      <c r="H195" s="595">
        <f>(RMR!J12+RMR!J13+RMR!J14)/3</f>
        <v>2118.75</v>
      </c>
      <c r="I195" s="628" t="s">
        <v>181</v>
      </c>
      <c r="J195" s="595">
        <f>ROUND(B195*H195,2)</f>
        <v>188780.63</v>
      </c>
    </row>
    <row r="196" spans="2:10" ht="17.25" hidden="1" customHeight="1">
      <c r="B196" s="603"/>
      <c r="C196" s="604"/>
      <c r="D196" s="596" t="s">
        <v>156</v>
      </c>
      <c r="F196" s="596"/>
      <c r="G196" s="596"/>
      <c r="H196" s="595"/>
      <c r="I196" s="628"/>
      <c r="J196" s="595"/>
    </row>
    <row r="197" spans="2:10" ht="32.25" hidden="1" customHeight="1">
      <c r="B197" s="603">
        <v>118.8</v>
      </c>
      <c r="C197" s="604" t="s">
        <v>181</v>
      </c>
      <c r="D197" s="880" t="s">
        <v>641</v>
      </c>
      <c r="E197" s="880"/>
      <c r="F197" s="880"/>
      <c r="G197" s="880"/>
      <c r="H197" s="595">
        <f>(RMR!J14+RMR!J15+RMR!J16+RMR!J17+RMR!J18)/5</f>
        <v>1877.25</v>
      </c>
      <c r="I197" s="628" t="s">
        <v>181</v>
      </c>
      <c r="J197" s="595">
        <f>ROUND(B197*H197,2)</f>
        <v>223017.3</v>
      </c>
    </row>
    <row r="198" spans="2:10" ht="30.75" hidden="1" customHeight="1">
      <c r="B198" s="603"/>
      <c r="C198" s="604"/>
      <c r="D198" s="907" t="s">
        <v>1166</v>
      </c>
      <c r="E198" s="907"/>
      <c r="F198" s="907"/>
      <c r="G198" s="907"/>
      <c r="H198" s="595"/>
      <c r="I198" s="628"/>
      <c r="J198" s="595"/>
    </row>
    <row r="199" spans="2:10" ht="30" hidden="1" customHeight="1">
      <c r="B199" s="603">
        <v>89.1</v>
      </c>
      <c r="C199" s="604" t="s">
        <v>181</v>
      </c>
      <c r="D199" s="880" t="s">
        <v>550</v>
      </c>
      <c r="E199" s="880"/>
      <c r="F199" s="880"/>
      <c r="G199" s="880"/>
      <c r="H199" s="595">
        <f>RMR!J19</f>
        <v>1232.2500000000002</v>
      </c>
      <c r="I199" s="628" t="s">
        <v>181</v>
      </c>
      <c r="J199" s="595">
        <f>ROUND(B199*H199,2)</f>
        <v>109793.48</v>
      </c>
    </row>
    <row r="200" spans="2:10" hidden="1">
      <c r="B200" s="603"/>
      <c r="C200" s="604"/>
      <c r="D200" s="596" t="s">
        <v>43</v>
      </c>
      <c r="F200" s="596"/>
      <c r="G200" s="596"/>
      <c r="H200" s="596"/>
      <c r="I200" s="596"/>
      <c r="J200" s="605">
        <f>SUM(J195:J199)</f>
        <v>521591.41</v>
      </c>
    </row>
    <row r="201" spans="2:10" hidden="1">
      <c r="B201" s="600" t="s">
        <v>48</v>
      </c>
      <c r="C201" s="598" t="s">
        <v>592</v>
      </c>
      <c r="D201" s="596"/>
      <c r="F201" s="596"/>
      <c r="G201" s="596"/>
      <c r="H201" s="596"/>
      <c r="I201" s="596"/>
      <c r="J201" s="606"/>
    </row>
    <row r="202" spans="2:10" hidden="1">
      <c r="B202" s="607">
        <v>4.6150000000000002</v>
      </c>
      <c r="C202" s="604" t="s">
        <v>42</v>
      </c>
      <c r="D202" s="608" t="s">
        <v>420</v>
      </c>
      <c r="F202" s="596"/>
      <c r="G202" s="596"/>
      <c r="H202" s="596"/>
      <c r="I202" s="596"/>
      <c r="J202" s="609">
        <f>ROUND((J185+J193+J200)*B202/100,2)</f>
        <v>27639.73</v>
      </c>
    </row>
    <row r="203" spans="2:10" hidden="1">
      <c r="B203" s="600" t="s">
        <v>317</v>
      </c>
      <c r="C203" s="598" t="s">
        <v>320</v>
      </c>
      <c r="F203" s="596"/>
      <c r="G203" s="596"/>
      <c r="H203" s="596"/>
      <c r="I203" s="596"/>
      <c r="J203" s="606">
        <f>J185+J193+J200+J202</f>
        <v>626550.44999999995</v>
      </c>
    </row>
    <row r="204" spans="2:10" hidden="1">
      <c r="B204" s="600" t="s">
        <v>318</v>
      </c>
      <c r="C204" s="598" t="s">
        <v>319</v>
      </c>
      <c r="F204" s="596"/>
      <c r="G204" s="596"/>
      <c r="H204" s="596"/>
      <c r="I204" s="596"/>
      <c r="J204" s="616">
        <f>J203*10/100</f>
        <v>62655.044999999998</v>
      </c>
    </row>
    <row r="205" spans="2:10" hidden="1">
      <c r="B205" s="603"/>
      <c r="C205" s="604"/>
      <c r="D205" s="598" t="s">
        <v>432</v>
      </c>
      <c r="F205" s="596"/>
      <c r="G205" s="596"/>
      <c r="H205" s="596"/>
      <c r="I205" s="596"/>
      <c r="J205" s="606">
        <f>SUM(J203:J204)</f>
        <v>689205.495</v>
      </c>
    </row>
    <row r="206" spans="2:10" hidden="1">
      <c r="B206" s="603"/>
      <c r="C206" s="604"/>
      <c r="D206" s="596" t="s">
        <v>191</v>
      </c>
      <c r="F206" s="596"/>
      <c r="G206" s="596"/>
      <c r="H206" s="596"/>
      <c r="I206" s="596"/>
      <c r="J206" s="595">
        <f>ROUND(J205/225,2)</f>
        <v>3063.14</v>
      </c>
    </row>
    <row r="207" spans="2:10" hidden="1">
      <c r="B207" s="596"/>
      <c r="C207" s="596"/>
      <c r="D207" s="596" t="s">
        <v>174</v>
      </c>
      <c r="F207" s="596"/>
      <c r="G207" s="596"/>
      <c r="H207" s="596"/>
      <c r="I207" s="596"/>
      <c r="J207" s="611">
        <f>ROUND(J206,0)</f>
        <v>3063</v>
      </c>
    </row>
    <row r="208" spans="2:10" hidden="1">
      <c r="B208" s="596"/>
      <c r="C208" s="596"/>
      <c r="D208" s="596"/>
      <c r="E208" s="596"/>
      <c r="F208" s="596"/>
      <c r="G208" s="596"/>
      <c r="H208" s="596"/>
      <c r="I208" s="596"/>
      <c r="J208" s="617" t="s">
        <v>24</v>
      </c>
    </row>
    <row r="209" spans="1:12" hidden="1">
      <c r="B209" s="596"/>
      <c r="C209" s="596"/>
      <c r="D209" s="596"/>
      <c r="E209" s="596"/>
      <c r="F209" s="596"/>
      <c r="G209" s="596"/>
      <c r="H209" s="596"/>
      <c r="I209" s="596"/>
      <c r="J209" s="606"/>
    </row>
    <row r="210" spans="1:12" ht="76.5" hidden="1" customHeight="1">
      <c r="A210" s="594">
        <v>3</v>
      </c>
      <c r="B210" s="909" t="s">
        <v>1332</v>
      </c>
      <c r="C210" s="909"/>
      <c r="D210" s="909"/>
      <c r="E210" s="909"/>
      <c r="F210" s="909"/>
      <c r="G210" s="909"/>
      <c r="H210" s="909"/>
      <c r="I210" s="909"/>
      <c r="J210" s="909"/>
    </row>
    <row r="211" spans="1:12" hidden="1">
      <c r="A211" s="618"/>
      <c r="B211" s="628"/>
      <c r="D211" s="906" t="s">
        <v>22</v>
      </c>
      <c r="E211" s="906"/>
      <c r="F211" s="906"/>
      <c r="H211" s="628"/>
      <c r="I211" s="628"/>
    </row>
    <row r="212" spans="1:12" hidden="1">
      <c r="A212" s="618"/>
      <c r="B212" s="628"/>
      <c r="D212" s="906" t="s">
        <v>56</v>
      </c>
      <c r="E212" s="906"/>
      <c r="F212" s="906"/>
      <c r="H212" s="628"/>
      <c r="I212" s="628"/>
      <c r="L212" s="597">
        <f>0.7*3500</f>
        <v>2450</v>
      </c>
    </row>
    <row r="213" spans="1:12" hidden="1">
      <c r="A213" s="618"/>
      <c r="B213" s="628"/>
      <c r="D213" s="886" t="s">
        <v>262</v>
      </c>
      <c r="E213" s="886"/>
      <c r="F213" s="886"/>
      <c r="H213" s="628"/>
      <c r="I213" s="628"/>
    </row>
    <row r="214" spans="1:12" hidden="1">
      <c r="A214" s="618"/>
      <c r="B214" s="619">
        <v>0.08</v>
      </c>
      <c r="C214" s="597" t="s">
        <v>172</v>
      </c>
      <c r="D214" s="880" t="s">
        <v>247</v>
      </c>
      <c r="E214" s="880"/>
      <c r="F214" s="880"/>
      <c r="H214" s="595">
        <f>Sheet1!G47</f>
        <v>645</v>
      </c>
      <c r="I214" s="628" t="s">
        <v>172</v>
      </c>
      <c r="J214" s="595">
        <f>B214*H214</f>
        <v>51.6</v>
      </c>
    </row>
    <row r="215" spans="1:12" hidden="1">
      <c r="A215" s="618"/>
      <c r="B215" s="619">
        <v>2</v>
      </c>
      <c r="C215" s="597" t="s">
        <v>172</v>
      </c>
      <c r="D215" s="880" t="s">
        <v>248</v>
      </c>
      <c r="E215" s="880"/>
      <c r="F215" s="880"/>
      <c r="H215" s="595">
        <f>Sheet1!G49</f>
        <v>595</v>
      </c>
      <c r="I215" s="628" t="s">
        <v>172</v>
      </c>
      <c r="J215" s="595">
        <f>H215*B215</f>
        <v>1190</v>
      </c>
    </row>
    <row r="216" spans="1:12" hidden="1">
      <c r="A216" s="618"/>
      <c r="B216" s="619"/>
      <c r="D216" s="620"/>
      <c r="E216" s="620"/>
      <c r="F216" s="620"/>
      <c r="H216" s="595"/>
      <c r="I216" s="628"/>
      <c r="J216" s="605">
        <f>SUM(J214:J215)</f>
        <v>1241.5999999999999</v>
      </c>
    </row>
    <row r="217" spans="1:12" hidden="1">
      <c r="A217" s="618"/>
      <c r="B217" s="619"/>
      <c r="D217" s="886" t="s">
        <v>263</v>
      </c>
      <c r="E217" s="886"/>
      <c r="F217" s="886"/>
      <c r="H217" s="595"/>
      <c r="I217" s="628"/>
    </row>
    <row r="218" spans="1:12" ht="15" hidden="1" customHeight="1">
      <c r="A218" s="618"/>
      <c r="B218" s="619">
        <v>2.8</v>
      </c>
      <c r="C218" s="597" t="s">
        <v>187</v>
      </c>
      <c r="D218" s="880" t="s">
        <v>264</v>
      </c>
      <c r="E218" s="880"/>
      <c r="F218" s="880"/>
      <c r="G218" s="880"/>
      <c r="H218" s="595">
        <f>Sheet1!G64</f>
        <v>460</v>
      </c>
      <c r="I218" s="628" t="s">
        <v>265</v>
      </c>
      <c r="J218" s="595">
        <f>H218*B218</f>
        <v>1288</v>
      </c>
    </row>
    <row r="219" spans="1:12" hidden="1">
      <c r="A219" s="618"/>
      <c r="B219" s="619">
        <v>2.8</v>
      </c>
      <c r="C219" s="597" t="s">
        <v>187</v>
      </c>
      <c r="D219" s="880" t="s">
        <v>266</v>
      </c>
      <c r="E219" s="880"/>
      <c r="F219" s="880"/>
      <c r="H219" s="595">
        <f>Sheet1!G62</f>
        <v>651.58000000000004</v>
      </c>
      <c r="I219" s="628" t="s">
        <v>265</v>
      </c>
      <c r="J219" s="595">
        <f>H219*B219</f>
        <v>1824.424</v>
      </c>
    </row>
    <row r="220" spans="1:12" ht="28.5" hidden="1" customHeight="1">
      <c r="A220" s="618"/>
      <c r="B220" s="619">
        <v>2</v>
      </c>
      <c r="C220" s="597" t="s">
        <v>187</v>
      </c>
      <c r="D220" s="880" t="s">
        <v>267</v>
      </c>
      <c r="E220" s="880"/>
      <c r="F220" s="880"/>
      <c r="G220" s="880"/>
      <c r="H220" s="595">
        <f>Sheet1!G66</f>
        <v>1084</v>
      </c>
      <c r="I220" s="628" t="s">
        <v>265</v>
      </c>
      <c r="J220" s="595">
        <f>H220*B220</f>
        <v>2168</v>
      </c>
    </row>
    <row r="221" spans="1:12" ht="32.25" hidden="1" customHeight="1">
      <c r="A221" s="618"/>
      <c r="B221" s="619">
        <v>1</v>
      </c>
      <c r="C221" s="597" t="s">
        <v>187</v>
      </c>
      <c r="D221" s="880" t="s">
        <v>268</v>
      </c>
      <c r="E221" s="880"/>
      <c r="F221" s="880"/>
      <c r="G221" s="880"/>
      <c r="H221" s="595">
        <f>Sheet1!G58</f>
        <v>822</v>
      </c>
      <c r="I221" s="628" t="s">
        <v>265</v>
      </c>
      <c r="J221" s="595">
        <f>H221*B221</f>
        <v>822</v>
      </c>
    </row>
    <row r="222" spans="1:12" hidden="1">
      <c r="A222" s="618"/>
      <c r="B222" s="619"/>
      <c r="D222" s="620"/>
      <c r="E222" s="620"/>
      <c r="F222" s="620"/>
      <c r="H222" s="595"/>
      <c r="I222" s="628"/>
      <c r="J222" s="605">
        <f>SUM(J218:J221)</f>
        <v>6102.424</v>
      </c>
    </row>
    <row r="223" spans="1:12" hidden="1">
      <c r="A223" s="618"/>
      <c r="B223" s="619"/>
      <c r="D223" s="886" t="s">
        <v>269</v>
      </c>
      <c r="E223" s="886"/>
      <c r="F223" s="886"/>
      <c r="H223" s="628"/>
      <c r="I223" s="628"/>
      <c r="J223" s="595"/>
    </row>
    <row r="224" spans="1:12" ht="18" hidden="1" customHeight="1">
      <c r="A224" s="618"/>
      <c r="B224" s="619">
        <v>2.4500000000000002</v>
      </c>
      <c r="C224" s="597" t="s">
        <v>253</v>
      </c>
      <c r="D224" s="880" t="s">
        <v>623</v>
      </c>
      <c r="E224" s="880"/>
      <c r="F224" s="880"/>
      <c r="G224" s="880"/>
      <c r="H224" s="595">
        <f>BTR!G39</f>
        <v>78477</v>
      </c>
      <c r="I224" s="628" t="s">
        <v>253</v>
      </c>
      <c r="J224" s="595">
        <f>H224*B224</f>
        <v>192268.65000000002</v>
      </c>
    </row>
    <row r="225" spans="1:14" hidden="1">
      <c r="A225" s="618"/>
      <c r="B225" s="619"/>
      <c r="D225" s="621" t="s">
        <v>270</v>
      </c>
      <c r="E225" s="622"/>
      <c r="F225" s="622"/>
      <c r="H225" s="595"/>
      <c r="I225" s="628"/>
      <c r="J225" s="605">
        <f>J216+J222+J224</f>
        <v>199612.67400000003</v>
      </c>
    </row>
    <row r="226" spans="1:14" ht="14.25" hidden="1" customHeight="1">
      <c r="A226" s="618"/>
      <c r="B226" s="619">
        <v>4.6150000000000002</v>
      </c>
      <c r="C226" s="597" t="s">
        <v>42</v>
      </c>
      <c r="D226" s="623" t="s">
        <v>643</v>
      </c>
      <c r="E226" s="623"/>
      <c r="F226" s="623"/>
      <c r="H226" s="628"/>
      <c r="I226" s="628"/>
      <c r="J226" s="606">
        <f>J225*4.615%</f>
        <v>9212.1249051000013</v>
      </c>
    </row>
    <row r="227" spans="1:14" ht="15" hidden="1" customHeight="1">
      <c r="A227" s="618"/>
      <c r="B227" s="624"/>
      <c r="D227" s="886" t="s">
        <v>427</v>
      </c>
      <c r="E227" s="886"/>
      <c r="F227" s="622"/>
      <c r="H227" s="628"/>
      <c r="I227" s="628"/>
      <c r="J227" s="595">
        <f>J225+J226</f>
        <v>208824.79890510003</v>
      </c>
    </row>
    <row r="228" spans="1:14" ht="27" hidden="1" customHeight="1">
      <c r="A228" s="618"/>
      <c r="B228" s="628"/>
      <c r="D228" s="886" t="s">
        <v>426</v>
      </c>
      <c r="E228" s="886"/>
      <c r="F228" s="886"/>
      <c r="G228" s="886"/>
      <c r="H228" s="628"/>
      <c r="I228" s="628"/>
      <c r="J228" s="606">
        <f>J227*10%</f>
        <v>20882.479890510003</v>
      </c>
    </row>
    <row r="229" spans="1:14" hidden="1">
      <c r="A229" s="618"/>
      <c r="B229" s="628"/>
      <c r="D229" s="886" t="s">
        <v>271</v>
      </c>
      <c r="E229" s="886"/>
      <c r="F229" s="886"/>
      <c r="H229" s="628"/>
      <c r="I229" s="628"/>
      <c r="J229" s="606">
        <f>J228+J227</f>
        <v>229707.27879561004</v>
      </c>
    </row>
    <row r="230" spans="1:14" hidden="1">
      <c r="A230" s="618"/>
      <c r="B230" s="628"/>
      <c r="D230" s="880" t="s">
        <v>272</v>
      </c>
      <c r="E230" s="880"/>
      <c r="F230" s="880"/>
      <c r="H230" s="628"/>
      <c r="I230" s="628"/>
      <c r="J230" s="595">
        <f>J229/3500</f>
        <v>65.630651084460013</v>
      </c>
    </row>
    <row r="231" spans="1:14" hidden="1">
      <c r="A231" s="618"/>
      <c r="B231" s="628"/>
      <c r="D231" s="622"/>
      <c r="E231" s="622"/>
      <c r="F231" s="622"/>
      <c r="H231" s="628"/>
      <c r="I231" s="628"/>
      <c r="J231" s="611">
        <f>ROUND(J230,1)</f>
        <v>65.599999999999994</v>
      </c>
      <c r="L231" s="597">
        <v>23.3</v>
      </c>
    </row>
    <row r="232" spans="1:14" hidden="1">
      <c r="J232" s="617" t="s">
        <v>203</v>
      </c>
    </row>
    <row r="233" spans="1:14" hidden="1">
      <c r="J233" s="613"/>
    </row>
    <row r="234" spans="1:14" ht="59.25" hidden="1" customHeight="1">
      <c r="A234" s="594">
        <v>3</v>
      </c>
      <c r="B234" s="879" t="s">
        <v>1336</v>
      </c>
      <c r="C234" s="879"/>
      <c r="D234" s="879"/>
      <c r="E234" s="879"/>
      <c r="F234" s="879"/>
      <c r="G234" s="879"/>
      <c r="H234" s="879"/>
      <c r="I234" s="879"/>
      <c r="J234" s="879"/>
    </row>
    <row r="235" spans="1:14" hidden="1">
      <c r="B235" s="597" t="s">
        <v>204</v>
      </c>
      <c r="F235" s="598" t="s">
        <v>222</v>
      </c>
    </row>
    <row r="236" spans="1:14" hidden="1">
      <c r="B236" s="597" t="s">
        <v>56</v>
      </c>
    </row>
    <row r="237" spans="1:14" hidden="1">
      <c r="B237" s="614" t="s">
        <v>185</v>
      </c>
      <c r="C237" s="625" t="s">
        <v>246</v>
      </c>
    </row>
    <row r="238" spans="1:14" hidden="1">
      <c r="B238" s="603">
        <v>0.08</v>
      </c>
      <c r="C238" s="604" t="s">
        <v>205</v>
      </c>
      <c r="D238" s="597" t="s">
        <v>247</v>
      </c>
      <c r="H238" s="595">
        <f>Sheet1!$G$47</f>
        <v>645</v>
      </c>
      <c r="I238" s="595" t="s">
        <v>172</v>
      </c>
      <c r="J238" s="595">
        <f>ROUND(B238*H238,2)</f>
        <v>51.6</v>
      </c>
      <c r="N238" s="682"/>
    </row>
    <row r="239" spans="1:14" hidden="1">
      <c r="B239" s="603">
        <v>2</v>
      </c>
      <c r="C239" s="604" t="s">
        <v>205</v>
      </c>
      <c r="D239" s="597" t="s">
        <v>248</v>
      </c>
      <c r="H239" s="595">
        <f>Sheet1!$G$49</f>
        <v>595</v>
      </c>
      <c r="I239" s="595" t="s">
        <v>172</v>
      </c>
      <c r="J239" s="595">
        <f>ROUND(B239*H239,2)</f>
        <v>1190</v>
      </c>
    </row>
    <row r="240" spans="1:14" hidden="1">
      <c r="B240" s="595"/>
      <c r="C240" s="595"/>
      <c r="D240" s="597" t="s">
        <v>43</v>
      </c>
      <c r="H240" s="595"/>
      <c r="I240" s="595"/>
      <c r="J240" s="605">
        <f>SUM(J238:J239)</f>
        <v>1241.5999999999999</v>
      </c>
    </row>
    <row r="241" spans="2:10" hidden="1">
      <c r="B241" s="614" t="s">
        <v>186</v>
      </c>
      <c r="C241" s="625" t="s">
        <v>251</v>
      </c>
      <c r="H241" s="595"/>
      <c r="I241" s="595"/>
      <c r="J241" s="595"/>
    </row>
    <row r="242" spans="2:10" ht="29.25" hidden="1" customHeight="1">
      <c r="B242" s="603">
        <v>2.8</v>
      </c>
      <c r="C242" s="604" t="s">
        <v>187</v>
      </c>
      <c r="D242" s="887" t="s">
        <v>289</v>
      </c>
      <c r="E242" s="887"/>
      <c r="F242" s="887"/>
      <c r="G242" s="887"/>
      <c r="H242" s="595">
        <f>Sheet1!G64</f>
        <v>460</v>
      </c>
      <c r="I242" s="595" t="s">
        <v>187</v>
      </c>
      <c r="J242" s="595">
        <f>ROUND(B242*H242,2)</f>
        <v>1288</v>
      </c>
    </row>
    <row r="243" spans="2:10" hidden="1">
      <c r="B243" s="603">
        <v>2.8</v>
      </c>
      <c r="C243" s="604" t="s">
        <v>187</v>
      </c>
      <c r="D243" s="597" t="s">
        <v>252</v>
      </c>
      <c r="H243" s="595">
        <f>Sheet1!G62</f>
        <v>651.58000000000004</v>
      </c>
      <c r="I243" s="595" t="s">
        <v>187</v>
      </c>
      <c r="J243" s="595">
        <f>ROUND(B243*H243,2)</f>
        <v>1824.42</v>
      </c>
    </row>
    <row r="244" spans="2:10" ht="32.25" hidden="1" customHeight="1">
      <c r="B244" s="603">
        <v>2</v>
      </c>
      <c r="C244" s="604" t="s">
        <v>187</v>
      </c>
      <c r="D244" s="887" t="s">
        <v>288</v>
      </c>
      <c r="E244" s="887"/>
      <c r="F244" s="887"/>
      <c r="G244" s="887"/>
      <c r="H244" s="595">
        <f>Sheet1!G65</f>
        <v>1907</v>
      </c>
      <c r="I244" s="595" t="s">
        <v>187</v>
      </c>
      <c r="J244" s="595">
        <f>ROUND(B244*H244,2)</f>
        <v>3814</v>
      </c>
    </row>
    <row r="245" spans="2:10" hidden="1">
      <c r="B245" s="595"/>
      <c r="C245" s="595"/>
      <c r="D245" s="597" t="s">
        <v>43</v>
      </c>
      <c r="E245" s="597" t="s">
        <v>18</v>
      </c>
      <c r="H245" s="595"/>
      <c r="I245" s="595"/>
      <c r="J245" s="605">
        <f>SUM(J242:J244)</f>
        <v>6926.42</v>
      </c>
    </row>
    <row r="246" spans="2:10" hidden="1">
      <c r="B246" s="614" t="s">
        <v>175</v>
      </c>
      <c r="C246" s="623" t="s">
        <v>190</v>
      </c>
      <c r="H246" s="595"/>
      <c r="I246" s="595"/>
      <c r="J246" s="595"/>
    </row>
    <row r="247" spans="2:10" hidden="1">
      <c r="B247" s="603">
        <v>0.7</v>
      </c>
      <c r="C247" s="604" t="s">
        <v>253</v>
      </c>
      <c r="D247" s="926" t="s">
        <v>624</v>
      </c>
      <c r="E247" s="926"/>
      <c r="F247" s="926"/>
      <c r="G247" s="926"/>
      <c r="H247" s="595">
        <f>BTR!H39</f>
        <v>73738</v>
      </c>
      <c r="I247" s="595" t="s">
        <v>253</v>
      </c>
      <c r="J247" s="595">
        <f>ROUND(B247*H247,2)</f>
        <v>51616.6</v>
      </c>
    </row>
    <row r="248" spans="2:10" hidden="1">
      <c r="B248" s="603"/>
      <c r="C248" s="604"/>
      <c r="D248" s="597" t="s">
        <v>43</v>
      </c>
      <c r="H248" s="595"/>
      <c r="I248" s="595"/>
      <c r="J248" s="605">
        <f>SUM(J247)</f>
        <v>51616.6</v>
      </c>
    </row>
    <row r="249" spans="2:10" hidden="1">
      <c r="B249" s="600" t="s">
        <v>48</v>
      </c>
      <c r="C249" s="598" t="s">
        <v>591</v>
      </c>
      <c r="D249" s="596"/>
      <c r="F249" s="596"/>
      <c r="G249" s="596"/>
      <c r="H249" s="596"/>
      <c r="I249" s="596"/>
      <c r="J249" s="606"/>
    </row>
    <row r="250" spans="2:10" hidden="1">
      <c r="B250" s="607">
        <v>4.6150000000000002</v>
      </c>
      <c r="C250" s="604" t="s">
        <v>42</v>
      </c>
      <c r="D250" s="608" t="s">
        <v>420</v>
      </c>
      <c r="F250" s="596"/>
      <c r="G250" s="596"/>
      <c r="H250" s="596"/>
      <c r="I250" s="596"/>
      <c r="J250" s="609">
        <f>ROUND((J240+J245+J248)*B250/100,2)</f>
        <v>2759.06</v>
      </c>
    </row>
    <row r="251" spans="2:10" hidden="1">
      <c r="B251" s="600" t="s">
        <v>317</v>
      </c>
      <c r="C251" s="598" t="s">
        <v>320</v>
      </c>
      <c r="F251" s="596"/>
      <c r="G251" s="596"/>
      <c r="H251" s="596"/>
      <c r="I251" s="596"/>
      <c r="J251" s="606">
        <f>J240+J245+J248+J250</f>
        <v>62543.679999999993</v>
      </c>
    </row>
    <row r="252" spans="2:10" hidden="1">
      <c r="B252" s="600" t="s">
        <v>318</v>
      </c>
      <c r="C252" s="598" t="s">
        <v>319</v>
      </c>
      <c r="F252" s="596"/>
      <c r="G252" s="596"/>
      <c r="H252" s="596"/>
      <c r="I252" s="596"/>
      <c r="J252" s="616">
        <f>J251*10/100</f>
        <v>6254.3679999999995</v>
      </c>
    </row>
    <row r="253" spans="2:10" hidden="1">
      <c r="B253" s="603"/>
      <c r="C253" s="604"/>
      <c r="D253" s="623" t="s">
        <v>323</v>
      </c>
      <c r="H253" s="595"/>
      <c r="I253" s="595"/>
      <c r="J253" s="626">
        <f>SUM(J251:J252)</f>
        <v>68798.047999999995</v>
      </c>
    </row>
    <row r="254" spans="2:10" hidden="1">
      <c r="B254" s="603"/>
      <c r="C254" s="604"/>
      <c r="D254" s="597" t="s">
        <v>202</v>
      </c>
      <c r="H254" s="595"/>
      <c r="I254" s="595"/>
      <c r="J254" s="595">
        <f>ROUND(J253/3500,2)</f>
        <v>19.66</v>
      </c>
    </row>
    <row r="255" spans="2:10" hidden="1">
      <c r="D255" s="597" t="s">
        <v>183</v>
      </c>
      <c r="H255" s="595"/>
      <c r="I255" s="595"/>
      <c r="J255" s="611">
        <f>ROUND(J254,1)</f>
        <v>19.7</v>
      </c>
    </row>
    <row r="256" spans="2:10" hidden="1">
      <c r="J256" s="612" t="s">
        <v>203</v>
      </c>
    </row>
    <row r="257" spans="1:14" hidden="1">
      <c r="J257" s="613"/>
    </row>
    <row r="258" spans="1:14" ht="62.25" hidden="1" customHeight="1">
      <c r="A258" s="594">
        <v>5</v>
      </c>
      <c r="B258" s="879" t="s">
        <v>1337</v>
      </c>
      <c r="C258" s="879"/>
      <c r="D258" s="879"/>
      <c r="E258" s="879"/>
      <c r="F258" s="879"/>
      <c r="G258" s="879"/>
      <c r="H258" s="879"/>
      <c r="I258" s="879"/>
      <c r="J258" s="879"/>
    </row>
    <row r="259" spans="1:14" hidden="1">
      <c r="B259" s="597" t="s">
        <v>204</v>
      </c>
      <c r="F259" s="598" t="s">
        <v>222</v>
      </c>
    </row>
    <row r="260" spans="1:14" hidden="1">
      <c r="B260" s="597" t="s">
        <v>56</v>
      </c>
    </row>
    <row r="261" spans="1:14" hidden="1">
      <c r="B261" s="614" t="s">
        <v>185</v>
      </c>
      <c r="C261" s="625" t="s">
        <v>246</v>
      </c>
    </row>
    <row r="262" spans="1:14" hidden="1">
      <c r="B262" s="603">
        <v>0.08</v>
      </c>
      <c r="C262" s="604" t="s">
        <v>205</v>
      </c>
      <c r="D262" s="597" t="s">
        <v>247</v>
      </c>
      <c r="H262" s="595">
        <f>Sheet1!$G$47</f>
        <v>645</v>
      </c>
      <c r="I262" s="595" t="s">
        <v>172</v>
      </c>
      <c r="J262" s="595">
        <f>ROUND(B262*H262,2)</f>
        <v>51.6</v>
      </c>
      <c r="N262" s="682"/>
    </row>
    <row r="263" spans="1:14" hidden="1">
      <c r="B263" s="603">
        <v>2</v>
      </c>
      <c r="C263" s="604" t="s">
        <v>205</v>
      </c>
      <c r="D263" s="597" t="s">
        <v>248</v>
      </c>
      <c r="H263" s="595">
        <f>Sheet1!$G$49</f>
        <v>595</v>
      </c>
      <c r="I263" s="595" t="s">
        <v>172</v>
      </c>
      <c r="J263" s="595">
        <f>ROUND(B263*H263,2)</f>
        <v>1190</v>
      </c>
    </row>
    <row r="264" spans="1:14" hidden="1">
      <c r="B264" s="595"/>
      <c r="C264" s="595"/>
      <c r="D264" s="597" t="s">
        <v>43</v>
      </c>
      <c r="H264" s="595"/>
      <c r="I264" s="595"/>
      <c r="J264" s="605">
        <f>SUM(J262:J263)</f>
        <v>1241.5999999999999</v>
      </c>
    </row>
    <row r="265" spans="1:14" hidden="1">
      <c r="B265" s="614" t="s">
        <v>186</v>
      </c>
      <c r="C265" s="625" t="s">
        <v>251</v>
      </c>
      <c r="H265" s="595"/>
      <c r="I265" s="595"/>
      <c r="J265" s="595"/>
    </row>
    <row r="266" spans="1:14" ht="30.75" hidden="1" customHeight="1">
      <c r="B266" s="603">
        <v>2.8</v>
      </c>
      <c r="C266" s="604" t="s">
        <v>187</v>
      </c>
      <c r="D266" s="887" t="s">
        <v>289</v>
      </c>
      <c r="E266" s="887"/>
      <c r="F266" s="887"/>
      <c r="G266" s="887"/>
      <c r="H266" s="595">
        <f>Sheet1!G64</f>
        <v>460</v>
      </c>
      <c r="I266" s="595" t="s">
        <v>187</v>
      </c>
      <c r="J266" s="595">
        <f>ROUND(B266*H266,2)</f>
        <v>1288</v>
      </c>
    </row>
    <row r="267" spans="1:14" hidden="1">
      <c r="B267" s="603">
        <v>2.8</v>
      </c>
      <c r="C267" s="604" t="s">
        <v>187</v>
      </c>
      <c r="D267" s="597" t="s">
        <v>252</v>
      </c>
      <c r="H267" s="595">
        <f>Sheet1!G62</f>
        <v>651.58000000000004</v>
      </c>
      <c r="I267" s="595" t="s">
        <v>187</v>
      </c>
      <c r="J267" s="595">
        <f>ROUND(B267*H267,2)</f>
        <v>1824.42</v>
      </c>
    </row>
    <row r="268" spans="1:14" ht="31.5" hidden="1" customHeight="1">
      <c r="B268" s="603">
        <v>2</v>
      </c>
      <c r="C268" s="604" t="s">
        <v>187</v>
      </c>
      <c r="D268" s="887" t="s">
        <v>288</v>
      </c>
      <c r="E268" s="887"/>
      <c r="F268" s="887"/>
      <c r="G268" s="887"/>
      <c r="H268" s="595">
        <f>Sheet1!G65</f>
        <v>1907</v>
      </c>
      <c r="I268" s="595" t="s">
        <v>187</v>
      </c>
      <c r="J268" s="595">
        <f>ROUND(B268*H268,2)</f>
        <v>3814</v>
      </c>
    </row>
    <row r="269" spans="1:14" hidden="1">
      <c r="B269" s="595"/>
      <c r="C269" s="595"/>
      <c r="D269" s="597" t="s">
        <v>43</v>
      </c>
      <c r="E269" s="597" t="s">
        <v>18</v>
      </c>
      <c r="H269" s="595"/>
      <c r="I269" s="595"/>
      <c r="J269" s="605">
        <f>SUM(J266:J268)</f>
        <v>6926.42</v>
      </c>
    </row>
    <row r="270" spans="1:14" hidden="1">
      <c r="B270" s="600" t="s">
        <v>175</v>
      </c>
      <c r="C270" s="623" t="s">
        <v>190</v>
      </c>
      <c r="H270" s="595"/>
      <c r="I270" s="595"/>
      <c r="J270" s="595"/>
    </row>
    <row r="271" spans="1:14" hidden="1">
      <c r="B271" s="627">
        <f>0.875</f>
        <v>0.875</v>
      </c>
      <c r="C271" s="604" t="s">
        <v>253</v>
      </c>
      <c r="D271" s="926" t="s">
        <v>625</v>
      </c>
      <c r="E271" s="926"/>
      <c r="F271" s="926"/>
      <c r="G271" s="926"/>
      <c r="H271" s="595">
        <f>BTR!H23</f>
        <v>73738</v>
      </c>
      <c r="I271" s="595" t="s">
        <v>253</v>
      </c>
      <c r="J271" s="595">
        <f>ROUND(B271*H271,2)</f>
        <v>64520.75</v>
      </c>
    </row>
    <row r="272" spans="1:14" hidden="1">
      <c r="B272" s="603"/>
      <c r="C272" s="604"/>
      <c r="D272" s="597" t="s">
        <v>43</v>
      </c>
      <c r="H272" s="595"/>
      <c r="I272" s="595"/>
      <c r="J272" s="605">
        <f>SUM(J271)</f>
        <v>64520.75</v>
      </c>
      <c r="L272" s="597">
        <f>3500*0.25/1000</f>
        <v>0.875</v>
      </c>
      <c r="M272" s="628">
        <f>0.25*3500</f>
        <v>875</v>
      </c>
    </row>
    <row r="273" spans="1:12" hidden="1">
      <c r="B273" s="600" t="s">
        <v>48</v>
      </c>
      <c r="C273" s="598" t="s">
        <v>592</v>
      </c>
      <c r="D273" s="596"/>
      <c r="F273" s="596"/>
      <c r="G273" s="596"/>
      <c r="H273" s="596"/>
      <c r="I273" s="596"/>
      <c r="J273" s="606"/>
    </row>
    <row r="274" spans="1:12" hidden="1">
      <c r="B274" s="607">
        <v>4.6150000000000002</v>
      </c>
      <c r="C274" s="604" t="s">
        <v>42</v>
      </c>
      <c r="D274" s="608" t="s">
        <v>420</v>
      </c>
      <c r="F274" s="596"/>
      <c r="G274" s="596"/>
      <c r="H274" s="596"/>
      <c r="I274" s="596"/>
      <c r="J274" s="609">
        <f>ROUND((J264+J269+J272)*B274/100,2)</f>
        <v>3354.59</v>
      </c>
    </row>
    <row r="275" spans="1:12" hidden="1">
      <c r="B275" s="600" t="s">
        <v>317</v>
      </c>
      <c r="C275" s="598" t="s">
        <v>320</v>
      </c>
      <c r="F275" s="596"/>
      <c r="G275" s="596"/>
      <c r="H275" s="596"/>
      <c r="I275" s="596"/>
      <c r="J275" s="606">
        <f>J264+J269+J272+J274</f>
        <v>76043.360000000001</v>
      </c>
    </row>
    <row r="276" spans="1:12" hidden="1">
      <c r="B276" s="600" t="s">
        <v>318</v>
      </c>
      <c r="C276" s="598" t="s">
        <v>319</v>
      </c>
      <c r="F276" s="596"/>
      <c r="G276" s="596"/>
      <c r="H276" s="596"/>
      <c r="I276" s="596"/>
      <c r="J276" s="616">
        <f>J275*10/100</f>
        <v>7604.3359999999993</v>
      </c>
    </row>
    <row r="277" spans="1:12" hidden="1">
      <c r="B277" s="603"/>
      <c r="C277" s="604"/>
      <c r="D277" s="623" t="s">
        <v>323</v>
      </c>
      <c r="H277" s="595"/>
      <c r="I277" s="595"/>
      <c r="J277" s="626">
        <f>SUM(J275:J276)</f>
        <v>83647.695999999996</v>
      </c>
    </row>
    <row r="278" spans="1:12" hidden="1">
      <c r="B278" s="603"/>
      <c r="C278" s="604"/>
      <c r="D278" s="597" t="s">
        <v>202</v>
      </c>
      <c r="H278" s="595"/>
      <c r="I278" s="595"/>
      <c r="J278" s="595">
        <f>ROUND(J277/3500,2)</f>
        <v>23.9</v>
      </c>
    </row>
    <row r="279" spans="1:12" hidden="1">
      <c r="D279" s="597" t="s">
        <v>183</v>
      </c>
      <c r="H279" s="595"/>
      <c r="I279" s="595"/>
      <c r="J279" s="611">
        <f>ROUND(J278,1)</f>
        <v>23.9</v>
      </c>
    </row>
    <row r="280" spans="1:12" hidden="1">
      <c r="J280" s="612" t="s">
        <v>203</v>
      </c>
    </row>
    <row r="281" spans="1:12" hidden="1">
      <c r="J281" s="613"/>
    </row>
    <row r="282" spans="1:12" ht="139.5" hidden="1" customHeight="1">
      <c r="A282" s="594">
        <v>6</v>
      </c>
      <c r="B282" s="879" t="s">
        <v>1338</v>
      </c>
      <c r="C282" s="879"/>
      <c r="D282" s="879"/>
      <c r="E282" s="879"/>
      <c r="F282" s="879"/>
      <c r="G282" s="879"/>
      <c r="H282" s="879"/>
      <c r="I282" s="879"/>
      <c r="J282" s="879"/>
      <c r="L282" s="597">
        <f>289.8/205</f>
        <v>1.413658536585366</v>
      </c>
    </row>
    <row r="283" spans="1:12" hidden="1">
      <c r="B283" s="628" t="s">
        <v>184</v>
      </c>
      <c r="C283" s="596"/>
      <c r="D283" s="596"/>
      <c r="F283" s="596"/>
      <c r="G283" s="596"/>
      <c r="H283" s="596"/>
      <c r="I283" s="596"/>
    </row>
    <row r="284" spans="1:12" hidden="1">
      <c r="B284" s="908" t="s">
        <v>224</v>
      </c>
      <c r="C284" s="908"/>
      <c r="D284" s="908"/>
      <c r="E284" s="908"/>
      <c r="F284" s="598" t="s">
        <v>225</v>
      </c>
      <c r="G284" s="596"/>
      <c r="H284" s="596"/>
      <c r="I284" s="596"/>
    </row>
    <row r="285" spans="1:12" hidden="1">
      <c r="B285" s="629" t="s">
        <v>185</v>
      </c>
      <c r="C285" s="615" t="s">
        <v>246</v>
      </c>
      <c r="F285" s="596"/>
      <c r="G285" s="596"/>
      <c r="H285" s="596"/>
      <c r="I285" s="596"/>
    </row>
    <row r="286" spans="1:12" hidden="1">
      <c r="B286" s="603">
        <v>0.84</v>
      </c>
      <c r="C286" s="604" t="s">
        <v>193</v>
      </c>
      <c r="D286" s="596" t="s">
        <v>247</v>
      </c>
      <c r="F286" s="596"/>
      <c r="G286" s="596"/>
      <c r="H286" s="595">
        <f>Sheet1!G47</f>
        <v>645</v>
      </c>
      <c r="I286" s="595" t="s">
        <v>193</v>
      </c>
      <c r="J286" s="595">
        <f>ROUND(B286*H286,2)</f>
        <v>541.79999999999995</v>
      </c>
    </row>
    <row r="287" spans="1:12" ht="62.25" hidden="1" customHeight="1">
      <c r="B287" s="603">
        <v>14</v>
      </c>
      <c r="C287" s="604" t="s">
        <v>193</v>
      </c>
      <c r="D287" s="880" t="s">
        <v>388</v>
      </c>
      <c r="E287" s="880"/>
      <c r="F287" s="880"/>
      <c r="G287" s="880"/>
      <c r="H287" s="595">
        <f>Sheet1!G49</f>
        <v>595</v>
      </c>
      <c r="I287" s="595" t="s">
        <v>193</v>
      </c>
      <c r="J287" s="595">
        <f>ROUND(B287*H287,2)</f>
        <v>8330</v>
      </c>
    </row>
    <row r="288" spans="1:12" hidden="1">
      <c r="B288" s="603">
        <v>5</v>
      </c>
      <c r="C288" s="604" t="s">
        <v>193</v>
      </c>
      <c r="D288" s="596" t="s">
        <v>256</v>
      </c>
      <c r="F288" s="596"/>
      <c r="G288" s="596"/>
      <c r="H288" s="595">
        <f>Sheet1!G48</f>
        <v>661</v>
      </c>
      <c r="I288" s="595" t="s">
        <v>193</v>
      </c>
      <c r="J288" s="595">
        <f>ROUND(B288*H288,2)</f>
        <v>3305</v>
      </c>
    </row>
    <row r="289" spans="2:12" hidden="1">
      <c r="B289" s="595"/>
      <c r="C289" s="595"/>
      <c r="D289" s="597" t="s">
        <v>43</v>
      </c>
      <c r="H289" s="595"/>
      <c r="I289" s="595"/>
      <c r="J289" s="605">
        <f>SUM(J286:J288)</f>
        <v>12176.8</v>
      </c>
    </row>
    <row r="290" spans="2:12" hidden="1">
      <c r="B290" s="629" t="s">
        <v>186</v>
      </c>
      <c r="C290" s="615" t="s">
        <v>251</v>
      </c>
      <c r="F290" s="596"/>
      <c r="G290" s="596"/>
      <c r="H290" s="595"/>
      <c r="I290" s="596"/>
    </row>
    <row r="291" spans="2:12" ht="30.75" hidden="1" customHeight="1">
      <c r="B291" s="603">
        <v>6</v>
      </c>
      <c r="C291" s="604" t="s">
        <v>187</v>
      </c>
      <c r="D291" s="880" t="s">
        <v>552</v>
      </c>
      <c r="E291" s="880"/>
      <c r="F291" s="880"/>
      <c r="G291" s="880"/>
      <c r="H291" s="595">
        <f>Sheet1!G84</f>
        <v>31115</v>
      </c>
      <c r="I291" s="595" t="s">
        <v>187</v>
      </c>
      <c r="J291" s="595">
        <f t="shared" ref="J291:J298" si="3">ROUND(B291*H291,2)</f>
        <v>186690</v>
      </c>
    </row>
    <row r="292" spans="2:12" ht="15" hidden="1" customHeight="1">
      <c r="B292" s="603">
        <v>2.2000000000000002</v>
      </c>
      <c r="C292" s="604" t="s">
        <v>187</v>
      </c>
      <c r="D292" s="596" t="s">
        <v>125</v>
      </c>
      <c r="E292" s="596"/>
      <c r="F292" s="596"/>
      <c r="H292" s="595">
        <f>Sheet1!G62</f>
        <v>651.58000000000004</v>
      </c>
      <c r="I292" s="595" t="s">
        <v>187</v>
      </c>
      <c r="J292" s="595">
        <f t="shared" si="3"/>
        <v>1433.48</v>
      </c>
    </row>
    <row r="293" spans="2:12" ht="28.5" hidden="1" customHeight="1">
      <c r="B293" s="603">
        <v>6</v>
      </c>
      <c r="C293" s="604" t="s">
        <v>187</v>
      </c>
      <c r="D293" s="880" t="s">
        <v>551</v>
      </c>
      <c r="E293" s="880"/>
      <c r="F293" s="880"/>
      <c r="G293" s="880"/>
      <c r="H293" s="595">
        <f>Sheet1!G85</f>
        <v>3891</v>
      </c>
      <c r="I293" s="595" t="s">
        <v>187</v>
      </c>
      <c r="J293" s="595">
        <f t="shared" si="3"/>
        <v>23346</v>
      </c>
    </row>
    <row r="294" spans="2:12" ht="15" hidden="1" customHeight="1">
      <c r="B294" s="603">
        <v>6</v>
      </c>
      <c r="C294" s="604" t="s">
        <v>187</v>
      </c>
      <c r="D294" s="596" t="s">
        <v>52</v>
      </c>
      <c r="E294" s="596"/>
      <c r="F294" s="596"/>
      <c r="H294" s="595">
        <f>Sheet1!G73</f>
        <v>2572</v>
      </c>
      <c r="I294" s="595" t="s">
        <v>187</v>
      </c>
      <c r="J294" s="595">
        <f t="shared" si="3"/>
        <v>15432</v>
      </c>
    </row>
    <row r="295" spans="2:12" ht="15" hidden="1" customHeight="1">
      <c r="B295" s="603">
        <v>6</v>
      </c>
      <c r="C295" s="604" t="s">
        <v>187</v>
      </c>
      <c r="D295" s="596" t="s">
        <v>126</v>
      </c>
      <c r="E295" s="596"/>
      <c r="F295" s="596"/>
      <c r="H295" s="595">
        <f>Sheet1!G54</f>
        <v>2043</v>
      </c>
      <c r="I295" s="595" t="s">
        <v>187</v>
      </c>
      <c r="J295" s="595">
        <f t="shared" si="3"/>
        <v>12258</v>
      </c>
    </row>
    <row r="296" spans="2:12" ht="29.25" hidden="1" customHeight="1">
      <c r="B296" s="603">
        <v>3.9</v>
      </c>
      <c r="C296" s="604" t="s">
        <v>187</v>
      </c>
      <c r="D296" s="880" t="s">
        <v>127</v>
      </c>
      <c r="E296" s="880"/>
      <c r="F296" s="880"/>
      <c r="G296" s="880"/>
      <c r="H296" s="630">
        <f>Sheet1!G57</f>
        <v>1737.71</v>
      </c>
      <c r="I296" s="630" t="s">
        <v>187</v>
      </c>
      <c r="J296" s="630">
        <f t="shared" si="3"/>
        <v>6777.07</v>
      </c>
    </row>
    <row r="297" spans="2:12" ht="32.25" hidden="1" customHeight="1">
      <c r="B297" s="603">
        <v>3.9</v>
      </c>
      <c r="C297" s="604" t="s">
        <v>187</v>
      </c>
      <c r="D297" s="880" t="s">
        <v>128</v>
      </c>
      <c r="E297" s="880"/>
      <c r="F297" s="880"/>
      <c r="G297" s="880"/>
      <c r="H297" s="630">
        <f>Sheet1!G56</f>
        <v>3488.54</v>
      </c>
      <c r="I297" s="630" t="s">
        <v>187</v>
      </c>
      <c r="J297" s="630">
        <f t="shared" si="3"/>
        <v>13605.31</v>
      </c>
    </row>
    <row r="298" spans="2:12" ht="30" hidden="1" customHeight="1">
      <c r="B298" s="603">
        <v>3.9</v>
      </c>
      <c r="C298" s="604" t="s">
        <v>187</v>
      </c>
      <c r="D298" s="880" t="s">
        <v>129</v>
      </c>
      <c r="E298" s="880"/>
      <c r="F298" s="880"/>
      <c r="G298" s="880"/>
      <c r="H298" s="630">
        <f>Sheet1!G70</f>
        <v>2208</v>
      </c>
      <c r="I298" s="630" t="s">
        <v>187</v>
      </c>
      <c r="J298" s="630">
        <f t="shared" si="3"/>
        <v>8611.2000000000007</v>
      </c>
    </row>
    <row r="299" spans="2:12" hidden="1">
      <c r="B299" s="595"/>
      <c r="C299" s="604"/>
      <c r="D299" s="596" t="s">
        <v>43</v>
      </c>
      <c r="F299" s="596"/>
      <c r="G299" s="596"/>
      <c r="H299" s="595"/>
      <c r="I299" s="596"/>
      <c r="J299" s="605">
        <f>SUM(J291:J298)</f>
        <v>268153.06</v>
      </c>
    </row>
    <row r="300" spans="2:12" hidden="1">
      <c r="B300" s="629" t="s">
        <v>175</v>
      </c>
      <c r="C300" s="615" t="s">
        <v>190</v>
      </c>
      <c r="F300" s="596"/>
      <c r="G300" s="596"/>
      <c r="H300" s="595"/>
      <c r="I300" s="596"/>
    </row>
    <row r="301" spans="2:12" ht="33" hidden="1" customHeight="1">
      <c r="B301" s="603">
        <v>15.3</v>
      </c>
      <c r="C301" s="604" t="s">
        <v>253</v>
      </c>
      <c r="D301" s="906" t="s">
        <v>503</v>
      </c>
      <c r="E301" s="906"/>
      <c r="F301" s="906"/>
      <c r="G301" s="906"/>
      <c r="H301" s="630">
        <f>BTR!F39</f>
        <v>77008</v>
      </c>
      <c r="I301" s="596" t="s">
        <v>253</v>
      </c>
      <c r="J301" s="630">
        <f>ROUND(B301*H301,2)</f>
        <v>1178222.3999999999</v>
      </c>
      <c r="L301" s="597">
        <f>205*2.2</f>
        <v>451.00000000000006</v>
      </c>
    </row>
    <row r="302" spans="2:12" ht="15" hidden="1" customHeight="1">
      <c r="B302" s="603"/>
      <c r="C302" s="604"/>
      <c r="D302" s="602" t="s">
        <v>130</v>
      </c>
      <c r="E302" s="886" t="s">
        <v>131</v>
      </c>
      <c r="F302" s="886"/>
      <c r="G302" s="886"/>
      <c r="H302" s="595"/>
      <c r="I302" s="596"/>
    </row>
    <row r="303" spans="2:12" ht="15.75" hidden="1" customHeight="1">
      <c r="B303" s="603"/>
      <c r="C303" s="604"/>
      <c r="D303" s="880" t="s">
        <v>132</v>
      </c>
      <c r="E303" s="880"/>
      <c r="F303" s="880"/>
      <c r="G303" s="880"/>
      <c r="H303" s="595"/>
      <c r="K303" s="596">
        <f>3.4*450/100</f>
        <v>15.3</v>
      </c>
      <c r="L303" s="628"/>
    </row>
    <row r="304" spans="2:12" ht="15.75" hidden="1" customHeight="1">
      <c r="B304" s="603"/>
      <c r="C304" s="604"/>
      <c r="D304" s="880" t="s">
        <v>492</v>
      </c>
      <c r="E304" s="880"/>
      <c r="F304" s="880"/>
      <c r="G304" s="880"/>
      <c r="H304" s="595"/>
      <c r="K304" s="596"/>
      <c r="L304" s="628">
        <f>450-15.3</f>
        <v>434.7</v>
      </c>
    </row>
    <row r="305" spans="2:13" ht="15.75" hidden="1" customHeight="1">
      <c r="B305" s="603"/>
      <c r="C305" s="604"/>
      <c r="D305" s="880" t="s">
        <v>493</v>
      </c>
      <c r="E305" s="880"/>
      <c r="F305" s="880"/>
      <c r="G305" s="880"/>
      <c r="H305" s="880"/>
      <c r="I305" s="596"/>
    </row>
    <row r="306" spans="2:13" ht="15.75" hidden="1" customHeight="1">
      <c r="B306" s="603"/>
      <c r="C306" s="604"/>
      <c r="D306" s="880" t="s">
        <v>133</v>
      </c>
      <c r="E306" s="880"/>
      <c r="F306" s="880"/>
      <c r="G306" s="880"/>
      <c r="H306" s="880"/>
      <c r="I306" s="596"/>
      <c r="K306" s="597">
        <f>L304/1.5</f>
        <v>289.8</v>
      </c>
    </row>
    <row r="307" spans="2:13" ht="15.75" hidden="1" customHeight="1">
      <c r="B307" s="603"/>
      <c r="C307" s="604"/>
      <c r="D307" s="880" t="s">
        <v>494</v>
      </c>
      <c r="E307" s="880"/>
      <c r="F307" s="880"/>
      <c r="G307" s="880"/>
      <c r="H307" s="595"/>
      <c r="I307" s="596"/>
      <c r="K307" s="597">
        <f>K306/205</f>
        <v>1.413658536585366</v>
      </c>
    </row>
    <row r="308" spans="2:13" ht="15.75" hidden="1" customHeight="1">
      <c r="B308" s="603"/>
      <c r="C308" s="604"/>
      <c r="D308" s="880" t="s">
        <v>329</v>
      </c>
      <c r="E308" s="880"/>
      <c r="F308" s="880"/>
      <c r="G308" s="880"/>
      <c r="H308" s="595"/>
      <c r="I308" s="596"/>
    </row>
    <row r="309" spans="2:13" ht="15.75" hidden="1" customHeight="1">
      <c r="B309" s="603"/>
      <c r="C309" s="604"/>
      <c r="D309" s="880" t="s">
        <v>134</v>
      </c>
      <c r="E309" s="880"/>
      <c r="F309" s="880"/>
      <c r="G309" s="880"/>
      <c r="H309" s="595"/>
      <c r="I309" s="596"/>
      <c r="L309" s="597">
        <f>K306*0.4</f>
        <v>115.92000000000002</v>
      </c>
    </row>
    <row r="310" spans="2:13" ht="30" hidden="1" customHeight="1">
      <c r="B310" s="603">
        <v>115.92</v>
      </c>
      <c r="C310" s="604" t="s">
        <v>181</v>
      </c>
      <c r="D310" s="880" t="s">
        <v>498</v>
      </c>
      <c r="E310" s="880"/>
      <c r="F310" s="880"/>
      <c r="G310" s="880"/>
      <c r="H310" s="595">
        <f>('RMR Katheru'!J13+'RMR Katheru'!J14+'RMR Katheru'!J15+'RMR Katheru'!J16)/4</f>
        <v>2495.7999999999993</v>
      </c>
      <c r="I310" s="628" t="s">
        <v>181</v>
      </c>
      <c r="J310" s="595">
        <f>ROUND(B310*H310,2)</f>
        <v>289313.14</v>
      </c>
      <c r="L310" s="597">
        <f>L309/2</f>
        <v>57.960000000000008</v>
      </c>
      <c r="M310" s="628">
        <v>1334.7524999999998</v>
      </c>
    </row>
    <row r="311" spans="2:13" ht="45" hidden="1" customHeight="1">
      <c r="B311" s="603"/>
      <c r="C311" s="604"/>
      <c r="D311" s="880" t="s">
        <v>332</v>
      </c>
      <c r="E311" s="880"/>
      <c r="F311" s="880"/>
      <c r="G311" s="880"/>
      <c r="H311" s="595"/>
      <c r="I311" s="628"/>
      <c r="J311" s="595"/>
      <c r="K311" s="623" t="s">
        <v>661</v>
      </c>
    </row>
    <row r="312" spans="2:13" ht="30.75" hidden="1" customHeight="1">
      <c r="B312" s="603">
        <v>115.92</v>
      </c>
      <c r="C312" s="604" t="s">
        <v>181</v>
      </c>
      <c r="D312" s="880" t="s">
        <v>333</v>
      </c>
      <c r="E312" s="880"/>
      <c r="F312" s="880"/>
      <c r="G312" s="880"/>
      <c r="H312" s="595">
        <f>('RMR Katheru'!J16+'RMR Katheru'!J17)/2</f>
        <v>2179.5499999999993</v>
      </c>
      <c r="I312" s="628" t="s">
        <v>181</v>
      </c>
      <c r="J312" s="595">
        <f>ROUND(B312*H312,2)</f>
        <v>252653.44</v>
      </c>
      <c r="M312" s="628">
        <v>1048.8</v>
      </c>
    </row>
    <row r="313" spans="2:13" ht="28.5" hidden="1" customHeight="1">
      <c r="B313" s="603"/>
      <c r="C313" s="604"/>
      <c r="D313" s="880" t="s">
        <v>334</v>
      </c>
      <c r="E313" s="880"/>
      <c r="F313" s="880"/>
      <c r="G313" s="880"/>
      <c r="H313" s="595"/>
      <c r="I313" s="628"/>
      <c r="J313" s="595"/>
      <c r="L313" s="608"/>
    </row>
    <row r="314" spans="2:13" ht="27.75" hidden="1" customHeight="1">
      <c r="B314" s="603">
        <v>57.96</v>
      </c>
      <c r="C314" s="604" t="s">
        <v>181</v>
      </c>
      <c r="D314" s="880" t="s">
        <v>335</v>
      </c>
      <c r="E314" s="880"/>
      <c r="F314" s="880"/>
      <c r="G314" s="880"/>
      <c r="H314" s="595">
        <f>('RMR Katheru'!J18+'RMR Katheru'!J19)/2</f>
        <v>1709.4249999999995</v>
      </c>
      <c r="I314" s="628" t="s">
        <v>181</v>
      </c>
      <c r="J314" s="595">
        <f>ROUND(B314*H314,2)</f>
        <v>99078.27</v>
      </c>
      <c r="M314" s="628">
        <v>717.42499999999995</v>
      </c>
    </row>
    <row r="315" spans="2:13" ht="48" hidden="1" customHeight="1">
      <c r="B315" s="595"/>
      <c r="C315" s="604"/>
      <c r="D315" s="880" t="s">
        <v>336</v>
      </c>
      <c r="E315" s="880"/>
      <c r="F315" s="880"/>
      <c r="G315" s="880"/>
      <c r="H315" s="595"/>
      <c r="I315" s="628"/>
      <c r="J315" s="595"/>
    </row>
    <row r="316" spans="2:13" hidden="1">
      <c r="B316" s="595"/>
      <c r="C316" s="604"/>
      <c r="D316" s="596" t="s">
        <v>43</v>
      </c>
      <c r="F316" s="596"/>
      <c r="G316" s="596"/>
      <c r="H316" s="596"/>
      <c r="I316" s="596"/>
      <c r="J316" s="605">
        <f>SUM(J301:J315)</f>
        <v>1819267.25</v>
      </c>
    </row>
    <row r="317" spans="2:13" hidden="1">
      <c r="B317" s="600" t="s">
        <v>48</v>
      </c>
      <c r="C317" s="598" t="s">
        <v>592</v>
      </c>
      <c r="D317" s="596"/>
      <c r="F317" s="596"/>
      <c r="G317" s="596"/>
      <c r="H317" s="596"/>
      <c r="I317" s="596"/>
      <c r="J317" s="606"/>
    </row>
    <row r="318" spans="2:13" hidden="1">
      <c r="B318" s="607">
        <v>4.6150000000000002</v>
      </c>
      <c r="C318" s="604" t="s">
        <v>42</v>
      </c>
      <c r="D318" s="608" t="s">
        <v>420</v>
      </c>
      <c r="F318" s="596"/>
      <c r="G318" s="596"/>
      <c r="H318" s="596"/>
      <c r="I318" s="596"/>
      <c r="J318" s="595">
        <f>ROUND((J289+J299+J316)*B318/100,2)</f>
        <v>96896.41</v>
      </c>
    </row>
    <row r="319" spans="2:13" hidden="1">
      <c r="B319" s="600" t="s">
        <v>317</v>
      </c>
      <c r="C319" s="598" t="s">
        <v>320</v>
      </c>
      <c r="F319" s="596"/>
      <c r="G319" s="596"/>
      <c r="H319" s="596"/>
      <c r="I319" s="596"/>
      <c r="J319" s="606">
        <f>J289+J299+J316+J318</f>
        <v>2196493.52</v>
      </c>
    </row>
    <row r="320" spans="2:13" hidden="1">
      <c r="B320" s="600" t="s">
        <v>318</v>
      </c>
      <c r="C320" s="598" t="s">
        <v>319</v>
      </c>
      <c r="F320" s="596"/>
      <c r="G320" s="596"/>
      <c r="H320" s="596"/>
      <c r="I320" s="596"/>
      <c r="J320" s="616">
        <f>J319*10/100</f>
        <v>219649.35199999998</v>
      </c>
    </row>
    <row r="321" spans="1:19" hidden="1">
      <c r="B321" s="595"/>
      <c r="C321" s="604"/>
      <c r="D321" s="623" t="s">
        <v>433</v>
      </c>
      <c r="H321" s="595"/>
      <c r="I321" s="595"/>
      <c r="J321" s="606">
        <f>SUM(J319:J320)</f>
        <v>2416142.872</v>
      </c>
    </row>
    <row r="322" spans="1:19" hidden="1">
      <c r="B322" s="595"/>
      <c r="C322" s="604"/>
      <c r="D322" s="597" t="s">
        <v>191</v>
      </c>
      <c r="H322" s="595"/>
      <c r="I322" s="595"/>
      <c r="J322" s="595">
        <f>ROUND(J321/205,2)</f>
        <v>11786.06</v>
      </c>
    </row>
    <row r="323" spans="1:19" hidden="1">
      <c r="B323" s="595"/>
      <c r="C323" s="604"/>
      <c r="D323" s="597" t="s">
        <v>183</v>
      </c>
      <c r="H323" s="595"/>
      <c r="I323" s="595"/>
      <c r="J323" s="611">
        <f>ROUND(J322,0)</f>
        <v>11786</v>
      </c>
    </row>
    <row r="324" spans="1:19" hidden="1">
      <c r="B324" s="628"/>
      <c r="C324" s="596"/>
      <c r="J324" s="612" t="s">
        <v>192</v>
      </c>
    </row>
    <row r="325" spans="1:19" hidden="1">
      <c r="B325" s="628"/>
      <c r="C325" s="596"/>
      <c r="J325" s="613"/>
    </row>
    <row r="326" spans="1:19" ht="165.75" hidden="1" customHeight="1">
      <c r="A326" s="594">
        <v>4</v>
      </c>
      <c r="B326" s="914" t="s">
        <v>626</v>
      </c>
      <c r="C326" s="914"/>
      <c r="D326" s="914"/>
      <c r="E326" s="914"/>
      <c r="F326" s="914"/>
      <c r="G326" s="914"/>
      <c r="H326" s="914"/>
      <c r="I326" s="914"/>
      <c r="J326" s="914"/>
      <c r="K326" s="880"/>
      <c r="L326" s="880"/>
      <c r="M326" s="880"/>
      <c r="N326" s="880"/>
      <c r="O326" s="880"/>
      <c r="P326" s="880"/>
      <c r="Q326" s="880"/>
      <c r="R326" s="880"/>
      <c r="S326" s="880"/>
    </row>
    <row r="327" spans="1:19" hidden="1">
      <c r="B327" s="631"/>
      <c r="C327" s="636"/>
      <c r="D327" s="885" t="s">
        <v>466</v>
      </c>
      <c r="E327" s="885"/>
      <c r="F327" s="885"/>
      <c r="G327" s="885"/>
      <c r="H327" s="632"/>
      <c r="I327" s="632"/>
      <c r="J327" s="633"/>
      <c r="K327" s="636"/>
      <c r="L327" s="636"/>
      <c r="M327" s="636"/>
    </row>
    <row r="328" spans="1:19" hidden="1">
      <c r="B328" s="636"/>
      <c r="C328" s="636"/>
      <c r="D328" s="885" t="s">
        <v>184</v>
      </c>
      <c r="E328" s="885"/>
      <c r="F328" s="885"/>
      <c r="G328" s="885"/>
      <c r="H328" s="632"/>
      <c r="I328" s="632"/>
      <c r="J328" s="633"/>
      <c r="K328" s="636"/>
      <c r="L328" s="636"/>
      <c r="M328" s="636"/>
    </row>
    <row r="329" spans="1:19" hidden="1">
      <c r="B329" s="636"/>
      <c r="C329" s="636"/>
      <c r="D329" s="885" t="s">
        <v>467</v>
      </c>
      <c r="E329" s="885"/>
      <c r="F329" s="885"/>
      <c r="G329" s="885"/>
      <c r="H329" s="632"/>
      <c r="I329" s="632"/>
      <c r="J329" s="633"/>
      <c r="K329" s="636"/>
      <c r="L329" s="636"/>
      <c r="M329" s="636"/>
    </row>
    <row r="330" spans="1:19" hidden="1">
      <c r="B330" s="634"/>
      <c r="C330" s="634"/>
      <c r="D330" s="885" t="s">
        <v>453</v>
      </c>
      <c r="E330" s="885"/>
      <c r="F330" s="885"/>
      <c r="G330" s="885"/>
      <c r="H330" s="632"/>
      <c r="I330" s="632"/>
      <c r="J330" s="633"/>
      <c r="K330" s="636"/>
      <c r="L330" s="636"/>
      <c r="M330" s="636"/>
    </row>
    <row r="331" spans="1:19" hidden="1">
      <c r="B331" s="635">
        <v>0.84</v>
      </c>
      <c r="C331" s="635" t="s">
        <v>193</v>
      </c>
      <c r="D331" s="883" t="s">
        <v>247</v>
      </c>
      <c r="E331" s="883"/>
      <c r="F331" s="883"/>
      <c r="G331" s="883"/>
      <c r="H331" s="635">
        <f>Sheet1!G47</f>
        <v>645</v>
      </c>
      <c r="I331" s="635">
        <v>1</v>
      </c>
      <c r="J331" s="635">
        <f>ROUND(B331*H331,2)</f>
        <v>541.79999999999995</v>
      </c>
    </row>
    <row r="332" spans="1:19" ht="59.25" hidden="1" customHeight="1">
      <c r="B332" s="635">
        <v>14</v>
      </c>
      <c r="C332" s="635" t="s">
        <v>193</v>
      </c>
      <c r="D332" s="882" t="s">
        <v>124</v>
      </c>
      <c r="E332" s="882"/>
      <c r="F332" s="882"/>
      <c r="G332" s="882"/>
      <c r="H332" s="635">
        <f>Sheet1!G49</f>
        <v>595</v>
      </c>
      <c r="I332" s="635">
        <v>1</v>
      </c>
      <c r="J332" s="637">
        <f>B332*H332</f>
        <v>8330</v>
      </c>
      <c r="K332" s="635"/>
      <c r="L332" s="635"/>
      <c r="M332" s="635"/>
    </row>
    <row r="333" spans="1:19" ht="15" hidden="1" customHeight="1">
      <c r="B333" s="635">
        <v>5</v>
      </c>
      <c r="C333" s="635" t="s">
        <v>193</v>
      </c>
      <c r="D333" s="883" t="s">
        <v>256</v>
      </c>
      <c r="E333" s="883"/>
      <c r="F333" s="883"/>
      <c r="G333" s="883"/>
      <c r="H333" s="635">
        <f>Sheet1!G48</f>
        <v>661</v>
      </c>
      <c r="I333" s="635">
        <v>1</v>
      </c>
      <c r="J333" s="635">
        <f>ROUND(B333*H333,2)</f>
        <v>3305</v>
      </c>
    </row>
    <row r="334" spans="1:19" ht="15" hidden="1" customHeight="1">
      <c r="B334" s="635"/>
      <c r="C334" s="635"/>
      <c r="D334" s="883" t="s">
        <v>468</v>
      </c>
      <c r="E334" s="883"/>
      <c r="F334" s="883"/>
      <c r="G334" s="883"/>
      <c r="H334" s="635"/>
      <c r="I334" s="638" t="s">
        <v>469</v>
      </c>
      <c r="J334" s="638">
        <f>SUM(J331:J333)</f>
        <v>12176.8</v>
      </c>
    </row>
    <row r="335" spans="1:19" ht="15" hidden="1" customHeight="1">
      <c r="B335" s="634"/>
      <c r="C335" s="634"/>
      <c r="D335" s="885" t="s">
        <v>470</v>
      </c>
      <c r="E335" s="885"/>
      <c r="F335" s="885"/>
      <c r="G335" s="885"/>
      <c r="H335" s="635"/>
      <c r="I335" s="636"/>
      <c r="J335" s="636"/>
    </row>
    <row r="336" spans="1:19" ht="29.25" hidden="1" customHeight="1">
      <c r="B336" s="635">
        <v>6</v>
      </c>
      <c r="C336" s="635" t="s">
        <v>265</v>
      </c>
      <c r="D336" s="882" t="s">
        <v>499</v>
      </c>
      <c r="E336" s="882"/>
      <c r="F336" s="882"/>
      <c r="G336" s="882"/>
      <c r="H336" s="635">
        <f>Sheet1!G84</f>
        <v>31115</v>
      </c>
      <c r="I336" s="635">
        <v>1</v>
      </c>
      <c r="J336" s="635">
        <f t="shared" ref="J336:J342" si="4">ROUND(B336*H336,2)</f>
        <v>186690</v>
      </c>
    </row>
    <row r="337" spans="2:12" ht="27.75" hidden="1" customHeight="1">
      <c r="B337" s="635">
        <v>6</v>
      </c>
      <c r="C337" s="635" t="s">
        <v>265</v>
      </c>
      <c r="D337" s="882" t="s">
        <v>500</v>
      </c>
      <c r="E337" s="882"/>
      <c r="F337" s="882"/>
      <c r="G337" s="882"/>
      <c r="H337" s="635">
        <f>Sheet1!G85</f>
        <v>3891</v>
      </c>
      <c r="I337" s="635">
        <v>1</v>
      </c>
      <c r="J337" s="635">
        <f t="shared" si="4"/>
        <v>23346</v>
      </c>
    </row>
    <row r="338" spans="2:12" ht="15" hidden="1" customHeight="1">
      <c r="B338" s="635">
        <v>6</v>
      </c>
      <c r="C338" s="635" t="s">
        <v>265</v>
      </c>
      <c r="D338" s="881" t="s">
        <v>52</v>
      </c>
      <c r="E338" s="881"/>
      <c r="F338" s="881"/>
      <c r="G338" s="881"/>
      <c r="H338" s="635">
        <f>Sheet1!G73</f>
        <v>2572</v>
      </c>
      <c r="I338" s="635">
        <v>1</v>
      </c>
      <c r="J338" s="635">
        <f t="shared" si="4"/>
        <v>15432</v>
      </c>
    </row>
    <row r="339" spans="2:12" ht="15" hidden="1" customHeight="1">
      <c r="B339" s="635">
        <v>6</v>
      </c>
      <c r="C339" s="635" t="s">
        <v>265</v>
      </c>
      <c r="D339" s="881" t="s">
        <v>126</v>
      </c>
      <c r="E339" s="881"/>
      <c r="F339" s="881"/>
      <c r="G339" s="881"/>
      <c r="H339" s="635">
        <f>Sheet1!G54</f>
        <v>2043</v>
      </c>
      <c r="I339" s="635">
        <v>1</v>
      </c>
      <c r="J339" s="635">
        <f t="shared" si="4"/>
        <v>12258</v>
      </c>
    </row>
    <row r="340" spans="2:12" ht="31.5" hidden="1" customHeight="1">
      <c r="B340" s="635">
        <f>6*0.65</f>
        <v>3.9000000000000004</v>
      </c>
      <c r="C340" s="635" t="s">
        <v>265</v>
      </c>
      <c r="D340" s="882" t="s">
        <v>496</v>
      </c>
      <c r="E340" s="882"/>
      <c r="F340" s="882"/>
      <c r="G340" s="882"/>
      <c r="H340" s="637">
        <f>Sheet1!G57</f>
        <v>1737.71</v>
      </c>
      <c r="I340" s="637">
        <v>1</v>
      </c>
      <c r="J340" s="637">
        <f t="shared" si="4"/>
        <v>6777.07</v>
      </c>
      <c r="K340" s="597">
        <f>6*0.65</f>
        <v>3.9000000000000004</v>
      </c>
      <c r="L340" s="597">
        <f>450*4.5/100</f>
        <v>20.25</v>
      </c>
    </row>
    <row r="341" spans="2:12" ht="30.75" hidden="1" customHeight="1">
      <c r="B341" s="635">
        <f>6*0.65</f>
        <v>3.9000000000000004</v>
      </c>
      <c r="C341" s="635" t="s">
        <v>265</v>
      </c>
      <c r="D341" s="882" t="s">
        <v>471</v>
      </c>
      <c r="E341" s="882"/>
      <c r="F341" s="882"/>
      <c r="G341" s="882"/>
      <c r="H341" s="637">
        <f>Sheet1!G56</f>
        <v>3488.54</v>
      </c>
      <c r="I341" s="637">
        <v>1</v>
      </c>
      <c r="J341" s="637">
        <f t="shared" si="4"/>
        <v>13605.31</v>
      </c>
    </row>
    <row r="342" spans="2:12" ht="27.75" hidden="1" customHeight="1">
      <c r="B342" s="635">
        <f>6*0.65</f>
        <v>3.9000000000000004</v>
      </c>
      <c r="C342" s="635" t="s">
        <v>265</v>
      </c>
      <c r="D342" s="882" t="s">
        <v>497</v>
      </c>
      <c r="E342" s="882"/>
      <c r="F342" s="882"/>
      <c r="G342" s="882"/>
      <c r="H342" s="637">
        <f>Sheet1!G70</f>
        <v>2208</v>
      </c>
      <c r="I342" s="637">
        <v>1</v>
      </c>
      <c r="J342" s="637">
        <f t="shared" si="4"/>
        <v>8611.2000000000007</v>
      </c>
    </row>
    <row r="343" spans="2:12" ht="18" hidden="1" customHeight="1">
      <c r="B343" s="635"/>
      <c r="C343" s="635"/>
      <c r="D343" s="883" t="s">
        <v>468</v>
      </c>
      <c r="E343" s="883"/>
      <c r="F343" s="883"/>
      <c r="G343" s="883"/>
      <c r="H343" s="635"/>
      <c r="I343" s="638" t="s">
        <v>472</v>
      </c>
      <c r="J343" s="638">
        <f>SUM(J336:J342)</f>
        <v>266719.58</v>
      </c>
    </row>
    <row r="344" spans="2:12" ht="18" hidden="1" customHeight="1">
      <c r="B344" s="634"/>
      <c r="C344" s="634"/>
      <c r="D344" s="885" t="s">
        <v>473</v>
      </c>
      <c r="E344" s="885"/>
      <c r="F344" s="885"/>
      <c r="G344" s="885"/>
      <c r="H344" s="635"/>
      <c r="I344" s="636"/>
      <c r="J344" s="636"/>
    </row>
    <row r="345" spans="2:12" ht="31.5" hidden="1" customHeight="1">
      <c r="B345" s="635">
        <v>20.25</v>
      </c>
      <c r="C345" s="635" t="s">
        <v>253</v>
      </c>
      <c r="D345" s="913" t="s">
        <v>688</v>
      </c>
      <c r="E345" s="883"/>
      <c r="F345" s="883"/>
      <c r="G345" s="883"/>
      <c r="H345" s="639">
        <f>BTR!F23</f>
        <v>77008</v>
      </c>
      <c r="I345" s="635">
        <v>1</v>
      </c>
      <c r="J345" s="637">
        <f>ROUND(B345*H345,2)</f>
        <v>1559412</v>
      </c>
      <c r="L345" s="597">
        <f>429.75/1.5</f>
        <v>286.5</v>
      </c>
    </row>
    <row r="346" spans="2:12" ht="18" hidden="1" customHeight="1">
      <c r="B346" s="635"/>
      <c r="C346" s="635"/>
      <c r="D346" s="883" t="s">
        <v>474</v>
      </c>
      <c r="E346" s="883"/>
      <c r="F346" s="883"/>
      <c r="G346" s="883"/>
      <c r="H346" s="883"/>
      <c r="I346" s="636"/>
      <c r="J346" s="636"/>
    </row>
    <row r="347" spans="2:12" ht="18" hidden="1" customHeight="1">
      <c r="B347" s="635"/>
      <c r="C347" s="635"/>
      <c r="D347" s="883" t="s">
        <v>475</v>
      </c>
      <c r="E347" s="883"/>
      <c r="F347" s="883"/>
      <c r="G347" s="883"/>
      <c r="H347" s="883"/>
      <c r="I347" s="636"/>
      <c r="J347" s="636"/>
    </row>
    <row r="348" spans="2:12" ht="18" hidden="1" customHeight="1">
      <c r="B348" s="635"/>
      <c r="C348" s="635"/>
      <c r="D348" s="883" t="s">
        <v>504</v>
      </c>
      <c r="E348" s="883"/>
      <c r="F348" s="883"/>
      <c r="G348" s="883"/>
      <c r="H348" s="883"/>
      <c r="I348" s="636"/>
      <c r="J348" s="636"/>
    </row>
    <row r="349" spans="2:12" ht="18" hidden="1" customHeight="1">
      <c r="B349" s="635"/>
      <c r="C349" s="635"/>
      <c r="D349" s="883" t="s">
        <v>476</v>
      </c>
      <c r="E349" s="883"/>
      <c r="F349" s="883"/>
      <c r="G349" s="883"/>
      <c r="H349" s="883"/>
      <c r="I349" s="635"/>
      <c r="J349" s="636"/>
    </row>
    <row r="350" spans="2:12" ht="18" hidden="1" customHeight="1">
      <c r="B350" s="635"/>
      <c r="C350" s="635"/>
      <c r="D350" s="883" t="s">
        <v>477</v>
      </c>
      <c r="E350" s="883"/>
      <c r="F350" s="883"/>
      <c r="G350" s="883"/>
      <c r="H350" s="883"/>
      <c r="I350" s="635"/>
      <c r="J350" s="636"/>
      <c r="K350" s="623" t="s">
        <v>661</v>
      </c>
    </row>
    <row r="351" spans="2:12" ht="18" hidden="1" customHeight="1">
      <c r="B351" s="635"/>
      <c r="C351" s="635"/>
      <c r="D351" s="883" t="s">
        <v>478</v>
      </c>
      <c r="E351" s="883"/>
      <c r="F351" s="883"/>
      <c r="G351" s="883"/>
      <c r="H351" s="883"/>
      <c r="I351" s="635"/>
      <c r="J351" s="636"/>
    </row>
    <row r="352" spans="2:12" ht="18" hidden="1" customHeight="1">
      <c r="B352" s="635"/>
      <c r="C352" s="635"/>
      <c r="D352" s="883" t="s">
        <v>329</v>
      </c>
      <c r="E352" s="883"/>
      <c r="F352" s="883"/>
      <c r="G352" s="883"/>
      <c r="H352" s="883"/>
      <c r="I352" s="635"/>
      <c r="J352" s="636"/>
      <c r="L352" s="597">
        <f>286.5*0.3</f>
        <v>85.95</v>
      </c>
    </row>
    <row r="353" spans="1:13" ht="48" hidden="1" customHeight="1">
      <c r="B353" s="635">
        <v>85.95</v>
      </c>
      <c r="C353" s="635" t="s">
        <v>181</v>
      </c>
      <c r="D353" s="882" t="s">
        <v>683</v>
      </c>
      <c r="E353" s="881"/>
      <c r="F353" s="881"/>
      <c r="G353" s="881"/>
      <c r="H353" s="635">
        <f>('RMR Katheru'!J13+'RMR Katheru'!J14+'RMR Katheru'!J15+'RMR Katheru'!J16)/4</f>
        <v>2495.7999999999993</v>
      </c>
      <c r="I353" s="635">
        <v>1</v>
      </c>
      <c r="J353" s="635">
        <f>ROUND(B353*H353,2)</f>
        <v>214514.01</v>
      </c>
      <c r="L353" s="597">
        <f>L345*0.28</f>
        <v>80.220000000000013</v>
      </c>
    </row>
    <row r="354" spans="1:13" ht="42.75" hidden="1" customHeight="1">
      <c r="B354" s="635">
        <v>80.22</v>
      </c>
      <c r="C354" s="635" t="s">
        <v>181</v>
      </c>
      <c r="D354" s="882" t="s">
        <v>662</v>
      </c>
      <c r="E354" s="881"/>
      <c r="F354" s="881"/>
      <c r="G354" s="881"/>
      <c r="H354" s="635">
        <f>('RMR Katheru'!J16+'RMR Katheru'!J17)/2</f>
        <v>2179.5499999999993</v>
      </c>
      <c r="I354" s="635">
        <v>1</v>
      </c>
      <c r="J354" s="635">
        <f>ROUND(B354*H354,2)</f>
        <v>174843.5</v>
      </c>
      <c r="L354" s="597">
        <f>L345*0.4</f>
        <v>114.60000000000001</v>
      </c>
    </row>
    <row r="355" spans="1:13" ht="47.25" hidden="1" customHeight="1">
      <c r="B355" s="635">
        <v>114.6</v>
      </c>
      <c r="C355" s="635" t="s">
        <v>181</v>
      </c>
      <c r="D355" s="882" t="s">
        <v>663</v>
      </c>
      <c r="E355" s="881"/>
      <c r="F355" s="881"/>
      <c r="G355" s="881"/>
      <c r="H355" s="635">
        <f>('RMR Katheru'!J18+'RMR Katheru'!J19)/2</f>
        <v>1709.4249999999995</v>
      </c>
      <c r="I355" s="635">
        <v>1</v>
      </c>
      <c r="J355" s="635">
        <f>ROUND(B355*H355,2)</f>
        <v>195900.11</v>
      </c>
      <c r="L355" s="597">
        <f>L345*0.02</f>
        <v>5.73</v>
      </c>
    </row>
    <row r="356" spans="1:13" ht="16.5" hidden="1" customHeight="1">
      <c r="B356" s="635">
        <v>5.73</v>
      </c>
      <c r="C356" s="635" t="s">
        <v>181</v>
      </c>
      <c r="D356" s="881" t="s">
        <v>223</v>
      </c>
      <c r="E356" s="881"/>
      <c r="F356" s="881"/>
      <c r="G356" s="881"/>
      <c r="H356" s="635">
        <f>'RMR Katheru'!J20</f>
        <v>1236.0499999999995</v>
      </c>
      <c r="I356" s="635">
        <v>1</v>
      </c>
      <c r="J356" s="635">
        <f>ROUND(B356*H356,2)</f>
        <v>7082.57</v>
      </c>
    </row>
    <row r="357" spans="1:13" ht="16.5" hidden="1" customHeight="1">
      <c r="B357" s="635"/>
      <c r="C357" s="635"/>
      <c r="D357" s="883" t="s">
        <v>468</v>
      </c>
      <c r="E357" s="883"/>
      <c r="F357" s="883"/>
      <c r="G357" s="883"/>
      <c r="H357" s="635"/>
      <c r="I357" s="638" t="s">
        <v>479</v>
      </c>
      <c r="J357" s="638">
        <f>SUM(J345:J356)</f>
        <v>2151752.19</v>
      </c>
    </row>
    <row r="358" spans="1:13" ht="16.5" hidden="1" customHeight="1">
      <c r="B358" s="635"/>
      <c r="C358" s="635"/>
      <c r="D358" s="883" t="s">
        <v>480</v>
      </c>
      <c r="E358" s="883"/>
      <c r="F358" s="883"/>
      <c r="G358" s="883"/>
      <c r="H358" s="635"/>
      <c r="I358" s="638"/>
      <c r="J358" s="638">
        <f>J334+J343+J357</f>
        <v>2430648.5699999998</v>
      </c>
    </row>
    <row r="359" spans="1:13" ht="16.5" hidden="1" customHeight="1">
      <c r="B359" s="640">
        <v>4.6150000000000002</v>
      </c>
      <c r="C359" s="635" t="s">
        <v>42</v>
      </c>
      <c r="D359" s="883" t="s">
        <v>481</v>
      </c>
      <c r="E359" s="883"/>
      <c r="F359" s="883"/>
      <c r="G359" s="883"/>
      <c r="H359" s="635">
        <f>J358</f>
        <v>2430648.5699999998</v>
      </c>
      <c r="I359" s="636"/>
      <c r="J359" s="635">
        <f>ROUND(B359*H359/(100),2)</f>
        <v>112174.43</v>
      </c>
    </row>
    <row r="360" spans="1:13" ht="16.5" hidden="1" customHeight="1">
      <c r="B360" s="635">
        <f>CP</f>
        <v>10</v>
      </c>
      <c r="C360" s="635" t="s">
        <v>42</v>
      </c>
      <c r="D360" s="883" t="s">
        <v>482</v>
      </c>
      <c r="E360" s="883"/>
      <c r="F360" s="883"/>
      <c r="G360" s="883"/>
      <c r="H360" s="635">
        <f>J358+J359</f>
        <v>2542823</v>
      </c>
      <c r="I360" s="636"/>
      <c r="J360" s="635">
        <f>ROUND(B360*H360/100,2)</f>
        <v>254282.3</v>
      </c>
    </row>
    <row r="361" spans="1:13" ht="16.5" hidden="1" customHeight="1">
      <c r="B361" s="635">
        <v>195</v>
      </c>
      <c r="C361" s="635" t="s">
        <v>181</v>
      </c>
      <c r="D361" s="883" t="str">
        <f xml:space="preserve"> CONCATENATE("TOTAL Cost for ",B361,"  ", C361,"  =  (A+B+C+D+E)",)</f>
        <v>TOTAL Cost for 195  cum  =  (A+B+C+D+E)</v>
      </c>
      <c r="E361" s="883"/>
      <c r="F361" s="883"/>
      <c r="G361" s="883"/>
      <c r="H361" s="883"/>
      <c r="I361" s="636"/>
      <c r="J361" s="638">
        <f>SUM(J358:J360)</f>
        <v>2797105.3</v>
      </c>
    </row>
    <row r="362" spans="1:13" ht="16.5" hidden="1" customHeight="1">
      <c r="B362" s="635"/>
      <c r="C362" s="635"/>
      <c r="D362" s="883" t="str">
        <f>CONCATENATE("Rate per  1  ",C361)</f>
        <v>Rate per  1  cum</v>
      </c>
      <c r="E362" s="883"/>
      <c r="F362" s="883"/>
      <c r="G362" s="883"/>
      <c r="H362" s="635"/>
      <c r="I362" s="636"/>
      <c r="J362" s="635">
        <f>J361/B361</f>
        <v>14344.129743589743</v>
      </c>
    </row>
    <row r="363" spans="1:13" ht="16.5" hidden="1" customHeight="1">
      <c r="B363" s="635"/>
      <c r="C363" s="635"/>
      <c r="D363" s="883" t="str">
        <f>D362</f>
        <v>Rate per  1  cum</v>
      </c>
      <c r="E363" s="883"/>
      <c r="F363" s="883"/>
      <c r="G363" s="883"/>
      <c r="H363" s="635"/>
      <c r="I363" s="636"/>
      <c r="J363" s="611">
        <f>ROUND(J362,0)</f>
        <v>14344</v>
      </c>
    </row>
    <row r="364" spans="1:13" hidden="1">
      <c r="B364" s="635"/>
      <c r="C364" s="635"/>
      <c r="D364" s="883"/>
      <c r="E364" s="883"/>
      <c r="F364" s="641"/>
      <c r="G364" s="641"/>
      <c r="H364" s="635"/>
      <c r="I364" s="636"/>
      <c r="J364" s="612" t="s">
        <v>192</v>
      </c>
    </row>
    <row r="365" spans="1:13" hidden="1">
      <c r="B365" s="635"/>
      <c r="C365" s="635"/>
      <c r="D365" s="636"/>
      <c r="E365" s="636"/>
      <c r="F365" s="641"/>
      <c r="G365" s="641"/>
      <c r="H365" s="635"/>
      <c r="I365" s="636"/>
      <c r="J365" s="613"/>
    </row>
    <row r="366" spans="1:13" ht="123.75" hidden="1" customHeight="1">
      <c r="A366" s="594">
        <v>5</v>
      </c>
      <c r="B366" s="884" t="s">
        <v>1339</v>
      </c>
      <c r="C366" s="884"/>
      <c r="D366" s="884"/>
      <c r="E366" s="884"/>
      <c r="F366" s="884"/>
      <c r="G366" s="884"/>
      <c r="H366" s="884"/>
      <c r="I366" s="884"/>
      <c r="J366" s="884"/>
      <c r="K366" s="641"/>
      <c r="L366" s="641">
        <f>283.8/191</f>
        <v>1.4858638743455499</v>
      </c>
    </row>
    <row r="367" spans="1:13" hidden="1">
      <c r="B367" s="631"/>
      <c r="C367" s="636"/>
      <c r="D367" s="885" t="s">
        <v>483</v>
      </c>
      <c r="E367" s="885"/>
      <c r="F367" s="885"/>
      <c r="G367" s="885"/>
      <c r="H367" s="632"/>
      <c r="I367" s="632"/>
      <c r="J367" s="633"/>
      <c r="K367" s="636"/>
      <c r="L367" s="636"/>
      <c r="M367" s="636"/>
    </row>
    <row r="368" spans="1:13" hidden="1">
      <c r="B368" s="636"/>
      <c r="C368" s="636"/>
      <c r="D368" s="885" t="s">
        <v>184</v>
      </c>
      <c r="E368" s="885"/>
      <c r="F368" s="885"/>
      <c r="G368" s="885"/>
      <c r="H368" s="632"/>
      <c r="I368" s="632"/>
      <c r="J368" s="633"/>
      <c r="K368" s="636"/>
      <c r="L368" s="636"/>
      <c r="M368" s="636"/>
    </row>
    <row r="369" spans="2:13" hidden="1">
      <c r="B369" s="636"/>
      <c r="C369" s="636"/>
      <c r="D369" s="632" t="s">
        <v>484</v>
      </c>
      <c r="E369" s="632"/>
      <c r="F369" s="632"/>
      <c r="G369" s="632"/>
      <c r="H369" s="632"/>
      <c r="I369" s="632"/>
      <c r="J369" s="633"/>
      <c r="K369" s="636"/>
      <c r="L369" s="636"/>
      <c r="M369" s="636"/>
    </row>
    <row r="370" spans="2:13" hidden="1">
      <c r="B370" s="634"/>
      <c r="C370" s="634"/>
      <c r="D370" s="885" t="s">
        <v>453</v>
      </c>
      <c r="E370" s="885"/>
      <c r="F370" s="885"/>
      <c r="G370" s="885"/>
      <c r="H370" s="632"/>
      <c r="I370" s="632"/>
      <c r="J370" s="633"/>
      <c r="K370" s="636"/>
      <c r="L370" s="636"/>
      <c r="M370" s="636"/>
    </row>
    <row r="371" spans="2:13" hidden="1">
      <c r="B371" s="635">
        <v>0.84</v>
      </c>
      <c r="C371" s="635" t="s">
        <v>193</v>
      </c>
      <c r="D371" s="883" t="s">
        <v>247</v>
      </c>
      <c r="E371" s="883"/>
      <c r="F371" s="883"/>
      <c r="G371" s="883"/>
      <c r="H371" s="635">
        <f>Sheet1!G47</f>
        <v>645</v>
      </c>
      <c r="I371" s="635">
        <v>1</v>
      </c>
      <c r="J371" s="635">
        <f>ROUND(B371*H371,2)</f>
        <v>541.79999999999995</v>
      </c>
    </row>
    <row r="372" spans="2:13" ht="58.5" hidden="1" customHeight="1">
      <c r="B372" s="635">
        <v>14</v>
      </c>
      <c r="C372" s="635" t="s">
        <v>193</v>
      </c>
      <c r="D372" s="882" t="s">
        <v>684</v>
      </c>
      <c r="E372" s="881"/>
      <c r="F372" s="881"/>
      <c r="G372" s="881"/>
      <c r="H372" s="635">
        <f>Sheet1!G49</f>
        <v>595</v>
      </c>
      <c r="I372" s="635">
        <v>1</v>
      </c>
      <c r="J372" s="635">
        <f>ROUND(B372*H372,2)</f>
        <v>8330</v>
      </c>
    </row>
    <row r="373" spans="2:13" ht="33" hidden="1" customHeight="1">
      <c r="B373" s="635">
        <v>5</v>
      </c>
      <c r="C373" s="635" t="s">
        <v>193</v>
      </c>
      <c r="D373" s="882" t="s">
        <v>50</v>
      </c>
      <c r="E373" s="882"/>
      <c r="F373" s="882"/>
      <c r="G373" s="882"/>
      <c r="H373" s="635">
        <f>Sheet1!G48</f>
        <v>661</v>
      </c>
      <c r="I373" s="635">
        <v>1</v>
      </c>
      <c r="J373" s="635">
        <f>ROUND(B373*H373,2)</f>
        <v>3305</v>
      </c>
    </row>
    <row r="374" spans="2:13" hidden="1">
      <c r="B374" s="635"/>
      <c r="C374" s="635"/>
      <c r="D374" s="883" t="s">
        <v>468</v>
      </c>
      <c r="E374" s="883"/>
      <c r="F374" s="883"/>
      <c r="G374" s="883"/>
      <c r="H374" s="635"/>
      <c r="I374" s="638" t="s">
        <v>469</v>
      </c>
      <c r="J374" s="642">
        <f>SUM(J371:J373)</f>
        <v>12176.8</v>
      </c>
    </row>
    <row r="375" spans="2:13" hidden="1">
      <c r="B375" s="634"/>
      <c r="C375" s="634"/>
      <c r="D375" s="885" t="s">
        <v>470</v>
      </c>
      <c r="E375" s="885"/>
      <c r="F375" s="885"/>
      <c r="G375" s="885"/>
      <c r="H375" s="635"/>
      <c r="I375" s="635"/>
      <c r="J375" s="635"/>
    </row>
    <row r="376" spans="2:13" ht="29.25" hidden="1" customHeight="1">
      <c r="B376" s="635">
        <v>6</v>
      </c>
      <c r="C376" s="635" t="s">
        <v>265</v>
      </c>
      <c r="D376" s="882" t="s">
        <v>499</v>
      </c>
      <c r="E376" s="882"/>
      <c r="F376" s="882"/>
      <c r="G376" s="882"/>
      <c r="H376" s="635">
        <f>Sheet1!G84</f>
        <v>31115</v>
      </c>
      <c r="I376" s="635">
        <v>1</v>
      </c>
      <c r="J376" s="635">
        <f t="shared" ref="J376:J382" si="5">ROUND(B376*H376,2)</f>
        <v>186690</v>
      </c>
    </row>
    <row r="377" spans="2:13" ht="32.25" hidden="1" customHeight="1">
      <c r="B377" s="635">
        <v>6</v>
      </c>
      <c r="C377" s="635" t="s">
        <v>265</v>
      </c>
      <c r="D377" s="882" t="s">
        <v>500</v>
      </c>
      <c r="E377" s="882"/>
      <c r="F377" s="882"/>
      <c r="G377" s="882"/>
      <c r="H377" s="635">
        <f>Sheet1!G85</f>
        <v>3891</v>
      </c>
      <c r="I377" s="635">
        <v>1</v>
      </c>
      <c r="J377" s="635">
        <f t="shared" si="5"/>
        <v>23346</v>
      </c>
    </row>
    <row r="378" spans="2:13" hidden="1">
      <c r="B378" s="635">
        <v>6</v>
      </c>
      <c r="C378" s="635" t="s">
        <v>265</v>
      </c>
      <c r="D378" s="881" t="s">
        <v>52</v>
      </c>
      <c r="E378" s="881"/>
      <c r="F378" s="881"/>
      <c r="G378" s="881"/>
      <c r="H378" s="635">
        <f>Sheet1!G73</f>
        <v>2572</v>
      </c>
      <c r="I378" s="635">
        <v>1</v>
      </c>
      <c r="J378" s="635">
        <f t="shared" si="5"/>
        <v>15432</v>
      </c>
    </row>
    <row r="379" spans="2:13" hidden="1">
      <c r="B379" s="635">
        <v>6</v>
      </c>
      <c r="C379" s="635" t="s">
        <v>265</v>
      </c>
      <c r="D379" s="881" t="s">
        <v>53</v>
      </c>
      <c r="E379" s="881"/>
      <c r="F379" s="881"/>
      <c r="G379" s="881"/>
      <c r="H379" s="635">
        <f>Sheet1!G54</f>
        <v>2043</v>
      </c>
      <c r="I379" s="635">
        <v>1</v>
      </c>
      <c r="J379" s="635">
        <f t="shared" si="5"/>
        <v>12258</v>
      </c>
    </row>
    <row r="380" spans="2:13" ht="28.5" hidden="1" customHeight="1">
      <c r="B380" s="635">
        <f>0.65*6</f>
        <v>3.9000000000000004</v>
      </c>
      <c r="C380" s="635" t="s">
        <v>265</v>
      </c>
      <c r="D380" s="882" t="s">
        <v>501</v>
      </c>
      <c r="E380" s="882"/>
      <c r="F380" s="882"/>
      <c r="G380" s="882"/>
      <c r="H380" s="635">
        <f>Sheet1!G57</f>
        <v>1737.71</v>
      </c>
      <c r="I380" s="635">
        <v>1</v>
      </c>
      <c r="J380" s="635">
        <f t="shared" si="5"/>
        <v>6777.07</v>
      </c>
    </row>
    <row r="381" spans="2:13" ht="30" hidden="1" customHeight="1">
      <c r="B381" s="635">
        <f>0.65*6</f>
        <v>3.9000000000000004</v>
      </c>
      <c r="C381" s="635" t="s">
        <v>265</v>
      </c>
      <c r="D381" s="882" t="s">
        <v>485</v>
      </c>
      <c r="E381" s="882"/>
      <c r="F381" s="882"/>
      <c r="G381" s="882"/>
      <c r="H381" s="635">
        <f>Sheet1!G56</f>
        <v>3488.54</v>
      </c>
      <c r="I381" s="635">
        <v>1</v>
      </c>
      <c r="J381" s="635">
        <f t="shared" si="5"/>
        <v>13605.31</v>
      </c>
    </row>
    <row r="382" spans="2:13" ht="30.75" hidden="1" customHeight="1">
      <c r="B382" s="635">
        <f>0.65*6</f>
        <v>3.9000000000000004</v>
      </c>
      <c r="C382" s="635" t="s">
        <v>265</v>
      </c>
      <c r="D382" s="882" t="s">
        <v>502</v>
      </c>
      <c r="E382" s="881"/>
      <c r="F382" s="881"/>
      <c r="G382" s="881"/>
      <c r="H382" s="637">
        <f>Sheet1!G70</f>
        <v>2208</v>
      </c>
      <c r="I382" s="635">
        <v>1</v>
      </c>
      <c r="J382" s="635">
        <f t="shared" si="5"/>
        <v>8611.2000000000007</v>
      </c>
    </row>
    <row r="383" spans="2:13" hidden="1">
      <c r="B383" s="635"/>
      <c r="C383" s="635"/>
      <c r="D383" s="883" t="s">
        <v>468</v>
      </c>
      <c r="E383" s="883"/>
      <c r="F383" s="883"/>
      <c r="G383" s="883"/>
      <c r="H383" s="635"/>
      <c r="I383" s="638" t="s">
        <v>472</v>
      </c>
      <c r="J383" s="638">
        <f>SUM(J376:J382)</f>
        <v>266719.58</v>
      </c>
    </row>
    <row r="384" spans="2:13" hidden="1">
      <c r="B384" s="634"/>
      <c r="C384" s="634"/>
      <c r="D384" s="885" t="s">
        <v>473</v>
      </c>
      <c r="E384" s="885"/>
      <c r="F384" s="885"/>
      <c r="G384" s="885"/>
      <c r="H384" s="635"/>
      <c r="I384" s="635"/>
      <c r="J384" s="635"/>
    </row>
    <row r="385" spans="2:11" ht="15" hidden="1" customHeight="1">
      <c r="B385" s="634"/>
      <c r="C385" s="634"/>
      <c r="D385" s="883" t="s">
        <v>486</v>
      </c>
      <c r="E385" s="883"/>
      <c r="F385" s="883"/>
      <c r="G385" s="883"/>
      <c r="H385" s="635"/>
      <c r="I385" s="636"/>
      <c r="J385" s="636"/>
    </row>
    <row r="386" spans="2:11" ht="33" hidden="1" customHeight="1">
      <c r="B386" s="635">
        <f>450*5.4/100</f>
        <v>24.3</v>
      </c>
      <c r="C386" s="635" t="s">
        <v>253</v>
      </c>
      <c r="D386" s="913" t="s">
        <v>689</v>
      </c>
      <c r="E386" s="913"/>
      <c r="F386" s="913"/>
      <c r="G386" s="913"/>
      <c r="H386" s="637">
        <f>BTR!F39</f>
        <v>77008</v>
      </c>
      <c r="I386" s="635">
        <v>1</v>
      </c>
      <c r="J386" s="637">
        <f>ROUND(B386*H386,2)</f>
        <v>1871294.4</v>
      </c>
    </row>
    <row r="387" spans="2:11" ht="15" hidden="1" customHeight="1">
      <c r="B387" s="635"/>
      <c r="C387" s="635"/>
      <c r="D387" s="883" t="s">
        <v>474</v>
      </c>
      <c r="E387" s="883"/>
      <c r="F387" s="883"/>
      <c r="G387" s="883"/>
      <c r="H387" s="883"/>
      <c r="I387" s="636"/>
      <c r="J387" s="636"/>
    </row>
    <row r="388" spans="2:11" ht="15" hidden="1" customHeight="1">
      <c r="B388" s="635"/>
      <c r="C388" s="635"/>
      <c r="D388" s="883" t="s">
        <v>475</v>
      </c>
      <c r="E388" s="883"/>
      <c r="F388" s="883"/>
      <c r="G388" s="883"/>
      <c r="H388" s="883"/>
      <c r="I388" s="636"/>
      <c r="J388" s="636"/>
    </row>
    <row r="389" spans="2:11" ht="15" hidden="1" customHeight="1">
      <c r="B389" s="635"/>
      <c r="C389" s="635"/>
      <c r="D389" s="883" t="s">
        <v>487</v>
      </c>
      <c r="E389" s="883"/>
      <c r="F389" s="883"/>
      <c r="G389" s="883"/>
      <c r="H389" s="883"/>
      <c r="I389" s="636"/>
      <c r="J389" s="636"/>
    </row>
    <row r="390" spans="2:11" ht="15" hidden="1" customHeight="1">
      <c r="B390" s="635"/>
      <c r="C390" s="635"/>
      <c r="D390" s="883" t="s">
        <v>488</v>
      </c>
      <c r="E390" s="883"/>
      <c r="F390" s="883"/>
      <c r="G390" s="883"/>
      <c r="H390" s="883"/>
      <c r="I390" s="635"/>
      <c r="J390" s="636"/>
    </row>
    <row r="391" spans="2:11" ht="15" hidden="1" customHeight="1">
      <c r="B391" s="635"/>
      <c r="C391" s="635"/>
      <c r="D391" s="883" t="s">
        <v>477</v>
      </c>
      <c r="E391" s="883"/>
      <c r="F391" s="883"/>
      <c r="G391" s="883"/>
      <c r="H391" s="883"/>
      <c r="I391" s="635"/>
      <c r="J391" s="636"/>
    </row>
    <row r="392" spans="2:11" ht="15" hidden="1" customHeight="1">
      <c r="B392" s="635"/>
      <c r="C392" s="635"/>
      <c r="D392" s="883" t="s">
        <v>489</v>
      </c>
      <c r="E392" s="883"/>
      <c r="F392" s="883"/>
      <c r="G392" s="883"/>
      <c r="H392" s="883"/>
      <c r="I392" s="635"/>
      <c r="J392" s="636"/>
    </row>
    <row r="393" spans="2:11" ht="15" hidden="1" customHeight="1">
      <c r="B393" s="635"/>
      <c r="C393" s="635"/>
      <c r="D393" s="883" t="s">
        <v>490</v>
      </c>
      <c r="E393" s="883"/>
      <c r="F393" s="883"/>
      <c r="G393" s="883"/>
      <c r="H393" s="883"/>
      <c r="I393" s="635"/>
      <c r="J393" s="636"/>
    </row>
    <row r="394" spans="2:11" ht="45" hidden="1" customHeight="1">
      <c r="B394" s="635">
        <f>0.3*283.8</f>
        <v>85.14</v>
      </c>
      <c r="C394" s="635" t="s">
        <v>181</v>
      </c>
      <c r="D394" s="882" t="s">
        <v>951</v>
      </c>
      <c r="E394" s="881"/>
      <c r="F394" s="881"/>
      <c r="G394" s="881"/>
      <c r="H394" s="635">
        <f>('RMR Katheru'!J15+'RMR Katheru'!J16)/2</f>
        <v>2326.4249999999993</v>
      </c>
      <c r="I394" s="635">
        <v>1</v>
      </c>
      <c r="J394" s="635">
        <f>ROUND(B394*H394,2)</f>
        <v>198071.82</v>
      </c>
      <c r="K394" s="623" t="s">
        <v>661</v>
      </c>
    </row>
    <row r="395" spans="2:11" ht="44.25" hidden="1" customHeight="1">
      <c r="B395" s="635">
        <f>0.25*283.8</f>
        <v>70.95</v>
      </c>
      <c r="C395" s="635" t="s">
        <v>181</v>
      </c>
      <c r="D395" s="882" t="s">
        <v>690</v>
      </c>
      <c r="E395" s="881"/>
      <c r="F395" s="881"/>
      <c r="G395" s="881"/>
      <c r="H395" s="635">
        <f>('RMR Katheru'!J16+'RMR Katheru'!J17)/2</f>
        <v>2179.5499999999993</v>
      </c>
      <c r="I395" s="635">
        <v>1</v>
      </c>
      <c r="J395" s="635">
        <f>ROUND(B395*H395,2)</f>
        <v>154639.07</v>
      </c>
    </row>
    <row r="396" spans="2:11" ht="47.25" hidden="1" customHeight="1">
      <c r="B396" s="640">
        <f>0.43*283.8</f>
        <v>122.03400000000001</v>
      </c>
      <c r="C396" s="635" t="s">
        <v>181</v>
      </c>
      <c r="D396" s="882" t="s">
        <v>685</v>
      </c>
      <c r="E396" s="881"/>
      <c r="F396" s="881"/>
      <c r="G396" s="881"/>
      <c r="H396" s="635">
        <f>('RMR Katheru'!J18+'RMR Katheru'!J19)/2</f>
        <v>1709.4249999999995</v>
      </c>
      <c r="I396" s="635">
        <v>1</v>
      </c>
      <c r="J396" s="635">
        <f>ROUND(B396*H396,2)</f>
        <v>208607.97</v>
      </c>
    </row>
    <row r="397" spans="2:11" hidden="1">
      <c r="B397" s="640">
        <f>0.02*283.8</f>
        <v>5.6760000000000002</v>
      </c>
      <c r="C397" s="635" t="s">
        <v>181</v>
      </c>
      <c r="D397" s="881" t="s">
        <v>223</v>
      </c>
      <c r="E397" s="881"/>
      <c r="F397" s="881"/>
      <c r="G397" s="881"/>
      <c r="H397" s="635">
        <f>'RMR Katheru'!J19</f>
        <v>1603.0499999999995</v>
      </c>
      <c r="I397" s="635">
        <v>1</v>
      </c>
      <c r="J397" s="635">
        <f>ROUND(B397*H397,2)</f>
        <v>9098.91</v>
      </c>
    </row>
    <row r="398" spans="2:11" ht="14.25" hidden="1" customHeight="1">
      <c r="B398" s="638"/>
      <c r="C398" s="635"/>
      <c r="D398" s="883" t="s">
        <v>468</v>
      </c>
      <c r="E398" s="883"/>
      <c r="F398" s="883"/>
      <c r="G398" s="883"/>
      <c r="H398" s="635"/>
      <c r="I398" s="638" t="s">
        <v>479</v>
      </c>
      <c r="J398" s="638">
        <f>SUM(J386:J397)</f>
        <v>2441712.1700000004</v>
      </c>
    </row>
    <row r="399" spans="2:11" ht="14.25" hidden="1" customHeight="1">
      <c r="B399" s="635"/>
      <c r="C399" s="635"/>
      <c r="D399" s="883" t="s">
        <v>480</v>
      </c>
      <c r="E399" s="883"/>
      <c r="F399" s="883"/>
      <c r="G399" s="883"/>
      <c r="H399" s="635"/>
      <c r="I399" s="638"/>
      <c r="J399" s="638">
        <f>J374+J383+J398</f>
        <v>2720608.5500000003</v>
      </c>
    </row>
    <row r="400" spans="2:11" ht="14.25" hidden="1" customHeight="1">
      <c r="B400" s="640">
        <v>4.6150000000000002</v>
      </c>
      <c r="C400" s="635" t="s">
        <v>42</v>
      </c>
      <c r="D400" s="883" t="s">
        <v>481</v>
      </c>
      <c r="E400" s="883"/>
      <c r="F400" s="883"/>
      <c r="G400" s="883"/>
      <c r="H400" s="635">
        <f>J399</f>
        <v>2720608.5500000003</v>
      </c>
      <c r="I400" s="636"/>
      <c r="J400" s="635">
        <f>ROUND(B400*H400/100,2)</f>
        <v>125556.08</v>
      </c>
    </row>
    <row r="401" spans="1:10" ht="14.25" hidden="1" customHeight="1">
      <c r="B401" s="635">
        <f>CP</f>
        <v>10</v>
      </c>
      <c r="C401" s="635" t="s">
        <v>42</v>
      </c>
      <c r="D401" s="883" t="s">
        <v>482</v>
      </c>
      <c r="E401" s="883"/>
      <c r="F401" s="883"/>
      <c r="G401" s="883"/>
      <c r="H401" s="635">
        <f>J399+J400</f>
        <v>2846164.6300000004</v>
      </c>
      <c r="I401" s="636"/>
      <c r="J401" s="635">
        <f>ROUND(B401*H401/100,2)</f>
        <v>284616.46000000002</v>
      </c>
    </row>
    <row r="402" spans="1:10" ht="14.25" hidden="1" customHeight="1">
      <c r="B402" s="635">
        <v>191</v>
      </c>
      <c r="C402" s="635" t="s">
        <v>181</v>
      </c>
      <c r="D402" s="883" t="str">
        <f xml:space="preserve"> CONCATENATE("TOTAL Cost for ",B402,"  ", C402,"  =  (A+B+C+D+E)",)</f>
        <v>TOTAL Cost for 191  cum  =  (A+B+C+D+E)</v>
      </c>
      <c r="E402" s="883"/>
      <c r="F402" s="883"/>
      <c r="G402" s="883"/>
      <c r="H402" s="883"/>
      <c r="I402" s="635"/>
      <c r="J402" s="635">
        <f>SUM(J399:J401)</f>
        <v>3130781.0900000003</v>
      </c>
    </row>
    <row r="403" spans="1:10" ht="14.25" hidden="1" customHeight="1">
      <c r="B403" s="635"/>
      <c r="C403" s="635"/>
      <c r="D403" s="883" t="str">
        <f>CONCATENATE("Rate per  1  ",C402)</f>
        <v>Rate per  1  cum</v>
      </c>
      <c r="E403" s="883"/>
      <c r="F403" s="883"/>
      <c r="G403" s="883"/>
      <c r="H403" s="635"/>
      <c r="I403" s="635"/>
      <c r="J403" s="635">
        <f>J402/B402</f>
        <v>16391.524031413614</v>
      </c>
    </row>
    <row r="404" spans="1:10" ht="14.25" hidden="1" customHeight="1">
      <c r="B404" s="635"/>
      <c r="C404" s="635"/>
      <c r="D404" s="883" t="str">
        <f>D403</f>
        <v>Rate per  1  cum</v>
      </c>
      <c r="E404" s="883"/>
      <c r="F404" s="883"/>
      <c r="G404" s="883"/>
      <c r="H404" s="635"/>
      <c r="I404" s="635"/>
      <c r="J404" s="611">
        <f>ROUND(J403,0)</f>
        <v>16392</v>
      </c>
    </row>
    <row r="405" spans="1:10" ht="14.25" hidden="1" customHeight="1">
      <c r="B405" s="635"/>
      <c r="C405" s="635"/>
      <c r="D405" s="636"/>
      <c r="E405" s="636"/>
      <c r="F405" s="636"/>
      <c r="G405" s="636"/>
      <c r="H405" s="635"/>
      <c r="I405" s="635"/>
      <c r="J405" s="612" t="s">
        <v>192</v>
      </c>
    </row>
    <row r="406" spans="1:10" ht="14.25" hidden="1" customHeight="1">
      <c r="B406" s="635"/>
      <c r="C406" s="635"/>
      <c r="D406" s="636"/>
      <c r="E406" s="636"/>
      <c r="F406" s="636"/>
      <c r="G406" s="636"/>
      <c r="H406" s="635"/>
      <c r="I406" s="635"/>
      <c r="J406" s="638"/>
    </row>
    <row r="407" spans="1:10" ht="120.75" hidden="1" customHeight="1">
      <c r="A407" s="594">
        <v>16</v>
      </c>
      <c r="B407" s="879" t="s">
        <v>691</v>
      </c>
      <c r="C407" s="879"/>
      <c r="D407" s="879"/>
      <c r="E407" s="879"/>
      <c r="F407" s="879"/>
      <c r="G407" s="879"/>
      <c r="H407" s="879"/>
      <c r="I407" s="879"/>
      <c r="J407" s="879"/>
    </row>
    <row r="408" spans="1:10" hidden="1">
      <c r="B408" s="597" t="s">
        <v>22</v>
      </c>
      <c r="F408" s="598" t="s">
        <v>515</v>
      </c>
    </row>
    <row r="409" spans="1:10" hidden="1">
      <c r="B409" s="597" t="s">
        <v>546</v>
      </c>
    </row>
    <row r="410" spans="1:10" hidden="1">
      <c r="B410" s="614" t="s">
        <v>185</v>
      </c>
      <c r="C410" s="625" t="s">
        <v>246</v>
      </c>
    </row>
    <row r="411" spans="1:10" hidden="1">
      <c r="B411" s="603">
        <v>0.84</v>
      </c>
      <c r="C411" s="604" t="s">
        <v>193</v>
      </c>
      <c r="D411" s="597" t="s">
        <v>247</v>
      </c>
      <c r="H411" s="595">
        <f>Sheet1!G47</f>
        <v>645</v>
      </c>
      <c r="I411" s="595" t="s">
        <v>172</v>
      </c>
      <c r="J411" s="595">
        <f>ROUND(B411*H411,2)</f>
        <v>541.79999999999995</v>
      </c>
    </row>
    <row r="412" spans="1:10" ht="31.5" hidden="1" customHeight="1">
      <c r="B412" s="603">
        <v>14</v>
      </c>
      <c r="C412" s="604" t="s">
        <v>193</v>
      </c>
      <c r="D412" s="880" t="s">
        <v>519</v>
      </c>
      <c r="E412" s="880"/>
      <c r="F412" s="880"/>
      <c r="G412" s="880"/>
      <c r="H412" s="595">
        <f>Sheet1!G49</f>
        <v>595</v>
      </c>
      <c r="I412" s="595" t="s">
        <v>172</v>
      </c>
      <c r="J412" s="595">
        <f>ROUND(B412*H412,2)</f>
        <v>8330</v>
      </c>
    </row>
    <row r="413" spans="1:10" ht="31.5" hidden="1" customHeight="1">
      <c r="B413" s="603">
        <v>5</v>
      </c>
      <c r="C413" s="604" t="s">
        <v>193</v>
      </c>
      <c r="D413" s="880" t="s">
        <v>50</v>
      </c>
      <c r="E413" s="880"/>
      <c r="F413" s="880"/>
      <c r="G413" s="880"/>
      <c r="H413" s="595">
        <f>Sheet1!G48</f>
        <v>661</v>
      </c>
      <c r="I413" s="595" t="s">
        <v>172</v>
      </c>
      <c r="J413" s="595">
        <f>ROUND(B413*H413,2)</f>
        <v>3305</v>
      </c>
    </row>
    <row r="414" spans="1:10" ht="14.25" hidden="1" customHeight="1">
      <c r="B414" s="595"/>
      <c r="C414" s="595"/>
      <c r="D414" s="597" t="s">
        <v>43</v>
      </c>
      <c r="H414" s="595"/>
      <c r="I414" s="595"/>
      <c r="J414" s="605">
        <f>SUM(J411:J413)</f>
        <v>12176.8</v>
      </c>
    </row>
    <row r="415" spans="1:10" ht="14.25" hidden="1" customHeight="1">
      <c r="B415" s="614" t="s">
        <v>186</v>
      </c>
      <c r="C415" s="625" t="s">
        <v>27</v>
      </c>
      <c r="H415" s="595"/>
      <c r="I415" s="595"/>
      <c r="J415" s="595"/>
    </row>
    <row r="416" spans="1:10" ht="14.25" hidden="1" customHeight="1">
      <c r="B416" s="603">
        <v>12</v>
      </c>
      <c r="C416" s="604" t="s">
        <v>187</v>
      </c>
      <c r="D416" s="597" t="s">
        <v>51</v>
      </c>
      <c r="H416" s="595">
        <f>Sheet1!G67</f>
        <v>24685</v>
      </c>
      <c r="I416" s="595" t="s">
        <v>187</v>
      </c>
      <c r="J416" s="595">
        <f>ROUND(B416*H416,2)</f>
        <v>296220</v>
      </c>
    </row>
    <row r="417" spans="2:11" ht="14.25" hidden="1" customHeight="1">
      <c r="B417" s="603">
        <v>6</v>
      </c>
      <c r="C417" s="604" t="s">
        <v>187</v>
      </c>
      <c r="D417" s="597" t="s">
        <v>52</v>
      </c>
      <c r="H417" s="595">
        <f>Sheet1!G73</f>
        <v>2572</v>
      </c>
      <c r="I417" s="595" t="s">
        <v>187</v>
      </c>
      <c r="J417" s="595">
        <f>ROUND(B417*H417,2)</f>
        <v>15432</v>
      </c>
    </row>
    <row r="418" spans="2:11" ht="14.25" hidden="1" customHeight="1">
      <c r="B418" s="603">
        <v>6</v>
      </c>
      <c r="C418" s="604" t="s">
        <v>187</v>
      </c>
      <c r="D418" s="597" t="s">
        <v>53</v>
      </c>
      <c r="H418" s="595">
        <f>Sheet1!G54</f>
        <v>2043</v>
      </c>
      <c r="I418" s="595" t="s">
        <v>187</v>
      </c>
      <c r="J418" s="595">
        <f>ROUND(B418*H418,2)</f>
        <v>12258</v>
      </c>
    </row>
    <row r="419" spans="2:11" hidden="1">
      <c r="B419" s="603">
        <v>6</v>
      </c>
      <c r="C419" s="604" t="s">
        <v>187</v>
      </c>
      <c r="D419" s="880" t="s">
        <v>1320</v>
      </c>
      <c r="E419" s="880"/>
      <c r="F419" s="880"/>
      <c r="G419" s="880"/>
      <c r="H419" s="595">
        <f>Sheet1!G68</f>
        <v>2861</v>
      </c>
      <c r="I419" s="595" t="s">
        <v>187</v>
      </c>
      <c r="J419" s="595">
        <f>ROUND(B419*H419,2)</f>
        <v>17166</v>
      </c>
    </row>
    <row r="420" spans="2:11" ht="14.25" hidden="1" customHeight="1">
      <c r="B420" s="603">
        <v>6</v>
      </c>
      <c r="C420" s="604" t="s">
        <v>187</v>
      </c>
      <c r="D420" s="597" t="s">
        <v>516</v>
      </c>
      <c r="H420" s="595">
        <f>Sheet1!G57</f>
        <v>1737.71</v>
      </c>
      <c r="I420" s="595" t="s">
        <v>187</v>
      </c>
      <c r="J420" s="595">
        <f>ROUND(B420*H420,2)</f>
        <v>10426.26</v>
      </c>
    </row>
    <row r="421" spans="2:11" ht="14.25" hidden="1" customHeight="1">
      <c r="B421" s="595"/>
      <c r="C421" s="595"/>
      <c r="D421" s="597" t="s">
        <v>43</v>
      </c>
      <c r="H421" s="595"/>
      <c r="I421" s="595"/>
      <c r="J421" s="605">
        <f>SUM(J416:J420)</f>
        <v>351502.26</v>
      </c>
    </row>
    <row r="422" spans="2:11" ht="14.25" hidden="1" customHeight="1">
      <c r="B422" s="614" t="s">
        <v>175</v>
      </c>
      <c r="C422" s="625" t="s">
        <v>190</v>
      </c>
      <c r="H422" s="595"/>
      <c r="I422" s="595"/>
      <c r="J422" s="595"/>
    </row>
    <row r="423" spans="2:11" ht="28.5" hidden="1" customHeight="1">
      <c r="B423" s="607">
        <v>19.475000000000001</v>
      </c>
      <c r="C423" s="604" t="s">
        <v>19</v>
      </c>
      <c r="D423" s="880" t="s">
        <v>520</v>
      </c>
      <c r="E423" s="880"/>
      <c r="F423" s="880"/>
      <c r="G423" s="880"/>
      <c r="H423" s="595">
        <f>BTR!F23</f>
        <v>77008</v>
      </c>
      <c r="I423" s="595" t="s">
        <v>253</v>
      </c>
      <c r="J423" s="595">
        <f>ROUND(B423*H423,2)</f>
        <v>1499730.8</v>
      </c>
    </row>
    <row r="424" spans="2:11" ht="14.25" hidden="1" customHeight="1">
      <c r="B424" s="603"/>
      <c r="C424" s="604"/>
      <c r="D424" s="597" t="s">
        <v>20</v>
      </c>
      <c r="H424" s="595"/>
      <c r="I424" s="595"/>
      <c r="J424" s="595"/>
    </row>
    <row r="425" spans="2:11" ht="46.5" hidden="1" customHeight="1">
      <c r="B425" s="603"/>
      <c r="C425" s="604"/>
      <c r="D425" s="887" t="s">
        <v>518</v>
      </c>
      <c r="E425" s="887"/>
      <c r="F425" s="887"/>
      <c r="G425" s="887"/>
      <c r="H425" s="595"/>
      <c r="I425" s="595"/>
      <c r="J425" s="595"/>
    </row>
    <row r="426" spans="2:11" ht="57.75" hidden="1" customHeight="1">
      <c r="B426" s="603">
        <v>276.75</v>
      </c>
      <c r="C426" s="604" t="s">
        <v>181</v>
      </c>
      <c r="D426" s="887" t="s">
        <v>952</v>
      </c>
      <c r="E426" s="887"/>
      <c r="F426" s="887"/>
      <c r="G426" s="887"/>
      <c r="H426" s="595">
        <f>('RMR Katheru'!J15+'RMR Katheru'!J16+'RMR Katheru'!J17+'RMR Katheru'!J18+'RMR Katheru'!J19)/5</f>
        <v>2034.7499999999993</v>
      </c>
      <c r="I426" s="595" t="s">
        <v>181</v>
      </c>
      <c r="J426" s="595">
        <f>ROUND(B426*H426,2)</f>
        <v>563117.06000000006</v>
      </c>
      <c r="K426" s="623" t="s">
        <v>661</v>
      </c>
    </row>
    <row r="427" spans="2:11" hidden="1">
      <c r="B427" s="603"/>
      <c r="C427" s="604"/>
      <c r="D427" s="597" t="s">
        <v>43</v>
      </c>
      <c r="H427" s="595"/>
      <c r="I427" s="595"/>
      <c r="J427" s="643">
        <f>SUM(J423:J426)</f>
        <v>2062847.86</v>
      </c>
    </row>
    <row r="428" spans="2:11" hidden="1">
      <c r="B428" s="600" t="s">
        <v>48</v>
      </c>
      <c r="C428" s="598" t="s">
        <v>521</v>
      </c>
      <c r="D428" s="596"/>
      <c r="F428" s="596"/>
      <c r="G428" s="596"/>
      <c r="H428" s="596"/>
      <c r="I428" s="596"/>
      <c r="J428" s="606"/>
    </row>
    <row r="429" spans="2:11" hidden="1">
      <c r="B429" s="607">
        <v>4.6150000000000002</v>
      </c>
      <c r="C429" s="604" t="s">
        <v>42</v>
      </c>
      <c r="D429" s="608" t="s">
        <v>420</v>
      </c>
      <c r="F429" s="596"/>
      <c r="G429" s="596"/>
      <c r="H429" s="596"/>
      <c r="I429" s="596"/>
      <c r="J429" s="609">
        <f>ROUND((J414+J421+J427)*B429/100,2)</f>
        <v>111984.22</v>
      </c>
    </row>
    <row r="430" spans="2:11" hidden="1">
      <c r="B430" s="600" t="s">
        <v>317</v>
      </c>
      <c r="C430" s="598" t="s">
        <v>320</v>
      </c>
      <c r="F430" s="596"/>
      <c r="G430" s="596"/>
      <c r="H430" s="596"/>
      <c r="I430" s="596"/>
      <c r="J430" s="606">
        <f>J414+J421+J427+J429</f>
        <v>2538511.14</v>
      </c>
    </row>
    <row r="431" spans="2:11" hidden="1">
      <c r="B431" s="600" t="s">
        <v>318</v>
      </c>
      <c r="C431" s="598" t="s">
        <v>319</v>
      </c>
      <c r="F431" s="596"/>
      <c r="G431" s="596"/>
      <c r="H431" s="596"/>
      <c r="I431" s="596"/>
      <c r="J431" s="616">
        <f>J430*10/100</f>
        <v>253851.11400000003</v>
      </c>
    </row>
    <row r="432" spans="2:11" hidden="1">
      <c r="B432" s="644"/>
      <c r="C432" s="604"/>
      <c r="D432" s="623" t="s">
        <v>522</v>
      </c>
      <c r="H432" s="595"/>
      <c r="I432" s="595"/>
      <c r="J432" s="606">
        <f>SUM(J430:J431)</f>
        <v>2792362.2540000002</v>
      </c>
    </row>
    <row r="433" spans="1:13" hidden="1">
      <c r="B433" s="644"/>
      <c r="C433" s="604"/>
      <c r="D433" s="597" t="s">
        <v>202</v>
      </c>
      <c r="H433" s="595"/>
      <c r="I433" s="595"/>
      <c r="J433" s="595">
        <f>ROUND(J432/10250,2)</f>
        <v>272.43</v>
      </c>
      <c r="M433" s="628">
        <f>10250*19/10</f>
        <v>19475</v>
      </c>
    </row>
    <row r="434" spans="1:13" hidden="1">
      <c r="B434" s="595"/>
      <c r="C434" s="595"/>
      <c r="D434" s="597" t="s">
        <v>183</v>
      </c>
      <c r="H434" s="595"/>
      <c r="I434" s="595"/>
      <c r="J434" s="611">
        <f>ROUND(J433,0)</f>
        <v>272</v>
      </c>
    </row>
    <row r="435" spans="1:13" hidden="1">
      <c r="J435" s="612" t="s">
        <v>517</v>
      </c>
    </row>
    <row r="436" spans="1:13" hidden="1">
      <c r="J436" s="613"/>
    </row>
    <row r="437" spans="1:13" ht="93.75" hidden="1" customHeight="1">
      <c r="A437" s="594">
        <v>7</v>
      </c>
      <c r="B437" s="889" t="s">
        <v>976</v>
      </c>
      <c r="C437" s="889"/>
      <c r="D437" s="889"/>
      <c r="E437" s="889"/>
      <c r="F437" s="889"/>
      <c r="G437" s="889"/>
      <c r="H437" s="889"/>
      <c r="I437" s="889"/>
      <c r="J437" s="889"/>
    </row>
    <row r="438" spans="1:13" hidden="1">
      <c r="A438" s="645"/>
      <c r="D438" s="608" t="s">
        <v>184</v>
      </c>
    </row>
    <row r="439" spans="1:13" hidden="1">
      <c r="A439" s="645"/>
      <c r="D439" s="608" t="s">
        <v>195</v>
      </c>
    </row>
    <row r="440" spans="1:13" hidden="1">
      <c r="A440" s="645"/>
      <c r="B440" s="600" t="s">
        <v>185</v>
      </c>
      <c r="C440" s="646" t="s">
        <v>246</v>
      </c>
    </row>
    <row r="441" spans="1:13" hidden="1">
      <c r="A441" s="645"/>
      <c r="B441" s="603">
        <v>0.64</v>
      </c>
      <c r="C441" s="596" t="s">
        <v>205</v>
      </c>
      <c r="D441" s="608" t="s">
        <v>247</v>
      </c>
      <c r="H441" s="595">
        <f>Sheet1!G47</f>
        <v>645</v>
      </c>
      <c r="I441" s="595" t="s">
        <v>172</v>
      </c>
      <c r="J441" s="595">
        <f>ROUND(B441*H441,2)</f>
        <v>412.8</v>
      </c>
      <c r="K441" s="608"/>
    </row>
    <row r="442" spans="1:13" hidden="1">
      <c r="A442" s="645"/>
      <c r="B442" s="603">
        <v>1</v>
      </c>
      <c r="C442" s="596" t="s">
        <v>205</v>
      </c>
      <c r="D442" s="608" t="s">
        <v>196</v>
      </c>
      <c r="H442" s="595">
        <f>Sheet1!$G$48</f>
        <v>661</v>
      </c>
      <c r="I442" s="595" t="s">
        <v>172</v>
      </c>
      <c r="J442" s="595">
        <f>ROUND(B442*H442,2)</f>
        <v>661</v>
      </c>
    </row>
    <row r="443" spans="1:13" hidden="1">
      <c r="A443" s="645"/>
      <c r="B443" s="603">
        <v>15</v>
      </c>
      <c r="C443" s="596" t="s">
        <v>205</v>
      </c>
      <c r="D443" s="608" t="s">
        <v>248</v>
      </c>
      <c r="H443" s="595">
        <f>Sheet1!$G$49</f>
        <v>595</v>
      </c>
      <c r="I443" s="595" t="s">
        <v>172</v>
      </c>
      <c r="J443" s="595">
        <f>ROUND(B443*H443,2)</f>
        <v>8925</v>
      </c>
    </row>
    <row r="444" spans="1:13" hidden="1">
      <c r="A444" s="645"/>
      <c r="B444" s="603"/>
      <c r="D444" s="608" t="s">
        <v>43</v>
      </c>
      <c r="H444" s="595"/>
      <c r="I444" s="595"/>
      <c r="J444" s="605">
        <f>SUM(J441:J443)</f>
        <v>9998.7999999999993</v>
      </c>
    </row>
    <row r="445" spans="1:13" hidden="1">
      <c r="A445" s="645"/>
      <c r="B445" s="600" t="s">
        <v>186</v>
      </c>
      <c r="C445" s="646" t="s">
        <v>190</v>
      </c>
      <c r="H445" s="595"/>
      <c r="I445" s="595"/>
      <c r="J445" s="595"/>
    </row>
    <row r="446" spans="1:13" hidden="1">
      <c r="A446" s="645"/>
      <c r="B446" s="603">
        <v>13.5</v>
      </c>
      <c r="C446" s="596" t="s">
        <v>181</v>
      </c>
      <c r="D446" s="608" t="s">
        <v>337</v>
      </c>
      <c r="H446" s="595">
        <f>RMR!J23</f>
        <v>1798.7500000000002</v>
      </c>
      <c r="I446" s="595" t="s">
        <v>181</v>
      </c>
      <c r="J446" s="595">
        <f>ROUND(B446*H446,2)</f>
        <v>24283.13</v>
      </c>
    </row>
    <row r="447" spans="1:13" hidden="1">
      <c r="A447" s="645"/>
      <c r="B447" s="603">
        <v>6.75</v>
      </c>
      <c r="C447" s="596" t="s">
        <v>181</v>
      </c>
      <c r="D447" s="608" t="s">
        <v>197</v>
      </c>
      <c r="H447" s="595">
        <f>RMR!J29</f>
        <v>692.55</v>
      </c>
      <c r="I447" s="595" t="s">
        <v>181</v>
      </c>
      <c r="J447" s="595">
        <f>ROUND(B447*H447,2)</f>
        <v>4674.71</v>
      </c>
    </row>
    <row r="448" spans="1:13" hidden="1">
      <c r="A448" s="645"/>
      <c r="B448" s="603">
        <v>2.4300000000000002</v>
      </c>
      <c r="C448" s="596" t="s">
        <v>253</v>
      </c>
      <c r="D448" s="608" t="s">
        <v>198</v>
      </c>
      <c r="H448" s="595">
        <f>RMR!G35</f>
        <v>4220</v>
      </c>
      <c r="I448" s="595" t="s">
        <v>253</v>
      </c>
      <c r="J448" s="595">
        <f>ROUND(B448*H448,2)</f>
        <v>10254.6</v>
      </c>
    </row>
    <row r="449" spans="1:10" hidden="1">
      <c r="A449" s="645"/>
      <c r="B449" s="607"/>
      <c r="C449" s="604"/>
      <c r="D449" s="608" t="s">
        <v>43</v>
      </c>
      <c r="H449" s="595"/>
      <c r="I449" s="595"/>
      <c r="J449" s="605">
        <f>SUM(J446:J448)</f>
        <v>39212.44</v>
      </c>
    </row>
    <row r="450" spans="1:10" hidden="1">
      <c r="A450" s="645"/>
      <c r="B450" s="600" t="s">
        <v>189</v>
      </c>
      <c r="C450" s="646" t="s">
        <v>251</v>
      </c>
      <c r="H450" s="595"/>
      <c r="I450" s="595"/>
      <c r="J450" s="595"/>
    </row>
    <row r="451" spans="1:10" hidden="1">
      <c r="A451" s="645"/>
      <c r="B451" s="603">
        <v>6</v>
      </c>
      <c r="C451" s="596" t="s">
        <v>187</v>
      </c>
      <c r="D451" s="608" t="s">
        <v>199</v>
      </c>
      <c r="H451" s="595">
        <f>Sheet1!G76</f>
        <v>708.08</v>
      </c>
      <c r="I451" s="595" t="s">
        <v>187</v>
      </c>
      <c r="J451" s="595">
        <f>ROUND(B451*H451,2)</f>
        <v>4248.4799999999996</v>
      </c>
    </row>
    <row r="452" spans="1:10" hidden="1">
      <c r="A452" s="645"/>
      <c r="B452" s="603">
        <v>6</v>
      </c>
      <c r="C452" s="596" t="s">
        <v>187</v>
      </c>
      <c r="D452" s="608" t="s">
        <v>208</v>
      </c>
      <c r="H452" s="595">
        <f>Sheet1!G75</f>
        <v>1347.84</v>
      </c>
      <c r="I452" s="595" t="s">
        <v>187</v>
      </c>
      <c r="J452" s="595">
        <f>ROUND(B452*H452,2)</f>
        <v>8087.04</v>
      </c>
    </row>
    <row r="453" spans="1:10" hidden="1">
      <c r="A453" s="645"/>
      <c r="B453" s="603">
        <v>2</v>
      </c>
      <c r="C453" s="596" t="s">
        <v>187</v>
      </c>
      <c r="D453" s="608" t="s">
        <v>31</v>
      </c>
      <c r="H453" s="595">
        <f>Sheet1!G58</f>
        <v>822</v>
      </c>
      <c r="I453" s="595" t="s">
        <v>187</v>
      </c>
      <c r="J453" s="595">
        <f>ROUND(B453*H453,2)</f>
        <v>1644</v>
      </c>
    </row>
    <row r="454" spans="1:10" hidden="1">
      <c r="A454" s="645"/>
      <c r="B454" s="603"/>
      <c r="C454" s="604"/>
      <c r="D454" s="608" t="s">
        <v>43</v>
      </c>
      <c r="H454" s="595"/>
      <c r="I454" s="595"/>
      <c r="J454" s="605">
        <f>SUM(J451:J453)</f>
        <v>13979.52</v>
      </c>
    </row>
    <row r="455" spans="1:10" hidden="1">
      <c r="B455" s="600" t="s">
        <v>48</v>
      </c>
      <c r="C455" s="598" t="s">
        <v>591</v>
      </c>
      <c r="F455" s="596"/>
      <c r="G455" s="596"/>
      <c r="H455" s="596"/>
      <c r="I455" s="596"/>
      <c r="J455" s="606"/>
    </row>
    <row r="456" spans="1:10" hidden="1">
      <c r="B456" s="607">
        <v>4.6150000000000002</v>
      </c>
      <c r="C456" s="604" t="s">
        <v>42</v>
      </c>
      <c r="D456" s="608" t="s">
        <v>420</v>
      </c>
      <c r="F456" s="596"/>
      <c r="G456" s="596"/>
      <c r="H456" s="596"/>
      <c r="I456" s="596"/>
      <c r="J456" s="609">
        <f>ROUND((J444+J449+J454)*B456/100,2)</f>
        <v>2916.25</v>
      </c>
    </row>
    <row r="457" spans="1:10" hidden="1">
      <c r="B457" s="600" t="s">
        <v>317</v>
      </c>
      <c r="C457" s="598" t="s">
        <v>320</v>
      </c>
      <c r="F457" s="596"/>
      <c r="G457" s="596"/>
      <c r="H457" s="596"/>
      <c r="I457" s="596"/>
      <c r="J457" s="606">
        <f>J444+J449+J454+J456</f>
        <v>66107.010000000009</v>
      </c>
    </row>
    <row r="458" spans="1:10" hidden="1">
      <c r="B458" s="600" t="s">
        <v>318</v>
      </c>
      <c r="C458" s="598" t="s">
        <v>319</v>
      </c>
      <c r="F458" s="596"/>
      <c r="G458" s="596"/>
      <c r="H458" s="596"/>
      <c r="I458" s="596"/>
      <c r="J458" s="616">
        <f>J457*10/100</f>
        <v>6610.7010000000009</v>
      </c>
    </row>
    <row r="459" spans="1:10" hidden="1">
      <c r="A459" s="645"/>
      <c r="B459" s="607"/>
      <c r="C459" s="596"/>
      <c r="D459" s="646" t="s">
        <v>434</v>
      </c>
      <c r="H459" s="595"/>
      <c r="I459" s="595"/>
      <c r="J459" s="626">
        <f>SUM(J457:J458)</f>
        <v>72717.71100000001</v>
      </c>
    </row>
    <row r="460" spans="1:10" hidden="1">
      <c r="A460" s="645"/>
      <c r="B460" s="603"/>
      <c r="C460" s="596"/>
      <c r="D460" s="608" t="s">
        <v>194</v>
      </c>
      <c r="H460" s="595"/>
      <c r="I460" s="595"/>
      <c r="J460" s="595">
        <f>ROUND(J459/15,2)</f>
        <v>4847.8500000000004</v>
      </c>
    </row>
    <row r="461" spans="1:10" hidden="1">
      <c r="A461" s="645"/>
      <c r="D461" s="608" t="s">
        <v>183</v>
      </c>
      <c r="H461" s="595"/>
      <c r="I461" s="595"/>
      <c r="J461" s="611">
        <f>ROUND(J460,0)</f>
        <v>4848</v>
      </c>
    </row>
    <row r="462" spans="1:10" hidden="1">
      <c r="A462" s="645"/>
      <c r="D462" s="608"/>
      <c r="H462" s="595"/>
      <c r="I462" s="595"/>
      <c r="J462" s="617" t="s">
        <v>192</v>
      </c>
    </row>
    <row r="463" spans="1:10" hidden="1">
      <c r="A463" s="645"/>
      <c r="D463" s="608"/>
      <c r="H463" s="595"/>
      <c r="I463" s="595"/>
      <c r="J463" s="606"/>
    </row>
    <row r="464" spans="1:10" ht="93" hidden="1" customHeight="1">
      <c r="A464" s="594">
        <v>18</v>
      </c>
      <c r="B464" s="889" t="s">
        <v>686</v>
      </c>
      <c r="C464" s="889"/>
      <c r="D464" s="889"/>
      <c r="E464" s="889"/>
      <c r="F464" s="889"/>
      <c r="G464" s="889"/>
      <c r="H464" s="889"/>
      <c r="I464" s="889"/>
      <c r="J464" s="889"/>
    </row>
    <row r="465" spans="1:11" hidden="1">
      <c r="A465" s="645"/>
      <c r="B465" s="628"/>
      <c r="C465" s="604" t="s">
        <v>184</v>
      </c>
    </row>
    <row r="466" spans="1:11" hidden="1">
      <c r="A466" s="645"/>
      <c r="B466" s="628"/>
      <c r="C466" s="604" t="s">
        <v>195</v>
      </c>
      <c r="F466" s="598" t="s">
        <v>230</v>
      </c>
    </row>
    <row r="467" spans="1:11" hidden="1">
      <c r="A467" s="645"/>
      <c r="B467" s="600" t="s">
        <v>185</v>
      </c>
      <c r="C467" s="646" t="s">
        <v>246</v>
      </c>
    </row>
    <row r="468" spans="1:11" hidden="1">
      <c r="A468" s="645"/>
      <c r="B468" s="603">
        <v>0.64</v>
      </c>
      <c r="C468" s="596" t="s">
        <v>205</v>
      </c>
      <c r="D468" s="608" t="s">
        <v>247</v>
      </c>
      <c r="H468" s="595">
        <f>Sheet1!G47</f>
        <v>645</v>
      </c>
      <c r="I468" s="595" t="s">
        <v>172</v>
      </c>
      <c r="J468" s="595">
        <f>ROUND(B468*H468,2)</f>
        <v>412.8</v>
      </c>
      <c r="K468" s="608"/>
    </row>
    <row r="469" spans="1:11" hidden="1">
      <c r="A469" s="645"/>
      <c r="B469" s="603">
        <v>1</v>
      </c>
      <c r="C469" s="596" t="s">
        <v>205</v>
      </c>
      <c r="D469" s="608" t="s">
        <v>196</v>
      </c>
      <c r="H469" s="595">
        <f>Sheet1!$G$48</f>
        <v>661</v>
      </c>
      <c r="I469" s="595" t="s">
        <v>172</v>
      </c>
      <c r="J469" s="595">
        <f>ROUND(B469*H469,2)</f>
        <v>661</v>
      </c>
    </row>
    <row r="470" spans="1:11" hidden="1">
      <c r="A470" s="645"/>
      <c r="B470" s="603">
        <v>15</v>
      </c>
      <c r="C470" s="596" t="s">
        <v>205</v>
      </c>
      <c r="D470" s="608" t="s">
        <v>248</v>
      </c>
      <c r="H470" s="595">
        <f>Sheet1!$G$49</f>
        <v>595</v>
      </c>
      <c r="I470" s="595" t="s">
        <v>172</v>
      </c>
      <c r="J470" s="595">
        <f>ROUND(B470*H470,2)</f>
        <v>8925</v>
      </c>
    </row>
    <row r="471" spans="1:11" hidden="1">
      <c r="A471" s="645"/>
      <c r="B471" s="595"/>
      <c r="C471" s="596"/>
      <c r="D471" s="608" t="s">
        <v>43</v>
      </c>
      <c r="H471" s="595"/>
      <c r="I471" s="595"/>
      <c r="J471" s="605">
        <f>SUM(J468:J470)</f>
        <v>9998.7999999999993</v>
      </c>
    </row>
    <row r="472" spans="1:11" hidden="1">
      <c r="A472" s="645"/>
      <c r="B472" s="600" t="s">
        <v>186</v>
      </c>
      <c r="C472" s="646" t="s">
        <v>190</v>
      </c>
      <c r="H472" s="595"/>
      <c r="I472" s="595"/>
      <c r="J472" s="595"/>
    </row>
    <row r="473" spans="1:11" hidden="1">
      <c r="A473" s="645"/>
      <c r="B473" s="603">
        <v>13.5</v>
      </c>
      <c r="C473" s="596" t="s">
        <v>181</v>
      </c>
      <c r="D473" s="608" t="s">
        <v>337</v>
      </c>
      <c r="H473" s="595">
        <f>RMR!J23</f>
        <v>1798.7500000000002</v>
      </c>
      <c r="I473" s="595" t="s">
        <v>181</v>
      </c>
      <c r="J473" s="595">
        <f>ROUND(B473*H473,2)</f>
        <v>24283.13</v>
      </c>
    </row>
    <row r="474" spans="1:11" hidden="1">
      <c r="A474" s="645"/>
      <c r="B474" s="603">
        <v>6.75</v>
      </c>
      <c r="C474" s="596" t="s">
        <v>181</v>
      </c>
      <c r="D474" s="608" t="s">
        <v>197</v>
      </c>
      <c r="H474" s="595">
        <f>RMR!J29</f>
        <v>692.55</v>
      </c>
      <c r="I474" s="595" t="s">
        <v>181</v>
      </c>
      <c r="J474" s="595">
        <f>ROUND(B474*H474,2)</f>
        <v>4674.71</v>
      </c>
    </row>
    <row r="475" spans="1:11" hidden="1">
      <c r="A475" s="645"/>
      <c r="B475" s="603">
        <v>3.45</v>
      </c>
      <c r="C475" s="596" t="s">
        <v>253</v>
      </c>
      <c r="D475" s="608" t="s">
        <v>198</v>
      </c>
      <c r="H475" s="595">
        <f>RMR!G35</f>
        <v>4220</v>
      </c>
      <c r="I475" s="595" t="s">
        <v>253</v>
      </c>
      <c r="J475" s="595">
        <f>ROUND(B475*H475,2)</f>
        <v>14559</v>
      </c>
    </row>
    <row r="476" spans="1:11" hidden="1">
      <c r="A476" s="645"/>
      <c r="B476" s="647"/>
      <c r="C476" s="604"/>
      <c r="D476" s="608" t="s">
        <v>43</v>
      </c>
      <c r="H476" s="595"/>
      <c r="I476" s="595"/>
      <c r="J476" s="605">
        <f>SUM(J473:J475)</f>
        <v>43516.84</v>
      </c>
    </row>
    <row r="477" spans="1:11" hidden="1">
      <c r="A477" s="645"/>
      <c r="B477" s="600" t="s">
        <v>175</v>
      </c>
      <c r="C477" s="646" t="s">
        <v>251</v>
      </c>
      <c r="H477" s="595"/>
      <c r="I477" s="595"/>
      <c r="J477" s="595"/>
    </row>
    <row r="478" spans="1:11" hidden="1">
      <c r="A478" s="645"/>
      <c r="B478" s="603">
        <v>6</v>
      </c>
      <c r="C478" s="596" t="s">
        <v>187</v>
      </c>
      <c r="D478" s="608" t="s">
        <v>199</v>
      </c>
      <c r="H478" s="595">
        <f>Sheet1!G76</f>
        <v>708.08</v>
      </c>
      <c r="I478" s="595" t="s">
        <v>187</v>
      </c>
      <c r="J478" s="595">
        <f>ROUND(B478*H478,2)</f>
        <v>4248.4799999999996</v>
      </c>
    </row>
    <row r="479" spans="1:11" hidden="1">
      <c r="A479" s="645"/>
      <c r="B479" s="603">
        <v>6</v>
      </c>
      <c r="C479" s="596" t="s">
        <v>187</v>
      </c>
      <c r="D479" s="608" t="s">
        <v>208</v>
      </c>
      <c r="H479" s="595">
        <f>Sheet1!G75</f>
        <v>1347.84</v>
      </c>
      <c r="I479" s="595" t="s">
        <v>187</v>
      </c>
      <c r="J479" s="595">
        <f>ROUND(B479*H479,2)</f>
        <v>8087.04</v>
      </c>
    </row>
    <row r="480" spans="1:11" hidden="1">
      <c r="A480" s="645"/>
      <c r="B480" s="603">
        <v>2</v>
      </c>
      <c r="C480" s="596" t="s">
        <v>187</v>
      </c>
      <c r="D480" s="608" t="s">
        <v>31</v>
      </c>
      <c r="H480" s="595">
        <f>Sheet1!G58</f>
        <v>822</v>
      </c>
      <c r="I480" s="595" t="s">
        <v>187</v>
      </c>
      <c r="J480" s="595">
        <f>ROUND(B480*H480,2)</f>
        <v>1644</v>
      </c>
    </row>
    <row r="481" spans="1:10" hidden="1">
      <c r="A481" s="645"/>
      <c r="B481" s="595"/>
      <c r="C481" s="604"/>
      <c r="D481" s="608" t="s">
        <v>43</v>
      </c>
      <c r="H481" s="595"/>
      <c r="I481" s="595"/>
      <c r="J481" s="605">
        <f>SUM(J478:J480)</f>
        <v>13979.52</v>
      </c>
    </row>
    <row r="482" spans="1:10" hidden="1">
      <c r="B482" s="600" t="s">
        <v>48</v>
      </c>
      <c r="C482" s="598" t="s">
        <v>592</v>
      </c>
      <c r="F482" s="596"/>
      <c r="G482" s="596"/>
      <c r="H482" s="596"/>
      <c r="I482" s="596"/>
      <c r="J482" s="606"/>
    </row>
    <row r="483" spans="1:10" hidden="1">
      <c r="B483" s="607">
        <v>4.6150000000000002</v>
      </c>
      <c r="C483" s="604" t="s">
        <v>42</v>
      </c>
      <c r="D483" s="608" t="s">
        <v>420</v>
      </c>
      <c r="F483" s="596"/>
      <c r="G483" s="596"/>
      <c r="H483" s="596"/>
      <c r="I483" s="596"/>
      <c r="J483" s="609">
        <f>ROUND((J471+J476+J481)*B483/100,2)</f>
        <v>3114.9</v>
      </c>
    </row>
    <row r="484" spans="1:10" hidden="1">
      <c r="B484" s="600" t="s">
        <v>317</v>
      </c>
      <c r="C484" s="598" t="s">
        <v>320</v>
      </c>
      <c r="F484" s="596"/>
      <c r="G484" s="596"/>
      <c r="H484" s="596"/>
      <c r="I484" s="596"/>
      <c r="J484" s="606">
        <f>J471+J476+J481+J483</f>
        <v>70610.06</v>
      </c>
    </row>
    <row r="485" spans="1:10" hidden="1">
      <c r="B485" s="600" t="s">
        <v>318</v>
      </c>
      <c r="C485" s="598" t="s">
        <v>319</v>
      </c>
      <c r="F485" s="596"/>
      <c r="G485" s="596"/>
      <c r="H485" s="596"/>
      <c r="I485" s="596"/>
      <c r="J485" s="616">
        <f>J484*10/100</f>
        <v>7061.0059999999994</v>
      </c>
    </row>
    <row r="486" spans="1:10" hidden="1">
      <c r="A486" s="645"/>
      <c r="B486" s="647"/>
      <c r="C486" s="596"/>
      <c r="D486" s="646" t="s">
        <v>434</v>
      </c>
      <c r="H486" s="595"/>
      <c r="I486" s="595"/>
      <c r="J486" s="643">
        <f>SUM(J484:J485)</f>
        <v>77671.065999999992</v>
      </c>
    </row>
    <row r="487" spans="1:10" hidden="1">
      <c r="A487" s="645"/>
      <c r="B487" s="595"/>
      <c r="C487" s="596"/>
      <c r="D487" s="608" t="s">
        <v>194</v>
      </c>
      <c r="H487" s="595"/>
      <c r="I487" s="595"/>
      <c r="J487" s="595">
        <f>ROUND(J486/15,2)</f>
        <v>5178.07</v>
      </c>
    </row>
    <row r="488" spans="1:10" hidden="1">
      <c r="A488" s="645"/>
      <c r="B488" s="628"/>
      <c r="C488" s="596"/>
      <c r="D488" s="608" t="s">
        <v>183</v>
      </c>
      <c r="H488" s="595"/>
      <c r="I488" s="595"/>
      <c r="J488" s="611">
        <f>ROUND(J487,0)</f>
        <v>5178</v>
      </c>
    </row>
    <row r="489" spans="1:10" hidden="1">
      <c r="A489" s="645"/>
      <c r="B489" s="628"/>
      <c r="C489" s="596"/>
      <c r="D489" s="608"/>
      <c r="H489" s="595"/>
      <c r="I489" s="595"/>
      <c r="J489" s="617" t="s">
        <v>192</v>
      </c>
    </row>
    <row r="490" spans="1:10" hidden="1">
      <c r="A490" s="645"/>
      <c r="B490" s="628"/>
      <c r="C490" s="596"/>
      <c r="D490" s="608"/>
      <c r="H490" s="595"/>
      <c r="I490" s="595"/>
      <c r="J490" s="606"/>
    </row>
    <row r="491" spans="1:10" ht="94.5" hidden="1" customHeight="1">
      <c r="A491" s="594">
        <v>11</v>
      </c>
      <c r="B491" s="879" t="s">
        <v>644</v>
      </c>
      <c r="C491" s="879"/>
      <c r="D491" s="879"/>
      <c r="E491" s="879"/>
      <c r="F491" s="879"/>
      <c r="G491" s="879"/>
      <c r="H491" s="879"/>
      <c r="I491" s="879"/>
      <c r="J491" s="879"/>
    </row>
    <row r="492" spans="1:10" hidden="1">
      <c r="A492" s="645"/>
      <c r="D492" s="597" t="s">
        <v>184</v>
      </c>
      <c r="F492" s="598" t="s">
        <v>231</v>
      </c>
    </row>
    <row r="493" spans="1:10" ht="13.5" hidden="1" customHeight="1">
      <c r="A493" s="645"/>
      <c r="D493" s="597" t="s">
        <v>195</v>
      </c>
    </row>
    <row r="494" spans="1:10" ht="13.5" hidden="1" customHeight="1">
      <c r="A494" s="645"/>
      <c r="B494" s="600" t="s">
        <v>185</v>
      </c>
      <c r="C494" s="623" t="s">
        <v>246</v>
      </c>
    </row>
    <row r="495" spans="1:10" ht="13.5" hidden="1" customHeight="1">
      <c r="A495" s="645"/>
      <c r="B495" s="603">
        <v>0.86</v>
      </c>
      <c r="C495" s="596" t="s">
        <v>205</v>
      </c>
      <c r="D495" s="597" t="s">
        <v>247</v>
      </c>
      <c r="H495" s="595">
        <f>Sheet1!$G$47</f>
        <v>645</v>
      </c>
      <c r="I495" s="628" t="s">
        <v>172</v>
      </c>
      <c r="J495" s="595">
        <f>ROUND(B495*H495,2)</f>
        <v>554.70000000000005</v>
      </c>
    </row>
    <row r="496" spans="1:10" ht="13.5" hidden="1" customHeight="1">
      <c r="A496" s="645"/>
      <c r="B496" s="603">
        <v>1.5</v>
      </c>
      <c r="C496" s="596" t="s">
        <v>205</v>
      </c>
      <c r="D496" s="597" t="s">
        <v>196</v>
      </c>
      <c r="H496" s="595">
        <f>Sheet1!$G$48</f>
        <v>661</v>
      </c>
      <c r="I496" s="628" t="s">
        <v>172</v>
      </c>
      <c r="J496" s="595">
        <f>ROUND(B496*H496,2)</f>
        <v>991.5</v>
      </c>
    </row>
    <row r="497" spans="1:10" ht="13.5" hidden="1" customHeight="1">
      <c r="A497" s="645"/>
      <c r="B497" s="603">
        <v>20</v>
      </c>
      <c r="C497" s="596" t="s">
        <v>205</v>
      </c>
      <c r="D497" s="597" t="s">
        <v>248</v>
      </c>
      <c r="H497" s="595">
        <f>Sheet1!$G$49</f>
        <v>595</v>
      </c>
      <c r="I497" s="628" t="s">
        <v>172</v>
      </c>
      <c r="J497" s="595">
        <f>ROUND(B497*H497,2)</f>
        <v>11900</v>
      </c>
    </row>
    <row r="498" spans="1:10" ht="13.5" hidden="1" customHeight="1">
      <c r="A498" s="645"/>
      <c r="B498" s="608"/>
      <c r="C498" s="596"/>
      <c r="D498" s="597" t="s">
        <v>43</v>
      </c>
      <c r="H498" s="628"/>
      <c r="I498" s="628"/>
      <c r="J498" s="605">
        <f>SUM(J495:J497)</f>
        <v>13446.2</v>
      </c>
    </row>
    <row r="499" spans="1:10" ht="13.5" hidden="1" customHeight="1">
      <c r="A499" s="645"/>
      <c r="B499" s="608"/>
      <c r="H499" s="628"/>
      <c r="I499" s="628"/>
    </row>
    <row r="500" spans="1:10" ht="13.5" hidden="1" customHeight="1">
      <c r="A500" s="645"/>
      <c r="B500" s="600" t="s">
        <v>186</v>
      </c>
      <c r="C500" s="623" t="s">
        <v>190</v>
      </c>
      <c r="H500" s="628"/>
      <c r="I500" s="628"/>
    </row>
    <row r="501" spans="1:10" hidden="1">
      <c r="A501" s="645"/>
      <c r="B501" s="603">
        <v>8.1</v>
      </c>
      <c r="C501" s="596" t="s">
        <v>181</v>
      </c>
      <c r="D501" s="597" t="s">
        <v>338</v>
      </c>
      <c r="H501" s="595">
        <f>RMR!J25</f>
        <v>2442.5</v>
      </c>
      <c r="I501" s="628" t="s">
        <v>181</v>
      </c>
      <c r="J501" s="628">
        <f>ROUND(B501*H501,2)</f>
        <v>19784.25</v>
      </c>
    </row>
    <row r="502" spans="1:10" ht="13.5" hidden="1" customHeight="1">
      <c r="A502" s="645"/>
      <c r="B502" s="603">
        <v>5.4</v>
      </c>
      <c r="C502" s="596" t="s">
        <v>181</v>
      </c>
      <c r="D502" s="597" t="s">
        <v>339</v>
      </c>
      <c r="H502" s="595">
        <f>RMR!J27</f>
        <v>1911.2500000000002</v>
      </c>
      <c r="I502" s="628" t="s">
        <v>181</v>
      </c>
      <c r="J502" s="628">
        <f>ROUND(B502*H502,2)</f>
        <v>10320.75</v>
      </c>
    </row>
    <row r="503" spans="1:10" ht="13.5" hidden="1" customHeight="1">
      <c r="A503" s="645"/>
      <c r="B503" s="603">
        <v>6.75</v>
      </c>
      <c r="C503" s="596" t="s">
        <v>181</v>
      </c>
      <c r="D503" s="597" t="s">
        <v>197</v>
      </c>
      <c r="H503" s="595">
        <f>RMR!J29</f>
        <v>692.55</v>
      </c>
      <c r="I503" s="628" t="s">
        <v>181</v>
      </c>
      <c r="J503" s="628">
        <f>ROUND(B503*H503,2)</f>
        <v>4674.71</v>
      </c>
    </row>
    <row r="504" spans="1:10" ht="13.5" hidden="1" customHeight="1">
      <c r="A504" s="645"/>
      <c r="B504" s="603">
        <v>6.33</v>
      </c>
      <c r="C504" s="596" t="s">
        <v>253</v>
      </c>
      <c r="D504" s="597" t="s">
        <v>198</v>
      </c>
      <c r="H504" s="595">
        <f>RMR!G35</f>
        <v>4220</v>
      </c>
      <c r="I504" s="628" t="s">
        <v>253</v>
      </c>
      <c r="J504" s="628">
        <f>ROUND(B504*H504,2)</f>
        <v>26712.6</v>
      </c>
    </row>
    <row r="505" spans="1:10" ht="13.5" hidden="1" customHeight="1">
      <c r="A505" s="645"/>
      <c r="B505" s="608"/>
      <c r="D505" s="597" t="s">
        <v>43</v>
      </c>
      <c r="H505" s="628"/>
      <c r="I505" s="628"/>
      <c r="J505" s="648">
        <f>SUM(J501:J504)</f>
        <v>61492.31</v>
      </c>
    </row>
    <row r="506" spans="1:10" ht="13.5" hidden="1" customHeight="1">
      <c r="A506" s="645"/>
      <c r="B506" s="600" t="s">
        <v>175</v>
      </c>
      <c r="C506" s="623" t="s">
        <v>251</v>
      </c>
      <c r="H506" s="628"/>
      <c r="I506" s="628"/>
    </row>
    <row r="507" spans="1:10" ht="13.5" hidden="1" customHeight="1">
      <c r="A507" s="645"/>
      <c r="B507" s="608">
        <v>6</v>
      </c>
      <c r="C507" s="596" t="s">
        <v>187</v>
      </c>
      <c r="D507" s="597" t="s">
        <v>199</v>
      </c>
      <c r="H507" s="595">
        <f>Sheet1!G76</f>
        <v>708.08</v>
      </c>
      <c r="I507" s="628" t="s">
        <v>187</v>
      </c>
      <c r="J507" s="595">
        <f>ROUND(B507*H507,2)</f>
        <v>4248.4799999999996</v>
      </c>
    </row>
    <row r="508" spans="1:10" ht="13.5" hidden="1" customHeight="1">
      <c r="A508" s="645"/>
      <c r="B508" s="608">
        <v>6</v>
      </c>
      <c r="C508" s="596" t="s">
        <v>187</v>
      </c>
      <c r="D508" s="597" t="s">
        <v>208</v>
      </c>
      <c r="H508" s="595">
        <f>Sheet1!G75</f>
        <v>1347.84</v>
      </c>
      <c r="I508" s="628" t="s">
        <v>187</v>
      </c>
      <c r="J508" s="595">
        <f>ROUND(B508*H508,2)</f>
        <v>8087.04</v>
      </c>
    </row>
    <row r="509" spans="1:10" ht="13.5" hidden="1" customHeight="1">
      <c r="A509" s="645"/>
      <c r="B509" s="608"/>
      <c r="C509" s="596"/>
      <c r="H509" s="595"/>
      <c r="I509" s="628"/>
      <c r="J509" s="605">
        <f>SUM(J507:J508)</f>
        <v>12335.52</v>
      </c>
    </row>
    <row r="510" spans="1:10" ht="13.5" hidden="1" customHeight="1">
      <c r="A510" s="645"/>
      <c r="B510" s="600" t="s">
        <v>48</v>
      </c>
      <c r="C510" s="646" t="s">
        <v>49</v>
      </c>
      <c r="H510" s="595"/>
      <c r="I510" s="628"/>
      <c r="J510" s="595"/>
    </row>
    <row r="511" spans="1:10" ht="13.5" hidden="1" customHeight="1">
      <c r="A511" s="645"/>
      <c r="B511" s="608">
        <v>3.5</v>
      </c>
      <c r="C511" s="596" t="s">
        <v>42</v>
      </c>
      <c r="D511" s="597" t="s">
        <v>258</v>
      </c>
      <c r="H511" s="595">
        <f>J498+J505+J509</f>
        <v>87274.03</v>
      </c>
      <c r="I511" s="628" t="s">
        <v>254</v>
      </c>
      <c r="J511" s="595">
        <f>ROUND(B511*H511/100,2)</f>
        <v>3054.59</v>
      </c>
    </row>
    <row r="512" spans="1:10" ht="13.5" hidden="1" customHeight="1">
      <c r="B512" s="600" t="s">
        <v>317</v>
      </c>
      <c r="C512" s="598" t="s">
        <v>592</v>
      </c>
      <c r="F512" s="596"/>
      <c r="G512" s="596"/>
      <c r="H512" s="596"/>
      <c r="I512" s="596"/>
      <c r="J512" s="606"/>
    </row>
    <row r="513" spans="1:11" ht="13.5" hidden="1" customHeight="1">
      <c r="B513" s="607">
        <v>4.6150000000000002</v>
      </c>
      <c r="C513" s="604" t="s">
        <v>42</v>
      </c>
      <c r="D513" s="608" t="s">
        <v>421</v>
      </c>
      <c r="F513" s="596"/>
      <c r="G513" s="596"/>
      <c r="H513" s="596"/>
      <c r="I513" s="596"/>
      <c r="J513" s="609">
        <f>ROUND((J498+J505+J509+J511)*B513/100,2)</f>
        <v>4168.67</v>
      </c>
    </row>
    <row r="514" spans="1:11" ht="13.5" hidden="1" customHeight="1">
      <c r="B514" s="600" t="s">
        <v>318</v>
      </c>
      <c r="C514" s="598" t="s">
        <v>325</v>
      </c>
      <c r="F514" s="596"/>
      <c r="G514" s="596"/>
      <c r="H514" s="596"/>
      <c r="I514" s="596"/>
      <c r="J514" s="606">
        <f>J498+J505+J509+J513+J511</f>
        <v>94497.29</v>
      </c>
    </row>
    <row r="515" spans="1:11" ht="13.5" hidden="1" customHeight="1">
      <c r="B515" s="600" t="s">
        <v>324</v>
      </c>
      <c r="C515" s="598" t="s">
        <v>326</v>
      </c>
      <c r="F515" s="596"/>
      <c r="G515" s="596"/>
      <c r="H515" s="596"/>
      <c r="I515" s="596"/>
      <c r="J515" s="616">
        <f>J514*10/100</f>
        <v>9449.7289999999994</v>
      </c>
    </row>
    <row r="516" spans="1:11" ht="13.5" hidden="1" customHeight="1">
      <c r="A516" s="645"/>
      <c r="C516" s="596"/>
      <c r="D516" s="623" t="s">
        <v>327</v>
      </c>
      <c r="H516" s="628"/>
      <c r="I516" s="628"/>
      <c r="J516" s="626">
        <f>SUM(J514:J515)</f>
        <v>103947.019</v>
      </c>
    </row>
    <row r="517" spans="1:11" ht="13.5" hidden="1" customHeight="1">
      <c r="A517" s="645"/>
      <c r="D517" s="597" t="s">
        <v>141</v>
      </c>
      <c r="H517" s="628"/>
      <c r="I517" s="628"/>
      <c r="J517" s="595">
        <f>J516/15</f>
        <v>6929.8012666666664</v>
      </c>
    </row>
    <row r="518" spans="1:11" ht="13.5" hidden="1" customHeight="1">
      <c r="A518" s="645"/>
      <c r="D518" s="597" t="s">
        <v>183</v>
      </c>
      <c r="J518" s="611">
        <f>ROUND(J517,0)</f>
        <v>6930</v>
      </c>
    </row>
    <row r="519" spans="1:11" ht="13.5" hidden="1" customHeight="1">
      <c r="A519" s="645"/>
      <c r="J519" s="612" t="s">
        <v>192</v>
      </c>
    </row>
    <row r="520" spans="1:11" ht="13.5" hidden="1" customHeight="1">
      <c r="A520" s="645"/>
      <c r="J520" s="613"/>
    </row>
    <row r="521" spans="1:11" ht="137.25" hidden="1" customHeight="1">
      <c r="A521" s="594">
        <v>6</v>
      </c>
      <c r="B521" s="909" t="s">
        <v>1217</v>
      </c>
      <c r="C521" s="909"/>
      <c r="D521" s="909"/>
      <c r="E521" s="909"/>
      <c r="F521" s="909"/>
      <c r="G521" s="909"/>
      <c r="H521" s="909"/>
      <c r="I521" s="909"/>
      <c r="J521" s="909"/>
    </row>
    <row r="522" spans="1:11" hidden="1">
      <c r="A522" s="645"/>
      <c r="D522" s="608" t="s">
        <v>184</v>
      </c>
    </row>
    <row r="523" spans="1:11" hidden="1">
      <c r="A523" s="645"/>
      <c r="D523" s="608" t="s">
        <v>505</v>
      </c>
    </row>
    <row r="524" spans="1:11" hidden="1">
      <c r="A524" s="645"/>
      <c r="B524" s="600" t="s">
        <v>185</v>
      </c>
      <c r="C524" s="646" t="s">
        <v>246</v>
      </c>
    </row>
    <row r="525" spans="1:11" hidden="1">
      <c r="A525" s="645"/>
      <c r="B525" s="649">
        <v>15.36</v>
      </c>
      <c r="C525" s="596" t="s">
        <v>205</v>
      </c>
      <c r="D525" s="608" t="s">
        <v>247</v>
      </c>
      <c r="H525" s="595">
        <f>Sheet1!G47</f>
        <v>645</v>
      </c>
      <c r="I525" s="595" t="s">
        <v>172</v>
      </c>
      <c r="J525" s="595">
        <f>ROUND(B525*H525,2)</f>
        <v>9907.2000000000007</v>
      </c>
      <c r="K525" s="608"/>
    </row>
    <row r="526" spans="1:11" hidden="1">
      <c r="A526" s="645"/>
      <c r="B526" s="649">
        <v>24</v>
      </c>
      <c r="C526" s="596" t="s">
        <v>205</v>
      </c>
      <c r="D526" s="608" t="s">
        <v>506</v>
      </c>
      <c r="H526" s="595">
        <f>Sheet1!G48</f>
        <v>661</v>
      </c>
      <c r="I526" s="595" t="s">
        <v>172</v>
      </c>
      <c r="J526" s="595">
        <f>ROUND(B526*H526,2)</f>
        <v>15864</v>
      </c>
    </row>
    <row r="527" spans="1:11" hidden="1">
      <c r="A527" s="645"/>
      <c r="B527" s="649">
        <v>360</v>
      </c>
      <c r="C527" s="596" t="s">
        <v>205</v>
      </c>
      <c r="D527" s="608" t="s">
        <v>248</v>
      </c>
      <c r="H527" s="595">
        <f>Sheet1!G49</f>
        <v>595</v>
      </c>
      <c r="I527" s="595" t="s">
        <v>172</v>
      </c>
      <c r="J527" s="595">
        <f>ROUND(B527*H527,2)</f>
        <v>214200</v>
      </c>
    </row>
    <row r="528" spans="1:11" hidden="1">
      <c r="A528" s="645"/>
      <c r="B528" s="603"/>
      <c r="D528" s="608" t="s">
        <v>43</v>
      </c>
      <c r="H528" s="595"/>
      <c r="I528" s="595"/>
      <c r="J528" s="605">
        <f>SUM(J525:J527)</f>
        <v>239971.20000000001</v>
      </c>
    </row>
    <row r="529" spans="1:10" hidden="1">
      <c r="A529" s="645"/>
      <c r="B529" s="600" t="s">
        <v>186</v>
      </c>
      <c r="C529" s="646" t="s">
        <v>190</v>
      </c>
      <c r="H529" s="595"/>
      <c r="I529" s="595"/>
      <c r="J529" s="595"/>
    </row>
    <row r="530" spans="1:10" ht="92.25" hidden="1" customHeight="1">
      <c r="A530" s="645"/>
      <c r="B530" s="649">
        <v>405</v>
      </c>
      <c r="C530" s="596" t="s">
        <v>181</v>
      </c>
      <c r="D530" s="880" t="s">
        <v>562</v>
      </c>
      <c r="E530" s="880"/>
      <c r="F530" s="880"/>
      <c r="G530" s="880"/>
      <c r="H530" s="595">
        <f>(RMR!J24+RMR!J26)/2</f>
        <v>2245</v>
      </c>
      <c r="I530" s="595" t="s">
        <v>181</v>
      </c>
      <c r="J530" s="595">
        <f>ROUND(B530*H530,2)</f>
        <v>909225</v>
      </c>
    </row>
    <row r="531" spans="1:10" ht="28.5" hidden="1" customHeight="1">
      <c r="A531" s="645"/>
      <c r="B531" s="649">
        <v>203</v>
      </c>
      <c r="C531" s="596" t="s">
        <v>181</v>
      </c>
      <c r="D531" s="880" t="s">
        <v>507</v>
      </c>
      <c r="E531" s="880"/>
      <c r="F531" s="880"/>
      <c r="G531" s="880"/>
      <c r="H531" s="595">
        <f>RMR!J29</f>
        <v>692.55</v>
      </c>
      <c r="I531" s="595" t="s">
        <v>181</v>
      </c>
      <c r="J531" s="595">
        <f>ROUND(B531*H531,2)</f>
        <v>140587.65</v>
      </c>
    </row>
    <row r="532" spans="1:10" ht="18" hidden="1" customHeight="1">
      <c r="A532" s="645"/>
      <c r="B532" s="649">
        <v>67.5</v>
      </c>
      <c r="C532" s="596" t="s">
        <v>253</v>
      </c>
      <c r="D532" s="880" t="s">
        <v>508</v>
      </c>
      <c r="E532" s="880"/>
      <c r="F532" s="880"/>
      <c r="G532" s="880"/>
      <c r="H532" s="595">
        <f>RMR!J35</f>
        <v>4220</v>
      </c>
      <c r="I532" s="595" t="s">
        <v>253</v>
      </c>
      <c r="J532" s="595">
        <f>ROUND(B532*H532,2)</f>
        <v>284850</v>
      </c>
    </row>
    <row r="533" spans="1:10" hidden="1">
      <c r="A533" s="645"/>
      <c r="B533" s="607"/>
      <c r="C533" s="604"/>
      <c r="D533" s="620"/>
      <c r="H533" s="595"/>
      <c r="I533" s="595"/>
      <c r="J533" s="605">
        <f>SUM(J530:J532)</f>
        <v>1334662.6499999999</v>
      </c>
    </row>
    <row r="534" spans="1:10" hidden="1">
      <c r="A534" s="645"/>
      <c r="B534" s="600" t="s">
        <v>175</v>
      </c>
      <c r="C534" s="646" t="s">
        <v>251</v>
      </c>
      <c r="H534" s="595"/>
      <c r="I534" s="595"/>
      <c r="J534" s="595"/>
    </row>
    <row r="535" spans="1:10" ht="15" hidden="1" customHeight="1">
      <c r="A535" s="645"/>
      <c r="B535" s="650">
        <v>6</v>
      </c>
      <c r="C535" s="596" t="s">
        <v>265</v>
      </c>
      <c r="D535" s="880" t="s">
        <v>126</v>
      </c>
      <c r="E535" s="880"/>
      <c r="F535" s="880"/>
      <c r="G535" s="880"/>
      <c r="H535" s="595">
        <f>Sheet1!G54</f>
        <v>2043</v>
      </c>
      <c r="I535" s="628" t="s">
        <v>265</v>
      </c>
      <c r="J535" s="595">
        <f t="shared" ref="J535:J540" si="6">B535*H535</f>
        <v>12258</v>
      </c>
    </row>
    <row r="536" spans="1:10" hidden="1">
      <c r="A536" s="645"/>
      <c r="B536" s="650">
        <v>180</v>
      </c>
      <c r="C536" s="596" t="s">
        <v>265</v>
      </c>
      <c r="D536" s="880" t="s">
        <v>1215</v>
      </c>
      <c r="E536" s="880"/>
      <c r="F536" s="880"/>
      <c r="G536" s="880"/>
      <c r="H536" s="595">
        <f>Sheet1!G76</f>
        <v>708.08</v>
      </c>
      <c r="I536" s="628" t="s">
        <v>265</v>
      </c>
      <c r="J536" s="595">
        <f t="shared" si="6"/>
        <v>127454.40000000001</v>
      </c>
    </row>
    <row r="537" spans="1:10" ht="15" hidden="1" customHeight="1">
      <c r="A537" s="645"/>
      <c r="B537" s="650">
        <v>6</v>
      </c>
      <c r="C537" s="596" t="s">
        <v>265</v>
      </c>
      <c r="D537" s="880" t="s">
        <v>509</v>
      </c>
      <c r="E537" s="880"/>
      <c r="F537" s="880"/>
      <c r="G537" s="880"/>
      <c r="H537" s="595">
        <f>Sheet1!G87</f>
        <v>1567</v>
      </c>
      <c r="I537" s="628" t="s">
        <v>265</v>
      </c>
      <c r="J537" s="595">
        <f t="shared" si="6"/>
        <v>9402</v>
      </c>
    </row>
    <row r="538" spans="1:10" ht="15" hidden="1" customHeight="1">
      <c r="A538" s="645"/>
      <c r="B538" s="651"/>
      <c r="C538" s="596" t="s">
        <v>265</v>
      </c>
      <c r="D538" s="880" t="s">
        <v>510</v>
      </c>
      <c r="E538" s="880"/>
      <c r="F538" s="880"/>
      <c r="G538" s="880"/>
      <c r="H538" s="595">
        <f>Sheet1!G68</f>
        <v>2861</v>
      </c>
      <c r="I538" s="628" t="s">
        <v>265</v>
      </c>
      <c r="J538" s="595">
        <f t="shared" si="6"/>
        <v>0</v>
      </c>
    </row>
    <row r="539" spans="1:10" ht="15" hidden="1" customHeight="1">
      <c r="A539" s="645"/>
      <c r="B539" s="650">
        <v>8</v>
      </c>
      <c r="C539" s="596" t="s">
        <v>265</v>
      </c>
      <c r="D539" s="880" t="s">
        <v>511</v>
      </c>
      <c r="E539" s="880"/>
      <c r="F539" s="880"/>
      <c r="G539" s="880"/>
      <c r="H539" s="595">
        <f>Sheet1!G56</f>
        <v>3488.54</v>
      </c>
      <c r="I539" s="628" t="s">
        <v>265</v>
      </c>
      <c r="J539" s="595">
        <f t="shared" si="6"/>
        <v>27908.32</v>
      </c>
    </row>
    <row r="540" spans="1:10" ht="15" hidden="1" customHeight="1">
      <c r="A540" s="645"/>
      <c r="B540" s="650">
        <v>8</v>
      </c>
      <c r="C540" s="596" t="s">
        <v>265</v>
      </c>
      <c r="D540" s="880" t="s">
        <v>188</v>
      </c>
      <c r="E540" s="880"/>
      <c r="F540" s="880"/>
      <c r="G540" s="880"/>
      <c r="H540" s="595">
        <f>Sheet1!G58</f>
        <v>822</v>
      </c>
      <c r="I540" s="628" t="s">
        <v>265</v>
      </c>
      <c r="J540" s="595">
        <f t="shared" si="6"/>
        <v>6576</v>
      </c>
    </row>
    <row r="541" spans="1:10" ht="15" hidden="1" customHeight="1">
      <c r="A541" s="645"/>
      <c r="B541" s="603"/>
      <c r="C541" s="604"/>
      <c r="D541" s="608" t="s">
        <v>43</v>
      </c>
      <c r="H541" s="595"/>
      <c r="I541" s="595"/>
      <c r="J541" s="605">
        <f>SUM(J535:J540)</f>
        <v>183598.72000000003</v>
      </c>
    </row>
    <row r="542" spans="1:10" ht="15" hidden="1" customHeight="1">
      <c r="B542" s="600" t="s">
        <v>48</v>
      </c>
      <c r="C542" s="598" t="s">
        <v>591</v>
      </c>
      <c r="F542" s="596"/>
      <c r="G542" s="596"/>
      <c r="H542" s="596"/>
      <c r="I542" s="596"/>
      <c r="J542" s="606"/>
    </row>
    <row r="543" spans="1:10" ht="15" hidden="1" customHeight="1">
      <c r="B543" s="607">
        <v>4.6150000000000002</v>
      </c>
      <c r="C543" s="604" t="s">
        <v>42</v>
      </c>
      <c r="D543" s="608" t="s">
        <v>420</v>
      </c>
      <c r="F543" s="596"/>
      <c r="G543" s="596"/>
      <c r="H543" s="596"/>
      <c r="I543" s="596"/>
      <c r="J543" s="609">
        <f>ROUND((J528+J533+J541)*B543/100,2)</f>
        <v>81142.429999999993</v>
      </c>
    </row>
    <row r="544" spans="1:10" ht="15" hidden="1" customHeight="1">
      <c r="B544" s="600" t="s">
        <v>317</v>
      </c>
      <c r="C544" s="598" t="s">
        <v>320</v>
      </c>
      <c r="F544" s="596"/>
      <c r="G544" s="596"/>
      <c r="H544" s="596"/>
      <c r="I544" s="596"/>
      <c r="J544" s="606">
        <f>J528+J533+J541+J543</f>
        <v>1839374.9999999998</v>
      </c>
    </row>
    <row r="545" spans="1:10" ht="15" hidden="1" customHeight="1">
      <c r="B545" s="600" t="s">
        <v>318</v>
      </c>
      <c r="C545" s="598" t="s">
        <v>319</v>
      </c>
      <c r="F545" s="596"/>
      <c r="G545" s="596"/>
      <c r="H545" s="596"/>
      <c r="I545" s="596"/>
      <c r="J545" s="616">
        <f>J544*10/100</f>
        <v>183937.49999999997</v>
      </c>
    </row>
    <row r="546" spans="1:10" ht="15" hidden="1" customHeight="1">
      <c r="A546" s="645"/>
      <c r="B546" s="607"/>
      <c r="C546" s="596"/>
      <c r="D546" s="646" t="s">
        <v>514</v>
      </c>
      <c r="H546" s="595"/>
      <c r="I546" s="595"/>
      <c r="J546" s="626">
        <f>SUM(J544:J545)</f>
        <v>2023312.4999999998</v>
      </c>
    </row>
    <row r="547" spans="1:10" ht="15" hidden="1" customHeight="1">
      <c r="A547" s="645"/>
      <c r="B547" s="603"/>
      <c r="C547" s="596"/>
      <c r="D547" s="608" t="s">
        <v>194</v>
      </c>
      <c r="H547" s="595"/>
      <c r="I547" s="595"/>
      <c r="J547" s="595">
        <f>ROUND(J546/450,2)</f>
        <v>4496.25</v>
      </c>
    </row>
    <row r="548" spans="1:10" ht="15" hidden="1" customHeight="1">
      <c r="A548" s="645"/>
      <c r="D548" s="608" t="s">
        <v>183</v>
      </c>
      <c r="H548" s="595"/>
      <c r="I548" s="595"/>
      <c r="J548" s="611">
        <f>ROUND(J547,0)</f>
        <v>4496</v>
      </c>
    </row>
    <row r="549" spans="1:10" ht="15" hidden="1" customHeight="1">
      <c r="A549" s="645"/>
      <c r="D549" s="608"/>
      <c r="H549" s="595"/>
      <c r="I549" s="595"/>
      <c r="J549" s="617" t="s">
        <v>192</v>
      </c>
    </row>
    <row r="550" spans="1:10" ht="15" hidden="1" customHeight="1">
      <c r="A550" s="645"/>
      <c r="D550" s="608"/>
      <c r="H550" s="595"/>
      <c r="I550" s="595"/>
      <c r="J550" s="606"/>
    </row>
    <row r="551" spans="1:10" ht="150.75" hidden="1" customHeight="1">
      <c r="A551" s="594">
        <v>7</v>
      </c>
      <c r="B551" s="895" t="s">
        <v>1221</v>
      </c>
      <c r="C551" s="895"/>
      <c r="D551" s="895"/>
      <c r="E551" s="895"/>
      <c r="F551" s="895"/>
      <c r="G551" s="895"/>
      <c r="H551" s="895"/>
      <c r="I551" s="895"/>
      <c r="J551" s="895"/>
    </row>
    <row r="552" spans="1:10" ht="14.25" hidden="1" customHeight="1">
      <c r="D552" s="890" t="s">
        <v>296</v>
      </c>
      <c r="E552" s="890"/>
      <c r="F552" s="890"/>
      <c r="G552" s="890"/>
    </row>
    <row r="553" spans="1:10" ht="14.25" hidden="1" customHeight="1">
      <c r="D553" s="653" t="s">
        <v>523</v>
      </c>
      <c r="E553" s="653"/>
      <c r="F553" s="653"/>
      <c r="G553" s="653"/>
    </row>
    <row r="554" spans="1:10" ht="14.25" hidden="1" customHeight="1">
      <c r="C554" s="601" t="s">
        <v>185</v>
      </c>
      <c r="D554" s="920" t="s">
        <v>246</v>
      </c>
      <c r="E554" s="920"/>
      <c r="F554" s="920"/>
      <c r="G554" s="920"/>
    </row>
    <row r="555" spans="1:10" ht="14.25" hidden="1" customHeight="1">
      <c r="B555" s="654">
        <v>48.16</v>
      </c>
      <c r="C555" s="655" t="s">
        <v>172</v>
      </c>
      <c r="D555" s="911" t="s">
        <v>247</v>
      </c>
      <c r="E555" s="911"/>
      <c r="F555" s="911"/>
      <c r="G555" s="911"/>
      <c r="H555" s="595">
        <f>Sheet1!G47</f>
        <v>645</v>
      </c>
      <c r="I555" s="656" t="s">
        <v>172</v>
      </c>
      <c r="J555" s="595">
        <f>B555*H555</f>
        <v>31063.199999999997</v>
      </c>
    </row>
    <row r="556" spans="1:10" ht="14.25" hidden="1" customHeight="1">
      <c r="B556" s="654">
        <v>84</v>
      </c>
      <c r="C556" s="655" t="s">
        <v>172</v>
      </c>
      <c r="D556" s="911" t="s">
        <v>256</v>
      </c>
      <c r="E556" s="911"/>
      <c r="F556" s="911"/>
      <c r="G556" s="911"/>
      <c r="H556" s="595">
        <f>Sheet1!G48</f>
        <v>661</v>
      </c>
      <c r="I556" s="656" t="s">
        <v>172</v>
      </c>
      <c r="J556" s="595">
        <f>B556*H556</f>
        <v>55524</v>
      </c>
    </row>
    <row r="557" spans="1:10" ht="14.25" hidden="1" customHeight="1">
      <c r="B557" s="654">
        <v>1120</v>
      </c>
      <c r="C557" s="655" t="s">
        <v>172</v>
      </c>
      <c r="D557" s="911" t="s">
        <v>248</v>
      </c>
      <c r="E557" s="911"/>
      <c r="F557" s="911"/>
      <c r="G557" s="911"/>
      <c r="H557" s="595">
        <f>Sheet1!G49</f>
        <v>595</v>
      </c>
      <c r="I557" s="656" t="s">
        <v>172</v>
      </c>
      <c r="J557" s="595">
        <f>B557*H557</f>
        <v>666400</v>
      </c>
    </row>
    <row r="558" spans="1:10" ht="14.25" hidden="1" customHeight="1">
      <c r="B558" s="657"/>
      <c r="D558" s="658"/>
      <c r="E558" s="658"/>
      <c r="F558" s="658"/>
      <c r="G558" s="658"/>
      <c r="I558" s="628"/>
      <c r="J558" s="643">
        <f>SUM(J555:J557)</f>
        <v>752987.2</v>
      </c>
    </row>
    <row r="559" spans="1:10" ht="14.25" hidden="1" customHeight="1">
      <c r="B559" s="657"/>
      <c r="C559" s="601" t="s">
        <v>186</v>
      </c>
      <c r="D559" s="920" t="s">
        <v>251</v>
      </c>
      <c r="E559" s="920"/>
      <c r="F559" s="920"/>
      <c r="G559" s="920"/>
      <c r="I559" s="628"/>
    </row>
    <row r="560" spans="1:10" ht="14.25" hidden="1" customHeight="1">
      <c r="B560" s="659">
        <v>2.8</v>
      </c>
      <c r="C560" s="655" t="s">
        <v>172</v>
      </c>
      <c r="D560" s="911" t="s">
        <v>524</v>
      </c>
      <c r="E560" s="911"/>
      <c r="F560" s="911"/>
      <c r="G560" s="911"/>
      <c r="H560" s="595">
        <f>Sheet1!G64</f>
        <v>460</v>
      </c>
      <c r="I560" s="656" t="s">
        <v>172</v>
      </c>
      <c r="J560" s="595">
        <f>B560*H560</f>
        <v>1288</v>
      </c>
    </row>
    <row r="561" spans="2:10" ht="14.25" hidden="1" customHeight="1">
      <c r="B561" s="659">
        <v>18</v>
      </c>
      <c r="C561" s="655" t="s">
        <v>172</v>
      </c>
      <c r="D561" s="911" t="s">
        <v>126</v>
      </c>
      <c r="E561" s="911"/>
      <c r="F561" s="911"/>
      <c r="G561" s="911"/>
      <c r="H561" s="595">
        <f>Sheet1!G54</f>
        <v>2043</v>
      </c>
      <c r="I561" s="656" t="s">
        <v>172</v>
      </c>
      <c r="J561" s="595">
        <f t="shared" ref="J561:J567" si="7">B561*H561</f>
        <v>36774</v>
      </c>
    </row>
    <row r="562" spans="2:10" hidden="1">
      <c r="B562" s="659">
        <v>420</v>
      </c>
      <c r="C562" s="655" t="s">
        <v>172</v>
      </c>
      <c r="D562" s="880" t="s">
        <v>1215</v>
      </c>
      <c r="E562" s="880"/>
      <c r="F562" s="880"/>
      <c r="G562" s="880"/>
      <c r="H562" s="595">
        <f>Sheet1!G76</f>
        <v>708.08</v>
      </c>
      <c r="I562" s="656" t="s">
        <v>172</v>
      </c>
      <c r="J562" s="595">
        <f t="shared" si="7"/>
        <v>297393.60000000003</v>
      </c>
    </row>
    <row r="563" spans="2:10" ht="14.25" hidden="1" customHeight="1">
      <c r="B563" s="659">
        <v>6</v>
      </c>
      <c r="C563" s="655" t="s">
        <v>265</v>
      </c>
      <c r="D563" s="911" t="s">
        <v>509</v>
      </c>
      <c r="E563" s="911"/>
      <c r="F563" s="911"/>
      <c r="G563" s="911"/>
      <c r="H563" s="595">
        <f>Sheet1!G87</f>
        <v>1567</v>
      </c>
      <c r="I563" s="656" t="s">
        <v>265</v>
      </c>
      <c r="J563" s="595">
        <f t="shared" si="7"/>
        <v>9402</v>
      </c>
    </row>
    <row r="564" spans="2:10" ht="14.25" hidden="1" customHeight="1">
      <c r="B564" s="660"/>
      <c r="C564" s="655" t="s">
        <v>265</v>
      </c>
      <c r="D564" s="911" t="s">
        <v>525</v>
      </c>
      <c r="E564" s="911"/>
      <c r="F564" s="911"/>
      <c r="G564" s="911"/>
      <c r="H564" s="595">
        <f>Sheet1!G88</f>
        <v>3863</v>
      </c>
      <c r="I564" s="656" t="s">
        <v>265</v>
      </c>
      <c r="J564" s="595">
        <f t="shared" si="7"/>
        <v>0</v>
      </c>
    </row>
    <row r="565" spans="2:10" ht="14.25" hidden="1" customHeight="1">
      <c r="B565" s="659">
        <v>36</v>
      </c>
      <c r="C565" s="655" t="s">
        <v>265</v>
      </c>
      <c r="D565" s="911" t="s">
        <v>188</v>
      </c>
      <c r="E565" s="911"/>
      <c r="F565" s="911"/>
      <c r="G565" s="911"/>
      <c r="H565" s="595">
        <f>Sheet1!G58</f>
        <v>822</v>
      </c>
      <c r="I565" s="656" t="s">
        <v>265</v>
      </c>
      <c r="J565" s="595">
        <f t="shared" si="7"/>
        <v>29592</v>
      </c>
    </row>
    <row r="566" spans="2:10" ht="14.25" hidden="1" customHeight="1">
      <c r="B566" s="661">
        <v>12</v>
      </c>
      <c r="C566" s="655" t="s">
        <v>265</v>
      </c>
      <c r="D566" s="911" t="s">
        <v>541</v>
      </c>
      <c r="E566" s="911"/>
      <c r="F566" s="911"/>
      <c r="G566" s="911"/>
      <c r="H566" s="595">
        <f>Sheet1!G95</f>
        <v>220</v>
      </c>
      <c r="I566" s="656" t="s">
        <v>265</v>
      </c>
      <c r="J566" s="595">
        <f t="shared" si="7"/>
        <v>2640</v>
      </c>
    </row>
    <row r="567" spans="2:10" ht="14.25" hidden="1" customHeight="1">
      <c r="B567" s="661">
        <v>12</v>
      </c>
      <c r="C567" s="655" t="s">
        <v>265</v>
      </c>
      <c r="D567" s="911" t="s">
        <v>540</v>
      </c>
      <c r="E567" s="911"/>
      <c r="F567" s="911"/>
      <c r="G567" s="911"/>
      <c r="H567" s="595">
        <f>Sheet1!G96</f>
        <v>450</v>
      </c>
      <c r="I567" s="656" t="s">
        <v>265</v>
      </c>
      <c r="J567" s="595">
        <f t="shared" si="7"/>
        <v>5400</v>
      </c>
    </row>
    <row r="568" spans="2:10" ht="14.25" hidden="1" customHeight="1">
      <c r="B568" s="608"/>
      <c r="C568" s="655"/>
      <c r="D568" s="658"/>
      <c r="E568" s="658"/>
      <c r="F568" s="658"/>
      <c r="G568" s="658"/>
      <c r="I568" s="655"/>
      <c r="J568" s="643">
        <f>SUM(J560:J567)</f>
        <v>382489.60000000003</v>
      </c>
    </row>
    <row r="569" spans="2:10" hidden="1">
      <c r="C569" s="601" t="s">
        <v>175</v>
      </c>
      <c r="D569" s="920" t="s">
        <v>190</v>
      </c>
      <c r="E569" s="920"/>
      <c r="F569" s="920"/>
      <c r="G569" s="920"/>
    </row>
    <row r="570" spans="2:10" ht="60.75" hidden="1" customHeight="1">
      <c r="B570" s="661">
        <v>945</v>
      </c>
      <c r="C570" s="597" t="s">
        <v>254</v>
      </c>
      <c r="D570" s="911" t="s">
        <v>539</v>
      </c>
      <c r="E570" s="911"/>
      <c r="F570" s="911"/>
      <c r="G570" s="911"/>
      <c r="H570" s="595">
        <f>(RMR!J24+RMR!J26)/2</f>
        <v>2245</v>
      </c>
      <c r="I570" s="628" t="s">
        <v>254</v>
      </c>
      <c r="J570" s="595">
        <f>H570*B570</f>
        <v>2121525</v>
      </c>
    </row>
    <row r="571" spans="2:10" ht="45.75" hidden="1" customHeight="1">
      <c r="B571" s="661">
        <v>473</v>
      </c>
      <c r="C571" s="597" t="s">
        <v>254</v>
      </c>
      <c r="D571" s="911" t="s">
        <v>526</v>
      </c>
      <c r="E571" s="911"/>
      <c r="F571" s="911"/>
      <c r="G571" s="911"/>
      <c r="H571" s="595">
        <f>RMR!J29</f>
        <v>692.55</v>
      </c>
      <c r="I571" s="628" t="s">
        <v>254</v>
      </c>
      <c r="J571" s="595">
        <f t="shared" ref="J571:J581" si="8">H571*B571</f>
        <v>327576.14999999997</v>
      </c>
    </row>
    <row r="572" spans="2:10" ht="29.25" hidden="1" customHeight="1">
      <c r="B572" s="661">
        <v>414</v>
      </c>
      <c r="C572" s="597" t="s">
        <v>253</v>
      </c>
      <c r="D572" s="911" t="s">
        <v>527</v>
      </c>
      <c r="E572" s="911"/>
      <c r="F572" s="911"/>
      <c r="G572" s="911"/>
      <c r="H572" s="595">
        <f>RMR!J35</f>
        <v>4220</v>
      </c>
      <c r="I572" s="628" t="s">
        <v>253</v>
      </c>
      <c r="J572" s="595">
        <f t="shared" si="8"/>
        <v>1747080</v>
      </c>
    </row>
    <row r="573" spans="2:10" ht="27.75" hidden="1" customHeight="1">
      <c r="B573" s="662">
        <v>9.4499999999999993</v>
      </c>
      <c r="C573" s="597" t="s">
        <v>253</v>
      </c>
      <c r="D573" s="911" t="s">
        <v>528</v>
      </c>
      <c r="E573" s="911"/>
      <c r="F573" s="911"/>
      <c r="G573" s="911"/>
      <c r="H573" s="595">
        <f>RMR!J34</f>
        <v>54000</v>
      </c>
      <c r="I573" s="628" t="s">
        <v>253</v>
      </c>
      <c r="J573" s="595">
        <f t="shared" si="8"/>
        <v>510299.99999999994</v>
      </c>
    </row>
    <row r="574" spans="2:10" ht="29.25" hidden="1" customHeight="1">
      <c r="B574" s="662">
        <v>1.17</v>
      </c>
      <c r="C574" s="597" t="s">
        <v>253</v>
      </c>
      <c r="D574" s="911" t="s">
        <v>529</v>
      </c>
      <c r="E574" s="911"/>
      <c r="F574" s="911"/>
      <c r="G574" s="911"/>
      <c r="H574" s="595">
        <f>RMR!J32</f>
        <v>53000</v>
      </c>
      <c r="I574" s="628" t="s">
        <v>253</v>
      </c>
      <c r="J574" s="595">
        <f t="shared" si="8"/>
        <v>62009.999999999993</v>
      </c>
    </row>
    <row r="575" spans="2:10" ht="30.75" hidden="1" customHeight="1">
      <c r="B575" s="661">
        <v>3675</v>
      </c>
      <c r="C575" s="597" t="s">
        <v>331</v>
      </c>
      <c r="D575" s="911" t="s">
        <v>530</v>
      </c>
      <c r="E575" s="911"/>
      <c r="F575" s="911"/>
      <c r="G575" s="911"/>
      <c r="H575" s="595">
        <f>Sheet1!G97</f>
        <v>15.25</v>
      </c>
      <c r="I575" s="628" t="s">
        <v>331</v>
      </c>
      <c r="J575" s="595">
        <f t="shared" si="8"/>
        <v>56043.75</v>
      </c>
    </row>
    <row r="576" spans="2:10" ht="28.5" hidden="1" customHeight="1">
      <c r="B576" s="662">
        <v>16.329999999999998</v>
      </c>
      <c r="C576" s="597" t="s">
        <v>331</v>
      </c>
      <c r="D576" s="911" t="s">
        <v>531</v>
      </c>
      <c r="E576" s="911"/>
      <c r="F576" s="911"/>
      <c r="G576" s="911"/>
      <c r="H576" s="595">
        <f>Sheet1!G94</f>
        <v>296</v>
      </c>
      <c r="I576" s="628" t="s">
        <v>331</v>
      </c>
      <c r="J576" s="595">
        <f t="shared" si="8"/>
        <v>4833.6799999999994</v>
      </c>
    </row>
    <row r="577" spans="2:12" ht="15.75" hidden="1" customHeight="1">
      <c r="B577" s="661">
        <v>875</v>
      </c>
      <c r="C577" s="597" t="s">
        <v>239</v>
      </c>
      <c r="D577" s="911" t="s">
        <v>532</v>
      </c>
      <c r="E577" s="911"/>
      <c r="F577" s="911"/>
      <c r="G577" s="911"/>
      <c r="H577" s="595">
        <f>Sheet1!G92</f>
        <v>65</v>
      </c>
      <c r="I577" s="628" t="s">
        <v>239</v>
      </c>
      <c r="J577" s="595">
        <f t="shared" si="8"/>
        <v>56875</v>
      </c>
    </row>
    <row r="578" spans="2:12" ht="16.5" hidden="1" customHeight="1">
      <c r="B578" s="662">
        <v>116.67</v>
      </c>
      <c r="C578" s="597" t="s">
        <v>239</v>
      </c>
      <c r="D578" s="911" t="s">
        <v>533</v>
      </c>
      <c r="E578" s="911"/>
      <c r="F578" s="911"/>
      <c r="G578" s="911"/>
      <c r="H578" s="595">
        <f>Sheet1!G90</f>
        <v>193</v>
      </c>
      <c r="I578" s="628" t="s">
        <v>239</v>
      </c>
      <c r="J578" s="595">
        <f t="shared" si="8"/>
        <v>22517.31</v>
      </c>
    </row>
    <row r="579" spans="2:12" ht="32.25" hidden="1" customHeight="1">
      <c r="B579" s="662">
        <v>46.67</v>
      </c>
      <c r="C579" s="597" t="s">
        <v>331</v>
      </c>
      <c r="D579" s="911" t="s">
        <v>534</v>
      </c>
      <c r="E579" s="911"/>
      <c r="F579" s="911"/>
      <c r="G579" s="911"/>
      <c r="H579" s="595">
        <f>Sheet1!G91</f>
        <v>55</v>
      </c>
      <c r="I579" s="628" t="s">
        <v>331</v>
      </c>
      <c r="J579" s="595">
        <f t="shared" si="8"/>
        <v>2566.85</v>
      </c>
    </row>
    <row r="580" spans="2:12" ht="17.25" hidden="1" customHeight="1">
      <c r="B580" s="661">
        <v>1850</v>
      </c>
      <c r="C580" s="597" t="s">
        <v>544</v>
      </c>
      <c r="D580" s="911" t="s">
        <v>535</v>
      </c>
      <c r="E580" s="911"/>
      <c r="F580" s="911"/>
      <c r="G580" s="911"/>
      <c r="H580" s="595">
        <f>Sheet1!G89</f>
        <v>144</v>
      </c>
      <c r="I580" s="628" t="s">
        <v>544</v>
      </c>
      <c r="J580" s="595">
        <f t="shared" si="8"/>
        <v>266400</v>
      </c>
    </row>
    <row r="581" spans="2:12" ht="45" hidden="1" customHeight="1">
      <c r="B581" s="661">
        <v>2070</v>
      </c>
      <c r="C581" s="597" t="s">
        <v>239</v>
      </c>
      <c r="D581" s="911" t="s">
        <v>536</v>
      </c>
      <c r="E581" s="911"/>
      <c r="F581" s="911"/>
      <c r="G581" s="911"/>
      <c r="H581" s="595">
        <f>Sheet1!G93</f>
        <v>63</v>
      </c>
      <c r="I581" s="628" t="s">
        <v>239</v>
      </c>
      <c r="J581" s="595">
        <f t="shared" si="8"/>
        <v>130410</v>
      </c>
    </row>
    <row r="582" spans="2:12" ht="15.75" hidden="1" customHeight="1">
      <c r="B582" s="595"/>
      <c r="D582" s="658"/>
      <c r="E582" s="658"/>
      <c r="F582" s="658"/>
      <c r="G582" s="658"/>
      <c r="H582" s="595"/>
      <c r="I582" s="628"/>
      <c r="J582" s="595">
        <f>SUM(J570:J581)</f>
        <v>5308137.7399999993</v>
      </c>
    </row>
    <row r="583" spans="2:12" ht="153.75" hidden="1" customHeight="1">
      <c r="D583" s="924" t="s">
        <v>537</v>
      </c>
      <c r="E583" s="925"/>
      <c r="F583" s="925"/>
      <c r="G583" s="925"/>
      <c r="J583" s="595">
        <f>J582*1%</f>
        <v>53081.377399999998</v>
      </c>
    </row>
    <row r="584" spans="2:12" hidden="1">
      <c r="D584" s="628"/>
      <c r="E584" s="628"/>
      <c r="F584" s="628"/>
      <c r="G584" s="628"/>
      <c r="J584" s="643">
        <f>J582+J583</f>
        <v>5361219.1173999989</v>
      </c>
    </row>
    <row r="585" spans="2:12" hidden="1">
      <c r="C585" s="601" t="s">
        <v>48</v>
      </c>
      <c r="D585" s="596" t="s">
        <v>1222</v>
      </c>
      <c r="E585" s="628"/>
      <c r="F585" s="628"/>
      <c r="G585" s="628"/>
      <c r="J585" s="595">
        <f>(J558+J568+J584)*2%</f>
        <v>129933.91834799998</v>
      </c>
    </row>
    <row r="586" spans="2:12" hidden="1">
      <c r="C586" s="601" t="s">
        <v>317</v>
      </c>
      <c r="D586" s="596" t="s">
        <v>1224</v>
      </c>
      <c r="E586" s="628"/>
      <c r="F586" s="628"/>
      <c r="G586" s="628"/>
      <c r="J586" s="606">
        <f>J558+J568+J584+J585</f>
        <v>6626629.8357479991</v>
      </c>
    </row>
    <row r="587" spans="2:12" ht="16.5" hidden="1" customHeight="1">
      <c r="C587" s="601" t="s">
        <v>318</v>
      </c>
      <c r="D587" s="598" t="s">
        <v>592</v>
      </c>
      <c r="G587" s="596"/>
      <c r="H587" s="596"/>
      <c r="K587" s="596"/>
      <c r="L587" s="606"/>
    </row>
    <row r="588" spans="2:12" ht="16.5" hidden="1" customHeight="1">
      <c r="B588" s="607">
        <v>4.6150000000000002</v>
      </c>
      <c r="C588" s="604" t="s">
        <v>42</v>
      </c>
      <c r="D588" s="608" t="s">
        <v>1223</v>
      </c>
      <c r="F588" s="596"/>
      <c r="G588" s="596"/>
      <c r="H588" s="596"/>
      <c r="I588" s="596"/>
      <c r="J588" s="609">
        <f>J586*4.615%</f>
        <v>305818.96691977017</v>
      </c>
    </row>
    <row r="589" spans="2:12" ht="16.5" hidden="1" customHeight="1">
      <c r="C589" s="601" t="s">
        <v>324</v>
      </c>
      <c r="D589" s="598" t="s">
        <v>1225</v>
      </c>
      <c r="G589" s="596"/>
      <c r="H589" s="596"/>
      <c r="I589" s="596"/>
      <c r="J589" s="606">
        <f>J586+J588</f>
        <v>6932448.8026677696</v>
      </c>
    </row>
    <row r="590" spans="2:12" ht="16.5" hidden="1" customHeight="1">
      <c r="C590" s="601" t="s">
        <v>1226</v>
      </c>
      <c r="D590" s="598" t="s">
        <v>319</v>
      </c>
      <c r="G590" s="596"/>
      <c r="H590" s="596"/>
      <c r="I590" s="596"/>
      <c r="J590" s="609">
        <f>J589*10/100</f>
        <v>693244.88026677701</v>
      </c>
    </row>
    <row r="591" spans="2:12" ht="16.5" hidden="1" customHeight="1">
      <c r="B591" s="607"/>
      <c r="C591" s="596"/>
      <c r="D591" s="646" t="s">
        <v>545</v>
      </c>
      <c r="H591" s="595"/>
      <c r="I591" s="595"/>
      <c r="J591" s="626">
        <f>SUM(J589:J590)</f>
        <v>7625693.6829345468</v>
      </c>
    </row>
    <row r="592" spans="2:12" ht="16.5" hidden="1" customHeight="1">
      <c r="B592" s="603"/>
      <c r="C592" s="596"/>
      <c r="D592" s="608" t="s">
        <v>194</v>
      </c>
      <c r="H592" s="595"/>
      <c r="I592" s="595"/>
      <c r="J592" s="595">
        <f>ROUND(J591/1050,2)</f>
        <v>7262.57</v>
      </c>
    </row>
    <row r="593" spans="1:10" ht="16.5" hidden="1" customHeight="1">
      <c r="D593" s="608" t="s">
        <v>183</v>
      </c>
      <c r="H593" s="595"/>
      <c r="I593" s="595"/>
      <c r="J593" s="611">
        <f>ROUND(J592,0)</f>
        <v>7263</v>
      </c>
    </row>
    <row r="594" spans="1:10" ht="14.25" hidden="1" customHeight="1">
      <c r="D594" s="608"/>
      <c r="H594" s="595"/>
      <c r="I594" s="595"/>
      <c r="J594" s="617" t="s">
        <v>192</v>
      </c>
    </row>
    <row r="595" spans="1:10" ht="16.5" hidden="1" customHeight="1">
      <c r="D595" s="608"/>
      <c r="H595" s="595"/>
      <c r="I595" s="595"/>
      <c r="J595" s="606"/>
    </row>
    <row r="596" spans="1:10" ht="93" hidden="1" customHeight="1">
      <c r="A596" s="594">
        <v>11</v>
      </c>
      <c r="B596" s="879" t="s">
        <v>1324</v>
      </c>
      <c r="C596" s="879"/>
      <c r="D596" s="879"/>
      <c r="E596" s="879"/>
      <c r="F596" s="879"/>
      <c r="G596" s="879"/>
      <c r="H596" s="879"/>
      <c r="I596" s="879"/>
      <c r="J596" s="879"/>
    </row>
    <row r="597" spans="1:10" ht="16.5" hidden="1" customHeight="1">
      <c r="B597" s="886" t="s">
        <v>13</v>
      </c>
      <c r="C597" s="886"/>
      <c r="D597" s="601"/>
      <c r="E597" s="601"/>
      <c r="F597" s="598" t="s">
        <v>60</v>
      </c>
      <c r="G597" s="601"/>
      <c r="H597" s="602"/>
      <c r="I597" s="602"/>
      <c r="J597" s="602"/>
    </row>
    <row r="598" spans="1:10" ht="16.5" hidden="1" customHeight="1">
      <c r="B598" s="886" t="s">
        <v>286</v>
      </c>
      <c r="C598" s="886"/>
      <c r="D598" s="886"/>
      <c r="E598" s="886"/>
      <c r="F598" s="601"/>
      <c r="G598" s="601"/>
      <c r="H598" s="602"/>
      <c r="I598" s="602"/>
      <c r="J598" s="602"/>
    </row>
    <row r="599" spans="1:10" ht="18.75" hidden="1" customHeight="1">
      <c r="B599" s="600" t="s">
        <v>185</v>
      </c>
      <c r="C599" s="598" t="s">
        <v>246</v>
      </c>
      <c r="E599" s="601"/>
      <c r="F599" s="601"/>
      <c r="G599" s="601"/>
      <c r="H599" s="602"/>
      <c r="I599" s="602"/>
      <c r="J599" s="602"/>
    </row>
    <row r="600" spans="1:10" ht="16.5" hidden="1" customHeight="1">
      <c r="B600" s="603">
        <v>0.32</v>
      </c>
      <c r="C600" s="604" t="s">
        <v>172</v>
      </c>
      <c r="D600" s="596" t="s">
        <v>247</v>
      </c>
      <c r="F600" s="596"/>
      <c r="G600" s="596"/>
      <c r="H600" s="595">
        <f>Sheet1!$G$47</f>
        <v>645</v>
      </c>
      <c r="I600" s="628" t="s">
        <v>172</v>
      </c>
      <c r="J600" s="595">
        <f>ROUND(B600*H600,2)</f>
        <v>206.4</v>
      </c>
    </row>
    <row r="601" spans="1:10" ht="15.75" hidden="1" customHeight="1">
      <c r="B601" s="603">
        <v>8</v>
      </c>
      <c r="C601" s="604" t="s">
        <v>172</v>
      </c>
      <c r="D601" s="596" t="s">
        <v>46</v>
      </c>
      <c r="F601" s="596"/>
      <c r="G601" s="596"/>
      <c r="H601" s="595">
        <f>Sheet1!$G$49</f>
        <v>595</v>
      </c>
      <c r="I601" s="628" t="s">
        <v>172</v>
      </c>
      <c r="J601" s="595">
        <f>ROUND(B601*H601,2)</f>
        <v>4760</v>
      </c>
    </row>
    <row r="602" spans="1:10" hidden="1">
      <c r="B602" s="603"/>
      <c r="C602" s="604"/>
      <c r="D602" s="596"/>
      <c r="E602" s="596"/>
      <c r="F602" s="596"/>
      <c r="G602" s="596"/>
      <c r="H602" s="595"/>
      <c r="I602" s="628"/>
      <c r="J602" s="605">
        <f>SUM(J600:J601)</f>
        <v>4966.3999999999996</v>
      </c>
    </row>
    <row r="603" spans="1:10" hidden="1">
      <c r="B603" s="600" t="s">
        <v>186</v>
      </c>
      <c r="C603" s="598" t="s">
        <v>251</v>
      </c>
      <c r="F603" s="596"/>
      <c r="G603" s="596"/>
      <c r="H603" s="596"/>
      <c r="I603" s="596"/>
    </row>
    <row r="604" spans="1:10" ht="30.75" hidden="1" customHeight="1">
      <c r="B604" s="677">
        <v>6</v>
      </c>
      <c r="C604" s="678" t="s">
        <v>187</v>
      </c>
      <c r="D604" s="880" t="s">
        <v>442</v>
      </c>
      <c r="E604" s="880"/>
      <c r="F604" s="880"/>
      <c r="G604" s="880"/>
      <c r="H604" s="630">
        <f>Sheet1!G53</f>
        <v>3594.04</v>
      </c>
      <c r="I604" s="630" t="s">
        <v>187</v>
      </c>
      <c r="J604" s="680">
        <f>ROUND(B604*H604,2)</f>
        <v>21564.240000000002</v>
      </c>
    </row>
    <row r="605" spans="1:10" hidden="1">
      <c r="A605" s="645"/>
      <c r="B605" s="600" t="s">
        <v>175</v>
      </c>
      <c r="C605" s="598" t="s">
        <v>590</v>
      </c>
      <c r="J605" s="609">
        <f>(J602+J604)*4.615/100</f>
        <v>1224.389036</v>
      </c>
    </row>
    <row r="606" spans="1:10" hidden="1">
      <c r="A606" s="645"/>
      <c r="B606" s="600" t="s">
        <v>48</v>
      </c>
      <c r="C606" s="598" t="s">
        <v>216</v>
      </c>
      <c r="J606" s="606">
        <f>J602+J604+J605</f>
        <v>27755.029036</v>
      </c>
    </row>
    <row r="607" spans="1:10" hidden="1">
      <c r="B607" s="600" t="s">
        <v>317</v>
      </c>
      <c r="C607" s="598" t="s">
        <v>217</v>
      </c>
      <c r="F607" s="596"/>
      <c r="G607" s="596"/>
      <c r="H607" s="596"/>
      <c r="I607" s="596"/>
      <c r="J607" s="616">
        <f>J606*10/100</f>
        <v>2775.5029035999996</v>
      </c>
    </row>
    <row r="608" spans="1:10" hidden="1">
      <c r="B608" s="596"/>
      <c r="C608" s="596"/>
      <c r="D608" s="598" t="s">
        <v>436</v>
      </c>
      <c r="F608" s="596"/>
      <c r="G608" s="596"/>
      <c r="H608" s="596"/>
      <c r="I608" s="596"/>
      <c r="J608" s="606">
        <f>SUM(J606:J607)</f>
        <v>30530.531939599998</v>
      </c>
    </row>
    <row r="609" spans="1:10" hidden="1">
      <c r="A609" s="645"/>
      <c r="D609" s="597" t="s">
        <v>141</v>
      </c>
      <c r="H609" s="628"/>
      <c r="I609" s="628"/>
      <c r="J609" s="605">
        <f>J608/240</f>
        <v>127.21054974833332</v>
      </c>
    </row>
    <row r="610" spans="1:10" hidden="1">
      <c r="A610" s="645"/>
      <c r="D610" s="597" t="s">
        <v>183</v>
      </c>
      <c r="J610" s="611">
        <f>ROUND(J609,1)</f>
        <v>127.2</v>
      </c>
    </row>
    <row r="611" spans="1:10" hidden="1">
      <c r="A611" s="645"/>
      <c r="J611" s="617" t="s">
        <v>192</v>
      </c>
    </row>
    <row r="612" spans="1:10" hidden="1">
      <c r="A612" s="645"/>
      <c r="J612" s="606"/>
    </row>
    <row r="613" spans="1:10" ht="65.25" hidden="1" customHeight="1">
      <c r="A613" s="594">
        <v>14</v>
      </c>
      <c r="B613" s="909" t="s">
        <v>692</v>
      </c>
      <c r="C613" s="909"/>
      <c r="D613" s="909"/>
      <c r="E613" s="909"/>
      <c r="F613" s="909"/>
      <c r="G613" s="909"/>
      <c r="H613" s="909"/>
      <c r="I613" s="909"/>
      <c r="J613" s="909"/>
    </row>
    <row r="614" spans="1:10" hidden="1">
      <c r="A614" s="645"/>
      <c r="D614" s="608" t="s">
        <v>184</v>
      </c>
      <c r="F614" s="598" t="s">
        <v>61</v>
      </c>
    </row>
    <row r="615" spans="1:10" hidden="1">
      <c r="A615" s="645"/>
      <c r="D615" s="608" t="s">
        <v>297</v>
      </c>
    </row>
    <row r="616" spans="1:10" hidden="1">
      <c r="A616" s="645"/>
      <c r="B616" s="600" t="s">
        <v>185</v>
      </c>
      <c r="C616" s="646" t="s">
        <v>246</v>
      </c>
    </row>
    <row r="617" spans="1:10" hidden="1">
      <c r="A617" s="645"/>
      <c r="B617" s="603">
        <v>0.28000000000000003</v>
      </c>
      <c r="C617" s="596" t="s">
        <v>205</v>
      </c>
      <c r="D617" s="608" t="s">
        <v>247</v>
      </c>
      <c r="H617" s="595">
        <f>Sheet1!G47</f>
        <v>645</v>
      </c>
      <c r="I617" s="628" t="s">
        <v>172</v>
      </c>
      <c r="J617" s="595">
        <f>ROUND(B617*H617,2)</f>
        <v>180.6</v>
      </c>
    </row>
    <row r="618" spans="1:10" hidden="1">
      <c r="A618" s="645"/>
      <c r="B618" s="603">
        <v>7</v>
      </c>
      <c r="C618" s="596" t="s">
        <v>205</v>
      </c>
      <c r="D618" s="608" t="s">
        <v>248</v>
      </c>
      <c r="H618" s="595">
        <f>Sheet1!G49</f>
        <v>595</v>
      </c>
      <c r="I618" s="628" t="s">
        <v>172</v>
      </c>
      <c r="J618" s="595">
        <f>ROUND(B618*H618,2)</f>
        <v>4165</v>
      </c>
    </row>
    <row r="619" spans="1:10" hidden="1">
      <c r="A619" s="645"/>
      <c r="B619" s="608"/>
      <c r="D619" s="608" t="s">
        <v>43</v>
      </c>
      <c r="H619" s="595"/>
      <c r="I619" s="628"/>
      <c r="J619" s="605">
        <f>SUM(J617:J618)</f>
        <v>4345.6000000000004</v>
      </c>
    </row>
    <row r="620" spans="1:10" hidden="1">
      <c r="A620" s="645"/>
      <c r="B620" s="608"/>
      <c r="D620" s="608"/>
      <c r="H620" s="595"/>
      <c r="I620" s="595"/>
      <c r="J620" s="595"/>
    </row>
    <row r="621" spans="1:10" hidden="1">
      <c r="A621" s="645"/>
      <c r="B621" s="600" t="s">
        <v>186</v>
      </c>
      <c r="C621" s="646" t="s">
        <v>190</v>
      </c>
      <c r="H621" s="595"/>
      <c r="I621" s="595"/>
      <c r="J621" s="595"/>
    </row>
    <row r="622" spans="1:10" hidden="1">
      <c r="A622" s="645"/>
      <c r="B622" s="603">
        <v>12</v>
      </c>
      <c r="C622" s="596" t="s">
        <v>181</v>
      </c>
      <c r="D622" s="608" t="s">
        <v>298</v>
      </c>
      <c r="H622" s="595">
        <f>RMR!J21</f>
        <v>821.55999999999983</v>
      </c>
      <c r="I622" s="595" t="s">
        <v>181</v>
      </c>
      <c r="J622" s="595">
        <f>ROUND(B622*H622,2)</f>
        <v>9858.7199999999993</v>
      </c>
    </row>
    <row r="623" spans="1:10" hidden="1">
      <c r="A623" s="645"/>
      <c r="B623" s="608"/>
      <c r="D623" s="608" t="s">
        <v>43</v>
      </c>
      <c r="H623" s="595"/>
      <c r="I623" s="595"/>
      <c r="J623" s="605">
        <f>SUM(J622:J622)</f>
        <v>9858.7199999999993</v>
      </c>
    </row>
    <row r="624" spans="1:10" hidden="1">
      <c r="A624" s="645"/>
      <c r="B624" s="600" t="s">
        <v>189</v>
      </c>
      <c r="C624" s="646" t="s">
        <v>251</v>
      </c>
      <c r="H624" s="595"/>
      <c r="I624" s="595"/>
      <c r="J624" s="595"/>
    </row>
    <row r="625" spans="1:10" hidden="1">
      <c r="A625" s="645"/>
      <c r="B625" s="603">
        <v>2.5</v>
      </c>
      <c r="C625" s="596" t="s">
        <v>187</v>
      </c>
      <c r="D625" s="608" t="s">
        <v>209</v>
      </c>
      <c r="H625" s="595">
        <f>Sheet1!G79</f>
        <v>70</v>
      </c>
      <c r="I625" s="595" t="s">
        <v>187</v>
      </c>
      <c r="J625" s="595">
        <f>ROUND(B625*H625,2)</f>
        <v>175</v>
      </c>
    </row>
    <row r="626" spans="1:10" hidden="1">
      <c r="A626" s="645"/>
      <c r="B626" s="603">
        <v>0.05</v>
      </c>
      <c r="C626" s="596" t="s">
        <v>187</v>
      </c>
      <c r="D626" s="608" t="s">
        <v>188</v>
      </c>
      <c r="H626" s="595">
        <f>Sheet1!G58</f>
        <v>822</v>
      </c>
      <c r="I626" s="595" t="s">
        <v>187</v>
      </c>
      <c r="J626" s="595">
        <f>ROUND(B626*H626,2)</f>
        <v>41.1</v>
      </c>
    </row>
    <row r="627" spans="1:10" hidden="1">
      <c r="A627" s="645"/>
      <c r="B627" s="603"/>
      <c r="C627" s="596"/>
      <c r="D627" s="608" t="s">
        <v>43</v>
      </c>
      <c r="H627" s="595"/>
      <c r="I627" s="595"/>
      <c r="J627" s="605">
        <f>SUM(J625:J626)</f>
        <v>216.1</v>
      </c>
    </row>
    <row r="628" spans="1:10" hidden="1">
      <c r="B628" s="600" t="s">
        <v>48</v>
      </c>
      <c r="C628" s="598" t="s">
        <v>592</v>
      </c>
      <c r="F628" s="596"/>
      <c r="G628" s="596"/>
      <c r="H628" s="596"/>
      <c r="I628" s="596"/>
      <c r="J628" s="606"/>
    </row>
    <row r="629" spans="1:10" hidden="1">
      <c r="B629" s="607">
        <v>4.6150000000000002</v>
      </c>
      <c r="C629" s="604" t="s">
        <v>42</v>
      </c>
      <c r="D629" s="608" t="s">
        <v>420</v>
      </c>
      <c r="F629" s="596"/>
      <c r="G629" s="596"/>
      <c r="H629" s="596"/>
      <c r="I629" s="596"/>
      <c r="J629" s="595">
        <f>ROUND((J619+J623+J627)*B629/100,2)</f>
        <v>665.5</v>
      </c>
    </row>
    <row r="630" spans="1:10" hidden="1">
      <c r="B630" s="600" t="s">
        <v>317</v>
      </c>
      <c r="C630" s="598" t="s">
        <v>320</v>
      </c>
      <c r="F630" s="596"/>
      <c r="G630" s="596"/>
      <c r="H630" s="596"/>
      <c r="I630" s="596"/>
      <c r="J630" s="606">
        <f>J619+J623+J627+J629</f>
        <v>15085.92</v>
      </c>
    </row>
    <row r="631" spans="1:10" hidden="1">
      <c r="B631" s="600" t="s">
        <v>318</v>
      </c>
      <c r="C631" s="598" t="s">
        <v>319</v>
      </c>
      <c r="F631" s="596"/>
      <c r="G631" s="596"/>
      <c r="H631" s="596"/>
      <c r="I631" s="596"/>
      <c r="J631" s="616">
        <f>J630*10/100</f>
        <v>1508.5920000000001</v>
      </c>
    </row>
    <row r="632" spans="1:10" hidden="1">
      <c r="A632" s="645"/>
      <c r="B632" s="603"/>
      <c r="C632" s="596"/>
      <c r="D632" s="646" t="s">
        <v>435</v>
      </c>
      <c r="H632" s="595"/>
      <c r="I632" s="595"/>
      <c r="J632" s="606">
        <f>SUM(J630:J631)</f>
        <v>16594.511999999999</v>
      </c>
    </row>
    <row r="633" spans="1:10" hidden="1">
      <c r="A633" s="645"/>
      <c r="B633" s="603"/>
      <c r="C633" s="596"/>
      <c r="D633" s="608" t="s">
        <v>141</v>
      </c>
      <c r="H633" s="595"/>
      <c r="I633" s="595"/>
      <c r="J633" s="605">
        <f>J632/10</f>
        <v>1659.4512</v>
      </c>
    </row>
    <row r="634" spans="1:10" hidden="1">
      <c r="A634" s="645"/>
      <c r="D634" s="608" t="s">
        <v>183</v>
      </c>
      <c r="H634" s="595"/>
      <c r="I634" s="595"/>
      <c r="J634" s="611">
        <f>ROUND(J633,0)</f>
        <v>1659</v>
      </c>
    </row>
    <row r="635" spans="1:10" hidden="1">
      <c r="A635" s="645"/>
      <c r="D635" s="608"/>
      <c r="H635" s="595"/>
      <c r="I635" s="595"/>
      <c r="J635" s="617" t="s">
        <v>192</v>
      </c>
    </row>
    <row r="636" spans="1:10" hidden="1">
      <c r="A636" s="645"/>
      <c r="D636" s="608"/>
      <c r="H636" s="595"/>
      <c r="I636" s="595"/>
      <c r="J636" s="606"/>
    </row>
    <row r="637" spans="1:10" ht="93" hidden="1" customHeight="1">
      <c r="A637" s="594">
        <v>12</v>
      </c>
      <c r="B637" s="889" t="s">
        <v>1325</v>
      </c>
      <c r="C637" s="889"/>
      <c r="D637" s="889"/>
      <c r="E637" s="889"/>
      <c r="F637" s="889"/>
      <c r="G637" s="889"/>
      <c r="H637" s="889"/>
      <c r="I637" s="889"/>
      <c r="J637" s="889"/>
    </row>
    <row r="638" spans="1:10" hidden="1">
      <c r="A638" s="645"/>
      <c r="D638" s="608" t="s">
        <v>184</v>
      </c>
      <c r="F638" s="598" t="s">
        <v>215</v>
      </c>
    </row>
    <row r="639" spans="1:10" hidden="1">
      <c r="A639" s="645"/>
      <c r="D639" s="608" t="s">
        <v>195</v>
      </c>
    </row>
    <row r="640" spans="1:10" hidden="1">
      <c r="A640" s="645"/>
      <c r="B640" s="600" t="s">
        <v>185</v>
      </c>
      <c r="C640" s="646" t="s">
        <v>246</v>
      </c>
    </row>
    <row r="641" spans="1:12" hidden="1">
      <c r="A641" s="645"/>
      <c r="B641" s="603">
        <v>0.64</v>
      </c>
      <c r="C641" s="596" t="s">
        <v>205</v>
      </c>
      <c r="D641" s="608" t="s">
        <v>247</v>
      </c>
      <c r="H641" s="595">
        <f>Sheet1!$G$47</f>
        <v>645</v>
      </c>
      <c r="I641" s="628" t="s">
        <v>172</v>
      </c>
      <c r="J641" s="595">
        <f>ROUND(B641*H641,2)</f>
        <v>412.8</v>
      </c>
      <c r="K641" s="608"/>
    </row>
    <row r="642" spans="1:12" hidden="1">
      <c r="A642" s="645"/>
      <c r="B642" s="603">
        <v>1</v>
      </c>
      <c r="C642" s="596" t="s">
        <v>205</v>
      </c>
      <c r="D642" s="608" t="s">
        <v>196</v>
      </c>
      <c r="H642" s="595">
        <f>Sheet1!$G$48</f>
        <v>661</v>
      </c>
      <c r="I642" s="628" t="s">
        <v>172</v>
      </c>
      <c r="J642" s="595">
        <f>ROUND(B642*H642,2)</f>
        <v>661</v>
      </c>
    </row>
    <row r="643" spans="1:12" hidden="1">
      <c r="A643" s="645"/>
      <c r="B643" s="603">
        <v>15</v>
      </c>
      <c r="C643" s="596" t="s">
        <v>205</v>
      </c>
      <c r="D643" s="608" t="s">
        <v>248</v>
      </c>
      <c r="H643" s="595">
        <f>Sheet1!$G$49</f>
        <v>595</v>
      </c>
      <c r="I643" s="628" t="s">
        <v>172</v>
      </c>
      <c r="J643" s="595">
        <f>ROUND(B643*H643,2)</f>
        <v>8925</v>
      </c>
    </row>
    <row r="644" spans="1:12" hidden="1">
      <c r="A644" s="645"/>
      <c r="B644" s="603"/>
      <c r="D644" s="608" t="s">
        <v>43</v>
      </c>
      <c r="H644" s="595"/>
      <c r="I644" s="595"/>
      <c r="J644" s="605">
        <f>SUM(J641:J643)</f>
        <v>9998.7999999999993</v>
      </c>
    </row>
    <row r="645" spans="1:12" hidden="1">
      <c r="A645" s="645"/>
      <c r="B645" s="600" t="s">
        <v>186</v>
      </c>
      <c r="C645" s="646" t="s">
        <v>190</v>
      </c>
      <c r="H645" s="595"/>
      <c r="I645" s="595"/>
      <c r="J645" s="595"/>
    </row>
    <row r="646" spans="1:12" hidden="1">
      <c r="A646" s="645"/>
      <c r="B646" s="603">
        <v>13.5</v>
      </c>
      <c r="C646" s="596" t="s">
        <v>181</v>
      </c>
      <c r="D646" s="608" t="s">
        <v>337</v>
      </c>
      <c r="H646" s="595">
        <f>RMR!J23</f>
        <v>1798.7500000000002</v>
      </c>
      <c r="I646" s="595" t="s">
        <v>181</v>
      </c>
      <c r="J646" s="595">
        <f>ROUND(B646*H646,2)</f>
        <v>24283.13</v>
      </c>
    </row>
    <row r="647" spans="1:12" hidden="1">
      <c r="A647" s="645"/>
      <c r="B647" s="603">
        <v>6.75</v>
      </c>
      <c r="C647" s="596" t="s">
        <v>181</v>
      </c>
      <c r="D647" s="608" t="s">
        <v>197</v>
      </c>
      <c r="H647" s="595">
        <f>RMR!J29</f>
        <v>692.55</v>
      </c>
      <c r="I647" s="595" t="s">
        <v>181</v>
      </c>
      <c r="J647" s="595">
        <f>ROUND(B647*H647,2)</f>
        <v>4674.71</v>
      </c>
      <c r="L647" s="597">
        <f>6.75/15</f>
        <v>0.45</v>
      </c>
    </row>
    <row r="648" spans="1:12" hidden="1">
      <c r="A648" s="645"/>
      <c r="B648" s="603">
        <v>3.45</v>
      </c>
      <c r="C648" s="596" t="s">
        <v>253</v>
      </c>
      <c r="D648" s="608" t="s">
        <v>198</v>
      </c>
      <c r="H648" s="595">
        <f>RMR!G35</f>
        <v>4220</v>
      </c>
      <c r="I648" s="595" t="s">
        <v>253</v>
      </c>
      <c r="J648" s="595">
        <f>ROUND(B648*H648,2)</f>
        <v>14559</v>
      </c>
    </row>
    <row r="649" spans="1:12" hidden="1">
      <c r="A649" s="645"/>
      <c r="B649" s="603"/>
      <c r="C649" s="604"/>
      <c r="D649" s="608" t="s">
        <v>43</v>
      </c>
      <c r="H649" s="595"/>
      <c r="I649" s="595"/>
      <c r="J649" s="605">
        <f>SUM(J646:J648)</f>
        <v>43516.84</v>
      </c>
    </row>
    <row r="650" spans="1:12" hidden="1">
      <c r="A650" s="645"/>
      <c r="B650" s="600" t="s">
        <v>175</v>
      </c>
      <c r="C650" s="646" t="s">
        <v>251</v>
      </c>
      <c r="H650" s="595"/>
      <c r="I650" s="595"/>
      <c r="J650" s="595"/>
    </row>
    <row r="651" spans="1:12" hidden="1">
      <c r="A651" s="645"/>
      <c r="B651" s="603">
        <v>6</v>
      </c>
      <c r="C651" s="596" t="s">
        <v>187</v>
      </c>
      <c r="D651" s="608" t="s">
        <v>199</v>
      </c>
      <c r="H651" s="595">
        <f>Sheet1!G76</f>
        <v>708.08</v>
      </c>
      <c r="I651" s="595" t="s">
        <v>187</v>
      </c>
      <c r="J651" s="595">
        <f>ROUND(B651*H651,2)</f>
        <v>4248.4799999999996</v>
      </c>
    </row>
    <row r="652" spans="1:12" hidden="1">
      <c r="A652" s="645"/>
      <c r="B652" s="603">
        <v>6</v>
      </c>
      <c r="C652" s="596" t="s">
        <v>187</v>
      </c>
      <c r="D652" s="608" t="s">
        <v>208</v>
      </c>
      <c r="H652" s="595">
        <f>Sheet1!G75</f>
        <v>1347.84</v>
      </c>
      <c r="I652" s="595" t="s">
        <v>187</v>
      </c>
      <c r="J652" s="595">
        <f>ROUND(B652*H652,2)</f>
        <v>8087.04</v>
      </c>
    </row>
    <row r="653" spans="1:12" hidden="1">
      <c r="A653" s="645"/>
      <c r="B653" s="603">
        <v>2</v>
      </c>
      <c r="C653" s="596" t="s">
        <v>187</v>
      </c>
      <c r="D653" s="608" t="s">
        <v>188</v>
      </c>
      <c r="H653" s="595">
        <f>Sheet1!G58</f>
        <v>822</v>
      </c>
      <c r="I653" s="595" t="s">
        <v>187</v>
      </c>
      <c r="J653" s="595">
        <f>ROUND(B653*H653,2)</f>
        <v>1644</v>
      </c>
    </row>
    <row r="654" spans="1:12" hidden="1">
      <c r="A654" s="645"/>
      <c r="B654" s="603"/>
      <c r="C654" s="604"/>
      <c r="D654" s="608" t="s">
        <v>43</v>
      </c>
      <c r="H654" s="595"/>
      <c r="I654" s="595"/>
      <c r="J654" s="605">
        <f>SUM(J651:J653)</f>
        <v>13979.52</v>
      </c>
    </row>
    <row r="655" spans="1:12" hidden="1">
      <c r="B655" s="600" t="s">
        <v>48</v>
      </c>
      <c r="C655" s="598" t="s">
        <v>591</v>
      </c>
      <c r="F655" s="596"/>
      <c r="G655" s="596"/>
      <c r="H655" s="596"/>
      <c r="I655" s="596"/>
      <c r="J655" s="606"/>
    </row>
    <row r="656" spans="1:12" hidden="1">
      <c r="B656" s="607">
        <v>4.6150000000000002</v>
      </c>
      <c r="C656" s="604" t="s">
        <v>42</v>
      </c>
      <c r="D656" s="608" t="s">
        <v>420</v>
      </c>
      <c r="F656" s="596"/>
      <c r="G656" s="596"/>
      <c r="H656" s="596"/>
      <c r="I656" s="596"/>
      <c r="J656" s="609">
        <f>ROUND((J644+J649+J654)*B656/100,2)</f>
        <v>3114.9</v>
      </c>
    </row>
    <row r="657" spans="1:11" hidden="1">
      <c r="B657" s="600" t="s">
        <v>317</v>
      </c>
      <c r="C657" s="598" t="s">
        <v>320</v>
      </c>
      <c r="F657" s="596"/>
      <c r="G657" s="596"/>
      <c r="H657" s="596"/>
      <c r="I657" s="596"/>
      <c r="J657" s="606">
        <f>J644+J649+J654+J656</f>
        <v>70610.06</v>
      </c>
    </row>
    <row r="658" spans="1:11" hidden="1">
      <c r="B658" s="600" t="s">
        <v>318</v>
      </c>
      <c r="C658" s="598" t="s">
        <v>319</v>
      </c>
      <c r="F658" s="596"/>
      <c r="G658" s="596"/>
      <c r="H658" s="596"/>
      <c r="I658" s="596"/>
      <c r="J658" s="616">
        <f>J657*10/100</f>
        <v>7061.0059999999994</v>
      </c>
    </row>
    <row r="659" spans="1:11" hidden="1">
      <c r="A659" s="645"/>
      <c r="B659" s="603"/>
      <c r="C659" s="596"/>
      <c r="D659" s="646" t="s">
        <v>328</v>
      </c>
      <c r="H659" s="595"/>
      <c r="I659" s="595"/>
      <c r="J659" s="626">
        <f>SUM(J657:J658)</f>
        <v>77671.065999999992</v>
      </c>
    </row>
    <row r="660" spans="1:11" hidden="1">
      <c r="A660" s="645"/>
      <c r="B660" s="603"/>
      <c r="C660" s="596"/>
      <c r="D660" s="608" t="s">
        <v>194</v>
      </c>
      <c r="H660" s="595"/>
      <c r="I660" s="595"/>
      <c r="J660" s="595">
        <f>ROUND(J659/15,2)</f>
        <v>5178.07</v>
      </c>
    </row>
    <row r="661" spans="1:11" hidden="1">
      <c r="A661" s="645"/>
      <c r="D661" s="608" t="s">
        <v>183</v>
      </c>
      <c r="H661" s="595"/>
      <c r="I661" s="595"/>
      <c r="J661" s="611">
        <f>ROUND(J660,0)</f>
        <v>5178</v>
      </c>
    </row>
    <row r="662" spans="1:11" hidden="1">
      <c r="A662" s="645"/>
      <c r="D662" s="608"/>
      <c r="H662" s="595"/>
      <c r="I662" s="595"/>
      <c r="J662" s="617" t="s">
        <v>192</v>
      </c>
    </row>
    <row r="663" spans="1:11" hidden="1">
      <c r="A663" s="645"/>
      <c r="D663" s="608"/>
      <c r="H663" s="595"/>
      <c r="I663" s="595"/>
      <c r="J663" s="606"/>
    </row>
    <row r="664" spans="1:11" ht="90" hidden="1" customHeight="1">
      <c r="A664" s="594">
        <v>25</v>
      </c>
      <c r="B664" s="895" t="s">
        <v>645</v>
      </c>
      <c r="C664" s="895"/>
      <c r="D664" s="895"/>
      <c r="E664" s="895"/>
      <c r="F664" s="895"/>
      <c r="G664" s="895"/>
      <c r="H664" s="895"/>
      <c r="I664" s="895"/>
      <c r="J664" s="895"/>
    </row>
    <row r="665" spans="1:11" hidden="1">
      <c r="A665" s="645"/>
      <c r="D665" s="608" t="s">
        <v>184</v>
      </c>
      <c r="F665" s="598" t="s">
        <v>62</v>
      </c>
    </row>
    <row r="666" spans="1:11" hidden="1">
      <c r="A666" s="645"/>
      <c r="D666" s="608" t="s">
        <v>195</v>
      </c>
    </row>
    <row r="667" spans="1:11" hidden="1">
      <c r="A667" s="645"/>
      <c r="B667" s="600" t="s">
        <v>185</v>
      </c>
      <c r="C667" s="646" t="s">
        <v>246</v>
      </c>
    </row>
    <row r="668" spans="1:11" hidden="1">
      <c r="A668" s="645"/>
      <c r="B668" s="603">
        <v>0.64</v>
      </c>
      <c r="C668" s="596" t="s">
        <v>205</v>
      </c>
      <c r="D668" s="608" t="s">
        <v>247</v>
      </c>
      <c r="H668" s="595">
        <f>Sheet1!$G$47</f>
        <v>645</v>
      </c>
      <c r="I668" s="628" t="s">
        <v>172</v>
      </c>
      <c r="J668" s="595">
        <f>ROUND(B668*H668,2)</f>
        <v>412.8</v>
      </c>
      <c r="K668" s="608"/>
    </row>
    <row r="669" spans="1:11" hidden="1">
      <c r="A669" s="645"/>
      <c r="B669" s="603">
        <v>1</v>
      </c>
      <c r="C669" s="596" t="s">
        <v>205</v>
      </c>
      <c r="D669" s="608" t="s">
        <v>196</v>
      </c>
      <c r="H669" s="595">
        <f>Sheet1!$G$48</f>
        <v>661</v>
      </c>
      <c r="I669" s="628" t="s">
        <v>172</v>
      </c>
      <c r="J669" s="595">
        <f>ROUND(B669*H669,2)</f>
        <v>661</v>
      </c>
    </row>
    <row r="670" spans="1:11" hidden="1">
      <c r="A670" s="645"/>
      <c r="B670" s="603">
        <v>15</v>
      </c>
      <c r="C670" s="596" t="s">
        <v>205</v>
      </c>
      <c r="D670" s="608" t="s">
        <v>248</v>
      </c>
      <c r="H670" s="595">
        <f>Sheet1!$G$49</f>
        <v>595</v>
      </c>
      <c r="I670" s="628" t="s">
        <v>172</v>
      </c>
      <c r="J670" s="595">
        <f>ROUND(B670*H670,2)</f>
        <v>8925</v>
      </c>
    </row>
    <row r="671" spans="1:11" hidden="1">
      <c r="A671" s="645"/>
      <c r="B671" s="603"/>
      <c r="D671" s="608" t="s">
        <v>43</v>
      </c>
      <c r="H671" s="595"/>
      <c r="I671" s="595"/>
      <c r="J671" s="605">
        <f>SUM(J668:J670)</f>
        <v>9998.7999999999993</v>
      </c>
    </row>
    <row r="672" spans="1:11" hidden="1">
      <c r="A672" s="645"/>
      <c r="B672" s="600" t="s">
        <v>186</v>
      </c>
      <c r="C672" s="646" t="s">
        <v>190</v>
      </c>
      <c r="H672" s="595"/>
      <c r="I672" s="595"/>
      <c r="J672" s="595"/>
    </row>
    <row r="673" spans="1:10" hidden="1">
      <c r="A673" s="645"/>
      <c r="B673" s="603">
        <v>13.5</v>
      </c>
      <c r="C673" s="596" t="s">
        <v>181</v>
      </c>
      <c r="D673" s="608" t="s">
        <v>337</v>
      </c>
      <c r="H673" s="595">
        <f>RMR!J23</f>
        <v>1798.7500000000002</v>
      </c>
      <c r="I673" s="595" t="s">
        <v>181</v>
      </c>
      <c r="J673" s="595">
        <f>ROUND(B673*H673,2)</f>
        <v>24283.13</v>
      </c>
    </row>
    <row r="674" spans="1:10" hidden="1">
      <c r="A674" s="645"/>
      <c r="B674" s="603">
        <v>6.75</v>
      </c>
      <c r="C674" s="596" t="s">
        <v>181</v>
      </c>
      <c r="D674" s="608" t="s">
        <v>197</v>
      </c>
      <c r="H674" s="595">
        <f>RMR!J29</f>
        <v>692.55</v>
      </c>
      <c r="I674" s="595" t="s">
        <v>181</v>
      </c>
      <c r="J674" s="595">
        <f>ROUND(B674*H674,2)</f>
        <v>4674.71</v>
      </c>
    </row>
    <row r="675" spans="1:10" hidden="1">
      <c r="A675" s="645"/>
      <c r="B675" s="603">
        <v>3.45</v>
      </c>
      <c r="C675" s="596" t="s">
        <v>253</v>
      </c>
      <c r="D675" s="608" t="s">
        <v>198</v>
      </c>
      <c r="H675" s="595">
        <f>RMR!G35</f>
        <v>4220</v>
      </c>
      <c r="I675" s="595" t="s">
        <v>253</v>
      </c>
      <c r="J675" s="595">
        <f>ROUND(B675*H675,2)</f>
        <v>14559</v>
      </c>
    </row>
    <row r="676" spans="1:10" hidden="1">
      <c r="A676" s="645"/>
      <c r="B676" s="603"/>
      <c r="C676" s="604"/>
      <c r="D676" s="608" t="s">
        <v>43</v>
      </c>
      <c r="H676" s="595"/>
      <c r="I676" s="595"/>
      <c r="J676" s="605">
        <f>SUM(J673:J675)</f>
        <v>43516.84</v>
      </c>
    </row>
    <row r="677" spans="1:10" hidden="1">
      <c r="A677" s="645"/>
      <c r="B677" s="600" t="s">
        <v>175</v>
      </c>
      <c r="C677" s="646" t="s">
        <v>251</v>
      </c>
      <c r="H677" s="595"/>
      <c r="I677" s="595"/>
      <c r="J677" s="595"/>
    </row>
    <row r="678" spans="1:10" hidden="1">
      <c r="A678" s="645"/>
      <c r="B678" s="603">
        <v>6</v>
      </c>
      <c r="C678" s="596" t="s">
        <v>187</v>
      </c>
      <c r="D678" s="608" t="s">
        <v>199</v>
      </c>
      <c r="H678" s="595">
        <f>Sheet1!G76</f>
        <v>708.08</v>
      </c>
      <c r="I678" s="595" t="s">
        <v>187</v>
      </c>
      <c r="J678" s="595">
        <f>ROUND(B678*H678,2)</f>
        <v>4248.4799999999996</v>
      </c>
    </row>
    <row r="679" spans="1:10" hidden="1">
      <c r="A679" s="645"/>
      <c r="B679" s="603">
        <v>6</v>
      </c>
      <c r="C679" s="596" t="s">
        <v>187</v>
      </c>
      <c r="D679" s="608" t="s">
        <v>208</v>
      </c>
      <c r="H679" s="595">
        <f>Sheet1!G75</f>
        <v>1347.84</v>
      </c>
      <c r="I679" s="595" t="s">
        <v>187</v>
      </c>
      <c r="J679" s="595">
        <f>ROUND(B679*H679,2)</f>
        <v>8087.04</v>
      </c>
    </row>
    <row r="680" spans="1:10" hidden="1">
      <c r="A680" s="645"/>
      <c r="B680" s="603">
        <v>2</v>
      </c>
      <c r="C680" s="596" t="s">
        <v>187</v>
      </c>
      <c r="D680" s="608" t="s">
        <v>188</v>
      </c>
      <c r="H680" s="595">
        <f>Sheet1!G58</f>
        <v>822</v>
      </c>
      <c r="I680" s="595" t="s">
        <v>187</v>
      </c>
      <c r="J680" s="595">
        <f>ROUND(B680*H680,2)</f>
        <v>1644</v>
      </c>
    </row>
    <row r="681" spans="1:10" hidden="1">
      <c r="A681" s="645"/>
      <c r="B681" s="603"/>
      <c r="C681" s="596"/>
      <c r="D681" s="608"/>
      <c r="H681" s="595"/>
      <c r="I681" s="595"/>
      <c r="J681" s="605">
        <f>SUM(J678:J680)</f>
        <v>13979.52</v>
      </c>
    </row>
    <row r="682" spans="1:10" hidden="1">
      <c r="A682" s="645"/>
      <c r="B682" s="600" t="s">
        <v>48</v>
      </c>
      <c r="C682" s="646" t="s">
        <v>49</v>
      </c>
      <c r="H682" s="595"/>
      <c r="I682" s="628"/>
      <c r="J682" s="595"/>
    </row>
    <row r="683" spans="1:10" hidden="1">
      <c r="A683" s="645"/>
      <c r="B683" s="608">
        <v>10</v>
      </c>
      <c r="C683" s="596" t="s">
        <v>42</v>
      </c>
      <c r="D683" s="597" t="s">
        <v>0</v>
      </c>
      <c r="H683" s="595">
        <f>J671+J676+J681</f>
        <v>67495.16</v>
      </c>
      <c r="I683" s="628" t="s">
        <v>254</v>
      </c>
      <c r="J683" s="595">
        <f>ROUND(B683*H683/100,2)</f>
        <v>6749.52</v>
      </c>
    </row>
    <row r="684" spans="1:10" hidden="1">
      <c r="B684" s="600" t="s">
        <v>317</v>
      </c>
      <c r="C684" s="598" t="s">
        <v>591</v>
      </c>
      <c r="F684" s="596"/>
      <c r="G684" s="596"/>
      <c r="H684" s="596"/>
      <c r="I684" s="596"/>
      <c r="J684" s="606"/>
    </row>
    <row r="685" spans="1:10" hidden="1">
      <c r="B685" s="607">
        <v>4.6150000000000002</v>
      </c>
      <c r="C685" s="604" t="s">
        <v>42</v>
      </c>
      <c r="D685" s="608" t="s">
        <v>421</v>
      </c>
      <c r="F685" s="596"/>
      <c r="G685" s="596"/>
      <c r="H685" s="596"/>
      <c r="I685" s="596"/>
      <c r="J685" s="609">
        <f>ROUND((J671+J676+J681+J683)*B685/100,2)</f>
        <v>3426.39</v>
      </c>
    </row>
    <row r="686" spans="1:10" hidden="1">
      <c r="B686" s="600" t="s">
        <v>318</v>
      </c>
      <c r="C686" s="598" t="s">
        <v>325</v>
      </c>
      <c r="F686" s="596"/>
      <c r="G686" s="596"/>
      <c r="H686" s="596"/>
      <c r="I686" s="596"/>
      <c r="J686" s="606">
        <f>J671+J676+J681+J683+J685</f>
        <v>77671.070000000007</v>
      </c>
    </row>
    <row r="687" spans="1:10" hidden="1">
      <c r="B687" s="600" t="s">
        <v>324</v>
      </c>
      <c r="C687" s="598" t="s">
        <v>326</v>
      </c>
      <c r="F687" s="596"/>
      <c r="G687" s="596"/>
      <c r="H687" s="596"/>
      <c r="I687" s="596"/>
      <c r="J687" s="616">
        <f>J686*10/100</f>
        <v>7767.1070000000009</v>
      </c>
    </row>
    <row r="688" spans="1:10" hidden="1">
      <c r="A688" s="645"/>
      <c r="B688" s="603"/>
      <c r="C688" s="596"/>
      <c r="D688" s="646" t="s">
        <v>327</v>
      </c>
      <c r="H688" s="595"/>
      <c r="I688" s="595"/>
      <c r="J688" s="606">
        <f>SUM(J686:J687)</f>
        <v>85438.177000000011</v>
      </c>
    </row>
    <row r="689" spans="1:14" hidden="1">
      <c r="A689" s="645"/>
      <c r="B689" s="603"/>
      <c r="C689" s="596"/>
      <c r="D689" s="608" t="s">
        <v>194</v>
      </c>
      <c r="H689" s="595"/>
      <c r="I689" s="595"/>
      <c r="J689" s="595">
        <f>ROUND(J688/15,2)</f>
        <v>5695.88</v>
      </c>
    </row>
    <row r="690" spans="1:14" hidden="1">
      <c r="A690" s="645"/>
      <c r="D690" s="608" t="s">
        <v>183</v>
      </c>
      <c r="H690" s="595"/>
      <c r="I690" s="595"/>
      <c r="J690" s="611">
        <f>ROUND(J689,0)</f>
        <v>5696</v>
      </c>
    </row>
    <row r="691" spans="1:14" hidden="1">
      <c r="A691" s="645"/>
      <c r="D691" s="608"/>
      <c r="H691" s="595"/>
      <c r="I691" s="595"/>
      <c r="J691" s="617" t="s">
        <v>192</v>
      </c>
    </row>
    <row r="692" spans="1:14" hidden="1">
      <c r="A692" s="645"/>
      <c r="D692" s="608"/>
      <c r="H692" s="595"/>
      <c r="I692" s="595"/>
      <c r="J692" s="606"/>
    </row>
    <row r="693" spans="1:14" ht="93" hidden="1" customHeight="1">
      <c r="A693" s="594">
        <v>14</v>
      </c>
      <c r="B693" s="879" t="s">
        <v>1168</v>
      </c>
      <c r="C693" s="879"/>
      <c r="D693" s="879"/>
      <c r="E693" s="879"/>
      <c r="F693" s="879"/>
      <c r="G693" s="879"/>
      <c r="H693" s="879"/>
      <c r="I693" s="879"/>
      <c r="J693" s="879"/>
    </row>
    <row r="694" spans="1:14" hidden="1">
      <c r="A694" s="645"/>
      <c r="D694" s="608" t="s">
        <v>5</v>
      </c>
      <c r="F694" s="598" t="s">
        <v>63</v>
      </c>
      <c r="L694" s="597">
        <v>1000</v>
      </c>
      <c r="M694" s="628">
        <f>22.7/7/4</f>
        <v>0.81071428571428572</v>
      </c>
      <c r="N694" s="628">
        <f>(1.23*1.23-1)</f>
        <v>0.51289999999999991</v>
      </c>
    </row>
    <row r="695" spans="1:14" ht="13.5" hidden="1" customHeight="1">
      <c r="A695" s="645"/>
      <c r="D695" s="608" t="s">
        <v>6</v>
      </c>
      <c r="L695" s="597">
        <v>800</v>
      </c>
    </row>
    <row r="696" spans="1:14" hidden="1">
      <c r="A696" s="645"/>
      <c r="D696" s="683" t="s">
        <v>576</v>
      </c>
    </row>
    <row r="697" spans="1:14" hidden="1">
      <c r="A697" s="645"/>
      <c r="B697" s="600" t="s">
        <v>185</v>
      </c>
      <c r="C697" s="646" t="s">
        <v>246</v>
      </c>
    </row>
    <row r="698" spans="1:14" hidden="1">
      <c r="A698" s="645"/>
      <c r="B698" s="603">
        <v>0.14000000000000001</v>
      </c>
      <c r="C698" s="596" t="s">
        <v>205</v>
      </c>
      <c r="D698" s="608" t="s">
        <v>247</v>
      </c>
      <c r="H698" s="595">
        <f>Sheet1!$G$47</f>
        <v>645</v>
      </c>
      <c r="I698" s="628" t="s">
        <v>172</v>
      </c>
      <c r="J698" s="595">
        <f>ROUND(B698*H698,2)</f>
        <v>90.3</v>
      </c>
      <c r="K698" s="608"/>
    </row>
    <row r="699" spans="1:14" hidden="1">
      <c r="A699" s="645"/>
      <c r="B699" s="603">
        <v>0.5</v>
      </c>
      <c r="C699" s="596" t="s">
        <v>205</v>
      </c>
      <c r="D699" s="608" t="s">
        <v>196</v>
      </c>
      <c r="H699" s="595">
        <f>Sheet1!$G$48</f>
        <v>661</v>
      </c>
      <c r="I699" s="628" t="s">
        <v>172</v>
      </c>
      <c r="J699" s="595">
        <f>ROUND(B699*H699,2)</f>
        <v>330.5</v>
      </c>
    </row>
    <row r="700" spans="1:14" hidden="1">
      <c r="A700" s="645"/>
      <c r="B700" s="603">
        <v>3</v>
      </c>
      <c r="C700" s="596" t="s">
        <v>205</v>
      </c>
      <c r="D700" s="608" t="s">
        <v>248</v>
      </c>
      <c r="H700" s="595">
        <f>Sheet1!$G$49</f>
        <v>595</v>
      </c>
      <c r="I700" s="628" t="s">
        <v>172</v>
      </c>
      <c r="J700" s="595">
        <f>ROUND(B700*H700,2)</f>
        <v>1785</v>
      </c>
    </row>
    <row r="701" spans="1:14" hidden="1">
      <c r="A701" s="645"/>
      <c r="B701" s="603"/>
      <c r="D701" s="608" t="s">
        <v>43</v>
      </c>
      <c r="H701" s="595"/>
      <c r="I701" s="595"/>
      <c r="J701" s="605">
        <f>SUM(J698:J700)</f>
        <v>2205.8000000000002</v>
      </c>
    </row>
    <row r="702" spans="1:14" hidden="1">
      <c r="A702" s="645"/>
      <c r="B702" s="600" t="s">
        <v>186</v>
      </c>
      <c r="C702" s="646" t="s">
        <v>190</v>
      </c>
      <c r="H702" s="595"/>
      <c r="I702" s="595"/>
      <c r="J702" s="595"/>
    </row>
    <row r="703" spans="1:14" hidden="1">
      <c r="A703" s="645"/>
      <c r="B703" s="603">
        <v>12.5</v>
      </c>
      <c r="C703" s="596" t="s">
        <v>26</v>
      </c>
      <c r="D703" s="608" t="s">
        <v>577</v>
      </c>
      <c r="H703" s="595">
        <f>RMR!J36</f>
        <v>1015.04</v>
      </c>
      <c r="I703" s="595" t="s">
        <v>26</v>
      </c>
      <c r="J703" s="595">
        <f>ROUND(B703*H703,2)</f>
        <v>12688</v>
      </c>
    </row>
    <row r="704" spans="1:14" hidden="1">
      <c r="A704" s="645"/>
      <c r="B704" s="603"/>
      <c r="C704" s="604"/>
      <c r="D704" s="608" t="s">
        <v>43</v>
      </c>
      <c r="H704" s="595"/>
      <c r="I704" s="595"/>
      <c r="J704" s="605">
        <f>SUM(J703:J703)</f>
        <v>12688</v>
      </c>
    </row>
    <row r="705" spans="1:11" hidden="1">
      <c r="B705" s="600" t="s">
        <v>175</v>
      </c>
      <c r="C705" s="598" t="s">
        <v>592</v>
      </c>
      <c r="F705" s="596"/>
      <c r="G705" s="596"/>
      <c r="H705" s="596"/>
      <c r="I705" s="596"/>
      <c r="J705" s="606"/>
    </row>
    <row r="706" spans="1:11" hidden="1">
      <c r="B706" s="607">
        <v>4.6150000000000002</v>
      </c>
      <c r="C706" s="604" t="s">
        <v>42</v>
      </c>
      <c r="D706" s="608" t="s">
        <v>422</v>
      </c>
      <c r="F706" s="596"/>
      <c r="G706" s="596"/>
      <c r="H706" s="596"/>
      <c r="I706" s="596"/>
      <c r="J706" s="609">
        <f>ROUND((J701+J704)*B706/100,2)</f>
        <v>687.35</v>
      </c>
    </row>
    <row r="707" spans="1:11" hidden="1">
      <c r="B707" s="600" t="s">
        <v>48</v>
      </c>
      <c r="C707" s="598" t="s">
        <v>216</v>
      </c>
      <c r="F707" s="596"/>
      <c r="G707" s="596"/>
      <c r="H707" s="596"/>
      <c r="I707" s="596"/>
      <c r="J707" s="606">
        <f>J701+J704+J706</f>
        <v>15581.15</v>
      </c>
    </row>
    <row r="708" spans="1:11" hidden="1">
      <c r="B708" s="600" t="s">
        <v>317</v>
      </c>
      <c r="C708" s="598" t="s">
        <v>217</v>
      </c>
      <c r="F708" s="596"/>
      <c r="G708" s="596"/>
      <c r="H708" s="596"/>
      <c r="I708" s="596"/>
      <c r="J708" s="616">
        <f>J707*10/100</f>
        <v>1558.115</v>
      </c>
    </row>
    <row r="709" spans="1:11" hidden="1">
      <c r="A709" s="645"/>
      <c r="B709" s="603"/>
      <c r="C709" s="596"/>
      <c r="D709" s="646" t="s">
        <v>219</v>
      </c>
      <c r="H709" s="595"/>
      <c r="I709" s="595"/>
      <c r="J709" s="626">
        <f>SUM(J707:J708)</f>
        <v>17139.264999999999</v>
      </c>
    </row>
    <row r="710" spans="1:11" hidden="1">
      <c r="A710" s="645"/>
      <c r="B710" s="603"/>
      <c r="C710" s="596"/>
      <c r="D710" s="608" t="s">
        <v>245</v>
      </c>
      <c r="H710" s="595"/>
      <c r="I710" s="595"/>
      <c r="J710" s="595">
        <f>ROUND(J709/12.5,2)</f>
        <v>1371.14</v>
      </c>
    </row>
    <row r="711" spans="1:11" hidden="1">
      <c r="A711" s="645"/>
      <c r="D711" s="608" t="s">
        <v>183</v>
      </c>
      <c r="H711" s="595"/>
      <c r="I711" s="595"/>
      <c r="J711" s="611">
        <f>ROUND(J710,0)</f>
        <v>1371</v>
      </c>
    </row>
    <row r="712" spans="1:11" hidden="1">
      <c r="A712" s="645"/>
      <c r="D712" s="608"/>
      <c r="H712" s="595"/>
      <c r="I712" s="595"/>
      <c r="J712" s="617" t="s">
        <v>25</v>
      </c>
    </row>
    <row r="713" spans="1:11" hidden="1">
      <c r="A713" s="645"/>
      <c r="D713" s="683" t="s">
        <v>595</v>
      </c>
    </row>
    <row r="714" spans="1:11" hidden="1">
      <c r="A714" s="645"/>
      <c r="B714" s="600" t="s">
        <v>185</v>
      </c>
      <c r="C714" s="646" t="s">
        <v>246</v>
      </c>
    </row>
    <row r="715" spans="1:11" hidden="1">
      <c r="A715" s="645"/>
      <c r="B715" s="603">
        <v>0.14000000000000001</v>
      </c>
      <c r="C715" s="596" t="s">
        <v>205</v>
      </c>
      <c r="D715" s="608" t="s">
        <v>247</v>
      </c>
      <c r="H715" s="595">
        <f>Sheet1!$G$47</f>
        <v>645</v>
      </c>
      <c r="I715" s="628" t="s">
        <v>172</v>
      </c>
      <c r="J715" s="595">
        <f>ROUND(B715*H715,2)</f>
        <v>90.3</v>
      </c>
      <c r="K715" s="608"/>
    </row>
    <row r="716" spans="1:11" hidden="1">
      <c r="A716" s="645"/>
      <c r="B716" s="603">
        <v>0.5</v>
      </c>
      <c r="C716" s="596" t="s">
        <v>205</v>
      </c>
      <c r="D716" s="608" t="s">
        <v>196</v>
      </c>
      <c r="H716" s="595">
        <f>Sheet1!$G$48</f>
        <v>661</v>
      </c>
      <c r="I716" s="628" t="s">
        <v>172</v>
      </c>
      <c r="J716" s="595">
        <f>ROUND(B716*H716,2)</f>
        <v>330.5</v>
      </c>
    </row>
    <row r="717" spans="1:11" hidden="1">
      <c r="A717" s="645"/>
      <c r="B717" s="603">
        <v>3</v>
      </c>
      <c r="C717" s="596" t="s">
        <v>205</v>
      </c>
      <c r="D717" s="608" t="s">
        <v>248</v>
      </c>
      <c r="H717" s="595">
        <f>Sheet1!$G$49</f>
        <v>595</v>
      </c>
      <c r="I717" s="628" t="s">
        <v>172</v>
      </c>
      <c r="J717" s="595">
        <f>ROUND(B717*H717,2)</f>
        <v>1785</v>
      </c>
    </row>
    <row r="718" spans="1:11" hidden="1">
      <c r="A718" s="645"/>
      <c r="B718" s="603"/>
      <c r="D718" s="608" t="s">
        <v>43</v>
      </c>
      <c r="H718" s="595"/>
      <c r="I718" s="595"/>
      <c r="J718" s="605">
        <f>SUM(J715:J717)</f>
        <v>2205.8000000000002</v>
      </c>
    </row>
    <row r="719" spans="1:11" hidden="1">
      <c r="A719" s="645"/>
      <c r="B719" s="600" t="s">
        <v>186</v>
      </c>
      <c r="C719" s="646" t="s">
        <v>190</v>
      </c>
      <c r="H719" s="595"/>
      <c r="I719" s="595"/>
      <c r="J719" s="595"/>
    </row>
    <row r="720" spans="1:11" hidden="1">
      <c r="A720" s="645"/>
      <c r="B720" s="603">
        <v>12.5</v>
      </c>
      <c r="C720" s="596" t="s">
        <v>26</v>
      </c>
      <c r="D720" s="608" t="s">
        <v>596</v>
      </c>
      <c r="H720" s="595">
        <f>RMR!J37</f>
        <v>1513.828</v>
      </c>
      <c r="I720" s="595" t="s">
        <v>26</v>
      </c>
      <c r="J720" s="595">
        <f>ROUND(B720*H720,2)</f>
        <v>18922.849999999999</v>
      </c>
    </row>
    <row r="721" spans="1:11" hidden="1">
      <c r="A721" s="645"/>
      <c r="B721" s="603"/>
      <c r="C721" s="604"/>
      <c r="D721" s="608" t="s">
        <v>43</v>
      </c>
      <c r="H721" s="595"/>
      <c r="I721" s="595"/>
      <c r="J721" s="605">
        <f>SUM(J720:J720)</f>
        <v>18922.849999999999</v>
      </c>
    </row>
    <row r="722" spans="1:11" hidden="1">
      <c r="B722" s="600" t="s">
        <v>175</v>
      </c>
      <c r="C722" s="598" t="s">
        <v>592</v>
      </c>
      <c r="F722" s="596"/>
      <c r="G722" s="596"/>
      <c r="H722" s="596"/>
      <c r="I722" s="596"/>
      <c r="J722" s="606"/>
    </row>
    <row r="723" spans="1:11" hidden="1">
      <c r="B723" s="607">
        <v>4.6150000000000002</v>
      </c>
      <c r="C723" s="604" t="s">
        <v>42</v>
      </c>
      <c r="D723" s="608" t="s">
        <v>422</v>
      </c>
      <c r="F723" s="596"/>
      <c r="G723" s="596"/>
      <c r="H723" s="596"/>
      <c r="I723" s="596"/>
      <c r="J723" s="609">
        <f>ROUND((J718+J721)*B723/100,2)</f>
        <v>975.09</v>
      </c>
    </row>
    <row r="724" spans="1:11" hidden="1">
      <c r="B724" s="600" t="s">
        <v>48</v>
      </c>
      <c r="C724" s="598" t="s">
        <v>216</v>
      </c>
      <c r="F724" s="596"/>
      <c r="G724" s="596"/>
      <c r="H724" s="596"/>
      <c r="I724" s="596"/>
      <c r="J724" s="606">
        <f>J718+J721+J723</f>
        <v>22103.739999999998</v>
      </c>
    </row>
    <row r="725" spans="1:11" hidden="1">
      <c r="B725" s="600" t="s">
        <v>317</v>
      </c>
      <c r="C725" s="598" t="s">
        <v>217</v>
      </c>
      <c r="F725" s="596"/>
      <c r="G725" s="596"/>
      <c r="H725" s="596"/>
      <c r="I725" s="596"/>
      <c r="J725" s="616">
        <f>J724*10/100</f>
        <v>2210.3739999999998</v>
      </c>
    </row>
    <row r="726" spans="1:11" hidden="1">
      <c r="A726" s="645"/>
      <c r="B726" s="603"/>
      <c r="C726" s="596"/>
      <c r="D726" s="646" t="s">
        <v>219</v>
      </c>
      <c r="H726" s="595"/>
      <c r="I726" s="595"/>
      <c r="J726" s="626">
        <f>SUM(J724:J725)</f>
        <v>24314.113999999998</v>
      </c>
    </row>
    <row r="727" spans="1:11" hidden="1">
      <c r="A727" s="645"/>
      <c r="B727" s="603"/>
      <c r="C727" s="596"/>
      <c r="D727" s="608" t="s">
        <v>245</v>
      </c>
      <c r="H727" s="595"/>
      <c r="I727" s="595"/>
      <c r="J727" s="595">
        <f>ROUND(J726/12.5,2)</f>
        <v>1945.13</v>
      </c>
    </row>
    <row r="728" spans="1:11" hidden="1">
      <c r="A728" s="645"/>
      <c r="D728" s="608" t="s">
        <v>183</v>
      </c>
      <c r="H728" s="595"/>
      <c r="I728" s="595" t="s">
        <v>18</v>
      </c>
      <c r="J728" s="611">
        <f>ROUND(J727,0)</f>
        <v>1945</v>
      </c>
    </row>
    <row r="729" spans="1:11" hidden="1">
      <c r="A729" s="645"/>
      <c r="D729" s="608"/>
      <c r="H729" s="595"/>
      <c r="I729" s="595"/>
      <c r="J729" s="617" t="s">
        <v>25</v>
      </c>
    </row>
    <row r="730" spans="1:11" hidden="1">
      <c r="A730" s="645"/>
      <c r="D730" s="683" t="s">
        <v>7</v>
      </c>
    </row>
    <row r="731" spans="1:11" hidden="1">
      <c r="A731" s="645"/>
      <c r="B731" s="600" t="s">
        <v>185</v>
      </c>
      <c r="C731" s="646" t="s">
        <v>246</v>
      </c>
    </row>
    <row r="732" spans="1:11" hidden="1">
      <c r="A732" s="645"/>
      <c r="B732" s="603">
        <v>0.14000000000000001</v>
      </c>
      <c r="C732" s="596" t="s">
        <v>205</v>
      </c>
      <c r="D732" s="608" t="s">
        <v>247</v>
      </c>
      <c r="H732" s="595">
        <f>Sheet1!$G$47</f>
        <v>645</v>
      </c>
      <c r="I732" s="628" t="s">
        <v>172</v>
      </c>
      <c r="J732" s="595">
        <f>ROUND(B732*H732,2)</f>
        <v>90.3</v>
      </c>
      <c r="K732" s="608"/>
    </row>
    <row r="733" spans="1:11" hidden="1">
      <c r="A733" s="645"/>
      <c r="B733" s="603">
        <v>0.5</v>
      </c>
      <c r="C733" s="596" t="s">
        <v>205</v>
      </c>
      <c r="D733" s="608" t="s">
        <v>196</v>
      </c>
      <c r="H733" s="595">
        <f>Sheet1!$G$48</f>
        <v>661</v>
      </c>
      <c r="I733" s="628" t="s">
        <v>172</v>
      </c>
      <c r="J733" s="595">
        <f>ROUND(B733*H733,2)</f>
        <v>330.5</v>
      </c>
    </row>
    <row r="734" spans="1:11" hidden="1">
      <c r="A734" s="645"/>
      <c r="B734" s="603">
        <v>3</v>
      </c>
      <c r="C734" s="596" t="s">
        <v>205</v>
      </c>
      <c r="D734" s="608" t="s">
        <v>248</v>
      </c>
      <c r="H734" s="595">
        <f>Sheet1!$G$49</f>
        <v>595</v>
      </c>
      <c r="I734" s="628" t="s">
        <v>172</v>
      </c>
      <c r="J734" s="595">
        <f>ROUND(B734*H734,2)</f>
        <v>1785</v>
      </c>
    </row>
    <row r="735" spans="1:11" hidden="1">
      <c r="A735" s="645"/>
      <c r="B735" s="603"/>
      <c r="D735" s="608" t="s">
        <v>43</v>
      </c>
      <c r="H735" s="595"/>
      <c r="I735" s="595"/>
      <c r="J735" s="605">
        <f>SUM(J732:J734)</f>
        <v>2205.8000000000002</v>
      </c>
    </row>
    <row r="736" spans="1:11" hidden="1">
      <c r="A736" s="645"/>
      <c r="B736" s="600" t="s">
        <v>186</v>
      </c>
      <c r="C736" s="646" t="s">
        <v>190</v>
      </c>
      <c r="H736" s="595"/>
      <c r="I736" s="595"/>
      <c r="J736" s="595"/>
    </row>
    <row r="737" spans="1:11" hidden="1">
      <c r="A737" s="645"/>
      <c r="B737" s="603">
        <v>12.5</v>
      </c>
      <c r="C737" s="596" t="s">
        <v>26</v>
      </c>
      <c r="D737" s="608" t="s">
        <v>8</v>
      </c>
      <c r="H737" s="595">
        <f>RMR!J38</f>
        <v>2909.9380000000001</v>
      </c>
      <c r="I737" s="595" t="s">
        <v>26</v>
      </c>
      <c r="J737" s="595">
        <f>ROUND(B737*H737,2)</f>
        <v>36374.230000000003</v>
      </c>
    </row>
    <row r="738" spans="1:11" hidden="1">
      <c r="A738" s="645"/>
      <c r="B738" s="603"/>
      <c r="C738" s="604"/>
      <c r="D738" s="608" t="s">
        <v>43</v>
      </c>
      <c r="H738" s="595"/>
      <c r="I738" s="595"/>
      <c r="J738" s="605">
        <f>SUM(J737:J737)</f>
        <v>36374.230000000003</v>
      </c>
    </row>
    <row r="739" spans="1:11" hidden="1">
      <c r="B739" s="600" t="s">
        <v>175</v>
      </c>
      <c r="C739" s="598" t="s">
        <v>593</v>
      </c>
      <c r="F739" s="596"/>
      <c r="G739" s="596"/>
      <c r="H739" s="596"/>
      <c r="I739" s="596"/>
      <c r="J739" s="606"/>
    </row>
    <row r="740" spans="1:11" hidden="1">
      <c r="B740" s="607">
        <v>4.6150000000000002</v>
      </c>
      <c r="C740" s="604" t="s">
        <v>42</v>
      </c>
      <c r="D740" s="608" t="s">
        <v>422</v>
      </c>
      <c r="F740" s="596"/>
      <c r="G740" s="596"/>
      <c r="H740" s="596"/>
      <c r="I740" s="596"/>
      <c r="J740" s="609">
        <f>ROUND((J735+J738)*B740/100,2)</f>
        <v>1780.47</v>
      </c>
    </row>
    <row r="741" spans="1:11" hidden="1">
      <c r="B741" s="600" t="s">
        <v>48</v>
      </c>
      <c r="C741" s="598" t="s">
        <v>216</v>
      </c>
      <c r="F741" s="596"/>
      <c r="G741" s="596"/>
      <c r="H741" s="596"/>
      <c r="I741" s="596"/>
      <c r="J741" s="606">
        <f>J735+J738+J740</f>
        <v>40360.500000000007</v>
      </c>
    </row>
    <row r="742" spans="1:11" hidden="1">
      <c r="B742" s="600" t="s">
        <v>317</v>
      </c>
      <c r="C742" s="598" t="s">
        <v>217</v>
      </c>
      <c r="F742" s="596"/>
      <c r="G742" s="596"/>
      <c r="H742" s="596"/>
      <c r="I742" s="596"/>
      <c r="J742" s="616">
        <f>J741*10/100</f>
        <v>4036.0500000000006</v>
      </c>
    </row>
    <row r="743" spans="1:11" hidden="1">
      <c r="A743" s="645"/>
      <c r="B743" s="603"/>
      <c r="C743" s="596"/>
      <c r="D743" s="646" t="s">
        <v>219</v>
      </c>
      <c r="H743" s="595"/>
      <c r="I743" s="595"/>
      <c r="J743" s="626">
        <f>SUM(J741:J742)</f>
        <v>44396.55000000001</v>
      </c>
    </row>
    <row r="744" spans="1:11" hidden="1">
      <c r="A744" s="645"/>
      <c r="B744" s="603"/>
      <c r="C744" s="596"/>
      <c r="D744" s="608" t="s">
        <v>245</v>
      </c>
      <c r="H744" s="595"/>
      <c r="I744" s="595"/>
      <c r="J744" s="595">
        <f>ROUND(J743/12.5,2)</f>
        <v>3551.72</v>
      </c>
    </row>
    <row r="745" spans="1:11" hidden="1">
      <c r="A745" s="645"/>
      <c r="D745" s="608" t="s">
        <v>183</v>
      </c>
      <c r="H745" s="595"/>
      <c r="I745" s="595"/>
      <c r="J745" s="611">
        <f>ROUND(J744,0)</f>
        <v>3552</v>
      </c>
    </row>
    <row r="746" spans="1:11" hidden="1">
      <c r="A746" s="645"/>
      <c r="D746" s="608"/>
      <c r="H746" s="595"/>
      <c r="I746" s="595"/>
      <c r="J746" s="617" t="s">
        <v>25</v>
      </c>
    </row>
    <row r="747" spans="1:11" hidden="1">
      <c r="A747" s="645"/>
      <c r="D747" s="683" t="s">
        <v>9</v>
      </c>
    </row>
    <row r="748" spans="1:11" hidden="1">
      <c r="A748" s="645"/>
      <c r="B748" s="600" t="s">
        <v>185</v>
      </c>
      <c r="C748" s="646" t="s">
        <v>246</v>
      </c>
    </row>
    <row r="749" spans="1:11" hidden="1">
      <c r="A749" s="645"/>
      <c r="B749" s="603">
        <v>0.18</v>
      </c>
      <c r="C749" s="596" t="s">
        <v>205</v>
      </c>
      <c r="D749" s="608" t="s">
        <v>247</v>
      </c>
      <c r="H749" s="595">
        <f>Sheet1!$G$47</f>
        <v>645</v>
      </c>
      <c r="I749" s="595" t="s">
        <v>193</v>
      </c>
      <c r="J749" s="595">
        <f>ROUND(B749*H749,2)</f>
        <v>116.1</v>
      </c>
      <c r="K749" s="608"/>
    </row>
    <row r="750" spans="1:11" hidden="1">
      <c r="A750" s="645"/>
      <c r="B750" s="603">
        <v>0.5</v>
      </c>
      <c r="C750" s="596" t="s">
        <v>205</v>
      </c>
      <c r="D750" s="608" t="s">
        <v>196</v>
      </c>
      <c r="H750" s="595">
        <f>Sheet1!$G$48</f>
        <v>661</v>
      </c>
      <c r="I750" s="595" t="s">
        <v>193</v>
      </c>
      <c r="J750" s="595">
        <f>ROUND(B750*H750,2)</f>
        <v>330.5</v>
      </c>
    </row>
    <row r="751" spans="1:11" hidden="1">
      <c r="A751" s="645"/>
      <c r="B751" s="603">
        <v>4</v>
      </c>
      <c r="C751" s="596" t="s">
        <v>205</v>
      </c>
      <c r="D751" s="608" t="s">
        <v>248</v>
      </c>
      <c r="H751" s="595">
        <f>Sheet1!$G$49</f>
        <v>595</v>
      </c>
      <c r="I751" s="595" t="s">
        <v>193</v>
      </c>
      <c r="J751" s="595">
        <f>ROUND(B751*H751,2)</f>
        <v>2380</v>
      </c>
    </row>
    <row r="752" spans="1:11" hidden="1">
      <c r="A752" s="645"/>
      <c r="B752" s="603"/>
      <c r="D752" s="608" t="s">
        <v>43</v>
      </c>
      <c r="H752" s="595"/>
      <c r="I752" s="595"/>
      <c r="J752" s="605">
        <f>SUM(J749:J751)</f>
        <v>2826.6</v>
      </c>
    </row>
    <row r="753" spans="1:11" hidden="1">
      <c r="A753" s="645"/>
      <c r="B753" s="600" t="s">
        <v>186</v>
      </c>
      <c r="C753" s="646" t="s">
        <v>190</v>
      </c>
      <c r="H753" s="595"/>
      <c r="I753" s="595"/>
      <c r="J753" s="595"/>
    </row>
    <row r="754" spans="1:11" hidden="1">
      <c r="A754" s="645"/>
      <c r="B754" s="603">
        <v>12.5</v>
      </c>
      <c r="C754" s="596" t="s">
        <v>26</v>
      </c>
      <c r="D754" s="608" t="s">
        <v>10</v>
      </c>
      <c r="H754" s="595">
        <f>RMR!J39</f>
        <v>5015.0519999999997</v>
      </c>
      <c r="I754" s="595" t="s">
        <v>26</v>
      </c>
      <c r="J754" s="595">
        <f>ROUND(B754*H754,2)</f>
        <v>62688.15</v>
      </c>
    </row>
    <row r="755" spans="1:11" hidden="1">
      <c r="A755" s="645"/>
      <c r="B755" s="603"/>
      <c r="C755" s="604"/>
      <c r="D755" s="608" t="s">
        <v>43</v>
      </c>
      <c r="H755" s="595"/>
      <c r="I755" s="595"/>
      <c r="J755" s="605">
        <f>SUM(J754:J754)</f>
        <v>62688.15</v>
      </c>
    </row>
    <row r="756" spans="1:11" hidden="1">
      <c r="B756" s="600" t="s">
        <v>175</v>
      </c>
      <c r="C756" s="598" t="s">
        <v>592</v>
      </c>
      <c r="F756" s="596"/>
      <c r="G756" s="596"/>
      <c r="H756" s="596"/>
      <c r="I756" s="596"/>
      <c r="J756" s="606"/>
    </row>
    <row r="757" spans="1:11" hidden="1">
      <c r="B757" s="607">
        <v>4.6150000000000002</v>
      </c>
      <c r="C757" s="604" t="s">
        <v>42</v>
      </c>
      <c r="D757" s="608" t="s">
        <v>422</v>
      </c>
      <c r="F757" s="596"/>
      <c r="G757" s="596"/>
      <c r="H757" s="596"/>
      <c r="I757" s="596"/>
      <c r="J757" s="609">
        <f>ROUND((J752+J755)*B757/100,2)</f>
        <v>3023.51</v>
      </c>
    </row>
    <row r="758" spans="1:11" hidden="1">
      <c r="B758" s="600" t="s">
        <v>48</v>
      </c>
      <c r="C758" s="598" t="s">
        <v>216</v>
      </c>
      <c r="F758" s="596"/>
      <c r="G758" s="596"/>
      <c r="H758" s="596"/>
      <c r="I758" s="596"/>
      <c r="J758" s="606">
        <f>J752+J755+J757</f>
        <v>68538.259999999995</v>
      </c>
    </row>
    <row r="759" spans="1:11" hidden="1">
      <c r="B759" s="600" t="s">
        <v>317</v>
      </c>
      <c r="C759" s="598" t="s">
        <v>217</v>
      </c>
      <c r="F759" s="596"/>
      <c r="G759" s="596"/>
      <c r="H759" s="596"/>
      <c r="I759" s="596"/>
      <c r="J759" s="616">
        <f>J758*10/100</f>
        <v>6853.826</v>
      </c>
    </row>
    <row r="760" spans="1:11" hidden="1">
      <c r="A760" s="645"/>
      <c r="B760" s="603"/>
      <c r="C760" s="596"/>
      <c r="D760" s="646" t="s">
        <v>219</v>
      </c>
      <c r="H760" s="595"/>
      <c r="I760" s="595"/>
      <c r="J760" s="626">
        <f>SUM(J758:J759)</f>
        <v>75392.085999999996</v>
      </c>
    </row>
    <row r="761" spans="1:11" hidden="1">
      <c r="A761" s="645"/>
      <c r="B761" s="603"/>
      <c r="C761" s="596"/>
      <c r="D761" s="608" t="s">
        <v>245</v>
      </c>
      <c r="H761" s="595"/>
      <c r="I761" s="595"/>
      <c r="J761" s="595">
        <f>ROUND(J760/12.5,2)</f>
        <v>6031.37</v>
      </c>
    </row>
    <row r="762" spans="1:11" hidden="1">
      <c r="A762" s="645"/>
      <c r="D762" s="608" t="s">
        <v>183</v>
      </c>
      <c r="H762" s="595"/>
      <c r="I762" s="595"/>
      <c r="J762" s="611">
        <f>ROUND(J761,0)</f>
        <v>6031</v>
      </c>
    </row>
    <row r="763" spans="1:11" hidden="1">
      <c r="A763" s="645"/>
      <c r="D763" s="608"/>
      <c r="H763" s="595"/>
      <c r="I763" s="595"/>
      <c r="J763" s="617" t="s">
        <v>25</v>
      </c>
    </row>
    <row r="764" spans="1:11" hidden="1">
      <c r="A764" s="645"/>
      <c r="D764" s="683" t="s">
        <v>597</v>
      </c>
    </row>
    <row r="765" spans="1:11" hidden="1">
      <c r="A765" s="645"/>
      <c r="B765" s="600" t="s">
        <v>185</v>
      </c>
      <c r="C765" s="646" t="s">
        <v>246</v>
      </c>
    </row>
    <row r="766" spans="1:11" hidden="1">
      <c r="A766" s="645"/>
      <c r="B766" s="603">
        <v>0.18</v>
      </c>
      <c r="C766" s="596" t="s">
        <v>205</v>
      </c>
      <c r="D766" s="608" t="s">
        <v>247</v>
      </c>
      <c r="H766" s="595">
        <f>Sheet1!$G$47</f>
        <v>645</v>
      </c>
      <c r="I766" s="595" t="s">
        <v>193</v>
      </c>
      <c r="J766" s="595">
        <f>ROUND(B766*H766,2)</f>
        <v>116.1</v>
      </c>
      <c r="K766" s="608"/>
    </row>
    <row r="767" spans="1:11" hidden="1">
      <c r="A767" s="645"/>
      <c r="B767" s="603">
        <v>0.5</v>
      </c>
      <c r="C767" s="596" t="s">
        <v>205</v>
      </c>
      <c r="D767" s="608" t="s">
        <v>196</v>
      </c>
      <c r="H767" s="595">
        <f>Sheet1!$G$48</f>
        <v>661</v>
      </c>
      <c r="I767" s="595" t="s">
        <v>193</v>
      </c>
      <c r="J767" s="595">
        <f>ROUND(B767*H767,2)</f>
        <v>330.5</v>
      </c>
    </row>
    <row r="768" spans="1:11" hidden="1">
      <c r="A768" s="645"/>
      <c r="B768" s="603">
        <v>4</v>
      </c>
      <c r="C768" s="596" t="s">
        <v>205</v>
      </c>
      <c r="D768" s="608" t="s">
        <v>248</v>
      </c>
      <c r="H768" s="595">
        <f>Sheet1!$G$49</f>
        <v>595</v>
      </c>
      <c r="I768" s="595" t="s">
        <v>193</v>
      </c>
      <c r="J768" s="595">
        <f>ROUND(B768*H768,2)</f>
        <v>2380</v>
      </c>
    </row>
    <row r="769" spans="1:12" hidden="1">
      <c r="A769" s="645"/>
      <c r="B769" s="603"/>
      <c r="D769" s="608" t="s">
        <v>43</v>
      </c>
      <c r="H769" s="595"/>
      <c r="I769" s="595"/>
      <c r="J769" s="605">
        <f>SUM(J766:J768)</f>
        <v>2826.6</v>
      </c>
    </row>
    <row r="770" spans="1:12" hidden="1">
      <c r="A770" s="645"/>
      <c r="B770" s="600" t="s">
        <v>186</v>
      </c>
      <c r="C770" s="646" t="s">
        <v>190</v>
      </c>
      <c r="H770" s="595"/>
      <c r="I770" s="595"/>
      <c r="J770" s="595"/>
    </row>
    <row r="771" spans="1:12" hidden="1">
      <c r="A771" s="645"/>
      <c r="B771" s="603">
        <v>12.5</v>
      </c>
      <c r="C771" s="596" t="s">
        <v>26</v>
      </c>
      <c r="D771" s="608" t="s">
        <v>598</v>
      </c>
      <c r="H771" s="595">
        <f>RMR!J40</f>
        <v>6322.6080000000002</v>
      </c>
      <c r="I771" s="595" t="s">
        <v>26</v>
      </c>
      <c r="J771" s="595">
        <f>ROUND(B771*H771,2)</f>
        <v>79032.600000000006</v>
      </c>
    </row>
    <row r="772" spans="1:12" hidden="1">
      <c r="A772" s="645"/>
      <c r="B772" s="603"/>
      <c r="C772" s="604"/>
      <c r="D772" s="608" t="s">
        <v>43</v>
      </c>
      <c r="H772" s="595"/>
      <c r="I772" s="595"/>
      <c r="J772" s="605">
        <f>SUM(J771:J771)</f>
        <v>79032.600000000006</v>
      </c>
    </row>
    <row r="773" spans="1:12" hidden="1">
      <c r="B773" s="600" t="s">
        <v>175</v>
      </c>
      <c r="C773" s="598" t="s">
        <v>592</v>
      </c>
      <c r="F773" s="596"/>
      <c r="G773" s="596"/>
      <c r="H773" s="596"/>
      <c r="I773" s="596"/>
      <c r="J773" s="606"/>
    </row>
    <row r="774" spans="1:12" hidden="1">
      <c r="B774" s="607">
        <v>4.6150000000000002</v>
      </c>
      <c r="C774" s="604" t="s">
        <v>42</v>
      </c>
      <c r="D774" s="608" t="s">
        <v>422</v>
      </c>
      <c r="F774" s="596"/>
      <c r="G774" s="596"/>
      <c r="H774" s="596"/>
      <c r="I774" s="596"/>
      <c r="J774" s="609">
        <f>ROUND((J769+J772)*B774/100,2)</f>
        <v>3777.8</v>
      </c>
    </row>
    <row r="775" spans="1:12" hidden="1">
      <c r="B775" s="600" t="s">
        <v>48</v>
      </c>
      <c r="C775" s="598" t="s">
        <v>216</v>
      </c>
      <c r="F775" s="596"/>
      <c r="G775" s="596"/>
      <c r="H775" s="596"/>
      <c r="I775" s="596"/>
      <c r="J775" s="606">
        <f>J769+J772+J774</f>
        <v>85637.000000000015</v>
      </c>
    </row>
    <row r="776" spans="1:12" hidden="1">
      <c r="B776" s="600" t="s">
        <v>317</v>
      </c>
      <c r="C776" s="598" t="s">
        <v>217</v>
      </c>
      <c r="F776" s="596"/>
      <c r="G776" s="596"/>
      <c r="H776" s="596"/>
      <c r="I776" s="596"/>
      <c r="J776" s="616">
        <f>J775*10/100</f>
        <v>8563.7000000000007</v>
      </c>
    </row>
    <row r="777" spans="1:12" hidden="1">
      <c r="A777" s="645"/>
      <c r="B777" s="603"/>
      <c r="C777" s="596"/>
      <c r="D777" s="646" t="s">
        <v>219</v>
      </c>
      <c r="H777" s="595"/>
      <c r="I777" s="595"/>
      <c r="J777" s="626">
        <f>SUM(J775:J776)</f>
        <v>94200.700000000012</v>
      </c>
    </row>
    <row r="778" spans="1:12" hidden="1">
      <c r="A778" s="645"/>
      <c r="B778" s="603"/>
      <c r="C778" s="596"/>
      <c r="D778" s="608" t="s">
        <v>245</v>
      </c>
      <c r="H778" s="595"/>
      <c r="I778" s="595"/>
      <c r="J778" s="595">
        <f>ROUND(J777/12.5,2)</f>
        <v>7536.06</v>
      </c>
    </row>
    <row r="779" spans="1:12" hidden="1">
      <c r="A779" s="645"/>
      <c r="D779" s="608" t="s">
        <v>183</v>
      </c>
      <c r="H779" s="595"/>
      <c r="I779" s="595"/>
      <c r="J779" s="611">
        <f>ROUND(J778,0)</f>
        <v>7536</v>
      </c>
    </row>
    <row r="780" spans="1:12" hidden="1">
      <c r="A780" s="645"/>
      <c r="D780" s="608"/>
      <c r="H780" s="595"/>
      <c r="I780" s="595"/>
      <c r="J780" s="617" t="s">
        <v>25</v>
      </c>
    </row>
    <row r="781" spans="1:12" hidden="1">
      <c r="A781" s="645"/>
      <c r="D781" s="683" t="s">
        <v>445</v>
      </c>
      <c r="L781" s="597">
        <v>600</v>
      </c>
    </row>
    <row r="782" spans="1:12" hidden="1">
      <c r="A782" s="645"/>
      <c r="B782" s="600" t="s">
        <v>185</v>
      </c>
      <c r="C782" s="646" t="s">
        <v>246</v>
      </c>
    </row>
    <row r="783" spans="1:12" hidden="1">
      <c r="A783" s="645"/>
      <c r="B783" s="603">
        <v>0.18</v>
      </c>
      <c r="C783" s="596" t="s">
        <v>205</v>
      </c>
      <c r="D783" s="608" t="s">
        <v>247</v>
      </c>
      <c r="H783" s="595">
        <f>Sheet1!$G$47</f>
        <v>645</v>
      </c>
      <c r="I783" s="628" t="s">
        <v>172</v>
      </c>
      <c r="J783" s="595">
        <f>ROUND(B783*H783,2)</f>
        <v>116.1</v>
      </c>
      <c r="K783" s="608"/>
    </row>
    <row r="784" spans="1:12" hidden="1">
      <c r="A784" s="645"/>
      <c r="B784" s="603">
        <v>0.5</v>
      </c>
      <c r="C784" s="596" t="s">
        <v>205</v>
      </c>
      <c r="D784" s="608" t="s">
        <v>196</v>
      </c>
      <c r="H784" s="595">
        <f>Sheet1!$G$48</f>
        <v>661</v>
      </c>
      <c r="I784" s="628" t="s">
        <v>172</v>
      </c>
      <c r="J784" s="595">
        <f>ROUND(B784*H784,2)</f>
        <v>330.5</v>
      </c>
    </row>
    <row r="785" spans="1:12" hidden="1">
      <c r="A785" s="645"/>
      <c r="B785" s="603">
        <v>4</v>
      </c>
      <c r="C785" s="596" t="s">
        <v>205</v>
      </c>
      <c r="D785" s="608" t="s">
        <v>248</v>
      </c>
      <c r="H785" s="595">
        <f>Sheet1!$G$49</f>
        <v>595</v>
      </c>
      <c r="I785" s="628" t="s">
        <v>172</v>
      </c>
      <c r="J785" s="595">
        <f>ROUND(B785*H785,2)</f>
        <v>2380</v>
      </c>
    </row>
    <row r="786" spans="1:12" hidden="1">
      <c r="A786" s="645"/>
      <c r="B786" s="603"/>
      <c r="D786" s="608" t="s">
        <v>43</v>
      </c>
      <c r="H786" s="595"/>
      <c r="I786" s="595"/>
      <c r="J786" s="605">
        <f>SUM(J783:J785)</f>
        <v>2826.6</v>
      </c>
    </row>
    <row r="787" spans="1:12" hidden="1">
      <c r="A787" s="645"/>
      <c r="B787" s="600" t="s">
        <v>186</v>
      </c>
      <c r="C787" s="646" t="s">
        <v>190</v>
      </c>
      <c r="H787" s="595"/>
      <c r="I787" s="595"/>
      <c r="J787" s="595"/>
    </row>
    <row r="788" spans="1:12" hidden="1">
      <c r="A788" s="645"/>
      <c r="B788" s="603">
        <v>12.5</v>
      </c>
      <c r="C788" s="596" t="s">
        <v>26</v>
      </c>
      <c r="D788" s="608" t="s">
        <v>11</v>
      </c>
      <c r="H788" s="595">
        <f>RMR!J41</f>
        <v>8571.844000000001</v>
      </c>
      <c r="I788" s="595" t="s">
        <v>26</v>
      </c>
      <c r="J788" s="595">
        <f>ROUND(B788*H788,2)</f>
        <v>107148.05</v>
      </c>
    </row>
    <row r="789" spans="1:12" hidden="1">
      <c r="A789" s="645"/>
      <c r="B789" s="603"/>
      <c r="C789" s="604"/>
      <c r="D789" s="608" t="s">
        <v>43</v>
      </c>
      <c r="H789" s="595"/>
      <c r="I789" s="595"/>
      <c r="J789" s="605">
        <f>SUM(J788:J788)</f>
        <v>107148.05</v>
      </c>
    </row>
    <row r="790" spans="1:12" hidden="1">
      <c r="B790" s="600" t="s">
        <v>175</v>
      </c>
      <c r="C790" s="598" t="s">
        <v>592</v>
      </c>
      <c r="F790" s="596"/>
      <c r="G790" s="596"/>
      <c r="H790" s="596"/>
      <c r="I790" s="596"/>
      <c r="J790" s="606"/>
    </row>
    <row r="791" spans="1:12" hidden="1">
      <c r="B791" s="607">
        <v>4.6150000000000002</v>
      </c>
      <c r="C791" s="604" t="s">
        <v>42</v>
      </c>
      <c r="D791" s="608" t="s">
        <v>422</v>
      </c>
      <c r="F791" s="596"/>
      <c r="G791" s="596"/>
      <c r="H791" s="596"/>
      <c r="I791" s="596"/>
      <c r="J791" s="609">
        <f>ROUND((J786+J789)*B791/100,2)</f>
        <v>5075.33</v>
      </c>
    </row>
    <row r="792" spans="1:12" hidden="1">
      <c r="B792" s="600" t="s">
        <v>48</v>
      </c>
      <c r="C792" s="598" t="s">
        <v>216</v>
      </c>
      <c r="F792" s="596"/>
      <c r="G792" s="596"/>
      <c r="H792" s="596"/>
      <c r="I792" s="596"/>
      <c r="J792" s="606">
        <f>J786+J789+J791</f>
        <v>115049.98000000001</v>
      </c>
    </row>
    <row r="793" spans="1:12" hidden="1">
      <c r="B793" s="600" t="s">
        <v>317</v>
      </c>
      <c r="C793" s="598" t="s">
        <v>217</v>
      </c>
      <c r="F793" s="596"/>
      <c r="G793" s="596"/>
      <c r="H793" s="596"/>
      <c r="I793" s="596"/>
      <c r="J793" s="616">
        <f>J792*10/100</f>
        <v>11504.998</v>
      </c>
    </row>
    <row r="794" spans="1:12" hidden="1">
      <c r="A794" s="645"/>
      <c r="B794" s="603"/>
      <c r="C794" s="596"/>
      <c r="D794" s="646" t="s">
        <v>219</v>
      </c>
      <c r="H794" s="595"/>
      <c r="I794" s="595"/>
      <c r="J794" s="626">
        <f>SUM(J792:J793)</f>
        <v>126554.978</v>
      </c>
    </row>
    <row r="795" spans="1:12" hidden="1">
      <c r="A795" s="645"/>
      <c r="B795" s="603"/>
      <c r="C795" s="596"/>
      <c r="D795" s="608" t="s">
        <v>245</v>
      </c>
      <c r="H795" s="595"/>
      <c r="I795" s="595"/>
      <c r="J795" s="595">
        <f>ROUND(J794/12.5,2)</f>
        <v>10124.4</v>
      </c>
    </row>
    <row r="796" spans="1:12" hidden="1">
      <c r="A796" s="645"/>
      <c r="D796" s="608" t="s">
        <v>183</v>
      </c>
      <c r="H796" s="595"/>
      <c r="I796" s="595"/>
      <c r="J796" s="611">
        <f>ROUND(J795,0)</f>
        <v>10124</v>
      </c>
    </row>
    <row r="797" spans="1:12" ht="11.25" hidden="1" customHeight="1">
      <c r="A797" s="645"/>
      <c r="D797" s="608"/>
      <c r="H797" s="595"/>
      <c r="I797" s="595"/>
      <c r="J797" s="617" t="s">
        <v>25</v>
      </c>
    </row>
    <row r="798" spans="1:12" hidden="1">
      <c r="A798" s="645"/>
      <c r="D798" s="683" t="s">
        <v>599</v>
      </c>
      <c r="L798" s="597">
        <v>600</v>
      </c>
    </row>
    <row r="799" spans="1:12" hidden="1">
      <c r="A799" s="645"/>
      <c r="B799" s="600" t="s">
        <v>185</v>
      </c>
      <c r="C799" s="646" t="s">
        <v>246</v>
      </c>
    </row>
    <row r="800" spans="1:12" hidden="1">
      <c r="A800" s="645"/>
      <c r="B800" s="603">
        <v>0.18</v>
      </c>
      <c r="C800" s="596" t="s">
        <v>205</v>
      </c>
      <c r="D800" s="608" t="s">
        <v>247</v>
      </c>
      <c r="H800" s="595">
        <f>Sheet1!$G$47</f>
        <v>645</v>
      </c>
      <c r="I800" s="628" t="s">
        <v>172</v>
      </c>
      <c r="J800" s="595">
        <f>ROUND(B800*H800,2)</f>
        <v>116.1</v>
      </c>
      <c r="K800" s="608"/>
    </row>
    <row r="801" spans="1:12" hidden="1">
      <c r="A801" s="645"/>
      <c r="B801" s="603">
        <v>0.5</v>
      </c>
      <c r="C801" s="596" t="s">
        <v>205</v>
      </c>
      <c r="D801" s="608" t="s">
        <v>196</v>
      </c>
      <c r="H801" s="595">
        <f>Sheet1!$G$48</f>
        <v>661</v>
      </c>
      <c r="I801" s="628" t="s">
        <v>172</v>
      </c>
      <c r="J801" s="595">
        <f>ROUND(B801*H801,2)</f>
        <v>330.5</v>
      </c>
    </row>
    <row r="802" spans="1:12" hidden="1">
      <c r="A802" s="645"/>
      <c r="B802" s="603">
        <v>4</v>
      </c>
      <c r="C802" s="596" t="s">
        <v>205</v>
      </c>
      <c r="D802" s="608" t="s">
        <v>248</v>
      </c>
      <c r="H802" s="595">
        <f>Sheet1!$G$49</f>
        <v>595</v>
      </c>
      <c r="I802" s="628" t="s">
        <v>172</v>
      </c>
      <c r="J802" s="595">
        <f>ROUND(B802*H802,2)</f>
        <v>2380</v>
      </c>
      <c r="L802" s="597">
        <f>1584+137</f>
        <v>1721</v>
      </c>
    </row>
    <row r="803" spans="1:12" hidden="1">
      <c r="A803" s="645"/>
      <c r="B803" s="603"/>
      <c r="D803" s="608" t="s">
        <v>43</v>
      </c>
      <c r="H803" s="595"/>
      <c r="I803" s="595"/>
      <c r="J803" s="605">
        <f>SUM(J800:J802)</f>
        <v>2826.6</v>
      </c>
    </row>
    <row r="804" spans="1:12" hidden="1">
      <c r="A804" s="645"/>
      <c r="B804" s="600" t="s">
        <v>186</v>
      </c>
      <c r="C804" s="646" t="s">
        <v>190</v>
      </c>
      <c r="H804" s="595"/>
      <c r="I804" s="595"/>
      <c r="J804" s="595"/>
    </row>
    <row r="805" spans="1:12" hidden="1">
      <c r="A805" s="645"/>
      <c r="B805" s="603">
        <v>12.5</v>
      </c>
      <c r="C805" s="596" t="s">
        <v>26</v>
      </c>
      <c r="D805" s="608" t="s">
        <v>600</v>
      </c>
      <c r="H805" s="595">
        <f>RMR!J42</f>
        <v>11553.474</v>
      </c>
      <c r="I805" s="595" t="s">
        <v>26</v>
      </c>
      <c r="J805" s="595">
        <f>ROUND(B805*H805,2)</f>
        <v>144418.43</v>
      </c>
    </row>
    <row r="806" spans="1:12" hidden="1">
      <c r="A806" s="645"/>
      <c r="B806" s="603"/>
      <c r="C806" s="604"/>
      <c r="D806" s="608" t="s">
        <v>43</v>
      </c>
      <c r="H806" s="595"/>
      <c r="I806" s="595"/>
      <c r="J806" s="605">
        <f>SUM(J805:J805)</f>
        <v>144418.43</v>
      </c>
    </row>
    <row r="807" spans="1:12" hidden="1">
      <c r="B807" s="600" t="s">
        <v>175</v>
      </c>
      <c r="C807" s="598" t="s">
        <v>592</v>
      </c>
      <c r="F807" s="596"/>
      <c r="G807" s="596"/>
      <c r="H807" s="596"/>
      <c r="I807" s="596"/>
      <c r="J807" s="606"/>
    </row>
    <row r="808" spans="1:12" hidden="1">
      <c r="B808" s="607">
        <v>4.6150000000000002</v>
      </c>
      <c r="C808" s="604" t="s">
        <v>42</v>
      </c>
      <c r="D808" s="608" t="s">
        <v>422</v>
      </c>
      <c r="F808" s="596"/>
      <c r="G808" s="596"/>
      <c r="H808" s="596"/>
      <c r="I808" s="596"/>
      <c r="J808" s="609">
        <f>ROUND((J803+J806)*B808/100,2)</f>
        <v>6795.36</v>
      </c>
    </row>
    <row r="809" spans="1:12" hidden="1">
      <c r="B809" s="600" t="s">
        <v>48</v>
      </c>
      <c r="C809" s="598" t="s">
        <v>216</v>
      </c>
      <c r="F809" s="596"/>
      <c r="G809" s="596"/>
      <c r="H809" s="596"/>
      <c r="I809" s="596"/>
      <c r="J809" s="606">
        <f>J803+J806+J808</f>
        <v>154040.38999999998</v>
      </c>
    </row>
    <row r="810" spans="1:12" hidden="1">
      <c r="B810" s="600" t="s">
        <v>317</v>
      </c>
      <c r="C810" s="598" t="s">
        <v>217</v>
      </c>
      <c r="F810" s="596"/>
      <c r="G810" s="596"/>
      <c r="H810" s="596"/>
      <c r="I810" s="596"/>
      <c r="J810" s="616">
        <f>J809*10/100</f>
        <v>15404.038999999999</v>
      </c>
    </row>
    <row r="811" spans="1:12" hidden="1">
      <c r="A811" s="645"/>
      <c r="B811" s="603"/>
      <c r="C811" s="596"/>
      <c r="D811" s="646" t="s">
        <v>219</v>
      </c>
      <c r="H811" s="595"/>
      <c r="I811" s="595"/>
      <c r="J811" s="626">
        <f>SUM(J809:J810)</f>
        <v>169444.42899999997</v>
      </c>
    </row>
    <row r="812" spans="1:12" hidden="1">
      <c r="A812" s="645"/>
      <c r="B812" s="603"/>
      <c r="C812" s="596"/>
      <c r="D812" s="608" t="s">
        <v>245</v>
      </c>
      <c r="H812" s="595"/>
      <c r="I812" s="595"/>
      <c r="J812" s="595">
        <f>ROUND(J811/12.5,2)</f>
        <v>13555.55</v>
      </c>
    </row>
    <row r="813" spans="1:12" hidden="1">
      <c r="A813" s="645"/>
      <c r="D813" s="608" t="s">
        <v>183</v>
      </c>
      <c r="H813" s="595"/>
      <c r="I813" s="595"/>
      <c r="J813" s="611">
        <f>ROUND(J812,0)</f>
        <v>13556</v>
      </c>
    </row>
    <row r="814" spans="1:12" ht="11.25" hidden="1" customHeight="1">
      <c r="A814" s="645"/>
      <c r="D814" s="608"/>
      <c r="H814" s="595"/>
      <c r="I814" s="595"/>
      <c r="J814" s="617" t="s">
        <v>25</v>
      </c>
    </row>
    <row r="815" spans="1:12" hidden="1">
      <c r="A815" s="645"/>
      <c r="D815" s="608"/>
      <c r="H815" s="595"/>
      <c r="I815" s="595"/>
      <c r="J815" s="606"/>
    </row>
    <row r="816" spans="1:12" ht="49.5" hidden="1" customHeight="1">
      <c r="A816" s="594">
        <v>15</v>
      </c>
      <c r="B816" s="909" t="s">
        <v>693</v>
      </c>
      <c r="C816" s="909"/>
      <c r="D816" s="909"/>
      <c r="E816" s="909"/>
      <c r="F816" s="909"/>
      <c r="G816" s="909"/>
      <c r="H816" s="909"/>
      <c r="I816" s="909"/>
      <c r="J816" s="909"/>
    </row>
    <row r="817" spans="1:10" ht="15" hidden="1" customHeight="1">
      <c r="A817" s="645"/>
      <c r="D817" s="608" t="s">
        <v>184</v>
      </c>
      <c r="F817" s="598" t="s">
        <v>61</v>
      </c>
    </row>
    <row r="818" spans="1:10" ht="15" hidden="1" customHeight="1">
      <c r="A818" s="645"/>
      <c r="D818" s="608" t="s">
        <v>297</v>
      </c>
    </row>
    <row r="819" spans="1:10" ht="15" hidden="1" customHeight="1">
      <c r="A819" s="645"/>
      <c r="B819" s="600" t="s">
        <v>185</v>
      </c>
      <c r="C819" s="646" t="s">
        <v>246</v>
      </c>
    </row>
    <row r="820" spans="1:10" ht="15" hidden="1" customHeight="1">
      <c r="A820" s="645"/>
      <c r="B820" s="603">
        <v>0.28000000000000003</v>
      </c>
      <c r="C820" s="596" t="s">
        <v>205</v>
      </c>
      <c r="D820" s="608" t="s">
        <v>247</v>
      </c>
      <c r="H820" s="595">
        <f>Sheet1!G47</f>
        <v>645</v>
      </c>
      <c r="I820" s="628" t="s">
        <v>172</v>
      </c>
      <c r="J820" s="595">
        <f>ROUND(B820*H820,2)</f>
        <v>180.6</v>
      </c>
    </row>
    <row r="821" spans="1:10" ht="15" hidden="1" customHeight="1">
      <c r="A821" s="645"/>
      <c r="B821" s="603">
        <v>7</v>
      </c>
      <c r="C821" s="596" t="s">
        <v>205</v>
      </c>
      <c r="D821" s="608" t="s">
        <v>248</v>
      </c>
      <c r="H821" s="595">
        <f>Sheet1!G49</f>
        <v>595</v>
      </c>
      <c r="I821" s="628" t="s">
        <v>172</v>
      </c>
      <c r="J821" s="595">
        <f>ROUND(B821*H821,2)</f>
        <v>4165</v>
      </c>
    </row>
    <row r="822" spans="1:10" ht="15" hidden="1" customHeight="1">
      <c r="A822" s="645"/>
      <c r="B822" s="608"/>
      <c r="D822" s="608" t="s">
        <v>43</v>
      </c>
      <c r="H822" s="595"/>
      <c r="I822" s="628"/>
      <c r="J822" s="605">
        <f>SUM(J820:J821)</f>
        <v>4345.6000000000004</v>
      </c>
    </row>
    <row r="823" spans="1:10" ht="15" hidden="1" customHeight="1">
      <c r="A823" s="645"/>
      <c r="B823" s="600" t="s">
        <v>186</v>
      </c>
      <c r="C823" s="646" t="s">
        <v>190</v>
      </c>
      <c r="H823" s="595"/>
      <c r="I823" s="595"/>
      <c r="J823" s="595"/>
    </row>
    <row r="824" spans="1:10" ht="15" hidden="1" customHeight="1">
      <c r="A824" s="645"/>
      <c r="B824" s="603">
        <v>12</v>
      </c>
      <c r="C824" s="596" t="s">
        <v>181</v>
      </c>
      <c r="D824" s="608" t="s">
        <v>287</v>
      </c>
      <c r="H824" s="595">
        <f>RMR!J21</f>
        <v>821.55999999999983</v>
      </c>
      <c r="I824" s="595" t="s">
        <v>181</v>
      </c>
      <c r="J824" s="595">
        <f>ROUND(B824*H824,2)</f>
        <v>9858.7199999999993</v>
      </c>
    </row>
    <row r="825" spans="1:10" ht="15" hidden="1" customHeight="1">
      <c r="A825" s="645"/>
      <c r="B825" s="608"/>
      <c r="D825" s="608" t="s">
        <v>43</v>
      </c>
      <c r="H825" s="595"/>
      <c r="I825" s="595"/>
      <c r="J825" s="605">
        <f>SUM(J824:J824)</f>
        <v>9858.7199999999993</v>
      </c>
    </row>
    <row r="826" spans="1:10" ht="15" hidden="1" customHeight="1">
      <c r="A826" s="645"/>
      <c r="B826" s="600" t="s">
        <v>175</v>
      </c>
      <c r="C826" s="646" t="s">
        <v>251</v>
      </c>
      <c r="H826" s="595"/>
      <c r="I826" s="595"/>
      <c r="J826" s="595"/>
    </row>
    <row r="827" spans="1:10" ht="29.25" hidden="1" customHeight="1">
      <c r="A827" s="645"/>
      <c r="B827" s="603">
        <v>2.5</v>
      </c>
      <c r="C827" s="596" t="s">
        <v>187</v>
      </c>
      <c r="D827" s="888" t="s">
        <v>299</v>
      </c>
      <c r="E827" s="888"/>
      <c r="F827" s="888"/>
      <c r="G827" s="888"/>
      <c r="H827" s="595">
        <f>Sheet1!G79</f>
        <v>70</v>
      </c>
      <c r="I827" s="595" t="s">
        <v>187</v>
      </c>
      <c r="J827" s="595">
        <f>ROUND(B827*H827,2)</f>
        <v>175</v>
      </c>
    </row>
    <row r="828" spans="1:10" ht="15" hidden="1" customHeight="1">
      <c r="A828" s="645"/>
      <c r="B828" s="603">
        <v>0.05</v>
      </c>
      <c r="C828" s="596" t="s">
        <v>187</v>
      </c>
      <c r="D828" s="608" t="s">
        <v>188</v>
      </c>
      <c r="H828" s="595">
        <f>Sheet1!G58</f>
        <v>822</v>
      </c>
      <c r="I828" s="595" t="s">
        <v>187</v>
      </c>
      <c r="J828" s="595">
        <f>ROUND(B828*H828,2)</f>
        <v>41.1</v>
      </c>
    </row>
    <row r="829" spans="1:10" ht="15" hidden="1" customHeight="1">
      <c r="A829" s="645"/>
      <c r="B829" s="603"/>
      <c r="C829" s="596"/>
      <c r="D829" s="608" t="s">
        <v>43</v>
      </c>
      <c r="H829" s="595"/>
      <c r="I829" s="595"/>
      <c r="J829" s="605">
        <f>SUM(J827:J828)</f>
        <v>216.1</v>
      </c>
    </row>
    <row r="830" spans="1:10" ht="15" hidden="1" customHeight="1">
      <c r="B830" s="600" t="s">
        <v>48</v>
      </c>
      <c r="C830" s="598" t="s">
        <v>592</v>
      </c>
      <c r="F830" s="596"/>
      <c r="G830" s="596"/>
      <c r="H830" s="596"/>
      <c r="I830" s="596"/>
      <c r="J830" s="606"/>
    </row>
    <row r="831" spans="1:10" ht="15" hidden="1" customHeight="1">
      <c r="B831" s="607">
        <v>4.6150000000000002</v>
      </c>
      <c r="C831" s="604" t="s">
        <v>42</v>
      </c>
      <c r="D831" s="608" t="s">
        <v>423</v>
      </c>
      <c r="F831" s="596"/>
      <c r="G831" s="596"/>
      <c r="H831" s="596"/>
      <c r="I831" s="596"/>
      <c r="J831" s="609">
        <f>ROUND((J822+J825+J829)*B831/100,2)</f>
        <v>665.5</v>
      </c>
    </row>
    <row r="832" spans="1:10" ht="15" hidden="1" customHeight="1">
      <c r="B832" s="600" t="s">
        <v>317</v>
      </c>
      <c r="C832" s="598" t="s">
        <v>320</v>
      </c>
      <c r="F832" s="596"/>
      <c r="G832" s="596"/>
      <c r="H832" s="596"/>
      <c r="I832" s="596"/>
      <c r="J832" s="606">
        <f>J822+J825+J829+J831</f>
        <v>15085.92</v>
      </c>
    </row>
    <row r="833" spans="1:11" ht="15" hidden="1" customHeight="1">
      <c r="B833" s="600" t="s">
        <v>318</v>
      </c>
      <c r="C833" s="598" t="s">
        <v>319</v>
      </c>
      <c r="F833" s="596"/>
      <c r="G833" s="596"/>
      <c r="H833" s="596"/>
      <c r="I833" s="596"/>
      <c r="J833" s="616">
        <f>J832*10/100</f>
        <v>1508.5920000000001</v>
      </c>
    </row>
    <row r="834" spans="1:11" ht="15" hidden="1" customHeight="1">
      <c r="A834" s="645"/>
      <c r="B834" s="603"/>
      <c r="C834" s="596"/>
      <c r="D834" s="646" t="s">
        <v>437</v>
      </c>
      <c r="H834" s="595"/>
      <c r="I834" s="595"/>
      <c r="J834" s="626">
        <f>SUM(J832:J833)</f>
        <v>16594.511999999999</v>
      </c>
    </row>
    <row r="835" spans="1:11" ht="15" hidden="1" customHeight="1">
      <c r="A835" s="645"/>
      <c r="B835" s="603"/>
      <c r="C835" s="596"/>
      <c r="D835" s="608" t="s">
        <v>141</v>
      </c>
      <c r="H835" s="595"/>
      <c r="I835" s="595"/>
      <c r="J835" s="595">
        <f>J834/10</f>
        <v>1659.4512</v>
      </c>
    </row>
    <row r="836" spans="1:11" ht="15" hidden="1" customHeight="1">
      <c r="A836" s="645"/>
      <c r="D836" s="608" t="s">
        <v>183</v>
      </c>
      <c r="H836" s="595"/>
      <c r="I836" s="595"/>
      <c r="J836" s="611">
        <f>ROUND(J835,0)</f>
        <v>1659</v>
      </c>
    </row>
    <row r="837" spans="1:11" ht="15" hidden="1" customHeight="1">
      <c r="A837" s="645"/>
      <c r="D837" s="608"/>
      <c r="H837" s="595"/>
      <c r="I837" s="595"/>
      <c r="J837" s="617" t="s">
        <v>192</v>
      </c>
    </row>
    <row r="838" spans="1:11" ht="15" hidden="1" customHeight="1">
      <c r="A838" s="645"/>
      <c r="D838" s="608"/>
      <c r="H838" s="595"/>
      <c r="I838" s="595"/>
      <c r="J838" s="606"/>
    </row>
    <row r="839" spans="1:11" ht="66" hidden="1" customHeight="1">
      <c r="A839" s="594">
        <v>29</v>
      </c>
      <c r="B839" s="895" t="s">
        <v>646</v>
      </c>
      <c r="C839" s="895"/>
      <c r="D839" s="895"/>
      <c r="E839" s="895"/>
      <c r="F839" s="895"/>
      <c r="G839" s="895"/>
      <c r="H839" s="895"/>
      <c r="I839" s="895"/>
      <c r="J839" s="895"/>
    </row>
    <row r="840" spans="1:11" hidden="1">
      <c r="A840" s="645"/>
      <c r="B840" s="600" t="s">
        <v>185</v>
      </c>
      <c r="C840" s="646" t="s">
        <v>246</v>
      </c>
      <c r="F840" s="598" t="s">
        <v>64</v>
      </c>
    </row>
    <row r="841" spans="1:11" hidden="1">
      <c r="A841" s="645"/>
      <c r="B841" s="603">
        <v>0.04</v>
      </c>
      <c r="C841" s="596" t="s">
        <v>205</v>
      </c>
      <c r="D841" s="608" t="s">
        <v>247</v>
      </c>
      <c r="H841" s="595">
        <f>Sheet1!$G$47</f>
        <v>645</v>
      </c>
      <c r="I841" s="628" t="s">
        <v>172</v>
      </c>
      <c r="J841" s="595">
        <f>ROUND(B841*H841,2)</f>
        <v>25.8</v>
      </c>
      <c r="K841" s="608"/>
    </row>
    <row r="842" spans="1:11" hidden="1">
      <c r="A842" s="645"/>
      <c r="B842" s="603">
        <v>0.35</v>
      </c>
      <c r="C842" s="596" t="s">
        <v>205</v>
      </c>
      <c r="D842" s="608" t="s">
        <v>196</v>
      </c>
      <c r="H842" s="595">
        <f>Sheet1!$G$48</f>
        <v>661</v>
      </c>
      <c r="I842" s="628" t="s">
        <v>172</v>
      </c>
      <c r="J842" s="595">
        <f>ROUND(B842*H842,2)</f>
        <v>231.35</v>
      </c>
    </row>
    <row r="843" spans="1:11" ht="29.25" hidden="1" customHeight="1">
      <c r="A843" s="645"/>
      <c r="B843" s="603">
        <v>0.75</v>
      </c>
      <c r="C843" s="596" t="s">
        <v>205</v>
      </c>
      <c r="D843" s="888" t="s">
        <v>444</v>
      </c>
      <c r="E843" s="888"/>
      <c r="F843" s="888"/>
      <c r="G843" s="888"/>
      <c r="H843" s="595">
        <f>Sheet1!$G$49</f>
        <v>595</v>
      </c>
      <c r="I843" s="628" t="s">
        <v>172</v>
      </c>
      <c r="J843" s="595">
        <f>ROUND(B843*H843,2)</f>
        <v>446.25</v>
      </c>
    </row>
    <row r="844" spans="1:11" hidden="1">
      <c r="A844" s="645"/>
      <c r="B844" s="603"/>
      <c r="D844" s="608" t="s">
        <v>43</v>
      </c>
      <c r="H844" s="595"/>
      <c r="I844" s="595"/>
      <c r="J844" s="605">
        <f>SUM(J841:J843)</f>
        <v>703.4</v>
      </c>
    </row>
    <row r="845" spans="1:11" hidden="1">
      <c r="A845" s="645"/>
      <c r="B845" s="600" t="s">
        <v>186</v>
      </c>
      <c r="C845" s="646" t="s">
        <v>190</v>
      </c>
      <c r="H845" s="595"/>
      <c r="I845" s="595"/>
      <c r="J845" s="595"/>
    </row>
    <row r="846" spans="1:11" hidden="1">
      <c r="A846" s="645"/>
      <c r="B846" s="603">
        <v>1</v>
      </c>
      <c r="C846" s="596" t="s">
        <v>181</v>
      </c>
      <c r="D846" s="608" t="s">
        <v>228</v>
      </c>
      <c r="H846" s="595">
        <f>RMR!J7</f>
        <v>1042.2500000000002</v>
      </c>
      <c r="I846" s="595" t="s">
        <v>181</v>
      </c>
      <c r="J846" s="595">
        <f>ROUND(B846*H846,2)</f>
        <v>1042.25</v>
      </c>
    </row>
    <row r="847" spans="1:11" hidden="1">
      <c r="A847" s="645"/>
      <c r="B847" s="603">
        <v>0.2</v>
      </c>
      <c r="C847" s="596" t="s">
        <v>181</v>
      </c>
      <c r="D847" s="608" t="s">
        <v>135</v>
      </c>
      <c r="H847" s="595">
        <f>RMR!J8</f>
        <v>813.4000000000002</v>
      </c>
      <c r="I847" s="595" t="s">
        <v>181</v>
      </c>
      <c r="J847" s="595">
        <f>ROUND(B847*H847,2)</f>
        <v>162.68</v>
      </c>
    </row>
    <row r="848" spans="1:11" hidden="1">
      <c r="A848" s="645"/>
      <c r="B848" s="603"/>
      <c r="C848" s="604"/>
      <c r="D848" s="608" t="s">
        <v>43</v>
      </c>
      <c r="H848" s="595"/>
      <c r="I848" s="595"/>
      <c r="J848" s="605">
        <f>SUM(J846:J847)</f>
        <v>1204.93</v>
      </c>
    </row>
    <row r="849" spans="1:11" ht="14.25" hidden="1" customHeight="1">
      <c r="B849" s="600" t="s">
        <v>175</v>
      </c>
      <c r="C849" s="598" t="s">
        <v>591</v>
      </c>
      <c r="F849" s="596"/>
      <c r="G849" s="596"/>
      <c r="H849" s="596"/>
      <c r="I849" s="596"/>
      <c r="J849" s="606"/>
    </row>
    <row r="850" spans="1:11" ht="13.5" hidden="1" customHeight="1">
      <c r="B850" s="607">
        <v>4.6150000000000002</v>
      </c>
      <c r="C850" s="604" t="s">
        <v>42</v>
      </c>
      <c r="D850" s="608" t="s">
        <v>422</v>
      </c>
      <c r="F850" s="596"/>
      <c r="G850" s="596"/>
      <c r="H850" s="596"/>
      <c r="I850" s="596"/>
      <c r="J850" s="609">
        <f>ROUND((J844+J848)*B850/100,2)</f>
        <v>88.07</v>
      </c>
    </row>
    <row r="851" spans="1:11" ht="15" hidden="1" customHeight="1">
      <c r="B851" s="600" t="s">
        <v>48</v>
      </c>
      <c r="C851" s="598" t="s">
        <v>216</v>
      </c>
      <c r="F851" s="596"/>
      <c r="G851" s="596"/>
      <c r="H851" s="596"/>
      <c r="I851" s="596"/>
      <c r="J851" s="606">
        <f>J844+J848+J850</f>
        <v>1996.3999999999999</v>
      </c>
    </row>
    <row r="852" spans="1:11" ht="14.25" hidden="1" customHeight="1">
      <c r="B852" s="600" t="s">
        <v>317</v>
      </c>
      <c r="C852" s="598" t="s">
        <v>217</v>
      </c>
      <c r="F852" s="596"/>
      <c r="G852" s="596"/>
      <c r="H852" s="596"/>
      <c r="I852" s="596"/>
      <c r="J852" s="616">
        <f>J851*10/100</f>
        <v>199.64</v>
      </c>
    </row>
    <row r="853" spans="1:11" hidden="1">
      <c r="A853" s="645"/>
      <c r="B853" s="603"/>
      <c r="C853" s="596"/>
      <c r="D853" s="646" t="s">
        <v>429</v>
      </c>
      <c r="H853" s="595"/>
      <c r="I853" s="595"/>
      <c r="J853" s="684">
        <f>SUM(J851:J852)</f>
        <v>2196.04</v>
      </c>
    </row>
    <row r="854" spans="1:11" hidden="1">
      <c r="A854" s="645"/>
      <c r="D854" s="608" t="s">
        <v>183</v>
      </c>
      <c r="H854" s="595"/>
      <c r="I854" s="595"/>
      <c r="J854" s="611">
        <f>ROUND(J853,0)</f>
        <v>2196</v>
      </c>
    </row>
    <row r="855" spans="1:11" hidden="1">
      <c r="A855" s="645"/>
      <c r="D855" s="608"/>
      <c r="H855" s="595"/>
      <c r="I855" s="595"/>
      <c r="J855" s="617" t="s">
        <v>192</v>
      </c>
    </row>
    <row r="856" spans="1:11" hidden="1">
      <c r="A856" s="645"/>
      <c r="D856" s="608"/>
      <c r="H856" s="595"/>
      <c r="I856" s="595"/>
      <c r="J856" s="606"/>
    </row>
    <row r="857" spans="1:11" ht="66.75" hidden="1" customHeight="1">
      <c r="A857" s="594">
        <v>30</v>
      </c>
      <c r="B857" s="895" t="s">
        <v>647</v>
      </c>
      <c r="C857" s="895"/>
      <c r="D857" s="895"/>
      <c r="E857" s="895"/>
      <c r="F857" s="895"/>
      <c r="G857" s="895"/>
      <c r="H857" s="895"/>
      <c r="I857" s="895"/>
      <c r="J857" s="895"/>
    </row>
    <row r="858" spans="1:11" ht="15.75" hidden="1" customHeight="1">
      <c r="A858" s="645"/>
      <c r="B858" s="685"/>
      <c r="C858" s="685"/>
      <c r="D858" s="608" t="s">
        <v>184</v>
      </c>
      <c r="E858" s="685"/>
      <c r="F858" s="598" t="s">
        <v>65</v>
      </c>
      <c r="G858" s="685"/>
      <c r="H858" s="685"/>
      <c r="I858" s="685"/>
      <c r="J858" s="622"/>
    </row>
    <row r="859" spans="1:11" ht="15" hidden="1" customHeight="1">
      <c r="A859" s="645"/>
      <c r="B859" s="685"/>
      <c r="C859" s="685"/>
      <c r="D859" s="608" t="s">
        <v>12</v>
      </c>
      <c r="E859" s="685"/>
      <c r="F859" s="685"/>
      <c r="G859" s="685"/>
      <c r="H859" s="685"/>
      <c r="I859" s="685"/>
      <c r="J859" s="622"/>
    </row>
    <row r="860" spans="1:11" hidden="1">
      <c r="A860" s="645"/>
      <c r="C860" s="600" t="s">
        <v>185</v>
      </c>
      <c r="D860" s="646" t="s">
        <v>246</v>
      </c>
    </row>
    <row r="861" spans="1:11" hidden="1">
      <c r="A861" s="645"/>
      <c r="B861" s="603">
        <v>0.05</v>
      </c>
      <c r="C861" s="596" t="s">
        <v>205</v>
      </c>
      <c r="D861" s="608" t="s">
        <v>247</v>
      </c>
      <c r="H861" s="595">
        <f>Sheet1!$G$47</f>
        <v>645</v>
      </c>
      <c r="I861" s="628" t="s">
        <v>172</v>
      </c>
      <c r="J861" s="595">
        <f>ROUND(B861*H861,2)</f>
        <v>32.25</v>
      </c>
      <c r="K861" s="608"/>
    </row>
    <row r="862" spans="1:11" hidden="1">
      <c r="A862" s="645"/>
      <c r="B862" s="603">
        <v>0.25</v>
      </c>
      <c r="C862" s="596" t="s">
        <v>205</v>
      </c>
      <c r="D862" s="608" t="s">
        <v>256</v>
      </c>
      <c r="H862" s="595">
        <f>Sheet1!$G$48</f>
        <v>661</v>
      </c>
      <c r="I862" s="628" t="s">
        <v>172</v>
      </c>
      <c r="J862" s="595">
        <f>ROUND(B862*H862,2)</f>
        <v>165.25</v>
      </c>
    </row>
    <row r="863" spans="1:11" ht="30.75" hidden="1" customHeight="1">
      <c r="A863" s="645"/>
      <c r="B863" s="603">
        <v>1</v>
      </c>
      <c r="C863" s="596" t="s">
        <v>205</v>
      </c>
      <c r="D863" s="888" t="s">
        <v>444</v>
      </c>
      <c r="E863" s="888"/>
      <c r="F863" s="888"/>
      <c r="G863" s="888"/>
      <c r="H863" s="595">
        <f>Sheet1!$G$49</f>
        <v>595</v>
      </c>
      <c r="I863" s="628" t="s">
        <v>172</v>
      </c>
      <c r="J863" s="595">
        <f>ROUND(B863*H863,2)</f>
        <v>595</v>
      </c>
    </row>
    <row r="864" spans="1:11" hidden="1">
      <c r="A864" s="645"/>
      <c r="B864" s="603"/>
      <c r="D864" s="608" t="s">
        <v>43</v>
      </c>
      <c r="H864" s="595"/>
      <c r="I864" s="595"/>
      <c r="J864" s="605">
        <f>SUM(J861:J863)</f>
        <v>792.5</v>
      </c>
    </row>
    <row r="865" spans="1:10" hidden="1">
      <c r="A865" s="645"/>
      <c r="B865" s="603"/>
      <c r="C865" s="600" t="s">
        <v>186</v>
      </c>
      <c r="D865" s="646" t="s">
        <v>190</v>
      </c>
      <c r="H865" s="595"/>
      <c r="I865" s="595"/>
      <c r="J865" s="595"/>
    </row>
    <row r="866" spans="1:10" hidden="1">
      <c r="A866" s="645"/>
      <c r="B866" s="603">
        <v>1.2</v>
      </c>
      <c r="C866" s="596" t="s">
        <v>181</v>
      </c>
      <c r="D866" s="608" t="s">
        <v>21</v>
      </c>
      <c r="H866" s="595">
        <f>RMR!J21</f>
        <v>821.55999999999983</v>
      </c>
      <c r="I866" s="595" t="s">
        <v>181</v>
      </c>
      <c r="J866" s="595">
        <f>ROUND(B866*H866,2)</f>
        <v>985.87</v>
      </c>
    </row>
    <row r="867" spans="1:10" hidden="1">
      <c r="B867" s="600" t="s">
        <v>175</v>
      </c>
      <c r="C867" s="598" t="s">
        <v>594</v>
      </c>
      <c r="F867" s="596"/>
      <c r="G867" s="596"/>
      <c r="H867" s="596"/>
      <c r="I867" s="596"/>
      <c r="J867" s="606"/>
    </row>
    <row r="868" spans="1:10" hidden="1">
      <c r="B868" s="607">
        <v>4.6150000000000002</v>
      </c>
      <c r="C868" s="604" t="s">
        <v>42</v>
      </c>
      <c r="D868" s="608" t="s">
        <v>424</v>
      </c>
      <c r="F868" s="596"/>
      <c r="G868" s="596"/>
      <c r="H868" s="596"/>
      <c r="I868" s="596"/>
      <c r="J868" s="609">
        <f>ROUND((J864+J866)*B868/100,2)</f>
        <v>82.07</v>
      </c>
    </row>
    <row r="869" spans="1:10" hidden="1">
      <c r="B869" s="600" t="s">
        <v>48</v>
      </c>
      <c r="C869" s="598" t="s">
        <v>216</v>
      </c>
      <c r="F869" s="596"/>
      <c r="G869" s="596"/>
      <c r="H869" s="596"/>
      <c r="I869" s="596"/>
      <c r="J869" s="606">
        <f>J864+J866+J868</f>
        <v>1860.4399999999998</v>
      </c>
    </row>
    <row r="870" spans="1:10" hidden="1">
      <c r="B870" s="600" t="s">
        <v>317</v>
      </c>
      <c r="C870" s="598" t="s">
        <v>217</v>
      </c>
      <c r="F870" s="596"/>
      <c r="G870" s="596"/>
      <c r="H870" s="596"/>
      <c r="I870" s="596"/>
      <c r="J870" s="616">
        <f>J869*10/100</f>
        <v>186.04399999999998</v>
      </c>
    </row>
    <row r="871" spans="1:10" hidden="1">
      <c r="A871" s="645"/>
      <c r="B871" s="603"/>
      <c r="C871" s="596"/>
      <c r="D871" s="646" t="s">
        <v>429</v>
      </c>
      <c r="H871" s="595"/>
      <c r="I871" s="595"/>
      <c r="J871" s="626">
        <f>SUM(J869:J870)</f>
        <v>2046.4839999999999</v>
      </c>
    </row>
    <row r="872" spans="1:10" hidden="1">
      <c r="A872" s="645"/>
      <c r="D872" s="608" t="s">
        <v>183</v>
      </c>
      <c r="H872" s="595"/>
      <c r="I872" s="595"/>
      <c r="J872" s="611">
        <f>ROUND(J871,0)</f>
        <v>2046</v>
      </c>
    </row>
    <row r="873" spans="1:10" hidden="1">
      <c r="A873" s="645"/>
      <c r="D873" s="608"/>
      <c r="H873" s="595"/>
      <c r="I873" s="595"/>
      <c r="J873" s="617" t="s">
        <v>192</v>
      </c>
    </row>
    <row r="874" spans="1:10" hidden="1">
      <c r="A874" s="645"/>
      <c r="D874" s="608"/>
      <c r="H874" s="595"/>
      <c r="I874" s="595"/>
      <c r="J874" s="606"/>
    </row>
    <row r="875" spans="1:10" ht="88.5" hidden="1" customHeight="1">
      <c r="A875" s="594">
        <v>16</v>
      </c>
      <c r="B875" s="909" t="s">
        <v>694</v>
      </c>
      <c r="C875" s="909"/>
      <c r="D875" s="909"/>
      <c r="E875" s="909"/>
      <c r="F875" s="909"/>
      <c r="G875" s="909"/>
      <c r="H875" s="909"/>
      <c r="I875" s="909"/>
      <c r="J875" s="909"/>
    </row>
    <row r="876" spans="1:10" hidden="1">
      <c r="A876" s="645"/>
      <c r="D876" s="608" t="s">
        <v>184</v>
      </c>
      <c r="F876" s="598" t="s">
        <v>66</v>
      </c>
    </row>
    <row r="877" spans="1:10" hidden="1">
      <c r="A877" s="645"/>
      <c r="D877" s="608" t="s">
        <v>195</v>
      </c>
    </row>
    <row r="878" spans="1:10" hidden="1">
      <c r="A878" s="645"/>
      <c r="B878" s="600" t="s">
        <v>185</v>
      </c>
      <c r="C878" s="646" t="s">
        <v>246</v>
      </c>
    </row>
    <row r="879" spans="1:10" hidden="1">
      <c r="A879" s="645"/>
      <c r="B879" s="603">
        <v>0.86</v>
      </c>
      <c r="C879" s="596" t="s">
        <v>205</v>
      </c>
      <c r="D879" s="608" t="s">
        <v>247</v>
      </c>
      <c r="H879" s="595">
        <f>Sheet1!$G$47</f>
        <v>645</v>
      </c>
      <c r="I879" s="628" t="s">
        <v>172</v>
      </c>
      <c r="J879" s="595">
        <f>ROUND(B879*H879,2)</f>
        <v>554.70000000000005</v>
      </c>
    </row>
    <row r="880" spans="1:10" hidden="1">
      <c r="A880" s="645"/>
      <c r="B880" s="603">
        <v>1.5</v>
      </c>
      <c r="C880" s="596" t="s">
        <v>205</v>
      </c>
      <c r="D880" s="608" t="s">
        <v>196</v>
      </c>
      <c r="H880" s="595">
        <f>Sheet1!$G$48</f>
        <v>661</v>
      </c>
      <c r="I880" s="628" t="s">
        <v>172</v>
      </c>
      <c r="J880" s="595">
        <f>ROUND(B880*H880,2)</f>
        <v>991.5</v>
      </c>
    </row>
    <row r="881" spans="1:10" hidden="1">
      <c r="A881" s="645"/>
      <c r="B881" s="603">
        <v>20</v>
      </c>
      <c r="C881" s="596" t="s">
        <v>205</v>
      </c>
      <c r="D881" s="608" t="s">
        <v>248</v>
      </c>
      <c r="H881" s="595">
        <f>Sheet1!$G$49</f>
        <v>595</v>
      </c>
      <c r="I881" s="628" t="s">
        <v>172</v>
      </c>
      <c r="J881" s="595">
        <f>ROUND(B881*H881,2)</f>
        <v>11900</v>
      </c>
    </row>
    <row r="882" spans="1:10" hidden="1">
      <c r="A882" s="645"/>
      <c r="B882" s="608"/>
      <c r="D882" s="608" t="s">
        <v>43</v>
      </c>
      <c r="H882" s="595"/>
      <c r="I882" s="595"/>
      <c r="J882" s="605">
        <f>SUM(J879:J881)</f>
        <v>13446.2</v>
      </c>
    </row>
    <row r="883" spans="1:10" hidden="1">
      <c r="A883" s="645"/>
      <c r="B883" s="600" t="s">
        <v>186</v>
      </c>
      <c r="C883" s="646" t="s">
        <v>190</v>
      </c>
      <c r="H883" s="595"/>
      <c r="I883" s="595"/>
      <c r="J883" s="595"/>
    </row>
    <row r="884" spans="1:10" hidden="1">
      <c r="A884" s="645"/>
      <c r="B884" s="603">
        <v>8.1</v>
      </c>
      <c r="C884" s="596" t="s">
        <v>181</v>
      </c>
      <c r="D884" s="608" t="s">
        <v>337</v>
      </c>
      <c r="H884" s="595">
        <f>RMR!J23</f>
        <v>1798.7500000000002</v>
      </c>
      <c r="I884" s="595" t="s">
        <v>181</v>
      </c>
      <c r="J884" s="595">
        <f>ROUND(B884*H884,2)</f>
        <v>14569.88</v>
      </c>
    </row>
    <row r="885" spans="1:10" hidden="1">
      <c r="A885" s="645"/>
      <c r="B885" s="603">
        <v>4.05</v>
      </c>
      <c r="C885" s="596" t="s">
        <v>181</v>
      </c>
      <c r="D885" s="597" t="s">
        <v>695</v>
      </c>
      <c r="H885" s="595">
        <f>RMR!J25</f>
        <v>2442.5</v>
      </c>
      <c r="I885" s="595" t="s">
        <v>181</v>
      </c>
      <c r="J885" s="595">
        <f>ROUND(B885*H885,2)</f>
        <v>9892.1299999999992</v>
      </c>
    </row>
    <row r="886" spans="1:10" hidden="1">
      <c r="A886" s="645"/>
      <c r="B886" s="603">
        <v>1.35</v>
      </c>
      <c r="C886" s="596" t="s">
        <v>181</v>
      </c>
      <c r="D886" s="597" t="s">
        <v>696</v>
      </c>
      <c r="H886" s="595">
        <f>RMR!J27</f>
        <v>1911.2500000000002</v>
      </c>
      <c r="I886" s="595" t="s">
        <v>181</v>
      </c>
      <c r="J886" s="595">
        <f>ROUND(B886*H886,2)</f>
        <v>2580.19</v>
      </c>
    </row>
    <row r="887" spans="1:10" hidden="1">
      <c r="A887" s="645"/>
      <c r="B887" s="603">
        <v>6.75</v>
      </c>
      <c r="C887" s="596" t="s">
        <v>181</v>
      </c>
      <c r="D887" s="608" t="s">
        <v>197</v>
      </c>
      <c r="H887" s="595">
        <f>RMR!J29</f>
        <v>692.55</v>
      </c>
      <c r="I887" s="595" t="s">
        <v>181</v>
      </c>
      <c r="J887" s="595">
        <f>ROUND(B887*H887,2)</f>
        <v>4674.71</v>
      </c>
    </row>
    <row r="888" spans="1:10" hidden="1">
      <c r="A888" s="645"/>
      <c r="B888" s="603">
        <v>4.13</v>
      </c>
      <c r="C888" s="596" t="s">
        <v>253</v>
      </c>
      <c r="D888" s="608" t="s">
        <v>198</v>
      </c>
      <c r="H888" s="595">
        <f>RMR!G35</f>
        <v>4220</v>
      </c>
      <c r="I888" s="595" t="s">
        <v>253</v>
      </c>
      <c r="J888" s="595">
        <f>ROUND(B888*H888,2)</f>
        <v>17428.599999999999</v>
      </c>
    </row>
    <row r="889" spans="1:10" hidden="1">
      <c r="A889" s="645"/>
      <c r="B889" s="603"/>
      <c r="C889" s="596"/>
      <c r="D889" s="608" t="s">
        <v>43</v>
      </c>
      <c r="H889" s="595"/>
      <c r="I889" s="595"/>
      <c r="J889" s="605">
        <f>SUM(J884:J888)</f>
        <v>49145.509999999995</v>
      </c>
    </row>
    <row r="890" spans="1:10" hidden="1">
      <c r="A890" s="645"/>
      <c r="B890" s="600" t="s">
        <v>175</v>
      </c>
      <c r="C890" s="646" t="s">
        <v>251</v>
      </c>
      <c r="H890" s="595"/>
      <c r="I890" s="595"/>
      <c r="J890" s="595"/>
    </row>
    <row r="891" spans="1:10" hidden="1">
      <c r="A891" s="645"/>
      <c r="B891" s="603">
        <v>6</v>
      </c>
      <c r="C891" s="596" t="s">
        <v>187</v>
      </c>
      <c r="D891" s="608" t="s">
        <v>199</v>
      </c>
      <c r="H891" s="595">
        <f>Sheet1!G76</f>
        <v>708.08</v>
      </c>
      <c r="I891" s="595" t="s">
        <v>187</v>
      </c>
      <c r="J891" s="595">
        <f>ROUND(B891*H891,2)</f>
        <v>4248.4799999999996</v>
      </c>
    </row>
    <row r="892" spans="1:10" hidden="1">
      <c r="A892" s="645"/>
      <c r="B892" s="603">
        <v>6</v>
      </c>
      <c r="C892" s="596" t="s">
        <v>187</v>
      </c>
      <c r="D892" s="608" t="s">
        <v>208</v>
      </c>
      <c r="H892" s="595">
        <f>Sheet1!G75</f>
        <v>1347.84</v>
      </c>
      <c r="I892" s="595" t="s">
        <v>187</v>
      </c>
      <c r="J892" s="595">
        <f>ROUND(B892*H892,2)</f>
        <v>8087.04</v>
      </c>
    </row>
    <row r="893" spans="1:10" hidden="1">
      <c r="A893" s="645"/>
      <c r="B893" s="595"/>
      <c r="C893" s="628"/>
      <c r="D893" s="608"/>
      <c r="H893" s="595"/>
      <c r="I893" s="595"/>
      <c r="J893" s="605">
        <f>SUM(J891:J892)</f>
        <v>12335.52</v>
      </c>
    </row>
    <row r="894" spans="1:10" hidden="1">
      <c r="A894" s="645"/>
      <c r="B894" s="600" t="s">
        <v>48</v>
      </c>
      <c r="C894" s="646" t="s">
        <v>49</v>
      </c>
      <c r="H894" s="595"/>
      <c r="I894" s="595"/>
      <c r="J894" s="595"/>
    </row>
    <row r="895" spans="1:10" hidden="1">
      <c r="A895" s="645"/>
      <c r="B895" s="608">
        <v>4</v>
      </c>
      <c r="C895" s="596" t="s">
        <v>42</v>
      </c>
      <c r="D895" s="597" t="s">
        <v>1</v>
      </c>
      <c r="H895" s="595">
        <f>J882+J889+J893</f>
        <v>74927.23</v>
      </c>
      <c r="I895" s="628" t="s">
        <v>254</v>
      </c>
      <c r="J895" s="595">
        <f>ROUND(B895*H895/100,2)</f>
        <v>2997.09</v>
      </c>
    </row>
    <row r="896" spans="1:10" hidden="1">
      <c r="B896" s="600" t="s">
        <v>317</v>
      </c>
      <c r="C896" s="598" t="s">
        <v>592</v>
      </c>
      <c r="F896" s="596"/>
      <c r="G896" s="596"/>
      <c r="H896" s="596"/>
      <c r="I896" s="596"/>
      <c r="J896" s="606"/>
    </row>
    <row r="897" spans="1:10" hidden="1">
      <c r="B897" s="607">
        <v>4.6150000000000002</v>
      </c>
      <c r="C897" s="604" t="s">
        <v>42</v>
      </c>
      <c r="D897" s="608" t="s">
        <v>421</v>
      </c>
      <c r="F897" s="596"/>
      <c r="G897" s="596"/>
      <c r="H897" s="596"/>
      <c r="I897" s="596"/>
      <c r="J897" s="609">
        <f>ROUND((J882+J889+J893+J895)*B897/100,2)</f>
        <v>3596.21</v>
      </c>
    </row>
    <row r="898" spans="1:10" hidden="1">
      <c r="B898" s="600" t="s">
        <v>318</v>
      </c>
      <c r="C898" s="598" t="s">
        <v>325</v>
      </c>
      <c r="F898" s="596"/>
      <c r="G898" s="596"/>
      <c r="H898" s="596"/>
      <c r="I898" s="596"/>
      <c r="J898" s="606">
        <f>J882+J889+J893+J895+J897</f>
        <v>81520.53</v>
      </c>
    </row>
    <row r="899" spans="1:10" hidden="1">
      <c r="B899" s="600" t="s">
        <v>324</v>
      </c>
      <c r="C899" s="598" t="s">
        <v>326</v>
      </c>
      <c r="F899" s="596"/>
      <c r="G899" s="596"/>
      <c r="H899" s="596"/>
      <c r="I899" s="596"/>
      <c r="J899" s="616">
        <f>J898*10/100</f>
        <v>8152.0530000000008</v>
      </c>
    </row>
    <row r="900" spans="1:10" hidden="1">
      <c r="A900" s="645"/>
      <c r="B900" s="603"/>
      <c r="C900" s="596"/>
      <c r="D900" s="646" t="s">
        <v>327</v>
      </c>
      <c r="H900" s="595"/>
      <c r="I900" s="595"/>
      <c r="J900" s="626">
        <f>SUM(J898:J899)</f>
        <v>89672.582999999999</v>
      </c>
    </row>
    <row r="901" spans="1:10" hidden="1">
      <c r="A901" s="645"/>
      <c r="B901" s="603"/>
      <c r="C901" s="596"/>
      <c r="D901" s="608" t="s">
        <v>194</v>
      </c>
      <c r="H901" s="595"/>
      <c r="I901" s="595"/>
      <c r="J901" s="595">
        <f>ROUND(J900/15,2)</f>
        <v>5978.17</v>
      </c>
    </row>
    <row r="902" spans="1:10" hidden="1">
      <c r="A902" s="645"/>
      <c r="D902" s="608" t="s">
        <v>183</v>
      </c>
      <c r="H902" s="595"/>
      <c r="I902" s="595"/>
      <c r="J902" s="611">
        <f>ROUND(J901,0)</f>
        <v>5978</v>
      </c>
    </row>
    <row r="903" spans="1:10" hidden="1">
      <c r="A903" s="645"/>
      <c r="D903" s="608"/>
      <c r="H903" s="595"/>
      <c r="I903" s="595"/>
      <c r="J903" s="617" t="s">
        <v>192</v>
      </c>
    </row>
    <row r="904" spans="1:10" hidden="1">
      <c r="A904" s="645"/>
      <c r="D904" s="608"/>
      <c r="H904" s="595"/>
      <c r="I904" s="595"/>
      <c r="J904" s="606"/>
    </row>
    <row r="905" spans="1:10" ht="92.25" hidden="1" customHeight="1">
      <c r="A905" s="594">
        <v>13</v>
      </c>
      <c r="B905" s="909" t="s">
        <v>1326</v>
      </c>
      <c r="C905" s="909"/>
      <c r="D905" s="909"/>
      <c r="E905" s="909"/>
      <c r="F905" s="909"/>
      <c r="G905" s="909"/>
      <c r="H905" s="909"/>
      <c r="I905" s="909"/>
      <c r="J905" s="909"/>
    </row>
    <row r="906" spans="1:10" hidden="1">
      <c r="A906" s="645"/>
      <c r="D906" s="608" t="s">
        <v>184</v>
      </c>
      <c r="F906" s="598" t="s">
        <v>67</v>
      </c>
    </row>
    <row r="907" spans="1:10" hidden="1">
      <c r="A907" s="645"/>
      <c r="D907" s="608" t="s">
        <v>195</v>
      </c>
    </row>
    <row r="908" spans="1:10" hidden="1">
      <c r="A908" s="645"/>
      <c r="B908" s="600" t="s">
        <v>185</v>
      </c>
      <c r="C908" s="646" t="s">
        <v>246</v>
      </c>
    </row>
    <row r="909" spans="1:10" hidden="1">
      <c r="A909" s="645"/>
      <c r="B909" s="603">
        <v>0.86</v>
      </c>
      <c r="C909" s="596" t="s">
        <v>205</v>
      </c>
      <c r="D909" s="608" t="s">
        <v>247</v>
      </c>
      <c r="H909" s="595">
        <f>Sheet1!$G$47</f>
        <v>645</v>
      </c>
      <c r="I909" s="628" t="s">
        <v>172</v>
      </c>
      <c r="J909" s="595">
        <f>ROUND(B909*H909,2)</f>
        <v>554.70000000000005</v>
      </c>
    </row>
    <row r="910" spans="1:10" hidden="1">
      <c r="A910" s="645"/>
      <c r="B910" s="603">
        <v>1.5</v>
      </c>
      <c r="C910" s="596" t="s">
        <v>205</v>
      </c>
      <c r="D910" s="608" t="s">
        <v>196</v>
      </c>
      <c r="H910" s="595">
        <f>Sheet1!$G$48</f>
        <v>661</v>
      </c>
      <c r="I910" s="628" t="s">
        <v>172</v>
      </c>
      <c r="J910" s="595">
        <f>ROUND(B910*H910,2)</f>
        <v>991.5</v>
      </c>
    </row>
    <row r="911" spans="1:10" hidden="1">
      <c r="A911" s="645"/>
      <c r="B911" s="603">
        <v>20</v>
      </c>
      <c r="C911" s="596" t="s">
        <v>205</v>
      </c>
      <c r="D911" s="608" t="s">
        <v>248</v>
      </c>
      <c r="H911" s="595">
        <f>Sheet1!$G$49</f>
        <v>595</v>
      </c>
      <c r="I911" s="628" t="s">
        <v>172</v>
      </c>
      <c r="J911" s="595">
        <f>ROUND(B911*H911,2)</f>
        <v>11900</v>
      </c>
    </row>
    <row r="912" spans="1:10" hidden="1">
      <c r="A912" s="645"/>
      <c r="B912" s="603"/>
      <c r="C912" s="596"/>
      <c r="D912" s="608" t="s">
        <v>43</v>
      </c>
      <c r="H912" s="595"/>
      <c r="I912" s="595"/>
      <c r="J912" s="605">
        <f>SUM(J909:J911)</f>
        <v>13446.2</v>
      </c>
    </row>
    <row r="913" spans="1:10" hidden="1">
      <c r="A913" s="645"/>
      <c r="B913" s="600" t="s">
        <v>186</v>
      </c>
      <c r="C913" s="646" t="s">
        <v>190</v>
      </c>
      <c r="H913" s="595"/>
      <c r="I913" s="595"/>
      <c r="J913" s="595"/>
    </row>
    <row r="914" spans="1:10" hidden="1">
      <c r="A914" s="645"/>
      <c r="B914" s="603">
        <v>8.1</v>
      </c>
      <c r="C914" s="596" t="s">
        <v>181</v>
      </c>
      <c r="D914" s="608" t="s">
        <v>337</v>
      </c>
      <c r="H914" s="595">
        <f>RMR!J23</f>
        <v>1798.7500000000002</v>
      </c>
      <c r="I914" s="595" t="s">
        <v>181</v>
      </c>
      <c r="J914" s="595">
        <f>ROUND(B914*H914,2)</f>
        <v>14569.88</v>
      </c>
    </row>
    <row r="915" spans="1:10" hidden="1">
      <c r="A915" s="645"/>
      <c r="B915" s="603">
        <v>4.05</v>
      </c>
      <c r="C915" s="596" t="s">
        <v>181</v>
      </c>
      <c r="D915" s="597" t="s">
        <v>695</v>
      </c>
      <c r="H915" s="595">
        <f>RMR!J25</f>
        <v>2442.5</v>
      </c>
      <c r="I915" s="595" t="s">
        <v>181</v>
      </c>
      <c r="J915" s="595">
        <f>ROUND(B915*H915,2)</f>
        <v>9892.1299999999992</v>
      </c>
    </row>
    <row r="916" spans="1:10" hidden="1">
      <c r="A916" s="645"/>
      <c r="B916" s="603">
        <v>1.35</v>
      </c>
      <c r="C916" s="596" t="s">
        <v>181</v>
      </c>
      <c r="D916" s="597" t="s">
        <v>696</v>
      </c>
      <c r="H916" s="595">
        <f>RMR!J27</f>
        <v>1911.2500000000002</v>
      </c>
      <c r="I916" s="595" t="s">
        <v>181</v>
      </c>
      <c r="J916" s="595">
        <f>ROUND(B916*H916,2)</f>
        <v>2580.19</v>
      </c>
    </row>
    <row r="917" spans="1:10" hidden="1">
      <c r="A917" s="645"/>
      <c r="B917" s="603">
        <v>6.75</v>
      </c>
      <c r="C917" s="596" t="s">
        <v>181</v>
      </c>
      <c r="D917" s="608" t="s">
        <v>197</v>
      </c>
      <c r="H917" s="595">
        <f>RMR!J29</f>
        <v>692.55</v>
      </c>
      <c r="I917" s="595" t="s">
        <v>181</v>
      </c>
      <c r="J917" s="595">
        <f>ROUND(B917*H917,2)</f>
        <v>4674.71</v>
      </c>
    </row>
    <row r="918" spans="1:10" hidden="1">
      <c r="A918" s="645"/>
      <c r="B918" s="603">
        <v>4.13</v>
      </c>
      <c r="C918" s="596" t="s">
        <v>253</v>
      </c>
      <c r="D918" s="608" t="s">
        <v>198</v>
      </c>
      <c r="H918" s="595">
        <f>RMR!G35</f>
        <v>4220</v>
      </c>
      <c r="I918" s="595" t="s">
        <v>253</v>
      </c>
      <c r="J918" s="595">
        <f>ROUND(B918*H918,2)</f>
        <v>17428.599999999999</v>
      </c>
    </row>
    <row r="919" spans="1:10" hidden="1">
      <c r="A919" s="645"/>
      <c r="B919" s="608"/>
      <c r="D919" s="608" t="s">
        <v>43</v>
      </c>
      <c r="H919" s="595"/>
      <c r="I919" s="595"/>
      <c r="J919" s="605">
        <f>SUM(J914:J918)</f>
        <v>49145.509999999995</v>
      </c>
    </row>
    <row r="920" spans="1:10" hidden="1">
      <c r="A920" s="645"/>
      <c r="B920" s="600" t="s">
        <v>175</v>
      </c>
      <c r="C920" s="646" t="s">
        <v>251</v>
      </c>
      <c r="H920" s="595"/>
      <c r="I920" s="595"/>
      <c r="J920" s="595"/>
    </row>
    <row r="921" spans="1:10" hidden="1">
      <c r="A921" s="645"/>
      <c r="B921" s="603">
        <v>6</v>
      </c>
      <c r="C921" s="596" t="s">
        <v>187</v>
      </c>
      <c r="D921" s="608" t="s">
        <v>199</v>
      </c>
      <c r="H921" s="595">
        <f>Sheet1!G76</f>
        <v>708.08</v>
      </c>
      <c r="I921" s="595" t="s">
        <v>187</v>
      </c>
      <c r="J921" s="595">
        <f>ROUND(B921*H921,2)</f>
        <v>4248.4799999999996</v>
      </c>
    </row>
    <row r="922" spans="1:10" hidden="1">
      <c r="A922" s="645"/>
      <c r="B922" s="603">
        <v>6</v>
      </c>
      <c r="C922" s="596" t="s">
        <v>187</v>
      </c>
      <c r="D922" s="608" t="s">
        <v>208</v>
      </c>
      <c r="H922" s="595">
        <f>Sheet1!G75</f>
        <v>1347.84</v>
      </c>
      <c r="I922" s="595" t="s">
        <v>187</v>
      </c>
      <c r="J922" s="595">
        <f>ROUND(B922*H922,2)</f>
        <v>8087.04</v>
      </c>
    </row>
    <row r="923" spans="1:10" hidden="1">
      <c r="A923" s="645"/>
      <c r="B923" s="603"/>
      <c r="C923" s="596"/>
      <c r="D923" s="608"/>
      <c r="H923" s="595"/>
      <c r="I923" s="595"/>
      <c r="J923" s="605">
        <f>SUM(J921:J922)</f>
        <v>12335.52</v>
      </c>
    </row>
    <row r="924" spans="1:10" hidden="1">
      <c r="A924" s="645"/>
      <c r="B924" s="600" t="s">
        <v>48</v>
      </c>
      <c r="C924" s="646" t="s">
        <v>49</v>
      </c>
      <c r="H924" s="595"/>
      <c r="I924" s="595"/>
      <c r="J924" s="595"/>
    </row>
    <row r="925" spans="1:10" hidden="1">
      <c r="A925" s="645"/>
      <c r="B925" s="608">
        <v>10</v>
      </c>
      <c r="C925" s="596" t="s">
        <v>42</v>
      </c>
      <c r="D925" s="597" t="s">
        <v>0</v>
      </c>
      <c r="H925" s="595">
        <f>J912+J919+J923</f>
        <v>74927.23</v>
      </c>
      <c r="I925" s="628" t="s">
        <v>254</v>
      </c>
      <c r="J925" s="595">
        <f>ROUND(B925*H925/100,2)</f>
        <v>7492.72</v>
      </c>
    </row>
    <row r="926" spans="1:10" hidden="1">
      <c r="B926" s="600" t="s">
        <v>317</v>
      </c>
      <c r="C926" s="598" t="s">
        <v>592</v>
      </c>
      <c r="F926" s="596"/>
      <c r="G926" s="596"/>
      <c r="H926" s="596"/>
      <c r="I926" s="596"/>
      <c r="J926" s="606"/>
    </row>
    <row r="927" spans="1:10" hidden="1">
      <c r="B927" s="607">
        <v>4.6150000000000002</v>
      </c>
      <c r="C927" s="604" t="s">
        <v>42</v>
      </c>
      <c r="D927" s="608" t="s">
        <v>421</v>
      </c>
      <c r="F927" s="596"/>
      <c r="G927" s="596"/>
      <c r="H927" s="596"/>
      <c r="I927" s="596"/>
      <c r="J927" s="609">
        <f>ROUND((J912+J919+J923+J925)*B927/100,2)</f>
        <v>3803.68</v>
      </c>
    </row>
    <row r="928" spans="1:10" hidden="1">
      <c r="B928" s="600" t="s">
        <v>318</v>
      </c>
      <c r="C928" s="598" t="s">
        <v>325</v>
      </c>
      <c r="F928" s="596"/>
      <c r="G928" s="596"/>
      <c r="H928" s="596"/>
      <c r="I928" s="596"/>
      <c r="J928" s="606">
        <f>J912+J919+J923+J925+J927</f>
        <v>86223.62999999999</v>
      </c>
    </row>
    <row r="929" spans="1:10" hidden="1">
      <c r="B929" s="600" t="s">
        <v>324</v>
      </c>
      <c r="C929" s="598" t="s">
        <v>326</v>
      </c>
      <c r="F929" s="596"/>
      <c r="G929" s="596"/>
      <c r="H929" s="596"/>
      <c r="I929" s="596"/>
      <c r="J929" s="616">
        <f>J928*10/100</f>
        <v>8622.3629999999994</v>
      </c>
    </row>
    <row r="930" spans="1:10" hidden="1">
      <c r="A930" s="645"/>
      <c r="B930" s="603"/>
      <c r="C930" s="596"/>
      <c r="D930" s="646" t="s">
        <v>327</v>
      </c>
      <c r="H930" s="595"/>
      <c r="I930" s="595"/>
      <c r="J930" s="626">
        <f>SUM(J928:J929)</f>
        <v>94845.992999999988</v>
      </c>
    </row>
    <row r="931" spans="1:10" hidden="1">
      <c r="A931" s="645"/>
      <c r="B931" s="603"/>
      <c r="C931" s="596"/>
      <c r="D931" s="608" t="s">
        <v>194</v>
      </c>
      <c r="H931" s="595"/>
      <c r="I931" s="595"/>
      <c r="J931" s="595">
        <f>ROUND(J930/15,2)</f>
        <v>6323.07</v>
      </c>
    </row>
    <row r="932" spans="1:10" hidden="1">
      <c r="A932" s="645"/>
      <c r="D932" s="608" t="s">
        <v>183</v>
      </c>
      <c r="H932" s="595"/>
      <c r="I932" s="595"/>
      <c r="J932" s="611">
        <f>ROUND(J931,0)</f>
        <v>6323</v>
      </c>
    </row>
    <row r="933" spans="1:10" hidden="1">
      <c r="A933" s="645"/>
      <c r="D933" s="608"/>
      <c r="H933" s="595"/>
      <c r="I933" s="595"/>
      <c r="J933" s="617" t="s">
        <v>192</v>
      </c>
    </row>
    <row r="934" spans="1:10" hidden="1">
      <c r="A934" s="645"/>
      <c r="D934" s="608"/>
      <c r="H934" s="595"/>
      <c r="I934" s="595"/>
      <c r="J934" s="606"/>
    </row>
    <row r="935" spans="1:10" ht="108" hidden="1" customHeight="1">
      <c r="A935" s="594">
        <v>14</v>
      </c>
      <c r="B935" s="889" t="s">
        <v>1327</v>
      </c>
      <c r="C935" s="889"/>
      <c r="D935" s="889"/>
      <c r="E935" s="889"/>
      <c r="F935" s="889"/>
      <c r="G935" s="889"/>
      <c r="H935" s="889"/>
      <c r="I935" s="889"/>
      <c r="J935" s="889"/>
    </row>
    <row r="936" spans="1:10" hidden="1">
      <c r="A936" s="645"/>
      <c r="D936" s="608" t="s">
        <v>184</v>
      </c>
      <c r="F936" s="598" t="s">
        <v>1328</v>
      </c>
    </row>
    <row r="937" spans="1:10" hidden="1">
      <c r="A937" s="645"/>
      <c r="D937" s="608" t="s">
        <v>195</v>
      </c>
    </row>
    <row r="938" spans="1:10" hidden="1">
      <c r="A938" s="645"/>
      <c r="B938" s="600" t="s">
        <v>185</v>
      </c>
      <c r="C938" s="646" t="s">
        <v>246</v>
      </c>
    </row>
    <row r="939" spans="1:10" hidden="1">
      <c r="A939" s="645"/>
      <c r="B939" s="603">
        <v>0.86</v>
      </c>
      <c r="C939" s="596" t="s">
        <v>205</v>
      </c>
      <c r="D939" s="608" t="s">
        <v>247</v>
      </c>
      <c r="H939" s="595">
        <f>Sheet1!$G$47</f>
        <v>645</v>
      </c>
      <c r="I939" s="628" t="s">
        <v>172</v>
      </c>
      <c r="J939" s="595">
        <f>ROUND(B939*H939,2)</f>
        <v>554.70000000000005</v>
      </c>
    </row>
    <row r="940" spans="1:10" hidden="1">
      <c r="A940" s="645"/>
      <c r="B940" s="603">
        <v>1.5</v>
      </c>
      <c r="C940" s="596" t="s">
        <v>205</v>
      </c>
      <c r="D940" s="608" t="s">
        <v>196</v>
      </c>
      <c r="H940" s="595">
        <f>Sheet1!$G$48</f>
        <v>661</v>
      </c>
      <c r="I940" s="628" t="s">
        <v>172</v>
      </c>
      <c r="J940" s="595">
        <f>ROUND(B940*H940,2)</f>
        <v>991.5</v>
      </c>
    </row>
    <row r="941" spans="1:10" hidden="1">
      <c r="A941" s="645"/>
      <c r="B941" s="603">
        <v>20</v>
      </c>
      <c r="C941" s="596" t="s">
        <v>205</v>
      </c>
      <c r="D941" s="608" t="s">
        <v>248</v>
      </c>
      <c r="H941" s="595">
        <f>Sheet1!$G$49</f>
        <v>595</v>
      </c>
      <c r="I941" s="628" t="s">
        <v>172</v>
      </c>
      <c r="J941" s="595">
        <f>ROUND(B941*H941,2)</f>
        <v>11900</v>
      </c>
    </row>
    <row r="942" spans="1:10" hidden="1">
      <c r="A942" s="645"/>
      <c r="B942" s="686"/>
      <c r="D942" s="608" t="s">
        <v>43</v>
      </c>
      <c r="H942" s="595"/>
      <c r="I942" s="595"/>
      <c r="J942" s="605">
        <f>SUM(J939:J941)</f>
        <v>13446.2</v>
      </c>
    </row>
    <row r="943" spans="1:10" hidden="1">
      <c r="A943" s="645"/>
      <c r="B943" s="600" t="s">
        <v>186</v>
      </c>
      <c r="C943" s="646" t="s">
        <v>190</v>
      </c>
      <c r="H943" s="595"/>
      <c r="I943" s="595"/>
      <c r="J943" s="595"/>
    </row>
    <row r="944" spans="1:10" hidden="1">
      <c r="A944" s="645"/>
      <c r="B944" s="603">
        <v>8.1</v>
      </c>
      <c r="C944" s="596" t="s">
        <v>181</v>
      </c>
      <c r="D944" s="597" t="s">
        <v>695</v>
      </c>
      <c r="H944" s="595">
        <f>H973</f>
        <v>2442.5</v>
      </c>
      <c r="I944" s="595" t="s">
        <v>181</v>
      </c>
      <c r="J944" s="595">
        <f>ROUND(B944*H944,2)</f>
        <v>19784.25</v>
      </c>
    </row>
    <row r="945" spans="1:10" hidden="1">
      <c r="A945" s="645"/>
      <c r="B945" s="603">
        <v>5.4</v>
      </c>
      <c r="C945" s="596" t="s">
        <v>181</v>
      </c>
      <c r="D945" s="597" t="s">
        <v>696</v>
      </c>
      <c r="H945" s="595">
        <f>H974</f>
        <v>1911.2500000000002</v>
      </c>
      <c r="I945" s="595" t="s">
        <v>181</v>
      </c>
      <c r="J945" s="595">
        <f>ROUND(B945*H945,2)</f>
        <v>10320.75</v>
      </c>
    </row>
    <row r="946" spans="1:10" hidden="1">
      <c r="A946" s="645"/>
      <c r="B946" s="603">
        <v>6.75</v>
      </c>
      <c r="C946" s="596" t="s">
        <v>181</v>
      </c>
      <c r="D946" s="608" t="s">
        <v>197</v>
      </c>
      <c r="H946" s="595">
        <f>H975</f>
        <v>692.55</v>
      </c>
      <c r="I946" s="595" t="s">
        <v>181</v>
      </c>
      <c r="J946" s="595">
        <f>ROUND(B946*H946,2)</f>
        <v>4674.71</v>
      </c>
    </row>
    <row r="947" spans="1:10" hidden="1">
      <c r="A947" s="645"/>
      <c r="B947" s="603">
        <v>5.12</v>
      </c>
      <c r="C947" s="596" t="s">
        <v>253</v>
      </c>
      <c r="D947" s="608" t="s">
        <v>198</v>
      </c>
      <c r="H947" s="595">
        <f>H976</f>
        <v>4220</v>
      </c>
      <c r="I947" s="595" t="s">
        <v>253</v>
      </c>
      <c r="J947" s="595">
        <f>ROUND(B947*H947,2)</f>
        <v>21606.400000000001</v>
      </c>
    </row>
    <row r="948" spans="1:10" hidden="1">
      <c r="A948" s="645"/>
      <c r="B948" s="608"/>
      <c r="D948" s="608" t="s">
        <v>43</v>
      </c>
      <c r="H948" s="595"/>
      <c r="I948" s="595"/>
      <c r="J948" s="605">
        <f>SUM(J944:J947)</f>
        <v>56386.11</v>
      </c>
    </row>
    <row r="949" spans="1:10" hidden="1">
      <c r="A949" s="645"/>
      <c r="B949" s="600" t="s">
        <v>175</v>
      </c>
      <c r="C949" s="646" t="s">
        <v>251</v>
      </c>
      <c r="H949" s="595"/>
      <c r="I949" s="595"/>
      <c r="J949" s="595"/>
    </row>
    <row r="950" spans="1:10" hidden="1">
      <c r="A950" s="645"/>
      <c r="B950" s="603">
        <v>6</v>
      </c>
      <c r="C950" s="596" t="s">
        <v>187</v>
      </c>
      <c r="D950" s="608" t="s">
        <v>199</v>
      </c>
      <c r="H950" s="595">
        <f>Sheet1!G76</f>
        <v>708.08</v>
      </c>
      <c r="I950" s="595" t="s">
        <v>187</v>
      </c>
      <c r="J950" s="595">
        <f>ROUND(B950*H950,2)</f>
        <v>4248.4799999999996</v>
      </c>
    </row>
    <row r="951" spans="1:10" hidden="1">
      <c r="A951" s="645"/>
      <c r="B951" s="603">
        <v>6</v>
      </c>
      <c r="C951" s="596" t="s">
        <v>187</v>
      </c>
      <c r="D951" s="608" t="s">
        <v>208</v>
      </c>
      <c r="H951" s="595">
        <f>Sheet1!G75</f>
        <v>1347.84</v>
      </c>
      <c r="I951" s="595" t="s">
        <v>187</v>
      </c>
      <c r="J951" s="595">
        <f>ROUND(B951*H951,2)</f>
        <v>8087.04</v>
      </c>
    </row>
    <row r="952" spans="1:10" hidden="1">
      <c r="A952" s="645"/>
      <c r="B952" s="603"/>
      <c r="C952" s="596"/>
      <c r="D952" s="608" t="s">
        <v>43</v>
      </c>
      <c r="H952" s="595"/>
      <c r="I952" s="595"/>
      <c r="J952" s="605">
        <f>SUM(J950:J951)</f>
        <v>12335.52</v>
      </c>
    </row>
    <row r="953" spans="1:10" hidden="1">
      <c r="A953" s="645"/>
      <c r="B953" s="600" t="s">
        <v>48</v>
      </c>
      <c r="C953" s="646" t="s">
        <v>49</v>
      </c>
      <c r="H953" s="595"/>
      <c r="J953" s="684"/>
    </row>
    <row r="954" spans="1:10" hidden="1">
      <c r="A954" s="645"/>
      <c r="B954" s="608">
        <v>4</v>
      </c>
      <c r="C954" s="596" t="s">
        <v>42</v>
      </c>
      <c r="D954" s="597" t="s">
        <v>1</v>
      </c>
      <c r="H954" s="595">
        <f>J942+J948+J952</f>
        <v>82167.83</v>
      </c>
      <c r="I954" s="628" t="s">
        <v>254</v>
      </c>
      <c r="J954" s="595">
        <f>ROUND(B954*H954/100,2)</f>
        <v>3286.71</v>
      </c>
    </row>
    <row r="955" spans="1:10" hidden="1">
      <c r="B955" s="600" t="s">
        <v>317</v>
      </c>
      <c r="C955" s="598" t="s">
        <v>592</v>
      </c>
      <c r="F955" s="596"/>
      <c r="G955" s="596"/>
      <c r="H955" s="596"/>
      <c r="I955" s="596"/>
      <c r="J955" s="606"/>
    </row>
    <row r="956" spans="1:10" hidden="1">
      <c r="B956" s="607">
        <v>4.6150000000000002</v>
      </c>
      <c r="C956" s="604" t="s">
        <v>42</v>
      </c>
      <c r="D956" s="608" t="s">
        <v>421</v>
      </c>
      <c r="F956" s="596"/>
      <c r="G956" s="596"/>
      <c r="H956" s="596"/>
      <c r="I956" s="596"/>
      <c r="J956" s="609">
        <f>ROUND((J942+J948+J952+J954)*B956/100,2)</f>
        <v>3943.73</v>
      </c>
    </row>
    <row r="957" spans="1:10" hidden="1">
      <c r="B957" s="600" t="s">
        <v>318</v>
      </c>
      <c r="C957" s="598" t="s">
        <v>325</v>
      </c>
      <c r="F957" s="596"/>
      <c r="G957" s="596"/>
      <c r="H957" s="596"/>
      <c r="I957" s="596"/>
      <c r="J957" s="606">
        <f>J942+J948+J952+J954+J956</f>
        <v>89398.27</v>
      </c>
    </row>
    <row r="958" spans="1:10" hidden="1">
      <c r="B958" s="600" t="s">
        <v>324</v>
      </c>
      <c r="C958" s="598" t="s">
        <v>326</v>
      </c>
      <c r="F958" s="596"/>
      <c r="G958" s="596"/>
      <c r="H958" s="596"/>
      <c r="I958" s="596"/>
      <c r="J958" s="616">
        <f>J957*10/100</f>
        <v>8939.8270000000011</v>
      </c>
    </row>
    <row r="959" spans="1:10" hidden="1">
      <c r="A959" s="645"/>
      <c r="B959" s="603"/>
      <c r="C959" s="596"/>
      <c r="D959" s="646" t="s">
        <v>327</v>
      </c>
      <c r="H959" s="595"/>
      <c r="I959" s="595"/>
      <c r="J959" s="606">
        <f>SUM(J957:J958)</f>
        <v>98338.097000000009</v>
      </c>
    </row>
    <row r="960" spans="1:10" hidden="1">
      <c r="A960" s="645"/>
      <c r="B960" s="603"/>
      <c r="C960" s="596"/>
      <c r="D960" s="608" t="s">
        <v>194</v>
      </c>
      <c r="H960" s="595"/>
      <c r="I960" s="595"/>
      <c r="J960" s="595">
        <f>ROUND(J959/15,2)</f>
        <v>6555.87</v>
      </c>
    </row>
    <row r="961" spans="1:10" hidden="1">
      <c r="A961" s="645"/>
      <c r="D961" s="608" t="s">
        <v>183</v>
      </c>
      <c r="H961" s="595"/>
      <c r="I961" s="595"/>
      <c r="J961" s="611">
        <f>ROUND(J960,0)</f>
        <v>6556</v>
      </c>
    </row>
    <row r="962" spans="1:10" hidden="1">
      <c r="A962" s="645"/>
      <c r="D962" s="608"/>
      <c r="H962" s="595"/>
      <c r="I962" s="595"/>
      <c r="J962" s="617" t="s">
        <v>192</v>
      </c>
    </row>
    <row r="963" spans="1:10" hidden="1">
      <c r="A963" s="645"/>
      <c r="D963" s="608"/>
      <c r="H963" s="595"/>
      <c r="I963" s="595"/>
      <c r="J963" s="606"/>
    </row>
    <row r="964" spans="1:10" ht="122.25" hidden="1" customHeight="1">
      <c r="A964" s="594">
        <v>15</v>
      </c>
      <c r="B964" s="889" t="s">
        <v>1329</v>
      </c>
      <c r="C964" s="889"/>
      <c r="D964" s="889"/>
      <c r="E964" s="889"/>
      <c r="F964" s="889"/>
      <c r="G964" s="889"/>
      <c r="H964" s="889"/>
      <c r="I964" s="889"/>
      <c r="J964" s="889"/>
    </row>
    <row r="965" spans="1:10" hidden="1">
      <c r="A965" s="645"/>
      <c r="D965" s="608" t="s">
        <v>184</v>
      </c>
      <c r="F965" s="598" t="s">
        <v>1328</v>
      </c>
    </row>
    <row r="966" spans="1:10" hidden="1">
      <c r="A966" s="645"/>
      <c r="D966" s="608" t="s">
        <v>195</v>
      </c>
    </row>
    <row r="967" spans="1:10" hidden="1">
      <c r="A967" s="645"/>
      <c r="B967" s="600" t="s">
        <v>185</v>
      </c>
      <c r="C967" s="646" t="s">
        <v>246</v>
      </c>
    </row>
    <row r="968" spans="1:10" hidden="1">
      <c r="A968" s="645"/>
      <c r="B968" s="603">
        <v>0.86</v>
      </c>
      <c r="C968" s="596" t="s">
        <v>205</v>
      </c>
      <c r="D968" s="608" t="s">
        <v>247</v>
      </c>
      <c r="H968" s="595">
        <f>Sheet1!$G$47</f>
        <v>645</v>
      </c>
      <c r="I968" s="628" t="s">
        <v>172</v>
      </c>
      <c r="J968" s="595">
        <f>ROUND(B968*H968,2)</f>
        <v>554.70000000000005</v>
      </c>
    </row>
    <row r="969" spans="1:10" hidden="1">
      <c r="A969" s="645"/>
      <c r="B969" s="603">
        <v>1.5</v>
      </c>
      <c r="C969" s="596" t="s">
        <v>205</v>
      </c>
      <c r="D969" s="608" t="s">
        <v>196</v>
      </c>
      <c r="H969" s="595">
        <f>Sheet1!$G$48</f>
        <v>661</v>
      </c>
      <c r="I969" s="628" t="s">
        <v>172</v>
      </c>
      <c r="J969" s="595">
        <f>ROUND(B969*H969,2)</f>
        <v>991.5</v>
      </c>
    </row>
    <row r="970" spans="1:10" hidden="1">
      <c r="A970" s="645"/>
      <c r="B970" s="603">
        <v>20</v>
      </c>
      <c r="C970" s="596" t="s">
        <v>205</v>
      </c>
      <c r="D970" s="608" t="s">
        <v>248</v>
      </c>
      <c r="H970" s="595">
        <f>Sheet1!$G$49</f>
        <v>595</v>
      </c>
      <c r="I970" s="628" t="s">
        <v>172</v>
      </c>
      <c r="J970" s="595">
        <f>ROUND(B970*H970,2)</f>
        <v>11900</v>
      </c>
    </row>
    <row r="971" spans="1:10" hidden="1">
      <c r="A971" s="645"/>
      <c r="B971" s="686"/>
      <c r="D971" s="608" t="s">
        <v>43</v>
      </c>
      <c r="H971" s="595"/>
      <c r="I971" s="595"/>
      <c r="J971" s="605">
        <f>SUM(J968:J970)</f>
        <v>13446.2</v>
      </c>
    </row>
    <row r="972" spans="1:10" hidden="1">
      <c r="A972" s="645"/>
      <c r="B972" s="600" t="s">
        <v>186</v>
      </c>
      <c r="C972" s="646" t="s">
        <v>190</v>
      </c>
      <c r="H972" s="595"/>
      <c r="I972" s="595"/>
      <c r="J972" s="595"/>
    </row>
    <row r="973" spans="1:10" hidden="1">
      <c r="A973" s="645"/>
      <c r="B973" s="603">
        <v>8.1</v>
      </c>
      <c r="C973" s="596" t="s">
        <v>181</v>
      </c>
      <c r="D973" s="597" t="s">
        <v>695</v>
      </c>
      <c r="H973" s="595">
        <f>RMR!J25</f>
        <v>2442.5</v>
      </c>
      <c r="I973" s="595" t="s">
        <v>181</v>
      </c>
      <c r="J973" s="595">
        <f>ROUND(B973*H973,2)</f>
        <v>19784.25</v>
      </c>
    </row>
    <row r="974" spans="1:10" hidden="1">
      <c r="A974" s="645"/>
      <c r="B974" s="603">
        <v>5.4</v>
      </c>
      <c r="C974" s="596" t="s">
        <v>181</v>
      </c>
      <c r="D974" s="597" t="s">
        <v>696</v>
      </c>
      <c r="H974" s="595">
        <f>RMR!J27</f>
        <v>1911.2500000000002</v>
      </c>
      <c r="I974" s="595" t="s">
        <v>181</v>
      </c>
      <c r="J974" s="595">
        <f>ROUND(B974*H974,2)</f>
        <v>10320.75</v>
      </c>
    </row>
    <row r="975" spans="1:10" hidden="1">
      <c r="A975" s="645"/>
      <c r="B975" s="603">
        <v>6.75</v>
      </c>
      <c r="C975" s="596" t="s">
        <v>181</v>
      </c>
      <c r="D975" s="608" t="s">
        <v>197</v>
      </c>
      <c r="H975" s="595">
        <f>RMR!J29</f>
        <v>692.55</v>
      </c>
      <c r="I975" s="595" t="s">
        <v>181</v>
      </c>
      <c r="J975" s="595">
        <f>ROUND(B975*H975,2)</f>
        <v>4674.71</v>
      </c>
    </row>
    <row r="976" spans="1:10" hidden="1">
      <c r="A976" s="645"/>
      <c r="B976" s="603">
        <v>5.12</v>
      </c>
      <c r="C976" s="596" t="s">
        <v>253</v>
      </c>
      <c r="D976" s="608" t="s">
        <v>198</v>
      </c>
      <c r="H976" s="595">
        <f>RMR!G35</f>
        <v>4220</v>
      </c>
      <c r="I976" s="595" t="s">
        <v>253</v>
      </c>
      <c r="J976" s="595">
        <f>ROUND(B976*H976,2)</f>
        <v>21606.400000000001</v>
      </c>
    </row>
    <row r="977" spans="1:10" hidden="1">
      <c r="A977" s="645"/>
      <c r="B977" s="608"/>
      <c r="D977" s="608" t="s">
        <v>43</v>
      </c>
      <c r="H977" s="595"/>
      <c r="I977" s="595"/>
      <c r="J977" s="605">
        <f>SUM(J973:J976)</f>
        <v>56386.11</v>
      </c>
    </row>
    <row r="978" spans="1:10" hidden="1">
      <c r="A978" s="645"/>
      <c r="B978" s="600" t="s">
        <v>175</v>
      </c>
      <c r="C978" s="646" t="s">
        <v>251</v>
      </c>
      <c r="H978" s="595"/>
      <c r="I978" s="595"/>
      <c r="J978" s="595"/>
    </row>
    <row r="979" spans="1:10" hidden="1">
      <c r="A979" s="645"/>
      <c r="B979" s="603">
        <v>6</v>
      </c>
      <c r="C979" s="596" t="s">
        <v>187</v>
      </c>
      <c r="D979" s="608" t="s">
        <v>199</v>
      </c>
      <c r="H979" s="595">
        <f>Sheet1!G76</f>
        <v>708.08</v>
      </c>
      <c r="I979" s="595" t="s">
        <v>187</v>
      </c>
      <c r="J979" s="595">
        <f>ROUND(B979*H979,2)</f>
        <v>4248.4799999999996</v>
      </c>
    </row>
    <row r="980" spans="1:10" hidden="1">
      <c r="A980" s="645"/>
      <c r="B980" s="603">
        <v>6</v>
      </c>
      <c r="C980" s="596" t="s">
        <v>187</v>
      </c>
      <c r="D980" s="608" t="s">
        <v>208</v>
      </c>
      <c r="H980" s="595">
        <f>Sheet1!G75</f>
        <v>1347.84</v>
      </c>
      <c r="I980" s="595" t="s">
        <v>187</v>
      </c>
      <c r="J980" s="595">
        <f>ROUND(B980*H980,2)</f>
        <v>8087.04</v>
      </c>
    </row>
    <row r="981" spans="1:10" hidden="1">
      <c r="A981" s="645"/>
      <c r="B981" s="603"/>
      <c r="C981" s="596"/>
      <c r="D981" s="608" t="s">
        <v>43</v>
      </c>
      <c r="H981" s="595"/>
      <c r="I981" s="595"/>
      <c r="J981" s="605">
        <f>SUM(J979:J980)</f>
        <v>12335.52</v>
      </c>
    </row>
    <row r="982" spans="1:10" hidden="1">
      <c r="A982" s="645"/>
      <c r="B982" s="600" t="s">
        <v>48</v>
      </c>
      <c r="C982" s="646" t="s">
        <v>49</v>
      </c>
      <c r="H982" s="595"/>
      <c r="J982" s="684"/>
    </row>
    <row r="983" spans="1:10" hidden="1">
      <c r="A983" s="645"/>
      <c r="B983" s="608">
        <v>10</v>
      </c>
      <c r="C983" s="596" t="s">
        <v>42</v>
      </c>
      <c r="D983" s="597" t="s">
        <v>0</v>
      </c>
      <c r="H983" s="595">
        <f>J971+J977+J981</f>
        <v>82167.83</v>
      </c>
      <c r="I983" s="628" t="s">
        <v>254</v>
      </c>
      <c r="J983" s="595">
        <f>ROUND(B983*H983/100,2)</f>
        <v>8216.7800000000007</v>
      </c>
    </row>
    <row r="984" spans="1:10" hidden="1">
      <c r="B984" s="600" t="s">
        <v>317</v>
      </c>
      <c r="C984" s="598" t="s">
        <v>592</v>
      </c>
      <c r="F984" s="596"/>
      <c r="G984" s="596"/>
      <c r="H984" s="596"/>
      <c r="I984" s="596"/>
      <c r="J984" s="606"/>
    </row>
    <row r="985" spans="1:10" hidden="1">
      <c r="B985" s="607">
        <v>4.6150000000000002</v>
      </c>
      <c r="C985" s="604" t="s">
        <v>42</v>
      </c>
      <c r="D985" s="608" t="s">
        <v>421</v>
      </c>
      <c r="F985" s="596"/>
      <c r="G985" s="596"/>
      <c r="H985" s="596"/>
      <c r="I985" s="596"/>
      <c r="J985" s="609">
        <f>ROUND((J971+J977+J981+J983)*B985/100,2)</f>
        <v>4171.25</v>
      </c>
    </row>
    <row r="986" spans="1:10" hidden="1">
      <c r="B986" s="600" t="s">
        <v>318</v>
      </c>
      <c r="C986" s="598" t="s">
        <v>325</v>
      </c>
      <c r="F986" s="596"/>
      <c r="G986" s="596"/>
      <c r="H986" s="596"/>
      <c r="I986" s="596"/>
      <c r="J986" s="606">
        <f>J971+J977+J981+J983+J985</f>
        <v>94555.86</v>
      </c>
    </row>
    <row r="987" spans="1:10" hidden="1">
      <c r="B987" s="600" t="s">
        <v>324</v>
      </c>
      <c r="C987" s="598" t="s">
        <v>326</v>
      </c>
      <c r="F987" s="596"/>
      <c r="G987" s="596"/>
      <c r="H987" s="596"/>
      <c r="I987" s="596"/>
      <c r="J987" s="616">
        <f>J986*10/100</f>
        <v>9455.5859999999993</v>
      </c>
    </row>
    <row r="988" spans="1:10" hidden="1">
      <c r="A988" s="645"/>
      <c r="B988" s="603"/>
      <c r="C988" s="596"/>
      <c r="D988" s="646" t="s">
        <v>327</v>
      </c>
      <c r="H988" s="595"/>
      <c r="I988" s="595"/>
      <c r="J988" s="606">
        <f>SUM(J986:J987)</f>
        <v>104011.446</v>
      </c>
    </row>
    <row r="989" spans="1:10" hidden="1">
      <c r="A989" s="645"/>
      <c r="B989" s="603"/>
      <c r="C989" s="596"/>
      <c r="D989" s="608" t="s">
        <v>194</v>
      </c>
      <c r="H989" s="595"/>
      <c r="I989" s="595"/>
      <c r="J989" s="595">
        <f>ROUND(J988/15,2)</f>
        <v>6934.1</v>
      </c>
    </row>
    <row r="990" spans="1:10" hidden="1">
      <c r="A990" s="645"/>
      <c r="D990" s="608" t="s">
        <v>183</v>
      </c>
      <c r="H990" s="595"/>
      <c r="I990" s="595"/>
      <c r="J990" s="611">
        <f>ROUND(J989,0)</f>
        <v>6934</v>
      </c>
    </row>
    <row r="991" spans="1:10" hidden="1">
      <c r="A991" s="645"/>
      <c r="D991" s="608"/>
      <c r="H991" s="595"/>
      <c r="I991" s="595"/>
      <c r="J991" s="617" t="s">
        <v>192</v>
      </c>
    </row>
    <row r="992" spans="1:10" hidden="1">
      <c r="A992" s="645"/>
      <c r="D992" s="608"/>
      <c r="H992" s="595"/>
      <c r="I992" s="595"/>
      <c r="J992" s="606"/>
    </row>
    <row r="993" spans="1:10" ht="104.25" hidden="1" customHeight="1">
      <c r="A993" s="594">
        <v>16</v>
      </c>
      <c r="B993" s="909" t="s">
        <v>1330</v>
      </c>
      <c r="C993" s="909"/>
      <c r="D993" s="909"/>
      <c r="E993" s="909"/>
      <c r="F993" s="909"/>
      <c r="G993" s="909"/>
      <c r="H993" s="909"/>
      <c r="I993" s="909"/>
      <c r="J993" s="909"/>
    </row>
    <row r="994" spans="1:10" hidden="1">
      <c r="A994" s="645"/>
      <c r="D994" s="608" t="s">
        <v>184</v>
      </c>
      <c r="F994" s="598" t="s">
        <v>69</v>
      </c>
    </row>
    <row r="995" spans="1:10" hidden="1">
      <c r="A995" s="645"/>
      <c r="D995" s="608" t="s">
        <v>195</v>
      </c>
    </row>
    <row r="996" spans="1:10" hidden="1">
      <c r="A996" s="645"/>
      <c r="B996" s="600" t="s">
        <v>185</v>
      </c>
      <c r="C996" s="646" t="s">
        <v>246</v>
      </c>
    </row>
    <row r="997" spans="1:10" hidden="1">
      <c r="A997" s="645"/>
      <c r="B997" s="603">
        <v>0.86</v>
      </c>
      <c r="C997" s="596" t="s">
        <v>205</v>
      </c>
      <c r="D997" s="608" t="s">
        <v>247</v>
      </c>
      <c r="H997" s="595">
        <f>Sheet1!$G$47</f>
        <v>645</v>
      </c>
      <c r="I997" s="628" t="s">
        <v>172</v>
      </c>
      <c r="J997" s="595">
        <f>ROUND(B997*H997,2)</f>
        <v>554.70000000000005</v>
      </c>
    </row>
    <row r="998" spans="1:10" hidden="1">
      <c r="A998" s="645"/>
      <c r="B998" s="603">
        <v>1.5</v>
      </c>
      <c r="C998" s="596" t="s">
        <v>205</v>
      </c>
      <c r="D998" s="608" t="s">
        <v>196</v>
      </c>
      <c r="H998" s="595">
        <f>Sheet1!$G$48</f>
        <v>661</v>
      </c>
      <c r="I998" s="628" t="s">
        <v>172</v>
      </c>
      <c r="J998" s="595">
        <f>ROUND(B998*H998,2)</f>
        <v>991.5</v>
      </c>
    </row>
    <row r="999" spans="1:10" hidden="1">
      <c r="A999" s="645"/>
      <c r="B999" s="603">
        <v>20</v>
      </c>
      <c r="C999" s="596" t="s">
        <v>205</v>
      </c>
      <c r="D999" s="608" t="s">
        <v>248</v>
      </c>
      <c r="H999" s="595">
        <f>Sheet1!$G$49</f>
        <v>595</v>
      </c>
      <c r="I999" s="628" t="s">
        <v>172</v>
      </c>
      <c r="J999" s="595">
        <f>ROUND(B999*H999,2)</f>
        <v>11900</v>
      </c>
    </row>
    <row r="1000" spans="1:10" hidden="1">
      <c r="A1000" s="645"/>
      <c r="B1000" s="686"/>
      <c r="D1000" s="608" t="s">
        <v>43</v>
      </c>
      <c r="H1000" s="595"/>
      <c r="I1000" s="595"/>
      <c r="J1000" s="605">
        <f>SUM(J997:J999)</f>
        <v>13446.2</v>
      </c>
    </row>
    <row r="1001" spans="1:10" hidden="1">
      <c r="A1001" s="645"/>
      <c r="B1001" s="600" t="s">
        <v>186</v>
      </c>
      <c r="C1001" s="646" t="s">
        <v>190</v>
      </c>
      <c r="H1001" s="595"/>
      <c r="I1001" s="595"/>
      <c r="J1001" s="595"/>
    </row>
    <row r="1002" spans="1:10" hidden="1">
      <c r="A1002" s="645"/>
      <c r="B1002" s="603">
        <v>8.1</v>
      </c>
      <c r="C1002" s="596" t="s">
        <v>181</v>
      </c>
      <c r="D1002" s="597" t="s">
        <v>695</v>
      </c>
      <c r="H1002" s="595">
        <f>RMR!J25</f>
        <v>2442.5</v>
      </c>
      <c r="I1002" s="595" t="s">
        <v>181</v>
      </c>
      <c r="J1002" s="595">
        <f>ROUND(B1002*H1002,2)</f>
        <v>19784.25</v>
      </c>
    </row>
    <row r="1003" spans="1:10" hidden="1">
      <c r="A1003" s="645"/>
      <c r="B1003" s="603">
        <v>5.4</v>
      </c>
      <c r="C1003" s="596" t="s">
        <v>181</v>
      </c>
      <c r="D1003" s="597" t="s">
        <v>696</v>
      </c>
      <c r="H1003" s="595">
        <f>RMR!J27</f>
        <v>1911.2500000000002</v>
      </c>
      <c r="I1003" s="595" t="s">
        <v>181</v>
      </c>
      <c r="J1003" s="595">
        <f>ROUND(B1003*H1003,2)</f>
        <v>10320.75</v>
      </c>
    </row>
    <row r="1004" spans="1:10" hidden="1">
      <c r="A1004" s="645"/>
      <c r="B1004" s="603">
        <v>6.75</v>
      </c>
      <c r="C1004" s="596" t="s">
        <v>181</v>
      </c>
      <c r="D1004" s="608" t="s">
        <v>197</v>
      </c>
      <c r="H1004" s="595">
        <f>RMR!J29</f>
        <v>692.55</v>
      </c>
      <c r="I1004" s="595" t="s">
        <v>181</v>
      </c>
      <c r="J1004" s="595">
        <f>ROUND(B1004*H1004,2)</f>
        <v>4674.71</v>
      </c>
    </row>
    <row r="1005" spans="1:10" hidden="1">
      <c r="A1005" s="645"/>
      <c r="B1005" s="603">
        <v>5.12</v>
      </c>
      <c r="C1005" s="596" t="s">
        <v>253</v>
      </c>
      <c r="D1005" s="608" t="s">
        <v>198</v>
      </c>
      <c r="H1005" s="595">
        <f>RMR!G35</f>
        <v>4220</v>
      </c>
      <c r="I1005" s="595" t="s">
        <v>253</v>
      </c>
      <c r="J1005" s="595">
        <f>ROUND(B1005*H1005,2)</f>
        <v>21606.400000000001</v>
      </c>
    </row>
    <row r="1006" spans="1:10" hidden="1">
      <c r="A1006" s="645"/>
      <c r="B1006" s="608"/>
      <c r="D1006" s="608" t="s">
        <v>43</v>
      </c>
      <c r="H1006" s="595"/>
      <c r="I1006" s="595"/>
      <c r="J1006" s="605">
        <f>SUM(J1002:J1005)</f>
        <v>56386.11</v>
      </c>
    </row>
    <row r="1007" spans="1:10" hidden="1">
      <c r="A1007" s="645"/>
      <c r="B1007" s="600" t="s">
        <v>175</v>
      </c>
      <c r="C1007" s="646" t="s">
        <v>251</v>
      </c>
      <c r="H1007" s="595"/>
      <c r="I1007" s="595"/>
      <c r="J1007" s="595"/>
    </row>
    <row r="1008" spans="1:10" hidden="1">
      <c r="A1008" s="645"/>
      <c r="B1008" s="603">
        <v>6</v>
      </c>
      <c r="C1008" s="596" t="s">
        <v>187</v>
      </c>
      <c r="D1008" s="608" t="s">
        <v>199</v>
      </c>
      <c r="H1008" s="595">
        <f>Sheet1!G76</f>
        <v>708.08</v>
      </c>
      <c r="I1008" s="595" t="s">
        <v>187</v>
      </c>
      <c r="J1008" s="595">
        <f>ROUND(B1008*H1008,2)</f>
        <v>4248.4799999999996</v>
      </c>
    </row>
    <row r="1009" spans="1:10" hidden="1">
      <c r="A1009" s="645"/>
      <c r="B1009" s="603">
        <v>6</v>
      </c>
      <c r="C1009" s="596" t="s">
        <v>187</v>
      </c>
      <c r="D1009" s="608" t="s">
        <v>208</v>
      </c>
      <c r="H1009" s="595">
        <f>Sheet1!G75</f>
        <v>1347.84</v>
      </c>
      <c r="I1009" s="595" t="s">
        <v>187</v>
      </c>
      <c r="J1009" s="595">
        <f>ROUND(B1009*H1009,2)</f>
        <v>8087.04</v>
      </c>
    </row>
    <row r="1010" spans="1:10" hidden="1">
      <c r="A1010" s="645"/>
      <c r="B1010" s="608"/>
      <c r="D1010" s="608" t="s">
        <v>43</v>
      </c>
      <c r="H1010" s="595"/>
      <c r="I1010" s="595"/>
      <c r="J1010" s="605">
        <f>SUM(J1008:J1009)</f>
        <v>12335.52</v>
      </c>
    </row>
    <row r="1011" spans="1:10" hidden="1">
      <c r="A1011" s="645"/>
      <c r="B1011" s="600" t="s">
        <v>48</v>
      </c>
      <c r="C1011" s="646" t="s">
        <v>49</v>
      </c>
      <c r="H1011" s="595"/>
      <c r="J1011" s="684"/>
    </row>
    <row r="1012" spans="1:10" hidden="1">
      <c r="A1012" s="645"/>
      <c r="B1012" s="608">
        <v>20</v>
      </c>
      <c r="C1012" s="596" t="s">
        <v>42</v>
      </c>
      <c r="D1012" s="597" t="s">
        <v>259</v>
      </c>
      <c r="H1012" s="595">
        <f>J1000+J1006+J1010</f>
        <v>82167.83</v>
      </c>
      <c r="I1012" s="628" t="s">
        <v>254</v>
      </c>
      <c r="J1012" s="595">
        <f>ROUND(B1012*H1012/100,2)</f>
        <v>16433.57</v>
      </c>
    </row>
    <row r="1013" spans="1:10" hidden="1">
      <c r="B1013" s="600" t="s">
        <v>317</v>
      </c>
      <c r="C1013" s="598" t="s">
        <v>592</v>
      </c>
      <c r="F1013" s="596"/>
      <c r="G1013" s="596"/>
      <c r="H1013" s="596"/>
      <c r="I1013" s="596"/>
      <c r="J1013" s="606"/>
    </row>
    <row r="1014" spans="1:10" hidden="1">
      <c r="B1014" s="607">
        <v>4.6150000000000002</v>
      </c>
      <c r="C1014" s="604" t="s">
        <v>42</v>
      </c>
      <c r="D1014" s="608" t="s">
        <v>421</v>
      </c>
      <c r="F1014" s="596"/>
      <c r="G1014" s="596"/>
      <c r="H1014" s="596"/>
      <c r="I1014" s="596"/>
      <c r="J1014" s="609">
        <f>ROUND((J1000+J1006+J1010+J1012)*B1014/100,2)</f>
        <v>4550.45</v>
      </c>
    </row>
    <row r="1015" spans="1:10" hidden="1">
      <c r="B1015" s="600" t="s">
        <v>318</v>
      </c>
      <c r="C1015" s="598" t="s">
        <v>325</v>
      </c>
      <c r="F1015" s="596"/>
      <c r="G1015" s="596"/>
      <c r="H1015" s="596"/>
      <c r="I1015" s="596"/>
      <c r="J1015" s="606">
        <f>J1000+J1006+J1010+J1012+J1014</f>
        <v>103151.84999999999</v>
      </c>
    </row>
    <row r="1016" spans="1:10" hidden="1">
      <c r="B1016" s="600" t="s">
        <v>324</v>
      </c>
      <c r="C1016" s="598" t="s">
        <v>326</v>
      </c>
      <c r="F1016" s="596"/>
      <c r="G1016" s="596"/>
      <c r="H1016" s="596"/>
      <c r="I1016" s="596"/>
      <c r="J1016" s="616">
        <f>J1015*10/100</f>
        <v>10315.184999999999</v>
      </c>
    </row>
    <row r="1017" spans="1:10" hidden="1">
      <c r="A1017" s="645"/>
      <c r="B1017" s="603"/>
      <c r="C1017" s="596"/>
      <c r="D1017" s="646" t="s">
        <v>327</v>
      </c>
      <c r="H1017" s="595"/>
      <c r="I1017" s="595"/>
      <c r="J1017" s="606">
        <f>SUM(J1015:J1016)</f>
        <v>113467.03499999999</v>
      </c>
    </row>
    <row r="1018" spans="1:10" hidden="1">
      <c r="A1018" s="645"/>
      <c r="B1018" s="603"/>
      <c r="C1018" s="596"/>
      <c r="D1018" s="608" t="s">
        <v>194</v>
      </c>
      <c r="H1018" s="595"/>
      <c r="I1018" s="595"/>
      <c r="J1018" s="595">
        <f>ROUND(J1017/15,2)</f>
        <v>7564.47</v>
      </c>
    </row>
    <row r="1019" spans="1:10" hidden="1">
      <c r="A1019" s="645"/>
      <c r="D1019" s="608" t="s">
        <v>183</v>
      </c>
      <c r="H1019" s="595"/>
      <c r="I1019" s="595"/>
      <c r="J1019" s="611">
        <f>ROUND(J1018,0)</f>
        <v>7564</v>
      </c>
    </row>
    <row r="1020" spans="1:10" hidden="1">
      <c r="A1020" s="645"/>
      <c r="D1020" s="608"/>
      <c r="H1020" s="595"/>
      <c r="I1020" s="595"/>
      <c r="J1020" s="617" t="s">
        <v>192</v>
      </c>
    </row>
    <row r="1021" spans="1:10" hidden="1">
      <c r="A1021" s="645"/>
      <c r="D1021" s="608"/>
      <c r="H1021" s="595"/>
      <c r="I1021" s="595"/>
      <c r="J1021" s="606"/>
    </row>
    <row r="1022" spans="1:10" ht="120" hidden="1" customHeight="1">
      <c r="A1022" s="594">
        <v>17</v>
      </c>
      <c r="B1022" s="889" t="s">
        <v>1331</v>
      </c>
      <c r="C1022" s="889"/>
      <c r="D1022" s="889"/>
      <c r="E1022" s="889"/>
      <c r="F1022" s="889"/>
      <c r="G1022" s="889"/>
      <c r="H1022" s="889"/>
      <c r="I1022" s="889"/>
      <c r="J1022" s="889"/>
    </row>
    <row r="1023" spans="1:10" hidden="1">
      <c r="A1023" s="645"/>
      <c r="D1023" s="608" t="s">
        <v>184</v>
      </c>
      <c r="F1023" s="598" t="s">
        <v>70</v>
      </c>
    </row>
    <row r="1024" spans="1:10" hidden="1">
      <c r="A1024" s="645"/>
      <c r="D1024" s="608" t="s">
        <v>195</v>
      </c>
    </row>
    <row r="1025" spans="1:10" hidden="1">
      <c r="A1025" s="645"/>
      <c r="B1025" s="600" t="s">
        <v>185</v>
      </c>
      <c r="C1025" s="646" t="s">
        <v>246</v>
      </c>
    </row>
    <row r="1026" spans="1:10" hidden="1">
      <c r="A1026" s="645"/>
      <c r="B1026" s="603">
        <v>0.9</v>
      </c>
      <c r="C1026" s="596" t="s">
        <v>205</v>
      </c>
      <c r="D1026" s="608" t="s">
        <v>247</v>
      </c>
      <c r="H1026" s="595">
        <f>Sheet1!$G$47</f>
        <v>645</v>
      </c>
      <c r="I1026" s="628" t="s">
        <v>172</v>
      </c>
      <c r="J1026" s="595">
        <f>ROUND(B1026*H1026,2)</f>
        <v>580.5</v>
      </c>
    </row>
    <row r="1027" spans="1:10" hidden="1">
      <c r="A1027" s="645"/>
      <c r="B1027" s="603">
        <v>1.5</v>
      </c>
      <c r="C1027" s="596" t="s">
        <v>205</v>
      </c>
      <c r="D1027" s="608" t="s">
        <v>196</v>
      </c>
      <c r="H1027" s="595">
        <f>Sheet1!$G$48</f>
        <v>661</v>
      </c>
      <c r="I1027" s="628" t="s">
        <v>172</v>
      </c>
      <c r="J1027" s="595">
        <f>ROUND(B1027*H1027,2)</f>
        <v>991.5</v>
      </c>
    </row>
    <row r="1028" spans="1:10" hidden="1">
      <c r="A1028" s="645"/>
      <c r="B1028" s="603">
        <v>21</v>
      </c>
      <c r="C1028" s="596" t="s">
        <v>205</v>
      </c>
      <c r="D1028" s="608" t="s">
        <v>248</v>
      </c>
      <c r="H1028" s="595">
        <f>Sheet1!$G$49</f>
        <v>595</v>
      </c>
      <c r="I1028" s="628" t="s">
        <v>172</v>
      </c>
      <c r="J1028" s="595">
        <f>ROUND(B1028*H1028,2)</f>
        <v>12495</v>
      </c>
    </row>
    <row r="1029" spans="1:10" hidden="1">
      <c r="A1029" s="645"/>
      <c r="B1029" s="608"/>
      <c r="D1029" s="608" t="s">
        <v>43</v>
      </c>
      <c r="H1029" s="595"/>
      <c r="I1029" s="595"/>
      <c r="J1029" s="605">
        <f>SUM(J1026:J1028)</f>
        <v>14067</v>
      </c>
    </row>
    <row r="1030" spans="1:10" hidden="1">
      <c r="A1030" s="645"/>
      <c r="B1030" s="608"/>
      <c r="D1030" s="608"/>
      <c r="H1030" s="595"/>
      <c r="I1030" s="595"/>
      <c r="J1030" s="595"/>
    </row>
    <row r="1031" spans="1:10" hidden="1">
      <c r="A1031" s="645"/>
      <c r="B1031" s="600" t="s">
        <v>186</v>
      </c>
      <c r="C1031" s="646" t="s">
        <v>190</v>
      </c>
      <c r="H1031" s="595"/>
      <c r="I1031" s="595"/>
      <c r="J1031" s="595"/>
    </row>
    <row r="1032" spans="1:10" hidden="1">
      <c r="A1032" s="645"/>
      <c r="B1032" s="603">
        <v>8.1</v>
      </c>
      <c r="C1032" s="596" t="s">
        <v>181</v>
      </c>
      <c r="D1032" s="597" t="s">
        <v>695</v>
      </c>
      <c r="H1032" s="595">
        <f>RMR!J25</f>
        <v>2442.5</v>
      </c>
      <c r="I1032" s="595" t="s">
        <v>181</v>
      </c>
      <c r="J1032" s="595">
        <f>ROUND(B1032*H1032,2)</f>
        <v>19784.25</v>
      </c>
    </row>
    <row r="1033" spans="1:10" hidden="1">
      <c r="A1033" s="645"/>
      <c r="B1033" s="603">
        <v>5.4</v>
      </c>
      <c r="C1033" s="596" t="s">
        <v>181</v>
      </c>
      <c r="D1033" s="597" t="s">
        <v>696</v>
      </c>
      <c r="H1033" s="595">
        <f>RMR!J27</f>
        <v>1911.2500000000002</v>
      </c>
      <c r="I1033" s="595" t="s">
        <v>181</v>
      </c>
      <c r="J1033" s="595">
        <f>ROUND(B1033*H1033,2)</f>
        <v>10320.75</v>
      </c>
    </row>
    <row r="1034" spans="1:10" hidden="1">
      <c r="A1034" s="645"/>
      <c r="B1034" s="603">
        <v>6.75</v>
      </c>
      <c r="C1034" s="596" t="s">
        <v>181</v>
      </c>
      <c r="D1034" s="608" t="s">
        <v>197</v>
      </c>
      <c r="H1034" s="595">
        <f>RMR!J29</f>
        <v>692.55</v>
      </c>
      <c r="I1034" s="595" t="s">
        <v>181</v>
      </c>
      <c r="J1034" s="595">
        <f>ROUND(B1034*H1034,2)</f>
        <v>4674.71</v>
      </c>
    </row>
    <row r="1035" spans="1:10" hidden="1">
      <c r="A1035" s="645"/>
      <c r="B1035" s="603">
        <v>6.1</v>
      </c>
      <c r="C1035" s="596" t="s">
        <v>253</v>
      </c>
      <c r="D1035" s="608" t="s">
        <v>198</v>
      </c>
      <c r="H1035" s="595">
        <f>RMR!G35</f>
        <v>4220</v>
      </c>
      <c r="I1035" s="595" t="s">
        <v>253</v>
      </c>
      <c r="J1035" s="595">
        <f>ROUND(B1035*H1035,2)</f>
        <v>25742</v>
      </c>
    </row>
    <row r="1036" spans="1:10" hidden="1">
      <c r="A1036" s="645"/>
      <c r="B1036" s="608"/>
      <c r="D1036" s="608" t="s">
        <v>43</v>
      </c>
      <c r="H1036" s="595"/>
      <c r="I1036" s="595"/>
      <c r="J1036" s="605">
        <f>SUM(J1032:J1035)</f>
        <v>60521.71</v>
      </c>
    </row>
    <row r="1037" spans="1:10" hidden="1">
      <c r="A1037" s="645"/>
      <c r="B1037" s="600" t="s">
        <v>175</v>
      </c>
      <c r="C1037" s="646" t="s">
        <v>251</v>
      </c>
      <c r="H1037" s="595"/>
      <c r="I1037" s="595"/>
      <c r="J1037" s="595"/>
    </row>
    <row r="1038" spans="1:10" hidden="1">
      <c r="A1038" s="645"/>
      <c r="B1038" s="603">
        <v>6</v>
      </c>
      <c r="C1038" s="596" t="s">
        <v>187</v>
      </c>
      <c r="D1038" s="608" t="s">
        <v>199</v>
      </c>
      <c r="H1038" s="595">
        <f>Sheet1!G76</f>
        <v>708.08</v>
      </c>
      <c r="I1038" s="595" t="s">
        <v>187</v>
      </c>
      <c r="J1038" s="595">
        <f>ROUND(B1038*H1038,2)</f>
        <v>4248.4799999999996</v>
      </c>
    </row>
    <row r="1039" spans="1:10" hidden="1">
      <c r="A1039" s="645"/>
      <c r="B1039" s="603">
        <v>6</v>
      </c>
      <c r="C1039" s="596" t="s">
        <v>187</v>
      </c>
      <c r="D1039" s="608" t="s">
        <v>208</v>
      </c>
      <c r="H1039" s="595">
        <f>Sheet1!G75</f>
        <v>1347.84</v>
      </c>
      <c r="I1039" s="595" t="s">
        <v>187</v>
      </c>
      <c r="J1039" s="595">
        <f>ROUND(B1039*H1039,2)</f>
        <v>8087.04</v>
      </c>
    </row>
    <row r="1040" spans="1:10" hidden="1">
      <c r="A1040" s="645"/>
      <c r="B1040" s="603"/>
      <c r="C1040" s="596"/>
      <c r="D1040" s="608"/>
      <c r="H1040" s="595"/>
      <c r="I1040" s="595"/>
      <c r="J1040" s="605">
        <f>SUM(J1038:J1039)</f>
        <v>12335.52</v>
      </c>
    </row>
    <row r="1041" spans="1:10" hidden="1">
      <c r="A1041" s="645"/>
      <c r="B1041" s="608">
        <f>0.15*15</f>
        <v>2.25</v>
      </c>
      <c r="C1041" s="596" t="s">
        <v>205</v>
      </c>
      <c r="D1041" s="597" t="s">
        <v>2</v>
      </c>
      <c r="H1041" s="595">
        <f>Sheet1!G49</f>
        <v>595</v>
      </c>
      <c r="I1041" s="628" t="s">
        <v>172</v>
      </c>
      <c r="J1041" s="595">
        <f>ROUND(B1041*H1041,2)</f>
        <v>1338.75</v>
      </c>
    </row>
    <row r="1042" spans="1:10" hidden="1">
      <c r="B1042" s="600" t="s">
        <v>48</v>
      </c>
      <c r="C1042" s="598" t="s">
        <v>592</v>
      </c>
      <c r="F1042" s="596"/>
      <c r="G1042" s="596"/>
      <c r="H1042" s="596"/>
      <c r="I1042" s="596"/>
      <c r="J1042" s="606"/>
    </row>
    <row r="1043" spans="1:10" hidden="1">
      <c r="B1043" s="607">
        <v>4.6150000000000002</v>
      </c>
      <c r="C1043" s="604" t="s">
        <v>42</v>
      </c>
      <c r="D1043" s="608" t="s">
        <v>420</v>
      </c>
      <c r="F1043" s="596"/>
      <c r="G1043" s="596"/>
      <c r="H1043" s="596"/>
      <c r="I1043" s="596"/>
      <c r="J1043" s="609">
        <f>ROUND((J1029+J1036+J1040+J1041)*B1043/100,2)</f>
        <v>4073.34</v>
      </c>
    </row>
    <row r="1044" spans="1:10" hidden="1">
      <c r="B1044" s="600" t="s">
        <v>317</v>
      </c>
      <c r="C1044" s="598" t="s">
        <v>320</v>
      </c>
      <c r="F1044" s="596"/>
      <c r="G1044" s="596"/>
      <c r="H1044" s="596"/>
      <c r="I1044" s="596"/>
      <c r="J1044" s="606">
        <f>J1029+J1036+J1040+J1041+J1043</f>
        <v>92336.319999999992</v>
      </c>
    </row>
    <row r="1045" spans="1:10" hidden="1">
      <c r="B1045" s="600" t="s">
        <v>318</v>
      </c>
      <c r="C1045" s="598" t="s">
        <v>319</v>
      </c>
      <c r="F1045" s="596"/>
      <c r="G1045" s="596"/>
      <c r="H1045" s="596"/>
      <c r="I1045" s="596"/>
      <c r="J1045" s="616">
        <f>J1044*10/100</f>
        <v>9233.6319999999996</v>
      </c>
    </row>
    <row r="1046" spans="1:10" hidden="1">
      <c r="A1046" s="645"/>
      <c r="B1046" s="603"/>
      <c r="C1046" s="596"/>
      <c r="D1046" s="646" t="s">
        <v>328</v>
      </c>
      <c r="H1046" s="595"/>
      <c r="I1046" s="595"/>
      <c r="J1046" s="626">
        <f>SUM(J1044:J1045)</f>
        <v>101569.95199999999</v>
      </c>
    </row>
    <row r="1047" spans="1:10" hidden="1">
      <c r="A1047" s="645"/>
      <c r="B1047" s="603"/>
      <c r="C1047" s="596"/>
      <c r="D1047" s="608" t="s">
        <v>170</v>
      </c>
      <c r="H1047" s="595"/>
      <c r="I1047" s="595"/>
      <c r="J1047" s="595">
        <f>J1046/15</f>
        <v>6771.3301333333329</v>
      </c>
    </row>
    <row r="1048" spans="1:10" hidden="1">
      <c r="A1048" s="645"/>
      <c r="D1048" s="608" t="s">
        <v>183</v>
      </c>
      <c r="H1048" s="595"/>
      <c r="I1048" s="595"/>
      <c r="J1048" s="611">
        <f>ROUND(J1047,0)</f>
        <v>6771</v>
      </c>
    </row>
    <row r="1049" spans="1:10" hidden="1">
      <c r="A1049" s="645"/>
      <c r="D1049" s="608"/>
      <c r="H1049" s="595"/>
      <c r="I1049" s="595"/>
      <c r="J1049" s="617" t="s">
        <v>192</v>
      </c>
    </row>
    <row r="1050" spans="1:10">
      <c r="A1050" s="645"/>
      <c r="D1050" s="608"/>
      <c r="H1050" s="595"/>
      <c r="I1050" s="595"/>
      <c r="J1050" s="606"/>
    </row>
    <row r="1051" spans="1:10" ht="110.25" customHeight="1">
      <c r="A1051" s="594">
        <v>1</v>
      </c>
      <c r="B1051" s="909" t="s">
        <v>1403</v>
      </c>
      <c r="C1051" s="909"/>
      <c r="D1051" s="909"/>
      <c r="E1051" s="909"/>
      <c r="F1051" s="909"/>
      <c r="G1051" s="909"/>
      <c r="H1051" s="909"/>
      <c r="I1051" s="909"/>
      <c r="J1051" s="909"/>
    </row>
    <row r="1052" spans="1:10">
      <c r="A1052" s="645"/>
      <c r="D1052" s="608" t="s">
        <v>184</v>
      </c>
      <c r="F1052" s="598" t="s">
        <v>71</v>
      </c>
    </row>
    <row r="1053" spans="1:10">
      <c r="A1053" s="645"/>
      <c r="D1053" s="608" t="s">
        <v>195</v>
      </c>
    </row>
    <row r="1054" spans="1:10">
      <c r="A1054" s="645"/>
      <c r="B1054" s="600" t="s">
        <v>185</v>
      </c>
      <c r="C1054" s="646" t="s">
        <v>246</v>
      </c>
    </row>
    <row r="1055" spans="1:10">
      <c r="A1055" s="645"/>
      <c r="B1055" s="603">
        <v>0.86</v>
      </c>
      <c r="C1055" s="596" t="s">
        <v>205</v>
      </c>
      <c r="D1055" s="608" t="s">
        <v>247</v>
      </c>
      <c r="H1055" s="595">
        <f>Sheet1!$G$47</f>
        <v>645</v>
      </c>
      <c r="I1055" s="628" t="s">
        <v>172</v>
      </c>
      <c r="J1055" s="595">
        <f>ROUND(B1055*H1055,2)</f>
        <v>554.70000000000005</v>
      </c>
    </row>
    <row r="1056" spans="1:10">
      <c r="A1056" s="645"/>
      <c r="B1056" s="603">
        <v>1.5</v>
      </c>
      <c r="C1056" s="596" t="s">
        <v>205</v>
      </c>
      <c r="D1056" s="608" t="s">
        <v>196</v>
      </c>
      <c r="H1056" s="595">
        <f>Sheet1!$G$48</f>
        <v>661</v>
      </c>
      <c r="I1056" s="628" t="s">
        <v>172</v>
      </c>
      <c r="J1056" s="595">
        <f>ROUND(B1056*H1056,2)</f>
        <v>991.5</v>
      </c>
    </row>
    <row r="1057" spans="1:12">
      <c r="A1057" s="645"/>
      <c r="B1057" s="603">
        <v>20</v>
      </c>
      <c r="C1057" s="596" t="s">
        <v>205</v>
      </c>
      <c r="D1057" s="608" t="s">
        <v>248</v>
      </c>
      <c r="H1057" s="595">
        <f>Sheet1!$G$49</f>
        <v>595</v>
      </c>
      <c r="I1057" s="628" t="s">
        <v>172</v>
      </c>
      <c r="J1057" s="595">
        <f>ROUND(B1057*H1057,2)</f>
        <v>11900</v>
      </c>
    </row>
    <row r="1058" spans="1:12">
      <c r="A1058" s="645"/>
      <c r="B1058" s="608"/>
      <c r="D1058" s="608" t="s">
        <v>43</v>
      </c>
      <c r="H1058" s="595"/>
      <c r="I1058" s="595"/>
      <c r="J1058" s="605">
        <f>SUM(J1055:J1057)</f>
        <v>13446.2</v>
      </c>
    </row>
    <row r="1059" spans="1:12">
      <c r="A1059" s="645"/>
      <c r="B1059" s="608"/>
      <c r="D1059" s="608"/>
      <c r="H1059" s="595"/>
      <c r="I1059" s="595"/>
      <c r="J1059" s="595"/>
      <c r="L1059" s="597">
        <f>13.5/15</f>
        <v>0.9</v>
      </c>
    </row>
    <row r="1060" spans="1:12">
      <c r="A1060" s="645"/>
      <c r="B1060" s="600" t="s">
        <v>186</v>
      </c>
      <c r="C1060" s="646" t="s">
        <v>190</v>
      </c>
      <c r="H1060" s="595"/>
      <c r="I1060" s="595"/>
      <c r="J1060" s="595"/>
      <c r="L1060" s="597">
        <f>6.75/15</f>
        <v>0.45</v>
      </c>
    </row>
    <row r="1061" spans="1:12">
      <c r="A1061" s="645"/>
      <c r="B1061" s="603">
        <v>8.1</v>
      </c>
      <c r="C1061" s="596" t="s">
        <v>181</v>
      </c>
      <c r="D1061" s="597" t="s">
        <v>695</v>
      </c>
      <c r="H1061" s="595">
        <f>RMR!J25</f>
        <v>2442.5</v>
      </c>
      <c r="I1061" s="595" t="s">
        <v>181</v>
      </c>
      <c r="J1061" s="595">
        <f>ROUND(B1061*H1061,2)</f>
        <v>19784.25</v>
      </c>
    </row>
    <row r="1062" spans="1:12">
      <c r="A1062" s="645"/>
      <c r="B1062" s="603">
        <v>5.4</v>
      </c>
      <c r="C1062" s="596" t="s">
        <v>181</v>
      </c>
      <c r="D1062" s="597" t="s">
        <v>696</v>
      </c>
      <c r="H1062" s="595">
        <f>RMR!J27</f>
        <v>1911.2500000000002</v>
      </c>
      <c r="I1062" s="595" t="s">
        <v>181</v>
      </c>
      <c r="J1062" s="595">
        <f>ROUND(B1062*H1062,2)</f>
        <v>10320.75</v>
      </c>
    </row>
    <row r="1063" spans="1:12">
      <c r="A1063" s="645"/>
      <c r="B1063" s="603">
        <v>6.75</v>
      </c>
      <c r="C1063" s="596" t="s">
        <v>181</v>
      </c>
      <c r="D1063" s="608" t="s">
        <v>197</v>
      </c>
      <c r="H1063" s="595">
        <f>RMR!J29</f>
        <v>692.55</v>
      </c>
      <c r="I1063" s="595" t="s">
        <v>181</v>
      </c>
      <c r="J1063" s="595">
        <f>ROUND(B1063*H1063,2)</f>
        <v>4674.71</v>
      </c>
    </row>
    <row r="1064" spans="1:12">
      <c r="A1064" s="645"/>
      <c r="B1064" s="603">
        <v>6.05</v>
      </c>
      <c r="C1064" s="596" t="s">
        <v>253</v>
      </c>
      <c r="D1064" s="608" t="s">
        <v>198</v>
      </c>
      <c r="H1064" s="595">
        <f>RMR!G35</f>
        <v>4220</v>
      </c>
      <c r="I1064" s="595" t="s">
        <v>253</v>
      </c>
      <c r="J1064" s="595">
        <f>ROUND(B1064*H1064,2)</f>
        <v>25531</v>
      </c>
    </row>
    <row r="1065" spans="1:12">
      <c r="A1065" s="645"/>
      <c r="B1065" s="608"/>
      <c r="D1065" s="608" t="s">
        <v>43</v>
      </c>
      <c r="H1065" s="595"/>
      <c r="I1065" s="595"/>
      <c r="J1065" s="605">
        <f>SUM(J1061:J1064)</f>
        <v>60310.71</v>
      </c>
    </row>
    <row r="1066" spans="1:12">
      <c r="A1066" s="645"/>
      <c r="B1066" s="600" t="s">
        <v>175</v>
      </c>
      <c r="C1066" s="646" t="s">
        <v>251</v>
      </c>
      <c r="H1066" s="595"/>
      <c r="I1066" s="595"/>
      <c r="J1066" s="595"/>
    </row>
    <row r="1067" spans="1:12">
      <c r="A1067" s="645"/>
      <c r="B1067" s="603">
        <v>6</v>
      </c>
      <c r="C1067" s="596" t="s">
        <v>187</v>
      </c>
      <c r="D1067" s="608" t="s">
        <v>199</v>
      </c>
      <c r="H1067" s="595">
        <f>Sheet1!G76</f>
        <v>708.08</v>
      </c>
      <c r="I1067" s="595" t="s">
        <v>187</v>
      </c>
      <c r="J1067" s="595">
        <f>ROUND(B1067*H1067,2)</f>
        <v>4248.4799999999996</v>
      </c>
    </row>
    <row r="1068" spans="1:12">
      <c r="A1068" s="645"/>
      <c r="B1068" s="603">
        <v>6</v>
      </c>
      <c r="C1068" s="596" t="s">
        <v>187</v>
      </c>
      <c r="D1068" s="608" t="s">
        <v>208</v>
      </c>
      <c r="H1068" s="595">
        <f>Sheet1!G75</f>
        <v>1347.84</v>
      </c>
      <c r="I1068" s="595" t="s">
        <v>187</v>
      </c>
      <c r="J1068" s="595">
        <f>ROUND(B1068*H1068,2)</f>
        <v>8087.04</v>
      </c>
    </row>
    <row r="1069" spans="1:12">
      <c r="A1069" s="645"/>
      <c r="B1069" s="603"/>
      <c r="C1069" s="596"/>
      <c r="D1069" s="608" t="s">
        <v>43</v>
      </c>
      <c r="H1069" s="595"/>
      <c r="I1069" s="595"/>
      <c r="J1069" s="605">
        <f>SUM(J1067:J1068)</f>
        <v>12335.52</v>
      </c>
    </row>
    <row r="1070" spans="1:12">
      <c r="A1070" s="645"/>
      <c r="B1070" s="600" t="s">
        <v>48</v>
      </c>
      <c r="C1070" s="646" t="s">
        <v>49</v>
      </c>
      <c r="H1070" s="595"/>
      <c r="J1070" s="684"/>
    </row>
    <row r="1071" spans="1:12">
      <c r="A1071" s="645"/>
      <c r="B1071" s="608">
        <v>2</v>
      </c>
      <c r="C1071" s="596" t="s">
        <v>42</v>
      </c>
      <c r="D1071" s="597" t="s">
        <v>3</v>
      </c>
      <c r="H1071" s="595">
        <f>J1058+J1065+J1069</f>
        <v>86092.430000000008</v>
      </c>
      <c r="I1071" s="628" t="s">
        <v>254</v>
      </c>
      <c r="J1071" s="595">
        <f>ROUND(B1071*H1071/100,2)</f>
        <v>1721.85</v>
      </c>
    </row>
    <row r="1072" spans="1:12">
      <c r="B1072" s="600" t="s">
        <v>317</v>
      </c>
      <c r="C1072" s="598" t="s">
        <v>592</v>
      </c>
      <c r="F1072" s="596"/>
      <c r="G1072" s="596"/>
      <c r="H1072" s="596"/>
      <c r="I1072" s="596"/>
      <c r="J1072" s="606"/>
    </row>
    <row r="1073" spans="1:10">
      <c r="B1073" s="607">
        <v>4.6150000000000002</v>
      </c>
      <c r="C1073" s="604" t="s">
        <v>42</v>
      </c>
      <c r="D1073" s="608" t="s">
        <v>421</v>
      </c>
      <c r="F1073" s="596"/>
      <c r="G1073" s="596"/>
      <c r="H1073" s="596"/>
      <c r="I1073" s="596"/>
      <c r="J1073" s="609">
        <f>ROUND((J1058+J1065+J1069+J1071)*B1073/100,2)</f>
        <v>4052.63</v>
      </c>
    </row>
    <row r="1074" spans="1:10">
      <c r="B1074" s="600" t="s">
        <v>318</v>
      </c>
      <c r="C1074" s="598" t="s">
        <v>325</v>
      </c>
      <c r="F1074" s="596"/>
      <c r="G1074" s="596"/>
      <c r="H1074" s="596"/>
      <c r="I1074" s="596"/>
      <c r="J1074" s="606">
        <f>J1058+J1065+J1069+J1071+J1073</f>
        <v>91866.910000000018</v>
      </c>
    </row>
    <row r="1075" spans="1:10">
      <c r="B1075" s="600" t="s">
        <v>324</v>
      </c>
      <c r="C1075" s="598" t="s">
        <v>326</v>
      </c>
      <c r="F1075" s="596"/>
      <c r="G1075" s="596"/>
      <c r="H1075" s="596"/>
      <c r="I1075" s="596"/>
      <c r="J1075" s="616">
        <f>J1074*10/100</f>
        <v>9186.6910000000025</v>
      </c>
    </row>
    <row r="1076" spans="1:10">
      <c r="A1076" s="645"/>
      <c r="B1076" s="603"/>
      <c r="C1076" s="596"/>
      <c r="D1076" s="646" t="s">
        <v>327</v>
      </c>
      <c r="H1076" s="595"/>
      <c r="I1076" s="595"/>
      <c r="J1076" s="626">
        <f>SUM(J1074:J1075)</f>
        <v>101053.60100000002</v>
      </c>
    </row>
    <row r="1077" spans="1:10">
      <c r="A1077" s="645"/>
      <c r="B1077" s="603"/>
      <c r="C1077" s="596"/>
      <c r="D1077" s="608" t="s">
        <v>28</v>
      </c>
      <c r="H1077" s="595"/>
      <c r="I1077" s="595"/>
      <c r="J1077" s="595">
        <f>J1076/15</f>
        <v>6736.9067333333351</v>
      </c>
    </row>
    <row r="1078" spans="1:10">
      <c r="A1078" s="645"/>
      <c r="D1078" s="608" t="s">
        <v>183</v>
      </c>
      <c r="H1078" s="595"/>
      <c r="I1078" s="595"/>
      <c r="J1078" s="611">
        <f>ROUND(J1077,0)</f>
        <v>6737</v>
      </c>
    </row>
    <row r="1079" spans="1:10">
      <c r="A1079" s="645"/>
      <c r="D1079" s="608"/>
      <c r="H1079" s="595"/>
      <c r="I1079" s="595"/>
      <c r="J1079" s="617" t="s">
        <v>192</v>
      </c>
    </row>
    <row r="1080" spans="1:10" hidden="1">
      <c r="A1080" s="645"/>
      <c r="D1080" s="608"/>
      <c r="H1080" s="595"/>
      <c r="I1080" s="595"/>
      <c r="J1080" s="606"/>
    </row>
    <row r="1081" spans="1:10" ht="136.5" hidden="1" customHeight="1">
      <c r="A1081" s="594">
        <v>38</v>
      </c>
      <c r="B1081" s="889" t="s">
        <v>648</v>
      </c>
      <c r="C1081" s="889"/>
      <c r="D1081" s="889"/>
      <c r="E1081" s="889"/>
      <c r="F1081" s="889"/>
      <c r="G1081" s="889"/>
      <c r="H1081" s="889"/>
      <c r="I1081" s="889"/>
      <c r="J1081" s="889"/>
    </row>
    <row r="1082" spans="1:10" hidden="1">
      <c r="A1082" s="645"/>
      <c r="D1082" s="608" t="s">
        <v>274</v>
      </c>
      <c r="F1082" s="598" t="s">
        <v>59</v>
      </c>
    </row>
    <row r="1083" spans="1:10" hidden="1">
      <c r="A1083" s="645"/>
      <c r="D1083" s="608" t="s">
        <v>275</v>
      </c>
    </row>
    <row r="1084" spans="1:10" hidden="1">
      <c r="A1084" s="645"/>
      <c r="D1084" s="608" t="s">
        <v>190</v>
      </c>
    </row>
    <row r="1085" spans="1:10" hidden="1">
      <c r="A1085" s="645"/>
      <c r="D1085" s="608" t="s">
        <v>276</v>
      </c>
    </row>
    <row r="1086" spans="1:10" hidden="1">
      <c r="A1086" s="645"/>
      <c r="D1086" s="608" t="s">
        <v>277</v>
      </c>
      <c r="I1086" s="687">
        <v>9.2399999999999996E-2</v>
      </c>
      <c r="J1086" s="628" t="s">
        <v>181</v>
      </c>
    </row>
    <row r="1087" spans="1:10" hidden="1">
      <c r="A1087" s="645"/>
      <c r="D1087" s="608" t="s">
        <v>278</v>
      </c>
      <c r="I1087" s="687">
        <v>8.3199999999999996E-2</v>
      </c>
      <c r="J1087" s="628" t="s">
        <v>181</v>
      </c>
    </row>
    <row r="1088" spans="1:10" hidden="1">
      <c r="A1088" s="645"/>
      <c r="D1088" s="608" t="s">
        <v>279</v>
      </c>
    </row>
    <row r="1089" spans="1:10" hidden="1">
      <c r="A1089" s="645"/>
      <c r="D1089" s="608" t="s">
        <v>280</v>
      </c>
      <c r="I1089" s="597">
        <v>0.21249999999999999</v>
      </c>
      <c r="J1089" s="628" t="s">
        <v>181</v>
      </c>
    </row>
    <row r="1090" spans="1:10" hidden="1">
      <c r="A1090" s="645"/>
      <c r="D1090" s="608"/>
      <c r="G1090" s="597" t="s">
        <v>281</v>
      </c>
      <c r="I1090" s="688">
        <f>SUM(I1086:I1089)</f>
        <v>0.3881</v>
      </c>
      <c r="J1090" s="601" t="s">
        <v>181</v>
      </c>
    </row>
    <row r="1091" spans="1:10" hidden="1">
      <c r="A1091" s="645"/>
      <c r="D1091" s="608" t="s">
        <v>282</v>
      </c>
    </row>
    <row r="1092" spans="1:10" hidden="1">
      <c r="A1092" s="645"/>
      <c r="B1092" s="600" t="s">
        <v>185</v>
      </c>
      <c r="C1092" s="646" t="s">
        <v>246</v>
      </c>
    </row>
    <row r="1093" spans="1:10" hidden="1">
      <c r="A1093" s="645"/>
      <c r="B1093" s="603">
        <v>0.86</v>
      </c>
      <c r="C1093" s="596" t="s">
        <v>205</v>
      </c>
      <c r="D1093" s="608" t="s">
        <v>247</v>
      </c>
      <c r="H1093" s="595">
        <f>Sheet1!$G$47</f>
        <v>645</v>
      </c>
      <c r="I1093" s="628" t="s">
        <v>172</v>
      </c>
      <c r="J1093" s="595">
        <f>ROUND(B1093*H1093,2)</f>
        <v>554.70000000000005</v>
      </c>
    </row>
    <row r="1094" spans="1:10" hidden="1">
      <c r="A1094" s="645"/>
      <c r="B1094" s="603">
        <v>1.5</v>
      </c>
      <c r="C1094" s="596" t="s">
        <v>205</v>
      </c>
      <c r="D1094" s="608" t="s">
        <v>196</v>
      </c>
      <c r="H1094" s="595">
        <f>Sheet1!$G$48</f>
        <v>661</v>
      </c>
      <c r="I1094" s="628" t="s">
        <v>172</v>
      </c>
      <c r="J1094" s="595">
        <f>ROUND(B1094*H1094,2)</f>
        <v>991.5</v>
      </c>
    </row>
    <row r="1095" spans="1:10" hidden="1">
      <c r="A1095" s="645"/>
      <c r="B1095" s="603">
        <v>20</v>
      </c>
      <c r="C1095" s="596" t="s">
        <v>205</v>
      </c>
      <c r="D1095" s="608" t="s">
        <v>248</v>
      </c>
      <c r="H1095" s="595">
        <f>Sheet1!$G$49</f>
        <v>595</v>
      </c>
      <c r="I1095" s="628" t="s">
        <v>172</v>
      </c>
      <c r="J1095" s="595">
        <f>ROUND(B1095*H1095,2)</f>
        <v>11900</v>
      </c>
    </row>
    <row r="1096" spans="1:10" hidden="1">
      <c r="A1096" s="645"/>
      <c r="B1096" s="686"/>
      <c r="D1096" s="608" t="s">
        <v>43</v>
      </c>
      <c r="H1096" s="595"/>
      <c r="I1096" s="595"/>
      <c r="J1096" s="605">
        <f>SUM(J1093:J1095)</f>
        <v>13446.2</v>
      </c>
    </row>
    <row r="1097" spans="1:10" hidden="1">
      <c r="A1097" s="645"/>
      <c r="B1097" s="600" t="s">
        <v>186</v>
      </c>
      <c r="C1097" s="646" t="s">
        <v>190</v>
      </c>
      <c r="H1097" s="595"/>
      <c r="I1097" s="595"/>
      <c r="J1097" s="595"/>
    </row>
    <row r="1098" spans="1:10" hidden="1">
      <c r="A1098" s="645"/>
      <c r="B1098" s="603">
        <v>8.1</v>
      </c>
      <c r="C1098" s="596" t="s">
        <v>181</v>
      </c>
      <c r="D1098" s="608" t="s">
        <v>341</v>
      </c>
      <c r="H1098" s="595">
        <f>RMR!J26</f>
        <v>2116.25</v>
      </c>
      <c r="I1098" s="595" t="s">
        <v>181</v>
      </c>
      <c r="J1098" s="595">
        <f>ROUND(B1098*H1098,2)</f>
        <v>17141.63</v>
      </c>
    </row>
    <row r="1099" spans="1:10" hidden="1">
      <c r="A1099" s="645"/>
      <c r="B1099" s="603">
        <v>5.4</v>
      </c>
      <c r="C1099" s="596" t="s">
        <v>181</v>
      </c>
      <c r="D1099" s="608" t="s">
        <v>342</v>
      </c>
      <c r="H1099" s="595">
        <f>RMR!J27</f>
        <v>1911.2500000000002</v>
      </c>
      <c r="I1099" s="595" t="s">
        <v>181</v>
      </c>
      <c r="J1099" s="595">
        <f>ROUND(B1099*H1099,2)</f>
        <v>10320.75</v>
      </c>
    </row>
    <row r="1100" spans="1:10" hidden="1">
      <c r="A1100" s="645"/>
      <c r="B1100" s="603">
        <v>6.75</v>
      </c>
      <c r="C1100" s="596" t="s">
        <v>181</v>
      </c>
      <c r="D1100" s="608" t="s">
        <v>197</v>
      </c>
      <c r="H1100" s="595">
        <f>RMR!J29</f>
        <v>692.55</v>
      </c>
      <c r="I1100" s="595" t="s">
        <v>181</v>
      </c>
      <c r="J1100" s="595">
        <f>ROUND(B1100*H1100,2)</f>
        <v>4674.71</v>
      </c>
    </row>
    <row r="1101" spans="1:10" hidden="1">
      <c r="A1101" s="645"/>
      <c r="B1101" s="603">
        <v>5.12</v>
      </c>
      <c r="C1101" s="596" t="s">
        <v>253</v>
      </c>
      <c r="D1101" s="608" t="s">
        <v>198</v>
      </c>
      <c r="H1101" s="595">
        <f>RMR!G35</f>
        <v>4220</v>
      </c>
      <c r="I1101" s="595" t="s">
        <v>253</v>
      </c>
      <c r="J1101" s="595">
        <f>ROUND(B1101*H1101,2)</f>
        <v>21606.400000000001</v>
      </c>
    </row>
    <row r="1102" spans="1:10" hidden="1">
      <c r="A1102" s="645"/>
      <c r="B1102" s="608"/>
      <c r="D1102" s="608" t="s">
        <v>43</v>
      </c>
      <c r="H1102" s="595"/>
      <c r="I1102" s="595"/>
      <c r="J1102" s="605">
        <f>SUM(J1098:J1101)</f>
        <v>53743.490000000005</v>
      </c>
    </row>
    <row r="1103" spans="1:10" hidden="1">
      <c r="A1103" s="645"/>
      <c r="B1103" s="600" t="s">
        <v>175</v>
      </c>
      <c r="C1103" s="646" t="s">
        <v>251</v>
      </c>
      <c r="H1103" s="595"/>
      <c r="I1103" s="595"/>
      <c r="J1103" s="595"/>
    </row>
    <row r="1104" spans="1:10" hidden="1">
      <c r="A1104" s="645"/>
      <c r="B1104" s="603">
        <v>6</v>
      </c>
      <c r="C1104" s="596" t="s">
        <v>187</v>
      </c>
      <c r="D1104" s="608" t="s">
        <v>199</v>
      </c>
      <c r="H1104" s="595">
        <f>Sheet1!G76</f>
        <v>708.08</v>
      </c>
      <c r="I1104" s="595" t="s">
        <v>187</v>
      </c>
      <c r="J1104" s="595">
        <f>ROUND(B1104*H1104,2)</f>
        <v>4248.4799999999996</v>
      </c>
    </row>
    <row r="1105" spans="1:10" hidden="1">
      <c r="A1105" s="645"/>
      <c r="B1105" s="603">
        <v>6</v>
      </c>
      <c r="C1105" s="596" t="s">
        <v>187</v>
      </c>
      <c r="D1105" s="608" t="s">
        <v>208</v>
      </c>
      <c r="H1105" s="595">
        <f>Sheet1!G75</f>
        <v>1347.84</v>
      </c>
      <c r="I1105" s="595" t="s">
        <v>187</v>
      </c>
      <c r="J1105" s="595">
        <f>ROUND(B1105*H1105,2)</f>
        <v>8087.04</v>
      </c>
    </row>
    <row r="1106" spans="1:10" hidden="1">
      <c r="A1106" s="645"/>
      <c r="B1106" s="608"/>
      <c r="D1106" s="608" t="s">
        <v>43</v>
      </c>
      <c r="H1106" s="595"/>
      <c r="I1106" s="595"/>
      <c r="J1106" s="605">
        <f>SUM(J1104:J1105)</f>
        <v>12335.52</v>
      </c>
    </row>
    <row r="1107" spans="1:10" hidden="1">
      <c r="A1107" s="645"/>
      <c r="B1107" s="600" t="s">
        <v>48</v>
      </c>
      <c r="C1107" s="646" t="s">
        <v>49</v>
      </c>
      <c r="H1107" s="595"/>
      <c r="J1107" s="684"/>
    </row>
    <row r="1108" spans="1:10" hidden="1">
      <c r="A1108" s="645"/>
      <c r="B1108" s="608">
        <v>12</v>
      </c>
      <c r="C1108" s="596" t="s">
        <v>42</v>
      </c>
      <c r="D1108" s="597" t="s">
        <v>4</v>
      </c>
      <c r="H1108" s="595">
        <f>J1096+J1102+J1106</f>
        <v>79525.210000000006</v>
      </c>
      <c r="I1108" s="628" t="s">
        <v>254</v>
      </c>
      <c r="J1108" s="595">
        <f>ROUND(B1108*H1108/100,2)</f>
        <v>9543.0300000000007</v>
      </c>
    </row>
    <row r="1109" spans="1:10" hidden="1">
      <c r="B1109" s="600" t="s">
        <v>317</v>
      </c>
      <c r="C1109" s="598" t="s">
        <v>592</v>
      </c>
      <c r="F1109" s="596"/>
      <c r="G1109" s="596"/>
      <c r="H1109" s="596"/>
      <c r="I1109" s="596"/>
      <c r="J1109" s="606"/>
    </row>
    <row r="1110" spans="1:10" hidden="1">
      <c r="B1110" s="607">
        <v>4.6150000000000002</v>
      </c>
      <c r="C1110" s="604" t="s">
        <v>42</v>
      </c>
      <c r="D1110" s="608" t="s">
        <v>421</v>
      </c>
      <c r="F1110" s="596"/>
      <c r="G1110" s="596"/>
      <c r="H1110" s="596"/>
      <c r="I1110" s="596"/>
      <c r="J1110" s="609">
        <f>ROUND((J1096+J1102+J1106+J1108)*B1110/100,2)</f>
        <v>4110.5</v>
      </c>
    </row>
    <row r="1111" spans="1:10" hidden="1">
      <c r="B1111" s="600" t="s">
        <v>318</v>
      </c>
      <c r="C1111" s="598" t="s">
        <v>325</v>
      </c>
      <c r="F1111" s="596"/>
      <c r="G1111" s="596"/>
      <c r="H1111" s="596"/>
      <c r="I1111" s="596"/>
      <c r="J1111" s="606">
        <f>J1096+J1102+J1106+J1108+J1110</f>
        <v>93178.74</v>
      </c>
    </row>
    <row r="1112" spans="1:10" hidden="1">
      <c r="B1112" s="600" t="s">
        <v>324</v>
      </c>
      <c r="C1112" s="598" t="s">
        <v>326</v>
      </c>
      <c r="F1112" s="596"/>
      <c r="G1112" s="596"/>
      <c r="H1112" s="596"/>
      <c r="I1112" s="596"/>
      <c r="J1112" s="616">
        <f>J1111*10/100</f>
        <v>9317.8739999999998</v>
      </c>
    </row>
    <row r="1113" spans="1:10" hidden="1">
      <c r="A1113" s="645"/>
      <c r="B1113" s="603"/>
      <c r="C1113" s="596"/>
      <c r="D1113" s="646" t="s">
        <v>386</v>
      </c>
      <c r="H1113" s="595"/>
      <c r="I1113" s="595"/>
      <c r="J1113" s="606">
        <f>SUM(J1111:J1112)</f>
        <v>102496.614</v>
      </c>
    </row>
    <row r="1114" spans="1:10" hidden="1">
      <c r="A1114" s="645"/>
      <c r="B1114" s="603"/>
      <c r="C1114" s="596"/>
      <c r="D1114" s="608" t="s">
        <v>194</v>
      </c>
      <c r="H1114" s="595"/>
      <c r="I1114" s="595"/>
      <c r="J1114" s="595">
        <f>ROUND(J1113/15,2)</f>
        <v>6833.11</v>
      </c>
    </row>
    <row r="1115" spans="1:10" hidden="1">
      <c r="A1115" s="645"/>
      <c r="B1115" s="603"/>
      <c r="C1115" s="596"/>
      <c r="D1115" s="608" t="s">
        <v>283</v>
      </c>
      <c r="H1115" s="595"/>
      <c r="I1115" s="595"/>
      <c r="J1115" s="595"/>
    </row>
    <row r="1116" spans="1:10" hidden="1">
      <c r="A1116" s="645"/>
      <c r="B1116" s="644">
        <v>0.3881</v>
      </c>
      <c r="C1116" s="596" t="s">
        <v>254</v>
      </c>
      <c r="D1116" s="608" t="s">
        <v>139</v>
      </c>
      <c r="F1116" s="597">
        <v>6.74</v>
      </c>
      <c r="G1116" s="597" t="s">
        <v>284</v>
      </c>
      <c r="H1116" s="595">
        <f>J1114</f>
        <v>6833.11</v>
      </c>
      <c r="I1116" s="595" t="s">
        <v>181</v>
      </c>
      <c r="J1116" s="595">
        <f>ROUND(B1116*H1116,2)</f>
        <v>2651.93</v>
      </c>
    </row>
    <row r="1117" spans="1:10" hidden="1">
      <c r="A1117" s="645"/>
      <c r="D1117" s="608" t="s">
        <v>285</v>
      </c>
      <c r="H1117" s="595"/>
      <c r="I1117" s="595"/>
      <c r="J1117" s="595">
        <f>J1116/F1116</f>
        <v>393.46142433234417</v>
      </c>
    </row>
    <row r="1118" spans="1:10" hidden="1">
      <c r="A1118" s="645"/>
      <c r="D1118" s="608" t="s">
        <v>183</v>
      </c>
      <c r="H1118" s="595"/>
      <c r="I1118" s="595"/>
      <c r="J1118" s="611">
        <f>ROUND(J1117,0)</f>
        <v>393</v>
      </c>
    </row>
    <row r="1119" spans="1:10" hidden="1">
      <c r="A1119" s="645"/>
      <c r="D1119" s="608"/>
      <c r="H1119" s="595"/>
      <c r="I1119" s="595"/>
      <c r="J1119" s="617" t="s">
        <v>25</v>
      </c>
    </row>
    <row r="1120" spans="1:10" hidden="1">
      <c r="A1120" s="645"/>
      <c r="D1120" s="608" t="s">
        <v>290</v>
      </c>
    </row>
    <row r="1121" spans="1:12" hidden="1">
      <c r="A1121" s="645"/>
      <c r="D1121" s="608" t="s">
        <v>190</v>
      </c>
    </row>
    <row r="1122" spans="1:12" hidden="1">
      <c r="A1122" s="645"/>
      <c r="D1122" s="608" t="s">
        <v>276</v>
      </c>
    </row>
    <row r="1123" spans="1:12" hidden="1">
      <c r="A1123" s="645"/>
      <c r="D1123" s="608" t="s">
        <v>277</v>
      </c>
      <c r="I1123" s="687">
        <v>9.2399999999999996E-2</v>
      </c>
      <c r="J1123" s="628" t="s">
        <v>181</v>
      </c>
    </row>
    <row r="1124" spans="1:12" hidden="1">
      <c r="A1124" s="645"/>
      <c r="D1124" s="608" t="s">
        <v>291</v>
      </c>
      <c r="I1124" s="687">
        <v>0.1663</v>
      </c>
      <c r="J1124" s="628" t="s">
        <v>181</v>
      </c>
    </row>
    <row r="1125" spans="1:12" hidden="1">
      <c r="A1125" s="645"/>
      <c r="D1125" s="608" t="s">
        <v>292</v>
      </c>
      <c r="L1125" s="597">
        <f>0.6776*0.9</f>
        <v>0.60984000000000005</v>
      </c>
    </row>
    <row r="1126" spans="1:12" hidden="1">
      <c r="A1126" s="645"/>
      <c r="D1126" s="608" t="s">
        <v>293</v>
      </c>
      <c r="I1126" s="597">
        <v>0.41889999999999999</v>
      </c>
      <c r="J1126" s="628" t="s">
        <v>181</v>
      </c>
    </row>
    <row r="1127" spans="1:12" hidden="1">
      <c r="A1127" s="645"/>
      <c r="D1127" s="608"/>
      <c r="G1127" s="597" t="s">
        <v>281</v>
      </c>
      <c r="I1127" s="688">
        <f>SUM(I1123:I1126)</f>
        <v>0.67759999999999998</v>
      </c>
      <c r="J1127" s="601" t="s">
        <v>181</v>
      </c>
    </row>
    <row r="1128" spans="1:12" hidden="1">
      <c r="A1128" s="645"/>
      <c r="B1128" s="603"/>
      <c r="C1128" s="596"/>
      <c r="D1128" s="608" t="s">
        <v>283</v>
      </c>
      <c r="H1128" s="595"/>
      <c r="I1128" s="595"/>
      <c r="J1128" s="595"/>
      <c r="L1128" s="597">
        <f>0.6776*0.45</f>
        <v>0.30492000000000002</v>
      </c>
    </row>
    <row r="1129" spans="1:12" hidden="1">
      <c r="A1129" s="645"/>
      <c r="B1129" s="644">
        <f>I1127</f>
        <v>0.67759999999999998</v>
      </c>
      <c r="C1129" s="596" t="s">
        <v>254</v>
      </c>
      <c r="D1129" s="608" t="s">
        <v>139</v>
      </c>
      <c r="F1129" s="597">
        <v>12.718999999999999</v>
      </c>
      <c r="G1129" s="597" t="s">
        <v>284</v>
      </c>
      <c r="H1129" s="595">
        <f>J1114</f>
        <v>6833.11</v>
      </c>
      <c r="I1129" s="595" t="s">
        <v>181</v>
      </c>
      <c r="J1129" s="595">
        <f>ROUND(B1129*H1129,2)</f>
        <v>4630.12</v>
      </c>
    </row>
    <row r="1130" spans="1:12" hidden="1">
      <c r="A1130" s="645"/>
      <c r="D1130" s="608" t="s">
        <v>285</v>
      </c>
      <c r="H1130" s="595"/>
      <c r="I1130" s="595"/>
      <c r="J1130" s="595">
        <f>J1129/F1129</f>
        <v>364.03176350342011</v>
      </c>
    </row>
    <row r="1131" spans="1:12" hidden="1">
      <c r="A1131" s="645"/>
      <c r="D1131" s="608" t="s">
        <v>183</v>
      </c>
      <c r="H1131" s="595"/>
      <c r="I1131" s="595"/>
      <c r="J1131" s="611">
        <f>ROUND(J1130,0)</f>
        <v>364</v>
      </c>
    </row>
    <row r="1132" spans="1:12" hidden="1">
      <c r="A1132" s="645"/>
      <c r="D1132" s="608"/>
      <c r="H1132" s="595"/>
      <c r="I1132" s="595"/>
      <c r="J1132" s="617" t="s">
        <v>25</v>
      </c>
    </row>
    <row r="1133" spans="1:12" hidden="1">
      <c r="A1133" s="645"/>
      <c r="D1133" s="608"/>
      <c r="H1133" s="595"/>
      <c r="I1133" s="595"/>
      <c r="J1133" s="606"/>
    </row>
    <row r="1134" spans="1:12" ht="97.5" hidden="1" customHeight="1">
      <c r="A1134" s="594">
        <v>39</v>
      </c>
      <c r="B1134" s="889" t="s">
        <v>649</v>
      </c>
      <c r="C1134" s="889"/>
      <c r="D1134" s="889"/>
      <c r="E1134" s="889"/>
      <c r="F1134" s="889"/>
      <c r="G1134" s="889"/>
      <c r="H1134" s="889"/>
      <c r="I1134" s="889"/>
      <c r="J1134" s="889"/>
    </row>
    <row r="1135" spans="1:12" hidden="1">
      <c r="A1135" s="645"/>
      <c r="D1135" s="608" t="s">
        <v>184</v>
      </c>
      <c r="F1135" s="598" t="s">
        <v>72</v>
      </c>
    </row>
    <row r="1136" spans="1:12" hidden="1">
      <c r="A1136" s="645"/>
      <c r="D1136" s="608" t="s">
        <v>195</v>
      </c>
    </row>
    <row r="1137" spans="1:10" hidden="1">
      <c r="A1137" s="645"/>
      <c r="B1137" s="600" t="s">
        <v>185</v>
      </c>
      <c r="C1137" s="646" t="s">
        <v>246</v>
      </c>
    </row>
    <row r="1138" spans="1:10" hidden="1">
      <c r="A1138" s="645"/>
      <c r="B1138" s="603">
        <v>0.86</v>
      </c>
      <c r="C1138" s="596" t="s">
        <v>205</v>
      </c>
      <c r="D1138" s="608" t="s">
        <v>247</v>
      </c>
      <c r="H1138" s="595">
        <f>Sheet1!$G$47</f>
        <v>645</v>
      </c>
      <c r="I1138" s="628" t="s">
        <v>172</v>
      </c>
      <c r="J1138" s="595">
        <f>ROUND(B1138*H1138,2)</f>
        <v>554.70000000000005</v>
      </c>
    </row>
    <row r="1139" spans="1:10" hidden="1">
      <c r="A1139" s="645"/>
      <c r="B1139" s="603">
        <v>1.5</v>
      </c>
      <c r="C1139" s="596" t="s">
        <v>205</v>
      </c>
      <c r="D1139" s="608" t="s">
        <v>196</v>
      </c>
      <c r="H1139" s="595">
        <f>Sheet1!$G$48</f>
        <v>661</v>
      </c>
      <c r="I1139" s="628" t="s">
        <v>172</v>
      </c>
      <c r="J1139" s="595">
        <f>ROUND(B1139*H1139,2)</f>
        <v>991.5</v>
      </c>
    </row>
    <row r="1140" spans="1:10" hidden="1">
      <c r="A1140" s="645"/>
      <c r="B1140" s="603">
        <v>20</v>
      </c>
      <c r="C1140" s="596" t="s">
        <v>205</v>
      </c>
      <c r="D1140" s="608" t="s">
        <v>248</v>
      </c>
      <c r="H1140" s="595">
        <f>Sheet1!$G$49</f>
        <v>595</v>
      </c>
      <c r="I1140" s="628" t="s">
        <v>172</v>
      </c>
      <c r="J1140" s="595">
        <f>ROUND(B1140*H1140,2)</f>
        <v>11900</v>
      </c>
    </row>
    <row r="1141" spans="1:10" hidden="1">
      <c r="A1141" s="645"/>
      <c r="B1141" s="608"/>
      <c r="D1141" s="608" t="s">
        <v>43</v>
      </c>
      <c r="H1141" s="595"/>
      <c r="I1141" s="595"/>
      <c r="J1141" s="605">
        <f>SUM(J1138:J1140)</f>
        <v>13446.2</v>
      </c>
    </row>
    <row r="1142" spans="1:10" hidden="1">
      <c r="A1142" s="645"/>
      <c r="B1142" s="600" t="s">
        <v>186</v>
      </c>
      <c r="C1142" s="646" t="s">
        <v>190</v>
      </c>
      <c r="H1142" s="595"/>
      <c r="I1142" s="595"/>
      <c r="J1142" s="595"/>
    </row>
    <row r="1143" spans="1:10" hidden="1">
      <c r="A1143" s="645"/>
      <c r="B1143" s="603">
        <v>8.1</v>
      </c>
      <c r="C1143" s="596" t="s">
        <v>181</v>
      </c>
      <c r="D1143" s="608" t="s">
        <v>337</v>
      </c>
      <c r="H1143" s="595">
        <f>RMR!J23</f>
        <v>1798.7500000000002</v>
      </c>
      <c r="I1143" s="595" t="s">
        <v>181</v>
      </c>
      <c r="J1143" s="595">
        <f>ROUND(B1143*H1143,2)</f>
        <v>14569.88</v>
      </c>
    </row>
    <row r="1144" spans="1:10" hidden="1">
      <c r="A1144" s="645"/>
      <c r="B1144" s="603">
        <v>4.05</v>
      </c>
      <c r="C1144" s="596" t="s">
        <v>181</v>
      </c>
      <c r="D1144" s="597" t="s">
        <v>695</v>
      </c>
      <c r="H1144" s="595">
        <f>RMR!J25</f>
        <v>2442.5</v>
      </c>
      <c r="I1144" s="595" t="s">
        <v>181</v>
      </c>
      <c r="J1144" s="595">
        <f>ROUND(B1144*H1144,2)</f>
        <v>9892.1299999999992</v>
      </c>
    </row>
    <row r="1145" spans="1:10" hidden="1">
      <c r="A1145" s="645"/>
      <c r="B1145" s="603">
        <v>1.35</v>
      </c>
      <c r="C1145" s="596" t="s">
        <v>181</v>
      </c>
      <c r="D1145" s="597" t="s">
        <v>696</v>
      </c>
      <c r="H1145" s="595">
        <f>RMR!J27</f>
        <v>1911.2500000000002</v>
      </c>
      <c r="I1145" s="595" t="s">
        <v>181</v>
      </c>
      <c r="J1145" s="595">
        <f>ROUND(B1145*H1145,2)</f>
        <v>2580.19</v>
      </c>
    </row>
    <row r="1146" spans="1:10" hidden="1">
      <c r="A1146" s="645"/>
      <c r="B1146" s="603">
        <v>6.75</v>
      </c>
      <c r="C1146" s="596" t="s">
        <v>181</v>
      </c>
      <c r="D1146" s="608" t="s">
        <v>197</v>
      </c>
      <c r="H1146" s="595">
        <f>RMR!J29</f>
        <v>692.55</v>
      </c>
      <c r="I1146" s="595" t="s">
        <v>181</v>
      </c>
      <c r="J1146" s="595">
        <f>ROUND(B1146*H1146,2)</f>
        <v>4674.71</v>
      </c>
    </row>
    <row r="1147" spans="1:10" hidden="1">
      <c r="A1147" s="645"/>
      <c r="B1147" s="603">
        <v>4.13</v>
      </c>
      <c r="C1147" s="596" t="s">
        <v>253</v>
      </c>
      <c r="D1147" s="608" t="s">
        <v>198</v>
      </c>
      <c r="H1147" s="595">
        <f>RMR!G35</f>
        <v>4220</v>
      </c>
      <c r="I1147" s="595" t="s">
        <v>253</v>
      </c>
      <c r="J1147" s="595">
        <f>ROUND(B1147*H1147,2)</f>
        <v>17428.599999999999</v>
      </c>
    </row>
    <row r="1148" spans="1:10" hidden="1">
      <c r="A1148" s="645"/>
      <c r="B1148" s="603"/>
      <c r="C1148" s="596"/>
      <c r="D1148" s="608" t="s">
        <v>43</v>
      </c>
      <c r="H1148" s="595"/>
      <c r="I1148" s="595"/>
      <c r="J1148" s="605">
        <f>SUM(J1143:J1147)</f>
        <v>49145.509999999995</v>
      </c>
    </row>
    <row r="1149" spans="1:10" hidden="1">
      <c r="A1149" s="645"/>
      <c r="B1149" s="600" t="s">
        <v>175</v>
      </c>
      <c r="C1149" s="646" t="s">
        <v>251</v>
      </c>
      <c r="H1149" s="595"/>
      <c r="I1149" s="595"/>
      <c r="J1149" s="595"/>
    </row>
    <row r="1150" spans="1:10" hidden="1">
      <c r="A1150" s="645"/>
      <c r="B1150" s="603">
        <v>6</v>
      </c>
      <c r="C1150" s="596" t="s">
        <v>187</v>
      </c>
      <c r="D1150" s="608" t="s">
        <v>199</v>
      </c>
      <c r="H1150" s="595">
        <f>Sheet1!G76</f>
        <v>708.08</v>
      </c>
      <c r="I1150" s="595" t="s">
        <v>187</v>
      </c>
      <c r="J1150" s="595">
        <f>ROUND(B1150*H1150,2)</f>
        <v>4248.4799999999996</v>
      </c>
    </row>
    <row r="1151" spans="1:10" hidden="1">
      <c r="A1151" s="645"/>
      <c r="B1151" s="603">
        <v>6</v>
      </c>
      <c r="C1151" s="596" t="s">
        <v>187</v>
      </c>
      <c r="D1151" s="608" t="s">
        <v>200</v>
      </c>
      <c r="H1151" s="595">
        <f>Sheet1!G75</f>
        <v>1347.84</v>
      </c>
      <c r="I1151" s="595" t="s">
        <v>187</v>
      </c>
      <c r="J1151" s="595">
        <f>ROUND(B1151*H1151,2)</f>
        <v>8087.04</v>
      </c>
    </row>
    <row r="1152" spans="1:10" hidden="1">
      <c r="A1152" s="645"/>
      <c r="B1152" s="595"/>
      <c r="C1152" s="628"/>
      <c r="D1152" s="608"/>
      <c r="H1152" s="595"/>
      <c r="I1152" s="595"/>
      <c r="J1152" s="605">
        <f>SUM(J1150:J1151)</f>
        <v>12335.52</v>
      </c>
    </row>
    <row r="1153" spans="1:11" hidden="1">
      <c r="B1153" s="600" t="s">
        <v>48</v>
      </c>
      <c r="C1153" s="598" t="s">
        <v>592</v>
      </c>
      <c r="F1153" s="596"/>
      <c r="G1153" s="596"/>
      <c r="H1153" s="596"/>
      <c r="I1153" s="596"/>
      <c r="J1153" s="606"/>
    </row>
    <row r="1154" spans="1:11" hidden="1">
      <c r="B1154" s="607">
        <v>4.6150000000000002</v>
      </c>
      <c r="C1154" s="604" t="s">
        <v>42</v>
      </c>
      <c r="D1154" s="608" t="s">
        <v>420</v>
      </c>
      <c r="F1154" s="596"/>
      <c r="G1154" s="596"/>
      <c r="H1154" s="596"/>
      <c r="I1154" s="596"/>
      <c r="J1154" s="609">
        <f>ROUND((J1141+J1148+J1152)*B1154/100,2)</f>
        <v>3457.89</v>
      </c>
    </row>
    <row r="1155" spans="1:11" hidden="1">
      <c r="B1155" s="600" t="s">
        <v>317</v>
      </c>
      <c r="C1155" s="598" t="s">
        <v>320</v>
      </c>
      <c r="F1155" s="596"/>
      <c r="G1155" s="596"/>
      <c r="H1155" s="596"/>
      <c r="I1155" s="596"/>
      <c r="J1155" s="606">
        <f>J1141+J1148+J1152+J1154</f>
        <v>78385.119999999995</v>
      </c>
    </row>
    <row r="1156" spans="1:11" hidden="1">
      <c r="B1156" s="600" t="s">
        <v>318</v>
      </c>
      <c r="C1156" s="598" t="s">
        <v>326</v>
      </c>
      <c r="F1156" s="596"/>
      <c r="G1156" s="596"/>
      <c r="H1156" s="596"/>
      <c r="I1156" s="596"/>
      <c r="J1156" s="616">
        <f>J1155*10/100</f>
        <v>7838.5119999999997</v>
      </c>
    </row>
    <row r="1157" spans="1:11" hidden="1">
      <c r="A1157" s="645"/>
      <c r="B1157" s="603"/>
      <c r="C1157" s="596"/>
      <c r="D1157" s="646" t="s">
        <v>438</v>
      </c>
      <c r="H1157" s="595"/>
      <c r="I1157" s="595"/>
      <c r="J1157" s="606">
        <f>SUM(J1155:J1156)</f>
        <v>86223.631999999998</v>
      </c>
    </row>
    <row r="1158" spans="1:11" hidden="1">
      <c r="A1158" s="645"/>
      <c r="B1158" s="603"/>
      <c r="C1158" s="596"/>
      <c r="D1158" s="608" t="s">
        <v>194</v>
      </c>
      <c r="H1158" s="595"/>
      <c r="I1158" s="595"/>
      <c r="J1158" s="595">
        <f>ROUND(J1157/15,2)</f>
        <v>5748.24</v>
      </c>
    </row>
    <row r="1159" spans="1:11" hidden="1">
      <c r="A1159" s="645"/>
      <c r="D1159" s="608" t="s">
        <v>183</v>
      </c>
      <c r="H1159" s="595"/>
      <c r="I1159" s="595"/>
      <c r="J1159" s="611">
        <f>ROUND(J1158,0)</f>
        <v>5748</v>
      </c>
    </row>
    <row r="1160" spans="1:11" hidden="1">
      <c r="A1160" s="645"/>
      <c r="D1160" s="608"/>
      <c r="H1160" s="595"/>
      <c r="I1160" s="595"/>
      <c r="J1160" s="617" t="s">
        <v>192</v>
      </c>
    </row>
    <row r="1161" spans="1:11" hidden="1">
      <c r="A1161" s="645"/>
      <c r="D1161" s="608"/>
      <c r="H1161" s="595"/>
      <c r="I1161" s="595"/>
      <c r="J1161" s="606"/>
    </row>
    <row r="1162" spans="1:11" ht="77.25" hidden="1" customHeight="1">
      <c r="A1162" s="594">
        <v>40</v>
      </c>
      <c r="B1162" s="889" t="s">
        <v>650</v>
      </c>
      <c r="C1162" s="889"/>
      <c r="D1162" s="889"/>
      <c r="E1162" s="889"/>
      <c r="F1162" s="889"/>
      <c r="G1162" s="889"/>
      <c r="H1162" s="889"/>
      <c r="I1162" s="889"/>
      <c r="J1162" s="889"/>
    </row>
    <row r="1163" spans="1:11" ht="17.25" hidden="1" customHeight="1">
      <c r="B1163" s="689"/>
      <c r="C1163" s="689"/>
      <c r="D1163" s="608" t="s">
        <v>294</v>
      </c>
      <c r="E1163" s="689"/>
      <c r="F1163" s="598" t="s">
        <v>73</v>
      </c>
      <c r="G1163" s="689"/>
      <c r="H1163" s="689"/>
      <c r="I1163" s="689"/>
      <c r="J1163" s="690"/>
    </row>
    <row r="1164" spans="1:11" hidden="1">
      <c r="A1164" s="645"/>
      <c r="D1164" s="608" t="s">
        <v>195</v>
      </c>
    </row>
    <row r="1165" spans="1:11" hidden="1">
      <c r="A1165" s="645"/>
      <c r="B1165" s="600" t="s">
        <v>185</v>
      </c>
      <c r="C1165" s="646" t="s">
        <v>246</v>
      </c>
    </row>
    <row r="1166" spans="1:11" hidden="1">
      <c r="A1166" s="645"/>
      <c r="B1166" s="595">
        <v>0.64</v>
      </c>
      <c r="C1166" s="596" t="s">
        <v>205</v>
      </c>
      <c r="D1166" s="608" t="s">
        <v>247</v>
      </c>
      <c r="H1166" s="595">
        <f>Sheet1!$G$47</f>
        <v>645</v>
      </c>
      <c r="I1166" s="628" t="s">
        <v>172</v>
      </c>
      <c r="J1166" s="595">
        <f>ROUND(B1166*H1166,2)</f>
        <v>412.8</v>
      </c>
      <c r="K1166" s="608"/>
    </row>
    <row r="1167" spans="1:11" hidden="1">
      <c r="A1167" s="645"/>
      <c r="B1167" s="595">
        <v>1</v>
      </c>
      <c r="C1167" s="596" t="s">
        <v>205</v>
      </c>
      <c r="D1167" s="608" t="s">
        <v>196</v>
      </c>
      <c r="H1167" s="595">
        <f>Sheet1!$G$48</f>
        <v>661</v>
      </c>
      <c r="I1167" s="628" t="s">
        <v>172</v>
      </c>
      <c r="J1167" s="595">
        <f>ROUND(B1167*H1167,2)</f>
        <v>661</v>
      </c>
    </row>
    <row r="1168" spans="1:11" hidden="1">
      <c r="A1168" s="645"/>
      <c r="B1168" s="595">
        <v>15</v>
      </c>
      <c r="C1168" s="596" t="s">
        <v>205</v>
      </c>
      <c r="D1168" s="608" t="s">
        <v>248</v>
      </c>
      <c r="H1168" s="595">
        <f>Sheet1!$G$49</f>
        <v>595</v>
      </c>
      <c r="I1168" s="628" t="s">
        <v>172</v>
      </c>
      <c r="J1168" s="595">
        <f>ROUND(B1168*H1168,2)</f>
        <v>8925</v>
      </c>
    </row>
    <row r="1169" spans="1:13" hidden="1">
      <c r="A1169" s="645"/>
      <c r="B1169" s="603"/>
      <c r="D1169" s="608" t="s">
        <v>43</v>
      </c>
      <c r="H1169" s="595"/>
      <c r="I1169" s="595"/>
      <c r="J1169" s="605">
        <f>SUM(J1166:J1168)</f>
        <v>9998.7999999999993</v>
      </c>
    </row>
    <row r="1170" spans="1:13" hidden="1">
      <c r="A1170" s="645"/>
      <c r="B1170" s="600" t="s">
        <v>186</v>
      </c>
      <c r="C1170" s="646" t="s">
        <v>190</v>
      </c>
      <c r="H1170" s="595"/>
      <c r="I1170" s="595"/>
      <c r="J1170" s="595"/>
    </row>
    <row r="1171" spans="1:13" hidden="1">
      <c r="A1171" s="645"/>
      <c r="B1171" s="595">
        <v>13.5</v>
      </c>
      <c r="C1171" s="596" t="s">
        <v>181</v>
      </c>
      <c r="D1171" s="608" t="s">
        <v>337</v>
      </c>
      <c r="H1171" s="595">
        <f>RMR!J23</f>
        <v>1798.7500000000002</v>
      </c>
      <c r="I1171" s="595" t="s">
        <v>181</v>
      </c>
      <c r="J1171" s="595">
        <f>ROUND(B1171*H1171,2)</f>
        <v>24283.13</v>
      </c>
    </row>
    <row r="1172" spans="1:13" hidden="1">
      <c r="A1172" s="645"/>
      <c r="B1172" s="595">
        <v>6.75</v>
      </c>
      <c r="C1172" s="596" t="s">
        <v>181</v>
      </c>
      <c r="D1172" s="608" t="s">
        <v>197</v>
      </c>
      <c r="H1172" s="595">
        <f>RMR!J29</f>
        <v>692.55</v>
      </c>
      <c r="I1172" s="595" t="s">
        <v>181</v>
      </c>
      <c r="J1172" s="595">
        <f>ROUND(B1172*H1172,2)</f>
        <v>4674.71</v>
      </c>
    </row>
    <row r="1173" spans="1:13" hidden="1">
      <c r="A1173" s="645"/>
      <c r="B1173" s="595">
        <v>2.4300000000000002</v>
      </c>
      <c r="C1173" s="596" t="s">
        <v>253</v>
      </c>
      <c r="D1173" s="608" t="s">
        <v>198</v>
      </c>
      <c r="H1173" s="595">
        <f>RMR!G35</f>
        <v>4220</v>
      </c>
      <c r="I1173" s="595" t="s">
        <v>253</v>
      </c>
      <c r="J1173" s="595">
        <f>ROUND(B1173*H1173,2)</f>
        <v>10254.6</v>
      </c>
    </row>
    <row r="1174" spans="1:13" hidden="1">
      <c r="A1174" s="645"/>
      <c r="B1174" s="603"/>
      <c r="C1174" s="604"/>
      <c r="D1174" s="608" t="s">
        <v>43</v>
      </c>
      <c r="H1174" s="595"/>
      <c r="I1174" s="595"/>
      <c r="J1174" s="605">
        <f>SUM(J1171:J1173)</f>
        <v>39212.44</v>
      </c>
      <c r="M1174" s="628">
        <f>0.45*0.2</f>
        <v>9.0000000000000011E-2</v>
      </c>
    </row>
    <row r="1175" spans="1:13" hidden="1">
      <c r="A1175" s="645"/>
      <c r="B1175" s="600" t="s">
        <v>175</v>
      </c>
      <c r="C1175" s="646" t="s">
        <v>251</v>
      </c>
      <c r="H1175" s="595"/>
      <c r="I1175" s="595"/>
      <c r="J1175" s="595"/>
    </row>
    <row r="1176" spans="1:13" hidden="1">
      <c r="A1176" s="645"/>
      <c r="B1176" s="595">
        <v>6</v>
      </c>
      <c r="C1176" s="596" t="s">
        <v>187</v>
      </c>
      <c r="D1176" s="608" t="s">
        <v>199</v>
      </c>
      <c r="H1176" s="595">
        <f>Sheet1!G76</f>
        <v>708.08</v>
      </c>
      <c r="I1176" s="595" t="s">
        <v>187</v>
      </c>
      <c r="J1176" s="595">
        <f>ROUND(B1176*H1176,2)</f>
        <v>4248.4799999999996</v>
      </c>
    </row>
    <row r="1177" spans="1:13" hidden="1">
      <c r="A1177" s="645"/>
      <c r="B1177" s="595">
        <v>6</v>
      </c>
      <c r="C1177" s="596" t="s">
        <v>187</v>
      </c>
      <c r="D1177" s="608" t="s">
        <v>200</v>
      </c>
      <c r="H1177" s="595">
        <f>Sheet1!G75</f>
        <v>1347.84</v>
      </c>
      <c r="I1177" s="595" t="s">
        <v>187</v>
      </c>
      <c r="J1177" s="595">
        <f>ROUND(B1177*H1177,2)</f>
        <v>8087.04</v>
      </c>
    </row>
    <row r="1178" spans="1:13" hidden="1">
      <c r="A1178" s="645"/>
      <c r="B1178" s="595">
        <v>2</v>
      </c>
      <c r="C1178" s="596" t="s">
        <v>187</v>
      </c>
      <c r="D1178" s="608" t="s">
        <v>188</v>
      </c>
      <c r="H1178" s="595">
        <f>Sheet1!G58</f>
        <v>822</v>
      </c>
      <c r="I1178" s="595" t="s">
        <v>187</v>
      </c>
      <c r="J1178" s="595">
        <f>ROUND(B1178*H1178,2)</f>
        <v>1644</v>
      </c>
    </row>
    <row r="1179" spans="1:13" hidden="1">
      <c r="A1179" s="645"/>
      <c r="B1179" s="603"/>
      <c r="C1179" s="604"/>
      <c r="D1179" s="608" t="s">
        <v>43</v>
      </c>
      <c r="H1179" s="595"/>
      <c r="I1179" s="595"/>
      <c r="J1179" s="605">
        <f>SUM(J1176:J1178)</f>
        <v>13979.52</v>
      </c>
    </row>
    <row r="1180" spans="1:13" hidden="1">
      <c r="A1180" s="645"/>
      <c r="B1180" s="603"/>
      <c r="C1180" s="596"/>
      <c r="D1180" s="608" t="s">
        <v>136</v>
      </c>
      <c r="H1180" s="595"/>
      <c r="I1180" s="595"/>
      <c r="J1180" s="605">
        <f>J1169+J1174+J1179</f>
        <v>63190.760000000009</v>
      </c>
    </row>
    <row r="1181" spans="1:13" hidden="1">
      <c r="A1181" s="645"/>
      <c r="B1181" s="603"/>
      <c r="C1181" s="596"/>
      <c r="D1181" s="608" t="s">
        <v>194</v>
      </c>
      <c r="H1181" s="595"/>
      <c r="I1181" s="595"/>
      <c r="J1181" s="595">
        <f>ROUND(J1180/15,2)</f>
        <v>4212.72</v>
      </c>
    </row>
    <row r="1182" spans="1:13" hidden="1">
      <c r="A1182" s="645"/>
      <c r="B1182" s="603"/>
      <c r="C1182" s="596"/>
      <c r="D1182" s="608" t="s">
        <v>295</v>
      </c>
      <c r="H1182" s="595"/>
      <c r="I1182" s="595"/>
      <c r="J1182" s="595"/>
    </row>
    <row r="1183" spans="1:13" hidden="1">
      <c r="A1183" s="645"/>
      <c r="B1183" s="603"/>
      <c r="C1183" s="596"/>
      <c r="D1183" s="608" t="s">
        <v>296</v>
      </c>
      <c r="H1183" s="595"/>
      <c r="I1183" s="595"/>
      <c r="J1183" s="595"/>
    </row>
    <row r="1184" spans="1:13" hidden="1">
      <c r="A1184" s="645"/>
      <c r="B1184" s="603"/>
      <c r="C1184" s="596"/>
      <c r="D1184" s="608" t="s">
        <v>243</v>
      </c>
      <c r="H1184" s="595"/>
      <c r="I1184" s="595"/>
      <c r="J1184" s="595"/>
    </row>
    <row r="1185" spans="1:14" hidden="1">
      <c r="A1185" s="645"/>
      <c r="B1185" s="600" t="s">
        <v>185</v>
      </c>
      <c r="C1185" s="646" t="s">
        <v>246</v>
      </c>
    </row>
    <row r="1186" spans="1:14" hidden="1">
      <c r="A1186" s="645"/>
      <c r="B1186" s="603">
        <v>0.04</v>
      </c>
      <c r="C1186" s="596" t="s">
        <v>205</v>
      </c>
      <c r="D1186" s="608" t="s">
        <v>247</v>
      </c>
      <c r="H1186" s="595">
        <f>Sheet1!$G$47</f>
        <v>645</v>
      </c>
      <c r="I1186" s="628" t="s">
        <v>172</v>
      </c>
      <c r="J1186" s="595">
        <f>ROUND(B1186*H1186,2)</f>
        <v>25.8</v>
      </c>
      <c r="K1186" s="608"/>
    </row>
    <row r="1187" spans="1:14" hidden="1">
      <c r="A1187" s="645"/>
      <c r="B1187" s="603">
        <v>0.35</v>
      </c>
      <c r="C1187" s="596" t="s">
        <v>205</v>
      </c>
      <c r="D1187" s="608" t="s">
        <v>196</v>
      </c>
      <c r="H1187" s="595">
        <f>Sheet1!$G$48</f>
        <v>661</v>
      </c>
      <c r="I1187" s="628" t="s">
        <v>172</v>
      </c>
      <c r="J1187" s="595">
        <f>ROUND(B1187*H1187,2)</f>
        <v>231.35</v>
      </c>
    </row>
    <row r="1188" spans="1:14" ht="30" hidden="1" customHeight="1">
      <c r="A1188" s="645"/>
      <c r="B1188" s="603">
        <v>0.75</v>
      </c>
      <c r="C1188" s="596" t="s">
        <v>205</v>
      </c>
      <c r="D1188" s="888" t="s">
        <v>444</v>
      </c>
      <c r="E1188" s="888"/>
      <c r="F1188" s="888"/>
      <c r="G1188" s="888"/>
      <c r="H1188" s="595">
        <f>Sheet1!$G$49</f>
        <v>595</v>
      </c>
      <c r="I1188" s="628" t="s">
        <v>172</v>
      </c>
      <c r="J1188" s="595">
        <f>ROUND(B1188*H1188,2)</f>
        <v>446.25</v>
      </c>
      <c r="M1188" s="628">
        <f>0.9*0.2</f>
        <v>0.18000000000000002</v>
      </c>
    </row>
    <row r="1189" spans="1:14" hidden="1">
      <c r="A1189" s="645"/>
      <c r="B1189" s="603"/>
      <c r="D1189" s="608" t="s">
        <v>43</v>
      </c>
      <c r="H1189" s="595"/>
      <c r="I1189" s="595"/>
      <c r="J1189" s="605">
        <f>SUM(J1186:J1188)</f>
        <v>703.4</v>
      </c>
      <c r="M1189" s="628" t="s">
        <v>146</v>
      </c>
      <c r="N1189" s="628">
        <v>1.18</v>
      </c>
    </row>
    <row r="1190" spans="1:14" hidden="1">
      <c r="A1190" s="645"/>
      <c r="B1190" s="600" t="s">
        <v>186</v>
      </c>
      <c r="C1190" s="646" t="s">
        <v>190</v>
      </c>
      <c r="H1190" s="595"/>
      <c r="I1190" s="595"/>
      <c r="J1190" s="595"/>
      <c r="M1190" s="628" t="s">
        <v>448</v>
      </c>
      <c r="N1190" s="628">
        <f>0.2*0.45</f>
        <v>9.0000000000000011E-2</v>
      </c>
    </row>
    <row r="1191" spans="1:14" hidden="1">
      <c r="A1191" s="645"/>
      <c r="B1191" s="603">
        <v>0.2</v>
      </c>
      <c r="C1191" s="596" t="s">
        <v>181</v>
      </c>
      <c r="D1191" s="608" t="s">
        <v>294</v>
      </c>
      <c r="H1191" s="595">
        <f>J1181</f>
        <v>4212.72</v>
      </c>
      <c r="I1191" s="595" t="s">
        <v>181</v>
      </c>
      <c r="J1191" s="595">
        <f>ROUND(B1191*H1191,2)</f>
        <v>842.54</v>
      </c>
    </row>
    <row r="1192" spans="1:14" hidden="1">
      <c r="A1192" s="645"/>
      <c r="B1192" s="603">
        <v>1</v>
      </c>
      <c r="C1192" s="596" t="s">
        <v>181</v>
      </c>
      <c r="D1192" s="608" t="s">
        <v>343</v>
      </c>
      <c r="H1192" s="595">
        <f>RMR!J7</f>
        <v>1042.2500000000002</v>
      </c>
      <c r="I1192" s="595" t="s">
        <v>181</v>
      </c>
      <c r="J1192" s="595">
        <f>ROUND(B1192*H1192,2)</f>
        <v>1042.25</v>
      </c>
    </row>
    <row r="1193" spans="1:14" hidden="1">
      <c r="A1193" s="645"/>
      <c r="B1193" s="603"/>
      <c r="C1193" s="604"/>
      <c r="D1193" s="608" t="s">
        <v>43</v>
      </c>
      <c r="H1193" s="595"/>
      <c r="I1193" s="595"/>
      <c r="J1193" s="605">
        <f>SUM(J1191:J1192)</f>
        <v>1884.79</v>
      </c>
    </row>
    <row r="1194" spans="1:14" hidden="1">
      <c r="B1194" s="600" t="s">
        <v>175</v>
      </c>
      <c r="C1194" s="598" t="s">
        <v>592</v>
      </c>
      <c r="F1194" s="596"/>
      <c r="G1194" s="596"/>
      <c r="H1194" s="596"/>
      <c r="I1194" s="596"/>
      <c r="J1194" s="606"/>
    </row>
    <row r="1195" spans="1:14" hidden="1">
      <c r="B1195" s="607">
        <v>4.6150000000000002</v>
      </c>
      <c r="C1195" s="604" t="s">
        <v>42</v>
      </c>
      <c r="D1195" s="608" t="s">
        <v>422</v>
      </c>
      <c r="F1195" s="596"/>
      <c r="G1195" s="596"/>
      <c r="H1195" s="596"/>
      <c r="I1195" s="596"/>
      <c r="J1195" s="609">
        <f>ROUND((J1189+J1193)*B1195/100,2)</f>
        <v>119.44</v>
      </c>
    </row>
    <row r="1196" spans="1:14" hidden="1">
      <c r="B1196" s="600" t="s">
        <v>48</v>
      </c>
      <c r="C1196" s="598" t="s">
        <v>216</v>
      </c>
      <c r="F1196" s="596"/>
      <c r="G1196" s="596"/>
      <c r="H1196" s="596"/>
      <c r="I1196" s="596"/>
      <c r="J1196" s="606">
        <f>J1189+J1193+J1195</f>
        <v>2707.63</v>
      </c>
    </row>
    <row r="1197" spans="1:14" hidden="1">
      <c r="B1197" s="600" t="s">
        <v>317</v>
      </c>
      <c r="C1197" s="598" t="s">
        <v>217</v>
      </c>
      <c r="F1197" s="596"/>
      <c r="G1197" s="596"/>
      <c r="H1197" s="596"/>
      <c r="I1197" s="596"/>
      <c r="J1197" s="616">
        <f>J1196*10/100</f>
        <v>270.76300000000003</v>
      </c>
    </row>
    <row r="1198" spans="1:14" hidden="1">
      <c r="A1198" s="645"/>
      <c r="B1198" s="603"/>
      <c r="C1198" s="596"/>
      <c r="D1198" s="646" t="s">
        <v>218</v>
      </c>
      <c r="H1198" s="595"/>
      <c r="I1198" s="595"/>
      <c r="J1198" s="595">
        <f>SUM(J1196:J1197)</f>
        <v>2978.393</v>
      </c>
    </row>
    <row r="1199" spans="1:14" hidden="1">
      <c r="A1199" s="645"/>
      <c r="D1199" s="608" t="s">
        <v>183</v>
      </c>
      <c r="H1199" s="595"/>
      <c r="I1199" s="595"/>
      <c r="J1199" s="611">
        <f>ROUND(J1198,0)</f>
        <v>2978</v>
      </c>
    </row>
    <row r="1200" spans="1:14" hidden="1">
      <c r="A1200" s="645"/>
      <c r="D1200" s="608"/>
      <c r="H1200" s="595"/>
      <c r="I1200" s="595"/>
      <c r="J1200" s="617" t="s">
        <v>192</v>
      </c>
    </row>
    <row r="1201" spans="1:10" hidden="1">
      <c r="A1201" s="645"/>
      <c r="D1201" s="608"/>
      <c r="H1201" s="595"/>
      <c r="I1201" s="595"/>
      <c r="J1201" s="606"/>
    </row>
    <row r="1202" spans="1:10" ht="48" hidden="1" customHeight="1">
      <c r="A1202" s="594">
        <v>18</v>
      </c>
      <c r="B1202" s="889" t="s">
        <v>1340</v>
      </c>
      <c r="C1202" s="889"/>
      <c r="D1202" s="889"/>
      <c r="E1202" s="889"/>
      <c r="F1202" s="889"/>
      <c r="G1202" s="889"/>
      <c r="H1202" s="889"/>
      <c r="I1202" s="889"/>
      <c r="J1202" s="889"/>
    </row>
    <row r="1203" spans="1:10" hidden="1">
      <c r="A1203" s="645"/>
      <c r="D1203" s="608" t="s">
        <v>184</v>
      </c>
      <c r="F1203" s="598" t="s">
        <v>61</v>
      </c>
    </row>
    <row r="1204" spans="1:10" hidden="1">
      <c r="A1204" s="645"/>
      <c r="D1204" s="608" t="s">
        <v>297</v>
      </c>
    </row>
    <row r="1205" spans="1:10" hidden="1">
      <c r="A1205" s="645"/>
      <c r="B1205" s="600" t="s">
        <v>185</v>
      </c>
      <c r="C1205" s="646" t="s">
        <v>246</v>
      </c>
    </row>
    <row r="1206" spans="1:10" hidden="1">
      <c r="A1206" s="645"/>
      <c r="B1206" s="603">
        <v>0.28000000000000003</v>
      </c>
      <c r="C1206" s="596" t="s">
        <v>205</v>
      </c>
      <c r="D1206" s="608" t="s">
        <v>247</v>
      </c>
      <c r="H1206" s="595">
        <f>Sheet1!G47</f>
        <v>645</v>
      </c>
      <c r="I1206" s="628" t="s">
        <v>172</v>
      </c>
      <c r="J1206" s="595">
        <f>ROUND(B1206*H1206,2)</f>
        <v>180.6</v>
      </c>
    </row>
    <row r="1207" spans="1:10" hidden="1">
      <c r="A1207" s="645"/>
      <c r="B1207" s="603">
        <v>7</v>
      </c>
      <c r="C1207" s="596" t="s">
        <v>205</v>
      </c>
      <c r="D1207" s="608" t="s">
        <v>248</v>
      </c>
      <c r="H1207" s="595">
        <f>Sheet1!G49</f>
        <v>595</v>
      </c>
      <c r="I1207" s="628" t="s">
        <v>172</v>
      </c>
      <c r="J1207" s="595">
        <f>ROUND(B1207*H1207,2)</f>
        <v>4165</v>
      </c>
    </row>
    <row r="1208" spans="1:10" hidden="1">
      <c r="A1208" s="645"/>
      <c r="B1208" s="608"/>
      <c r="D1208" s="608" t="s">
        <v>43</v>
      </c>
      <c r="H1208" s="595"/>
      <c r="I1208" s="628"/>
      <c r="J1208" s="605">
        <f>SUM(J1206:J1207)</f>
        <v>4345.6000000000004</v>
      </c>
    </row>
    <row r="1209" spans="1:10" hidden="1">
      <c r="A1209" s="645"/>
      <c r="B1209" s="608"/>
      <c r="D1209" s="608"/>
      <c r="H1209" s="595"/>
      <c r="I1209" s="595"/>
      <c r="J1209" s="595"/>
    </row>
    <row r="1210" spans="1:10" hidden="1">
      <c r="A1210" s="645"/>
      <c r="B1210" s="600" t="s">
        <v>186</v>
      </c>
      <c r="C1210" s="646" t="s">
        <v>190</v>
      </c>
      <c r="H1210" s="595"/>
      <c r="I1210" s="595"/>
      <c r="J1210" s="595"/>
    </row>
    <row r="1211" spans="1:10" hidden="1">
      <c r="A1211" s="645"/>
      <c r="B1211" s="603">
        <v>12</v>
      </c>
      <c r="C1211" s="596" t="s">
        <v>181</v>
      </c>
      <c r="D1211" s="608" t="s">
        <v>298</v>
      </c>
      <c r="H1211" s="595">
        <f>RMR!J21</f>
        <v>821.55999999999983</v>
      </c>
      <c r="I1211" s="595" t="s">
        <v>181</v>
      </c>
      <c r="J1211" s="595">
        <f>ROUND(B1211*H1211,2)</f>
        <v>9858.7199999999993</v>
      </c>
    </row>
    <row r="1212" spans="1:10" hidden="1">
      <c r="A1212" s="645"/>
      <c r="B1212" s="608"/>
      <c r="D1212" s="608" t="s">
        <v>43</v>
      </c>
      <c r="H1212" s="595"/>
      <c r="I1212" s="595"/>
      <c r="J1212" s="605">
        <f>SUM(J1211:J1211)</f>
        <v>9858.7199999999993</v>
      </c>
    </row>
    <row r="1213" spans="1:10" hidden="1">
      <c r="A1213" s="645"/>
      <c r="B1213" s="600" t="s">
        <v>175</v>
      </c>
      <c r="C1213" s="646" t="s">
        <v>251</v>
      </c>
      <c r="H1213" s="595"/>
      <c r="I1213" s="595"/>
      <c r="J1213" s="595"/>
    </row>
    <row r="1214" spans="1:10" ht="30.75" hidden="1" customHeight="1">
      <c r="A1214" s="645"/>
      <c r="B1214" s="603">
        <v>2.5</v>
      </c>
      <c r="C1214" s="596" t="s">
        <v>187</v>
      </c>
      <c r="D1214" s="888" t="s">
        <v>299</v>
      </c>
      <c r="E1214" s="888"/>
      <c r="F1214" s="888"/>
      <c r="G1214" s="888"/>
      <c r="H1214" s="595">
        <f>Sheet1!G79</f>
        <v>70</v>
      </c>
      <c r="I1214" s="595" t="s">
        <v>187</v>
      </c>
      <c r="J1214" s="595">
        <f>ROUND(B1214*H1214,2)</f>
        <v>175</v>
      </c>
    </row>
    <row r="1215" spans="1:10" hidden="1">
      <c r="A1215" s="645"/>
      <c r="B1215" s="603">
        <v>0.05</v>
      </c>
      <c r="C1215" s="596" t="s">
        <v>187</v>
      </c>
      <c r="D1215" s="608" t="s">
        <v>188</v>
      </c>
      <c r="H1215" s="595">
        <f>Sheet1!G58</f>
        <v>822</v>
      </c>
      <c r="I1215" s="595" t="s">
        <v>187</v>
      </c>
      <c r="J1215" s="595">
        <f>ROUND(B1215*H1215,2)</f>
        <v>41.1</v>
      </c>
    </row>
    <row r="1216" spans="1:10" hidden="1">
      <c r="A1216" s="645"/>
      <c r="B1216" s="603"/>
      <c r="C1216" s="596"/>
      <c r="D1216" s="608" t="s">
        <v>43</v>
      </c>
      <c r="H1216" s="595"/>
      <c r="I1216" s="595"/>
      <c r="J1216" s="605">
        <f>SUM(J1214:J1215)</f>
        <v>216.1</v>
      </c>
    </row>
    <row r="1217" spans="1:10" hidden="1">
      <c r="B1217" s="600" t="s">
        <v>48</v>
      </c>
      <c r="C1217" s="598" t="s">
        <v>591</v>
      </c>
      <c r="F1217" s="596"/>
      <c r="G1217" s="596"/>
      <c r="H1217" s="596"/>
      <c r="I1217" s="596"/>
      <c r="J1217" s="606"/>
    </row>
    <row r="1218" spans="1:10" hidden="1">
      <c r="B1218" s="607">
        <v>4.6150000000000002</v>
      </c>
      <c r="C1218" s="604" t="s">
        <v>42</v>
      </c>
      <c r="D1218" s="608" t="s">
        <v>420</v>
      </c>
      <c r="F1218" s="596"/>
      <c r="G1218" s="596"/>
      <c r="H1218" s="596"/>
      <c r="I1218" s="596"/>
      <c r="J1218" s="609">
        <f>ROUND((J1208+J1212+J1216)*B1218/100,2)</f>
        <v>665.5</v>
      </c>
    </row>
    <row r="1219" spans="1:10" hidden="1">
      <c r="B1219" s="600" t="s">
        <v>317</v>
      </c>
      <c r="C1219" s="598" t="s">
        <v>320</v>
      </c>
      <c r="F1219" s="596"/>
      <c r="G1219" s="596"/>
      <c r="H1219" s="596"/>
      <c r="I1219" s="596"/>
      <c r="J1219" s="606">
        <f>J1208+J1212+J1216+J1218</f>
        <v>15085.92</v>
      </c>
    </row>
    <row r="1220" spans="1:10" hidden="1">
      <c r="B1220" s="600" t="s">
        <v>318</v>
      </c>
      <c r="C1220" s="598" t="s">
        <v>319</v>
      </c>
      <c r="F1220" s="596"/>
      <c r="G1220" s="596"/>
      <c r="H1220" s="596"/>
      <c r="I1220" s="596"/>
      <c r="J1220" s="616">
        <f>J1219*10/100</f>
        <v>1508.5920000000001</v>
      </c>
    </row>
    <row r="1221" spans="1:10" hidden="1">
      <c r="A1221" s="645"/>
      <c r="B1221" s="603"/>
      <c r="C1221" s="596"/>
      <c r="D1221" s="646" t="s">
        <v>437</v>
      </c>
      <c r="H1221" s="595"/>
      <c r="I1221" s="595"/>
      <c r="J1221" s="626">
        <f>SUM(J1219:J1220)</f>
        <v>16594.511999999999</v>
      </c>
    </row>
    <row r="1222" spans="1:10" hidden="1">
      <c r="A1222" s="645"/>
      <c r="B1222" s="603"/>
      <c r="C1222" s="596"/>
      <c r="D1222" s="608" t="s">
        <v>141</v>
      </c>
      <c r="H1222" s="595"/>
      <c r="I1222" s="595"/>
      <c r="J1222" s="595">
        <f>J1221/10</f>
        <v>1659.4512</v>
      </c>
    </row>
    <row r="1223" spans="1:10" hidden="1">
      <c r="A1223" s="645"/>
      <c r="D1223" s="608" t="s">
        <v>183</v>
      </c>
      <c r="H1223" s="595"/>
      <c r="I1223" s="595"/>
      <c r="J1223" s="611">
        <f>ROUND(J1222,0)</f>
        <v>1659</v>
      </c>
    </row>
    <row r="1224" spans="1:10" hidden="1">
      <c r="A1224" s="645"/>
      <c r="D1224" s="608"/>
      <c r="H1224" s="595"/>
      <c r="I1224" s="595"/>
      <c r="J1224" s="617" t="s">
        <v>192</v>
      </c>
    </row>
    <row r="1225" spans="1:10" hidden="1">
      <c r="A1225" s="645"/>
      <c r="D1225" s="608"/>
      <c r="H1225" s="595"/>
      <c r="I1225" s="595"/>
      <c r="J1225" s="606"/>
    </row>
    <row r="1226" spans="1:10" ht="123.75" hidden="1" customHeight="1">
      <c r="A1226" s="594">
        <v>19</v>
      </c>
      <c r="B1226" s="889" t="s">
        <v>1341</v>
      </c>
      <c r="C1226" s="889"/>
      <c r="D1226" s="889"/>
      <c r="E1226" s="889"/>
      <c r="F1226" s="889"/>
      <c r="G1226" s="889"/>
      <c r="H1226" s="889"/>
      <c r="I1226" s="889"/>
      <c r="J1226" s="889"/>
    </row>
    <row r="1227" spans="1:10" hidden="1">
      <c r="A1227" s="645"/>
      <c r="D1227" s="608" t="s">
        <v>184</v>
      </c>
      <c r="F1227" s="598" t="s">
        <v>74</v>
      </c>
    </row>
    <row r="1228" spans="1:10" hidden="1">
      <c r="A1228" s="645"/>
      <c r="D1228" s="608" t="s">
        <v>297</v>
      </c>
    </row>
    <row r="1229" spans="1:10" hidden="1">
      <c r="A1229" s="645"/>
      <c r="B1229" s="600" t="s">
        <v>185</v>
      </c>
      <c r="C1229" s="646" t="s">
        <v>246</v>
      </c>
    </row>
    <row r="1230" spans="1:10" hidden="1">
      <c r="A1230" s="645"/>
      <c r="B1230" s="603">
        <v>0.32</v>
      </c>
      <c r="C1230" s="596" t="s">
        <v>205</v>
      </c>
      <c r="D1230" s="608" t="s">
        <v>247</v>
      </c>
      <c r="H1230" s="595">
        <f>Sheet1!G47</f>
        <v>645</v>
      </c>
      <c r="I1230" s="595" t="s">
        <v>172</v>
      </c>
      <c r="J1230" s="595">
        <f>ROUND(B1230*H1230,2)</f>
        <v>206.4</v>
      </c>
    </row>
    <row r="1231" spans="1:10" ht="29.25" hidden="1" customHeight="1">
      <c r="A1231" s="645"/>
      <c r="B1231" s="603">
        <v>7</v>
      </c>
      <c r="C1231" s="596" t="s">
        <v>205</v>
      </c>
      <c r="D1231" s="888" t="s">
        <v>142</v>
      </c>
      <c r="E1231" s="888"/>
      <c r="F1231" s="888"/>
      <c r="G1231" s="888"/>
      <c r="H1231" s="595">
        <f>Sheet1!G49</f>
        <v>595</v>
      </c>
      <c r="I1231" s="595" t="s">
        <v>172</v>
      </c>
      <c r="J1231" s="595">
        <f>ROUND(B1231*H1231,2)</f>
        <v>4165</v>
      </c>
    </row>
    <row r="1232" spans="1:10" hidden="1">
      <c r="A1232" s="645"/>
      <c r="B1232" s="603">
        <v>1</v>
      </c>
      <c r="C1232" s="596" t="s">
        <v>205</v>
      </c>
      <c r="D1232" s="608" t="s">
        <v>256</v>
      </c>
      <c r="H1232" s="595">
        <f>Sheet1!G48</f>
        <v>661</v>
      </c>
      <c r="I1232" s="595" t="s">
        <v>172</v>
      </c>
      <c r="J1232" s="595">
        <f>ROUND(B1232*H1232,2)</f>
        <v>661</v>
      </c>
    </row>
    <row r="1233" spans="1:10" hidden="1">
      <c r="A1233" s="645"/>
      <c r="B1233" s="608"/>
      <c r="D1233" s="608" t="s">
        <v>43</v>
      </c>
      <c r="H1233" s="595"/>
      <c r="I1233" s="595"/>
      <c r="J1233" s="605">
        <f>SUM(J1230:J1232)</f>
        <v>5032.3999999999996</v>
      </c>
    </row>
    <row r="1234" spans="1:10" hidden="1">
      <c r="A1234" s="645"/>
      <c r="B1234" s="608"/>
      <c r="D1234" s="608"/>
      <c r="H1234" s="595"/>
      <c r="I1234" s="595"/>
      <c r="J1234" s="595"/>
    </row>
    <row r="1235" spans="1:10" hidden="1">
      <c r="A1235" s="645"/>
      <c r="B1235" s="600" t="s">
        <v>186</v>
      </c>
      <c r="C1235" s="646" t="s">
        <v>190</v>
      </c>
      <c r="H1235" s="595"/>
      <c r="I1235" s="595"/>
      <c r="J1235" s="595"/>
    </row>
    <row r="1236" spans="1:10" hidden="1">
      <c r="A1236" s="645"/>
      <c r="B1236" s="608"/>
      <c r="C1236" s="600"/>
      <c r="D1236" s="608" t="s">
        <v>143</v>
      </c>
      <c r="H1236" s="595"/>
      <c r="I1236" s="595"/>
      <c r="J1236" s="595"/>
    </row>
    <row r="1237" spans="1:10" hidden="1">
      <c r="A1237" s="645"/>
      <c r="B1237" s="608"/>
      <c r="C1237" s="600"/>
      <c r="D1237" s="608" t="s">
        <v>144</v>
      </c>
      <c r="H1237" s="595"/>
      <c r="I1237" s="595"/>
      <c r="J1237" s="595"/>
    </row>
    <row r="1238" spans="1:10" ht="28.5" hidden="1" customHeight="1">
      <c r="A1238" s="645"/>
      <c r="B1238" s="603">
        <v>6</v>
      </c>
      <c r="C1238" s="596" t="s">
        <v>181</v>
      </c>
      <c r="D1238" s="888" t="s">
        <v>344</v>
      </c>
      <c r="E1238" s="888"/>
      <c r="F1238" s="888"/>
      <c r="G1238" s="888"/>
      <c r="H1238" s="595">
        <f>RMR!J9</f>
        <v>941.25000000000023</v>
      </c>
      <c r="I1238" s="595" t="s">
        <v>181</v>
      </c>
      <c r="J1238" s="595">
        <f>ROUND(B1238*H1238,2)</f>
        <v>5647.5</v>
      </c>
    </row>
    <row r="1239" spans="1:10" hidden="1">
      <c r="A1239" s="645"/>
      <c r="B1239" s="603">
        <v>6</v>
      </c>
      <c r="C1239" s="596" t="s">
        <v>181</v>
      </c>
      <c r="D1239" s="608" t="s">
        <v>345</v>
      </c>
      <c r="H1239" s="595">
        <f>RMR!J6</f>
        <v>1581.2500000000002</v>
      </c>
      <c r="I1239" s="595" t="s">
        <v>181</v>
      </c>
      <c r="J1239" s="595">
        <f>ROUND(B1239*H1239,2)</f>
        <v>9487.5</v>
      </c>
    </row>
    <row r="1240" spans="1:10" hidden="1">
      <c r="A1240" s="645"/>
      <c r="B1240" s="608"/>
      <c r="D1240" s="608" t="s">
        <v>43</v>
      </c>
      <c r="H1240" s="595"/>
      <c r="I1240" s="595"/>
      <c r="J1240" s="605">
        <f>SUM(J1238:J1239)</f>
        <v>15135</v>
      </c>
    </row>
    <row r="1241" spans="1:10" hidden="1">
      <c r="A1241" s="645"/>
      <c r="B1241" s="600" t="s">
        <v>175</v>
      </c>
      <c r="C1241" s="646" t="s">
        <v>251</v>
      </c>
      <c r="H1241" s="595"/>
      <c r="I1241" s="595"/>
      <c r="J1241" s="595"/>
    </row>
    <row r="1242" spans="1:10" hidden="1">
      <c r="A1242" s="645"/>
      <c r="B1242" s="603">
        <v>0.06</v>
      </c>
      <c r="C1242" s="596" t="s">
        <v>187</v>
      </c>
      <c r="D1242" s="608" t="s">
        <v>188</v>
      </c>
      <c r="H1242" s="595">
        <f>Sheet1!G58</f>
        <v>822</v>
      </c>
      <c r="I1242" s="595" t="s">
        <v>187</v>
      </c>
      <c r="J1242" s="595">
        <f>ROUND(B1242*H1242,2)</f>
        <v>49.32</v>
      </c>
    </row>
    <row r="1243" spans="1:10" hidden="1">
      <c r="A1243" s="645"/>
      <c r="B1243" s="603"/>
      <c r="C1243" s="596"/>
      <c r="D1243" s="608" t="s">
        <v>43</v>
      </c>
      <c r="H1243" s="595"/>
      <c r="I1243" s="595"/>
      <c r="J1243" s="605">
        <f>SUM(J1242:J1242)</f>
        <v>49.32</v>
      </c>
    </row>
    <row r="1244" spans="1:10" hidden="1">
      <c r="B1244" s="600" t="s">
        <v>48</v>
      </c>
      <c r="C1244" s="598" t="s">
        <v>593</v>
      </c>
      <c r="F1244" s="596"/>
      <c r="G1244" s="596"/>
      <c r="H1244" s="596"/>
      <c r="I1244" s="596"/>
      <c r="J1244" s="606"/>
    </row>
    <row r="1245" spans="1:10" hidden="1">
      <c r="B1245" s="607">
        <v>4.6150000000000002</v>
      </c>
      <c r="C1245" s="604" t="s">
        <v>42</v>
      </c>
      <c r="D1245" s="608" t="s">
        <v>420</v>
      </c>
      <c r="F1245" s="596"/>
      <c r="G1245" s="596"/>
      <c r="H1245" s="596"/>
      <c r="I1245" s="596"/>
      <c r="J1245" s="609">
        <f>ROUND((J1233+J1240+J1243)*B1245/100,2)</f>
        <v>933</v>
      </c>
    </row>
    <row r="1246" spans="1:10" hidden="1">
      <c r="B1246" s="600" t="s">
        <v>317</v>
      </c>
      <c r="C1246" s="598" t="s">
        <v>320</v>
      </c>
      <c r="F1246" s="596"/>
      <c r="G1246" s="596"/>
      <c r="H1246" s="596"/>
      <c r="I1246" s="596"/>
      <c r="J1246" s="606">
        <f>J1233+J1240+J1243+J1245</f>
        <v>21149.72</v>
      </c>
    </row>
    <row r="1247" spans="1:10" hidden="1">
      <c r="B1247" s="600" t="s">
        <v>318</v>
      </c>
      <c r="C1247" s="598" t="s">
        <v>319</v>
      </c>
      <c r="F1247" s="596"/>
      <c r="G1247" s="596"/>
      <c r="H1247" s="596"/>
      <c r="I1247" s="596"/>
      <c r="J1247" s="616">
        <f>J1246*10/100</f>
        <v>2114.9720000000002</v>
      </c>
    </row>
    <row r="1248" spans="1:10" hidden="1">
      <c r="A1248" s="645"/>
      <c r="B1248" s="603"/>
      <c r="C1248" s="596"/>
      <c r="D1248" s="646" t="s">
        <v>435</v>
      </c>
      <c r="H1248" s="595"/>
      <c r="I1248" s="595"/>
      <c r="J1248" s="626">
        <f>SUM(J1246:J1247)</f>
        <v>23264.692000000003</v>
      </c>
    </row>
    <row r="1249" spans="1:10" hidden="1">
      <c r="A1249" s="645"/>
      <c r="B1249" s="603"/>
      <c r="C1249" s="596"/>
      <c r="D1249" s="608" t="s">
        <v>141</v>
      </c>
      <c r="H1249" s="595"/>
      <c r="I1249" s="595"/>
      <c r="J1249" s="595">
        <f>J1248/10</f>
        <v>2326.4692000000005</v>
      </c>
    </row>
    <row r="1250" spans="1:10" hidden="1">
      <c r="A1250" s="645"/>
      <c r="D1250" s="608" t="s">
        <v>183</v>
      </c>
      <c r="H1250" s="595"/>
      <c r="I1250" s="595"/>
      <c r="J1250" s="611">
        <f>ROUND(J1249,0)</f>
        <v>2326</v>
      </c>
    </row>
    <row r="1251" spans="1:10" hidden="1">
      <c r="A1251" s="645"/>
      <c r="D1251" s="608"/>
      <c r="H1251" s="595"/>
      <c r="I1251" s="595"/>
      <c r="J1251" s="617" t="s">
        <v>192</v>
      </c>
    </row>
    <row r="1252" spans="1:10" hidden="1">
      <c r="A1252" s="645"/>
      <c r="D1252" s="608"/>
      <c r="H1252" s="595"/>
      <c r="I1252" s="595"/>
      <c r="J1252" s="606"/>
    </row>
    <row r="1253" spans="1:10" ht="122.25" hidden="1" customHeight="1">
      <c r="A1253" s="594">
        <v>20</v>
      </c>
      <c r="B1253" s="889" t="s">
        <v>1342</v>
      </c>
      <c r="C1253" s="889"/>
      <c r="D1253" s="889"/>
      <c r="E1253" s="889"/>
      <c r="F1253" s="889"/>
      <c r="G1253" s="889"/>
      <c r="H1253" s="889"/>
      <c r="I1253" s="889"/>
      <c r="J1253" s="889"/>
    </row>
    <row r="1254" spans="1:10" hidden="1">
      <c r="A1254" s="645"/>
      <c r="D1254" s="608" t="s">
        <v>236</v>
      </c>
      <c r="F1254" s="598" t="s">
        <v>76</v>
      </c>
    </row>
    <row r="1255" spans="1:10" hidden="1">
      <c r="A1255" s="645"/>
      <c r="D1255" s="608" t="s">
        <v>237</v>
      </c>
    </row>
    <row r="1256" spans="1:10" hidden="1">
      <c r="A1256" s="645"/>
      <c r="B1256" s="600" t="s">
        <v>185</v>
      </c>
      <c r="C1256" s="646" t="s">
        <v>246</v>
      </c>
    </row>
    <row r="1257" spans="1:10" hidden="1">
      <c r="A1257" s="645"/>
      <c r="B1257" s="603">
        <v>0.44</v>
      </c>
      <c r="C1257" s="596" t="s">
        <v>205</v>
      </c>
      <c r="D1257" s="608" t="s">
        <v>247</v>
      </c>
      <c r="H1257" s="595">
        <f>Sheet1!G47</f>
        <v>645</v>
      </c>
      <c r="I1257" s="595" t="s">
        <v>172</v>
      </c>
      <c r="J1257" s="595">
        <f>ROUND(B1257*H1257,2)</f>
        <v>283.8</v>
      </c>
    </row>
    <row r="1258" spans="1:10" hidden="1">
      <c r="A1258" s="645"/>
      <c r="B1258" s="603">
        <v>3</v>
      </c>
      <c r="C1258" s="596" t="s">
        <v>205</v>
      </c>
      <c r="D1258" s="608" t="s">
        <v>238</v>
      </c>
      <c r="H1258" s="595">
        <f>Sheet1!G81</f>
        <v>670</v>
      </c>
      <c r="I1258" s="595" t="s">
        <v>172</v>
      </c>
      <c r="J1258" s="595">
        <f>ROUND(B1258*H1258,2)</f>
        <v>2010</v>
      </c>
    </row>
    <row r="1259" spans="1:10" hidden="1">
      <c r="A1259" s="645"/>
      <c r="B1259" s="603">
        <v>8</v>
      </c>
      <c r="C1259" s="596" t="s">
        <v>205</v>
      </c>
      <c r="D1259" s="608" t="s">
        <v>248</v>
      </c>
      <c r="H1259" s="595">
        <f>Sheet1!$G$49</f>
        <v>595</v>
      </c>
      <c r="I1259" s="595" t="s">
        <v>172</v>
      </c>
      <c r="J1259" s="595">
        <f>ROUND(B1259*H1259,2)</f>
        <v>4760</v>
      </c>
    </row>
    <row r="1260" spans="1:10" hidden="1">
      <c r="A1260" s="645"/>
      <c r="B1260" s="608"/>
      <c r="D1260" s="608" t="s">
        <v>43</v>
      </c>
      <c r="H1260" s="595"/>
      <c r="I1260" s="595"/>
      <c r="J1260" s="605">
        <f>SUM(J1257:J1259)</f>
        <v>7053.8</v>
      </c>
    </row>
    <row r="1261" spans="1:10" hidden="1">
      <c r="A1261" s="645"/>
      <c r="B1261" s="600" t="s">
        <v>186</v>
      </c>
      <c r="C1261" s="646" t="s">
        <v>190</v>
      </c>
      <c r="H1261" s="595"/>
      <c r="I1261" s="595"/>
      <c r="J1261" s="595"/>
    </row>
    <row r="1262" spans="1:10" hidden="1">
      <c r="A1262" s="645"/>
      <c r="B1262" s="603">
        <v>1.05</v>
      </c>
      <c r="C1262" s="596" t="s">
        <v>253</v>
      </c>
      <c r="D1262" s="608" t="s">
        <v>47</v>
      </c>
      <c r="H1262" s="595">
        <f>RMR!G32</f>
        <v>53000</v>
      </c>
      <c r="I1262" s="595" t="s">
        <v>253</v>
      </c>
      <c r="J1262" s="595">
        <f>ROUND(B1262*H1262,2)</f>
        <v>55650</v>
      </c>
    </row>
    <row r="1263" spans="1:10" hidden="1">
      <c r="A1263" s="645"/>
      <c r="B1263" s="603">
        <v>6</v>
      </c>
      <c r="C1263" s="596" t="s">
        <v>239</v>
      </c>
      <c r="D1263" s="608" t="s">
        <v>240</v>
      </c>
      <c r="H1263" s="595">
        <f>Sheet1!G101</f>
        <v>64</v>
      </c>
      <c r="I1263" s="595" t="s">
        <v>253</v>
      </c>
      <c r="J1263" s="595">
        <f>H1263*B1263</f>
        <v>384</v>
      </c>
    </row>
    <row r="1264" spans="1:10" hidden="1">
      <c r="A1264" s="645"/>
      <c r="B1264" s="603"/>
      <c r="C1264" s="596"/>
      <c r="D1264" s="608" t="s">
        <v>43</v>
      </c>
      <c r="H1264" s="595"/>
      <c r="I1264" s="595"/>
      <c r="J1264" s="605">
        <f>SUM(J1262:J1263)</f>
        <v>56034</v>
      </c>
    </row>
    <row r="1265" spans="1:10" hidden="1">
      <c r="B1265" s="600" t="s">
        <v>175</v>
      </c>
      <c r="C1265" s="598" t="s">
        <v>591</v>
      </c>
      <c r="F1265" s="596"/>
      <c r="G1265" s="596"/>
      <c r="H1265" s="596"/>
      <c r="I1265" s="596"/>
      <c r="J1265" s="606"/>
    </row>
    <row r="1266" spans="1:10" hidden="1">
      <c r="B1266" s="607">
        <v>4.6150000000000002</v>
      </c>
      <c r="C1266" s="604" t="s">
        <v>42</v>
      </c>
      <c r="D1266" s="608" t="s">
        <v>422</v>
      </c>
      <c r="F1266" s="596"/>
      <c r="G1266" s="596"/>
      <c r="H1266" s="596"/>
      <c r="I1266" s="596"/>
      <c r="J1266" s="609">
        <f>ROUND((J1260+J1264)*B1266/100,2)</f>
        <v>2911.5</v>
      </c>
    </row>
    <row r="1267" spans="1:10" hidden="1">
      <c r="B1267" s="600" t="s">
        <v>48</v>
      </c>
      <c r="C1267" s="598" t="s">
        <v>216</v>
      </c>
      <c r="F1267" s="596"/>
      <c r="G1267" s="596"/>
      <c r="H1267" s="596"/>
      <c r="I1267" s="596"/>
      <c r="J1267" s="606">
        <f>J1260+J1264+J1266</f>
        <v>65999.3</v>
      </c>
    </row>
    <row r="1268" spans="1:10" hidden="1">
      <c r="B1268" s="600" t="s">
        <v>317</v>
      </c>
      <c r="C1268" s="598" t="s">
        <v>217</v>
      </c>
      <c r="F1268" s="596"/>
      <c r="G1268" s="596"/>
      <c r="H1268" s="596"/>
      <c r="I1268" s="596"/>
      <c r="J1268" s="616">
        <f>J1267*10/100</f>
        <v>6599.93</v>
      </c>
    </row>
    <row r="1269" spans="1:10" hidden="1">
      <c r="A1269" s="645"/>
      <c r="B1269" s="603"/>
      <c r="C1269" s="596"/>
      <c r="D1269" s="646" t="s">
        <v>75</v>
      </c>
      <c r="H1269" s="595"/>
      <c r="I1269" s="595"/>
      <c r="J1269" s="684">
        <f>SUM(J1267:J1268)</f>
        <v>72599.23000000001</v>
      </c>
    </row>
    <row r="1270" spans="1:10" hidden="1">
      <c r="A1270" s="645"/>
      <c r="D1270" s="608" t="s">
        <v>183</v>
      </c>
      <c r="H1270" s="595"/>
      <c r="I1270" s="595"/>
      <c r="J1270" s="611">
        <f>ROUND(J1269,0)</f>
        <v>72599</v>
      </c>
    </row>
    <row r="1271" spans="1:10" hidden="1">
      <c r="A1271" s="645"/>
      <c r="D1271" s="608"/>
      <c r="H1271" s="595"/>
      <c r="I1271" s="595"/>
      <c r="J1271" s="617" t="s">
        <v>242</v>
      </c>
    </row>
    <row r="1272" spans="1:10" hidden="1">
      <c r="A1272" s="645"/>
      <c r="D1272" s="608"/>
      <c r="H1272" s="595"/>
      <c r="I1272" s="595"/>
      <c r="J1272" s="606"/>
    </row>
    <row r="1273" spans="1:10" ht="123.75" hidden="1" customHeight="1">
      <c r="A1273" s="594">
        <v>21</v>
      </c>
      <c r="B1273" s="889" t="s">
        <v>1343</v>
      </c>
      <c r="C1273" s="889"/>
      <c r="D1273" s="889"/>
      <c r="E1273" s="889"/>
      <c r="F1273" s="889"/>
      <c r="G1273" s="889"/>
      <c r="H1273" s="889"/>
      <c r="I1273" s="889"/>
      <c r="J1273" s="889"/>
    </row>
    <row r="1274" spans="1:10" hidden="1">
      <c r="A1274" s="645"/>
      <c r="D1274" s="608" t="s">
        <v>236</v>
      </c>
      <c r="F1274" s="598" t="s">
        <v>77</v>
      </c>
    </row>
    <row r="1275" spans="1:10" hidden="1">
      <c r="A1275" s="645"/>
      <c r="D1275" s="608" t="s">
        <v>237</v>
      </c>
    </row>
    <row r="1276" spans="1:10" hidden="1">
      <c r="A1276" s="645"/>
      <c r="B1276" s="600" t="s">
        <v>185</v>
      </c>
      <c r="C1276" s="646" t="s">
        <v>246</v>
      </c>
    </row>
    <row r="1277" spans="1:10" hidden="1">
      <c r="A1277" s="645"/>
      <c r="B1277" s="603">
        <v>0.34</v>
      </c>
      <c r="C1277" s="596" t="s">
        <v>205</v>
      </c>
      <c r="D1277" s="608" t="s">
        <v>247</v>
      </c>
      <c r="H1277" s="595">
        <f>Sheet1!$G$47</f>
        <v>645</v>
      </c>
      <c r="I1277" s="595" t="s">
        <v>172</v>
      </c>
      <c r="J1277" s="595">
        <f>ROUND(B1277*H1277,2)</f>
        <v>219.3</v>
      </c>
    </row>
    <row r="1278" spans="1:10" hidden="1">
      <c r="A1278" s="645"/>
      <c r="B1278" s="603">
        <v>2</v>
      </c>
      <c r="C1278" s="596" t="s">
        <v>205</v>
      </c>
      <c r="D1278" s="608" t="s">
        <v>238</v>
      </c>
      <c r="H1278" s="595">
        <f>Sheet1!G81</f>
        <v>670</v>
      </c>
      <c r="I1278" s="595" t="s">
        <v>172</v>
      </c>
      <c r="J1278" s="595">
        <f>ROUND(B1278*H1278,2)</f>
        <v>1340</v>
      </c>
    </row>
    <row r="1279" spans="1:10" hidden="1">
      <c r="A1279" s="645"/>
      <c r="B1279" s="603">
        <v>6.5</v>
      </c>
      <c r="C1279" s="596" t="s">
        <v>205</v>
      </c>
      <c r="D1279" s="608" t="s">
        <v>248</v>
      </c>
      <c r="H1279" s="595">
        <f>Sheet1!$G$49</f>
        <v>595</v>
      </c>
      <c r="I1279" s="595" t="s">
        <v>172</v>
      </c>
      <c r="J1279" s="595">
        <f>ROUND(B1279*H1279,2)</f>
        <v>3867.5</v>
      </c>
    </row>
    <row r="1280" spans="1:10" hidden="1">
      <c r="A1280" s="645"/>
      <c r="B1280" s="608"/>
      <c r="D1280" s="608" t="s">
        <v>43</v>
      </c>
      <c r="H1280" s="595"/>
      <c r="I1280" s="595"/>
      <c r="J1280" s="605">
        <f>SUM(J1277:J1279)</f>
        <v>5426.8</v>
      </c>
    </row>
    <row r="1281" spans="1:10" hidden="1">
      <c r="A1281" s="645"/>
      <c r="B1281" s="600" t="s">
        <v>186</v>
      </c>
      <c r="C1281" s="646" t="s">
        <v>190</v>
      </c>
      <c r="H1281" s="595"/>
      <c r="I1281" s="595"/>
      <c r="J1281" s="595"/>
    </row>
    <row r="1282" spans="1:10" hidden="1">
      <c r="A1282" s="645"/>
      <c r="B1282" s="603">
        <v>1.05</v>
      </c>
      <c r="C1282" s="596" t="s">
        <v>253</v>
      </c>
      <c r="D1282" s="608" t="s">
        <v>47</v>
      </c>
      <c r="H1282" s="595">
        <f>RMR!G32</f>
        <v>53000</v>
      </c>
      <c r="I1282" s="595" t="s">
        <v>253</v>
      </c>
      <c r="J1282" s="595">
        <f>ROUND(B1282*H1282,2)</f>
        <v>55650</v>
      </c>
    </row>
    <row r="1283" spans="1:10" hidden="1">
      <c r="A1283" s="691"/>
      <c r="B1283" s="603">
        <v>6</v>
      </c>
      <c r="C1283" s="596" t="s">
        <v>239</v>
      </c>
      <c r="D1283" s="608" t="s">
        <v>240</v>
      </c>
      <c r="H1283" s="595">
        <f>Sheet1!G101</f>
        <v>64</v>
      </c>
      <c r="I1283" s="595" t="s">
        <v>239</v>
      </c>
      <c r="J1283" s="595">
        <f>H1283*B1283</f>
        <v>384</v>
      </c>
    </row>
    <row r="1284" spans="1:10" hidden="1">
      <c r="A1284" s="645"/>
      <c r="B1284" s="603"/>
      <c r="C1284" s="596"/>
      <c r="D1284" s="608" t="s">
        <v>43</v>
      </c>
      <c r="H1284" s="595"/>
      <c r="I1284" s="595"/>
      <c r="J1284" s="605">
        <f>SUM(J1282:J1283)</f>
        <v>56034</v>
      </c>
    </row>
    <row r="1285" spans="1:10" hidden="1">
      <c r="B1285" s="600" t="s">
        <v>175</v>
      </c>
      <c r="C1285" s="598" t="s">
        <v>592</v>
      </c>
      <c r="F1285" s="596"/>
      <c r="G1285" s="596"/>
      <c r="H1285" s="596"/>
      <c r="I1285" s="596"/>
      <c r="J1285" s="606"/>
    </row>
    <row r="1286" spans="1:10" hidden="1">
      <c r="B1286" s="607">
        <v>4.6150000000000002</v>
      </c>
      <c r="C1286" s="604" t="s">
        <v>42</v>
      </c>
      <c r="D1286" s="608" t="s">
        <v>422</v>
      </c>
      <c r="F1286" s="596"/>
      <c r="G1286" s="596"/>
      <c r="H1286" s="596"/>
      <c r="I1286" s="596"/>
      <c r="J1286" s="609">
        <f>ROUND((J1280+J1284)*B1286/100,2)</f>
        <v>2836.42</v>
      </c>
    </row>
    <row r="1287" spans="1:10" hidden="1">
      <c r="B1287" s="600" t="s">
        <v>48</v>
      </c>
      <c r="C1287" s="598" t="s">
        <v>216</v>
      </c>
      <c r="F1287" s="596"/>
      <c r="G1287" s="596"/>
      <c r="H1287" s="596"/>
      <c r="I1287" s="596"/>
      <c r="J1287" s="606">
        <f>J1280+J1284+J1286</f>
        <v>64297.22</v>
      </c>
    </row>
    <row r="1288" spans="1:10" hidden="1">
      <c r="B1288" s="600" t="s">
        <v>317</v>
      </c>
      <c r="C1288" s="598" t="s">
        <v>217</v>
      </c>
      <c r="F1288" s="596"/>
      <c r="G1288" s="596"/>
      <c r="H1288" s="596"/>
      <c r="I1288" s="596"/>
      <c r="J1288" s="616">
        <f>J1287*10/100</f>
        <v>6429.7219999999998</v>
      </c>
    </row>
    <row r="1289" spans="1:10" hidden="1">
      <c r="A1289" s="645"/>
      <c r="B1289" s="603"/>
      <c r="C1289" s="596"/>
      <c r="D1289" s="646" t="s">
        <v>75</v>
      </c>
      <c r="H1289" s="595"/>
      <c r="I1289" s="595"/>
      <c r="J1289" s="684">
        <f>SUM(J1287:J1288)</f>
        <v>70726.941999999995</v>
      </c>
    </row>
    <row r="1290" spans="1:10" hidden="1">
      <c r="A1290" s="645"/>
      <c r="D1290" s="608" t="s">
        <v>183</v>
      </c>
      <c r="H1290" s="595"/>
      <c r="I1290" s="595"/>
      <c r="J1290" s="611">
        <f>ROUND(J1289,0)</f>
        <v>70727</v>
      </c>
    </row>
    <row r="1291" spans="1:10" hidden="1">
      <c r="A1291" s="645"/>
      <c r="D1291" s="608"/>
      <c r="H1291" s="595"/>
      <c r="I1291" s="595"/>
      <c r="J1291" s="617" t="s">
        <v>242</v>
      </c>
    </row>
    <row r="1292" spans="1:10" hidden="1">
      <c r="A1292" s="645"/>
      <c r="D1292" s="608"/>
      <c r="H1292" s="595"/>
      <c r="I1292" s="595"/>
      <c r="J1292" s="606"/>
    </row>
    <row r="1293" spans="1:10" ht="127.5" hidden="1" customHeight="1">
      <c r="A1293" s="594">
        <v>22</v>
      </c>
      <c r="B1293" s="909" t="s">
        <v>1344</v>
      </c>
      <c r="C1293" s="909"/>
      <c r="D1293" s="909"/>
      <c r="E1293" s="909"/>
      <c r="F1293" s="909"/>
      <c r="G1293" s="909"/>
      <c r="H1293" s="909"/>
      <c r="I1293" s="909"/>
      <c r="J1293" s="909"/>
    </row>
    <row r="1294" spans="1:10" hidden="1">
      <c r="A1294" s="645"/>
      <c r="D1294" s="608" t="s">
        <v>236</v>
      </c>
      <c r="F1294" s="598" t="s">
        <v>78</v>
      </c>
    </row>
    <row r="1295" spans="1:10" hidden="1">
      <c r="A1295" s="645"/>
      <c r="D1295" s="608" t="s">
        <v>237</v>
      </c>
    </row>
    <row r="1296" spans="1:10" hidden="1">
      <c r="A1296" s="645"/>
      <c r="B1296" s="600" t="s">
        <v>185</v>
      </c>
      <c r="C1296" s="646" t="s">
        <v>246</v>
      </c>
    </row>
    <row r="1297" spans="1:12" hidden="1">
      <c r="A1297" s="645"/>
      <c r="B1297" s="603">
        <v>0.4</v>
      </c>
      <c r="C1297" s="596" t="s">
        <v>205</v>
      </c>
      <c r="D1297" s="608" t="s">
        <v>247</v>
      </c>
      <c r="H1297" s="595">
        <f>Sheet1!$G$47</f>
        <v>645</v>
      </c>
      <c r="I1297" s="595" t="s">
        <v>172</v>
      </c>
      <c r="J1297" s="595">
        <f>ROUND(B1297*H1297,2)</f>
        <v>258</v>
      </c>
    </row>
    <row r="1298" spans="1:12" hidden="1">
      <c r="A1298" s="645"/>
      <c r="B1298" s="603">
        <v>2</v>
      </c>
      <c r="C1298" s="596" t="s">
        <v>205</v>
      </c>
      <c r="D1298" s="608" t="s">
        <v>238</v>
      </c>
      <c r="H1298" s="595">
        <f>Sheet1!G81</f>
        <v>670</v>
      </c>
      <c r="I1298" s="595" t="s">
        <v>172</v>
      </c>
      <c r="J1298" s="595">
        <f>ROUND(B1298*H1298,2)</f>
        <v>1340</v>
      </c>
    </row>
    <row r="1299" spans="1:12" hidden="1">
      <c r="A1299" s="645"/>
      <c r="B1299" s="603">
        <v>6</v>
      </c>
      <c r="C1299" s="596" t="s">
        <v>205</v>
      </c>
      <c r="D1299" s="608" t="s">
        <v>248</v>
      </c>
      <c r="H1299" s="595">
        <f>Sheet1!$G$49</f>
        <v>595</v>
      </c>
      <c r="I1299" s="595" t="s">
        <v>172</v>
      </c>
      <c r="J1299" s="595">
        <f>ROUND(B1299*H1299,2)</f>
        <v>3570</v>
      </c>
    </row>
    <row r="1300" spans="1:12" hidden="1">
      <c r="A1300" s="645"/>
      <c r="B1300" s="608"/>
      <c r="D1300" s="608" t="s">
        <v>43</v>
      </c>
      <c r="H1300" s="595"/>
      <c r="I1300" s="595"/>
      <c r="J1300" s="605">
        <f>SUM(J1297:J1299)</f>
        <v>5168</v>
      </c>
    </row>
    <row r="1301" spans="1:12" hidden="1">
      <c r="A1301" s="645"/>
      <c r="B1301" s="600" t="s">
        <v>186</v>
      </c>
      <c r="C1301" s="646" t="s">
        <v>190</v>
      </c>
      <c r="H1301" s="595"/>
      <c r="I1301" s="595"/>
      <c r="J1301" s="595"/>
    </row>
    <row r="1302" spans="1:12" hidden="1">
      <c r="A1302" s="645"/>
      <c r="B1302" s="603">
        <v>1.05</v>
      </c>
      <c r="C1302" s="596" t="s">
        <v>253</v>
      </c>
      <c r="D1302" s="608" t="s">
        <v>47</v>
      </c>
      <c r="H1302" s="595">
        <f>RMR!G32</f>
        <v>53000</v>
      </c>
      <c r="I1302" s="595" t="s">
        <v>253</v>
      </c>
      <c r="J1302" s="595">
        <f>ROUND(B1302*H1302,2)</f>
        <v>55650</v>
      </c>
      <c r="L1302" s="597">
        <v>4</v>
      </c>
    </row>
    <row r="1303" spans="1:12" hidden="1">
      <c r="A1303" s="645"/>
      <c r="B1303" s="603">
        <v>0</v>
      </c>
      <c r="C1303" s="596" t="s">
        <v>239</v>
      </c>
      <c r="D1303" s="608" t="s">
        <v>240</v>
      </c>
      <c r="H1303" s="595">
        <f>Sheet1!G101</f>
        <v>64</v>
      </c>
      <c r="I1303" s="595" t="s">
        <v>239</v>
      </c>
      <c r="J1303" s="595">
        <f>H1303*B1303</f>
        <v>0</v>
      </c>
    </row>
    <row r="1304" spans="1:12" hidden="1">
      <c r="A1304" s="645"/>
      <c r="B1304" s="603"/>
      <c r="C1304" s="596"/>
      <c r="D1304" s="608" t="s">
        <v>43</v>
      </c>
      <c r="H1304" s="595"/>
      <c r="I1304" s="595"/>
      <c r="J1304" s="605">
        <f>SUM(J1302:J1303)</f>
        <v>55650</v>
      </c>
    </row>
    <row r="1305" spans="1:12" hidden="1">
      <c r="B1305" s="600" t="s">
        <v>175</v>
      </c>
      <c r="C1305" s="598" t="s">
        <v>592</v>
      </c>
      <c r="F1305" s="596"/>
      <c r="G1305" s="596"/>
      <c r="H1305" s="596"/>
      <c r="I1305" s="596"/>
      <c r="J1305" s="606"/>
    </row>
    <row r="1306" spans="1:12" hidden="1">
      <c r="B1306" s="607">
        <v>4.6150000000000002</v>
      </c>
      <c r="C1306" s="604" t="s">
        <v>42</v>
      </c>
      <c r="D1306" s="608" t="s">
        <v>422</v>
      </c>
      <c r="F1306" s="596"/>
      <c r="G1306" s="596"/>
      <c r="H1306" s="596"/>
      <c r="I1306" s="596"/>
      <c r="J1306" s="609">
        <f>ROUND((J1300+J1304)*B1306/100,2)</f>
        <v>2806.75</v>
      </c>
    </row>
    <row r="1307" spans="1:12" hidden="1">
      <c r="B1307" s="600" t="s">
        <v>48</v>
      </c>
      <c r="C1307" s="598" t="s">
        <v>216</v>
      </c>
      <c r="F1307" s="596"/>
      <c r="G1307" s="596"/>
      <c r="H1307" s="596"/>
      <c r="I1307" s="596"/>
      <c r="J1307" s="606">
        <f>J1300+J1304+J1306</f>
        <v>63624.75</v>
      </c>
    </row>
    <row r="1308" spans="1:12" hidden="1">
      <c r="B1308" s="600" t="s">
        <v>317</v>
      </c>
      <c r="C1308" s="598" t="s">
        <v>217</v>
      </c>
      <c r="F1308" s="596"/>
      <c r="G1308" s="596"/>
      <c r="H1308" s="596"/>
      <c r="I1308" s="596"/>
      <c r="J1308" s="616">
        <f>J1307*10/100</f>
        <v>6362.4750000000004</v>
      </c>
    </row>
    <row r="1309" spans="1:12" hidden="1">
      <c r="A1309" s="645"/>
      <c r="B1309" s="603"/>
      <c r="C1309" s="596"/>
      <c r="D1309" s="646" t="s">
        <v>75</v>
      </c>
      <c r="H1309" s="595"/>
      <c r="I1309" s="595"/>
      <c r="J1309" s="626">
        <f>SUM(J1307:J1308)</f>
        <v>69987.225000000006</v>
      </c>
    </row>
    <row r="1310" spans="1:12" hidden="1">
      <c r="A1310" s="645"/>
      <c r="D1310" s="608" t="s">
        <v>183</v>
      </c>
      <c r="H1310" s="595"/>
      <c r="I1310" s="595"/>
      <c r="J1310" s="611">
        <f>ROUND(J1309,0)</f>
        <v>69987</v>
      </c>
    </row>
    <row r="1311" spans="1:12" hidden="1">
      <c r="A1311" s="645"/>
      <c r="D1311" s="608"/>
      <c r="H1311" s="595"/>
      <c r="I1311" s="595"/>
      <c r="J1311" s="617" t="s">
        <v>242</v>
      </c>
    </row>
    <row r="1312" spans="1:12" hidden="1">
      <c r="A1312" s="645"/>
      <c r="D1312" s="608"/>
      <c r="H1312" s="595"/>
      <c r="I1312" s="595"/>
      <c r="J1312" s="606"/>
    </row>
    <row r="1313" spans="1:10" ht="121.5" hidden="1" customHeight="1">
      <c r="A1313" s="594">
        <v>20</v>
      </c>
      <c r="B1313" s="909" t="s">
        <v>651</v>
      </c>
      <c r="C1313" s="909"/>
      <c r="D1313" s="909"/>
      <c r="E1313" s="909"/>
      <c r="F1313" s="909"/>
      <c r="G1313" s="909"/>
      <c r="H1313" s="909"/>
      <c r="I1313" s="909"/>
      <c r="J1313" s="909"/>
    </row>
    <row r="1314" spans="1:10" hidden="1">
      <c r="A1314" s="645"/>
      <c r="D1314" s="608" t="s">
        <v>236</v>
      </c>
      <c r="F1314" s="598" t="s">
        <v>79</v>
      </c>
    </row>
    <row r="1315" spans="1:10" hidden="1">
      <c r="A1315" s="645"/>
      <c r="D1315" s="608" t="s">
        <v>237</v>
      </c>
    </row>
    <row r="1316" spans="1:10" hidden="1">
      <c r="A1316" s="645"/>
      <c r="B1316" s="600" t="s">
        <v>185</v>
      </c>
      <c r="C1316" s="646" t="s">
        <v>246</v>
      </c>
    </row>
    <row r="1317" spans="1:10" hidden="1">
      <c r="A1317" s="645"/>
      <c r="B1317" s="603">
        <v>0.28000000000000003</v>
      </c>
      <c r="C1317" s="596" t="s">
        <v>205</v>
      </c>
      <c r="D1317" s="608" t="s">
        <v>247</v>
      </c>
      <c r="H1317" s="595">
        <f>Sheet1!$G$47</f>
        <v>645</v>
      </c>
      <c r="I1317" s="595" t="s">
        <v>172</v>
      </c>
      <c r="J1317" s="595">
        <f>ROUND(B1317*H1317,2)</f>
        <v>180.6</v>
      </c>
    </row>
    <row r="1318" spans="1:10" hidden="1">
      <c r="A1318" s="645"/>
      <c r="B1318" s="603">
        <v>1.5</v>
      </c>
      <c r="C1318" s="596" t="s">
        <v>205</v>
      </c>
      <c r="D1318" s="608" t="s">
        <v>238</v>
      </c>
      <c r="H1318" s="595">
        <f>Sheet1!G81</f>
        <v>670</v>
      </c>
      <c r="I1318" s="595" t="s">
        <v>172</v>
      </c>
      <c r="J1318" s="595">
        <f>ROUND(B1318*H1318,2)</f>
        <v>1005</v>
      </c>
    </row>
    <row r="1319" spans="1:10" hidden="1">
      <c r="A1319" s="645"/>
      <c r="B1319" s="603">
        <v>5.5</v>
      </c>
      <c r="C1319" s="596" t="s">
        <v>205</v>
      </c>
      <c r="D1319" s="608" t="s">
        <v>248</v>
      </c>
      <c r="H1319" s="595">
        <f>Sheet1!$G$49</f>
        <v>595</v>
      </c>
      <c r="I1319" s="595" t="s">
        <v>172</v>
      </c>
      <c r="J1319" s="595">
        <f>ROUND(B1319*H1319,2)</f>
        <v>3272.5</v>
      </c>
    </row>
    <row r="1320" spans="1:10" hidden="1">
      <c r="A1320" s="645"/>
      <c r="B1320" s="608"/>
      <c r="D1320" s="608" t="s">
        <v>43</v>
      </c>
      <c r="H1320" s="595"/>
      <c r="I1320" s="595"/>
      <c r="J1320" s="605">
        <f>SUM(J1317:J1319)</f>
        <v>4458.1000000000004</v>
      </c>
    </row>
    <row r="1321" spans="1:10" hidden="1">
      <c r="A1321" s="645"/>
      <c r="B1321" s="600" t="s">
        <v>186</v>
      </c>
      <c r="C1321" s="646" t="s">
        <v>190</v>
      </c>
      <c r="H1321" s="595"/>
      <c r="I1321" s="595"/>
      <c r="J1321" s="595"/>
    </row>
    <row r="1322" spans="1:10" hidden="1">
      <c r="A1322" s="645"/>
      <c r="B1322" s="603">
        <v>1.05</v>
      </c>
      <c r="C1322" s="596" t="s">
        <v>253</v>
      </c>
      <c r="D1322" s="608" t="s">
        <v>17</v>
      </c>
      <c r="H1322" s="595">
        <f>RMR!G34</f>
        <v>54000</v>
      </c>
      <c r="I1322" s="595" t="s">
        <v>253</v>
      </c>
      <c r="J1322" s="595">
        <f>ROUND(B1322*H1322,2)</f>
        <v>56700</v>
      </c>
    </row>
    <row r="1323" spans="1:10" hidden="1">
      <c r="A1323" s="691"/>
      <c r="B1323" s="603"/>
      <c r="C1323" s="596" t="s">
        <v>239</v>
      </c>
      <c r="D1323" s="608" t="s">
        <v>240</v>
      </c>
      <c r="H1323" s="595">
        <f>Sheet1!G101</f>
        <v>64</v>
      </c>
      <c r="I1323" s="595" t="s">
        <v>239</v>
      </c>
      <c r="J1323" s="595">
        <f>H1323*B1323</f>
        <v>0</v>
      </c>
    </row>
    <row r="1324" spans="1:10" hidden="1">
      <c r="A1324" s="645"/>
      <c r="B1324" s="603"/>
      <c r="C1324" s="596"/>
      <c r="D1324" s="608" t="s">
        <v>43</v>
      </c>
      <c r="H1324" s="595"/>
      <c r="I1324" s="595"/>
      <c r="J1324" s="605">
        <f>SUM(J1322:J1323)</f>
        <v>56700</v>
      </c>
    </row>
    <row r="1325" spans="1:10" hidden="1">
      <c r="B1325" s="600" t="s">
        <v>175</v>
      </c>
      <c r="C1325" s="598" t="s">
        <v>592</v>
      </c>
      <c r="F1325" s="596"/>
      <c r="G1325" s="596"/>
      <c r="H1325" s="596"/>
      <c r="I1325" s="596"/>
      <c r="J1325" s="606"/>
    </row>
    <row r="1326" spans="1:10" hidden="1">
      <c r="B1326" s="607">
        <v>4.6150000000000002</v>
      </c>
      <c r="C1326" s="604" t="s">
        <v>42</v>
      </c>
      <c r="D1326" s="608" t="s">
        <v>422</v>
      </c>
      <c r="F1326" s="596"/>
      <c r="G1326" s="596"/>
      <c r="H1326" s="596"/>
      <c r="I1326" s="596"/>
      <c r="J1326" s="609">
        <f>ROUND((J1320+J1324)*B1326/100,2)</f>
        <v>2822.45</v>
      </c>
    </row>
    <row r="1327" spans="1:10" hidden="1">
      <c r="B1327" s="600" t="s">
        <v>48</v>
      </c>
      <c r="C1327" s="598" t="s">
        <v>216</v>
      </c>
      <c r="F1327" s="596"/>
      <c r="G1327" s="596"/>
      <c r="H1327" s="596"/>
      <c r="I1327" s="596"/>
      <c r="J1327" s="606">
        <f>J1320+J1324+J1326</f>
        <v>63980.549999999996</v>
      </c>
    </row>
    <row r="1328" spans="1:10" hidden="1">
      <c r="B1328" s="600" t="s">
        <v>317</v>
      </c>
      <c r="C1328" s="598" t="s">
        <v>217</v>
      </c>
      <c r="F1328" s="596"/>
      <c r="G1328" s="596"/>
      <c r="H1328" s="596"/>
      <c r="I1328" s="596"/>
      <c r="J1328" s="616">
        <f>J1327*10/100</f>
        <v>6398.0550000000003</v>
      </c>
    </row>
    <row r="1329" spans="1:10" hidden="1">
      <c r="A1329" s="645"/>
      <c r="B1329" s="603"/>
      <c r="C1329" s="596"/>
      <c r="D1329" s="608" t="s">
        <v>241</v>
      </c>
      <c r="H1329" s="595"/>
      <c r="I1329" s="595"/>
      <c r="J1329" s="684">
        <f>SUM(J1327:J1328)</f>
        <v>70378.604999999996</v>
      </c>
    </row>
    <row r="1330" spans="1:10" hidden="1">
      <c r="A1330" s="645"/>
      <c r="D1330" s="608" t="s">
        <v>183</v>
      </c>
      <c r="H1330" s="595"/>
      <c r="I1330" s="595"/>
      <c r="J1330" s="611">
        <f>ROUND(J1329,0)</f>
        <v>70379</v>
      </c>
    </row>
    <row r="1331" spans="1:10" hidden="1">
      <c r="A1331" s="645"/>
      <c r="D1331" s="608"/>
      <c r="H1331" s="595"/>
      <c r="I1331" s="595"/>
      <c r="J1331" s="617" t="s">
        <v>242</v>
      </c>
    </row>
    <row r="1332" spans="1:10" hidden="1">
      <c r="A1332" s="645"/>
      <c r="D1332" s="608"/>
      <c r="H1332" s="595"/>
      <c r="I1332" s="595"/>
      <c r="J1332" s="606"/>
    </row>
    <row r="1333" spans="1:10" ht="46.5" hidden="1" customHeight="1">
      <c r="A1333" s="692">
        <v>23</v>
      </c>
      <c r="B1333" s="922" t="s">
        <v>1345</v>
      </c>
      <c r="C1333" s="922"/>
      <c r="D1333" s="922"/>
      <c r="E1333" s="879"/>
      <c r="F1333" s="879"/>
      <c r="G1333" s="879"/>
      <c r="H1333" s="879"/>
      <c r="I1333" s="879"/>
      <c r="J1333" s="879"/>
    </row>
    <row r="1334" spans="1:10" hidden="1">
      <c r="A1334" s="693"/>
      <c r="B1334" s="694" t="s">
        <v>184</v>
      </c>
      <c r="C1334" s="694"/>
      <c r="D1334" s="695"/>
      <c r="E1334" s="694"/>
      <c r="F1334" s="598" t="s">
        <v>80</v>
      </c>
      <c r="G1334" s="696"/>
    </row>
    <row r="1335" spans="1:10" hidden="1">
      <c r="A1335" s="693"/>
      <c r="B1335" s="694" t="s">
        <v>243</v>
      </c>
      <c r="C1335" s="694"/>
      <c r="D1335" s="695"/>
      <c r="E1335" s="694"/>
      <c r="F1335" s="694"/>
      <c r="G1335" s="696"/>
    </row>
    <row r="1336" spans="1:10" hidden="1">
      <c r="A1336" s="693"/>
      <c r="B1336" s="600" t="s">
        <v>185</v>
      </c>
      <c r="C1336" s="646" t="s">
        <v>246</v>
      </c>
      <c r="D1336" s="695"/>
      <c r="E1336" s="694"/>
      <c r="F1336" s="694"/>
      <c r="G1336" s="696"/>
    </row>
    <row r="1337" spans="1:10" hidden="1">
      <c r="A1337" s="693"/>
      <c r="B1337" s="603">
        <v>0.01</v>
      </c>
      <c r="C1337" s="596" t="s">
        <v>172</v>
      </c>
      <c r="D1337" s="694" t="s">
        <v>247</v>
      </c>
      <c r="H1337" s="595">
        <f>Sheet1!$G$47</f>
        <v>645</v>
      </c>
      <c r="I1337" s="697" t="s">
        <v>172</v>
      </c>
      <c r="J1337" s="698">
        <f>H1337*B1337</f>
        <v>6.45</v>
      </c>
    </row>
    <row r="1338" spans="1:10" hidden="1">
      <c r="A1338" s="693"/>
      <c r="B1338" s="603">
        <v>0.3</v>
      </c>
      <c r="C1338" s="596" t="s">
        <v>172</v>
      </c>
      <c r="D1338" s="694" t="s">
        <v>248</v>
      </c>
      <c r="H1338" s="595">
        <f>Sheet1!$G$49</f>
        <v>595</v>
      </c>
      <c r="I1338" s="697" t="s">
        <v>172</v>
      </c>
      <c r="J1338" s="698">
        <f>H1338*B1338</f>
        <v>178.5</v>
      </c>
    </row>
    <row r="1339" spans="1:10" hidden="1">
      <c r="A1339" s="693"/>
      <c r="B1339" s="603"/>
      <c r="C1339" s="596"/>
      <c r="D1339" s="694"/>
      <c r="H1339" s="595"/>
      <c r="I1339" s="697"/>
      <c r="J1339" s="699">
        <f>SUM(J1337:J1338)</f>
        <v>184.95</v>
      </c>
    </row>
    <row r="1340" spans="1:10" hidden="1">
      <c r="A1340" s="693"/>
      <c r="B1340" s="600" t="s">
        <v>186</v>
      </c>
      <c r="C1340" s="646" t="s">
        <v>190</v>
      </c>
      <c r="D1340" s="694"/>
      <c r="H1340" s="698"/>
      <c r="I1340" s="697"/>
      <c r="J1340" s="698"/>
    </row>
    <row r="1341" spans="1:10" hidden="1">
      <c r="A1341" s="693"/>
      <c r="B1341" s="603">
        <v>1.2</v>
      </c>
      <c r="C1341" s="596" t="s">
        <v>254</v>
      </c>
      <c r="D1341" s="694" t="s">
        <v>257</v>
      </c>
      <c r="H1341" s="698">
        <f>RMR!J30</f>
        <v>547.54999999999995</v>
      </c>
      <c r="I1341" s="697" t="s">
        <v>181</v>
      </c>
      <c r="J1341" s="698">
        <f>H1341*B1341</f>
        <v>657.06</v>
      </c>
    </row>
    <row r="1342" spans="1:10" hidden="1">
      <c r="B1342" s="600" t="s">
        <v>175</v>
      </c>
      <c r="C1342" s="598" t="s">
        <v>592</v>
      </c>
      <c r="F1342" s="596"/>
      <c r="G1342" s="596"/>
      <c r="H1342" s="596"/>
      <c r="I1342" s="596"/>
      <c r="J1342" s="606"/>
    </row>
    <row r="1343" spans="1:10" hidden="1">
      <c r="B1343" s="607">
        <v>4.6150000000000002</v>
      </c>
      <c r="C1343" s="604" t="s">
        <v>42</v>
      </c>
      <c r="D1343" s="608" t="s">
        <v>422</v>
      </c>
      <c r="F1343" s="596"/>
      <c r="G1343" s="596"/>
      <c r="H1343" s="596"/>
      <c r="I1343" s="596"/>
      <c r="J1343" s="609">
        <f>ROUND((J1339+J1341)*B1343/100,2)</f>
        <v>38.86</v>
      </c>
    </row>
    <row r="1344" spans="1:10" hidden="1">
      <c r="B1344" s="600" t="s">
        <v>48</v>
      </c>
      <c r="C1344" s="598" t="s">
        <v>216</v>
      </c>
      <c r="F1344" s="596"/>
      <c r="G1344" s="596"/>
      <c r="H1344" s="596"/>
      <c r="I1344" s="596"/>
      <c r="J1344" s="606">
        <f>J1339+J1341+J1343</f>
        <v>880.87</v>
      </c>
    </row>
    <row r="1345" spans="1:10" hidden="1">
      <c r="B1345" s="600" t="s">
        <v>317</v>
      </c>
      <c r="C1345" s="598" t="s">
        <v>217</v>
      </c>
      <c r="F1345" s="596"/>
      <c r="G1345" s="596"/>
      <c r="H1345" s="596"/>
      <c r="I1345" s="596"/>
      <c r="J1345" s="616">
        <f>J1344*10/100</f>
        <v>88.087000000000003</v>
      </c>
    </row>
    <row r="1346" spans="1:10" hidden="1">
      <c r="A1346" s="645"/>
      <c r="B1346" s="603"/>
      <c r="C1346" s="596"/>
      <c r="D1346" s="646" t="s">
        <v>428</v>
      </c>
      <c r="H1346" s="595"/>
      <c r="I1346" s="595"/>
      <c r="J1346" s="595">
        <f>SUM(J1344:J1345)</f>
        <v>968.95699999999999</v>
      </c>
    </row>
    <row r="1347" spans="1:10" hidden="1">
      <c r="A1347" s="693"/>
      <c r="B1347" s="694"/>
      <c r="C1347" s="694"/>
      <c r="D1347" s="695" t="s">
        <v>244</v>
      </c>
      <c r="H1347" s="694"/>
      <c r="I1347" s="694"/>
      <c r="J1347" s="611">
        <f>ROUND(J1346,0)</f>
        <v>969</v>
      </c>
    </row>
    <row r="1348" spans="1:10" hidden="1">
      <c r="A1348" s="693"/>
      <c r="B1348" s="694"/>
      <c r="C1348" s="694"/>
      <c r="D1348" s="695"/>
      <c r="H1348" s="694"/>
      <c r="I1348" s="694"/>
      <c r="J1348" s="617" t="s">
        <v>182</v>
      </c>
    </row>
    <row r="1349" spans="1:10" hidden="1">
      <c r="A1349" s="693"/>
      <c r="B1349" s="694"/>
      <c r="C1349" s="694"/>
      <c r="D1349" s="695"/>
      <c r="H1349" s="694"/>
      <c r="I1349" s="694"/>
      <c r="J1349" s="606"/>
    </row>
    <row r="1350" spans="1:10" ht="97.5" hidden="1" customHeight="1">
      <c r="A1350" s="594">
        <v>48</v>
      </c>
      <c r="B1350" s="889" t="s">
        <v>697</v>
      </c>
      <c r="C1350" s="889"/>
      <c r="D1350" s="889"/>
      <c r="E1350" s="889"/>
      <c r="F1350" s="889"/>
      <c r="G1350" s="889"/>
      <c r="H1350" s="889"/>
      <c r="I1350" s="889"/>
      <c r="J1350" s="889"/>
    </row>
    <row r="1351" spans="1:10" hidden="1">
      <c r="A1351" s="645"/>
      <c r="B1351" s="628"/>
      <c r="C1351" s="604" t="s">
        <v>184</v>
      </c>
    </row>
    <row r="1352" spans="1:10" hidden="1">
      <c r="A1352" s="645"/>
      <c r="B1352" s="628"/>
      <c r="C1352" s="604" t="s">
        <v>195</v>
      </c>
      <c r="F1352" s="598" t="s">
        <v>67</v>
      </c>
    </row>
    <row r="1353" spans="1:10" hidden="1">
      <c r="A1353" s="645"/>
      <c r="B1353" s="600" t="s">
        <v>185</v>
      </c>
      <c r="C1353" s="646" t="s">
        <v>246</v>
      </c>
    </row>
    <row r="1354" spans="1:10" hidden="1">
      <c r="A1354" s="645"/>
      <c r="B1354" s="603">
        <v>0.86</v>
      </c>
      <c r="C1354" s="596" t="s">
        <v>205</v>
      </c>
      <c r="D1354" s="608" t="s">
        <v>247</v>
      </c>
      <c r="H1354" s="595">
        <f>Sheet1!G47</f>
        <v>645</v>
      </c>
      <c r="I1354" s="628" t="s">
        <v>172</v>
      </c>
      <c r="J1354" s="595">
        <f>ROUND(B1354*H1354,2)</f>
        <v>554.70000000000005</v>
      </c>
    </row>
    <row r="1355" spans="1:10" hidden="1">
      <c r="A1355" s="645"/>
      <c r="B1355" s="603">
        <v>1.5</v>
      </c>
      <c r="C1355" s="596" t="s">
        <v>205</v>
      </c>
      <c r="D1355" s="608" t="s">
        <v>196</v>
      </c>
      <c r="H1355" s="595">
        <f>Sheet1!G48</f>
        <v>661</v>
      </c>
      <c r="I1355" s="628" t="s">
        <v>172</v>
      </c>
      <c r="J1355" s="595">
        <f>ROUND(B1355*H1355,2)</f>
        <v>991.5</v>
      </c>
    </row>
    <row r="1356" spans="1:10" hidden="1">
      <c r="A1356" s="645"/>
      <c r="B1356" s="603">
        <v>20</v>
      </c>
      <c r="C1356" s="596" t="s">
        <v>205</v>
      </c>
      <c r="D1356" s="608" t="s">
        <v>248</v>
      </c>
      <c r="H1356" s="595">
        <f>Sheet1!G49</f>
        <v>595</v>
      </c>
      <c r="I1356" s="628" t="s">
        <v>172</v>
      </c>
      <c r="J1356" s="595">
        <f>ROUND(B1356*H1356,2)</f>
        <v>11900</v>
      </c>
    </row>
    <row r="1357" spans="1:10" hidden="1">
      <c r="A1357" s="645"/>
      <c r="B1357" s="595"/>
      <c r="C1357" s="596"/>
      <c r="D1357" s="608" t="s">
        <v>43</v>
      </c>
      <c r="H1357" s="595"/>
      <c r="I1357" s="595"/>
      <c r="J1357" s="605">
        <f>SUM(J1354:J1356)</f>
        <v>13446.2</v>
      </c>
    </row>
    <row r="1358" spans="1:10" hidden="1">
      <c r="A1358" s="645"/>
      <c r="B1358" s="600" t="s">
        <v>186</v>
      </c>
      <c r="C1358" s="646" t="s">
        <v>190</v>
      </c>
      <c r="H1358" s="595"/>
      <c r="I1358" s="595"/>
      <c r="J1358" s="595"/>
    </row>
    <row r="1359" spans="1:10" hidden="1">
      <c r="A1359" s="645"/>
      <c r="B1359" s="603">
        <v>8.1</v>
      </c>
      <c r="C1359" s="596" t="s">
        <v>181</v>
      </c>
      <c r="D1359" s="608" t="s">
        <v>340</v>
      </c>
      <c r="H1359" s="595">
        <f>RMR!J23</f>
        <v>1798.7500000000002</v>
      </c>
      <c r="I1359" s="595" t="s">
        <v>181</v>
      </c>
      <c r="J1359" s="595">
        <f>ROUND(B1359*H1359,2)</f>
        <v>14569.88</v>
      </c>
    </row>
    <row r="1360" spans="1:10" hidden="1">
      <c r="A1360" s="645"/>
      <c r="B1360" s="603">
        <v>4.05</v>
      </c>
      <c r="C1360" s="596" t="s">
        <v>181</v>
      </c>
      <c r="D1360" s="597" t="s">
        <v>338</v>
      </c>
      <c r="H1360" s="595">
        <f>RMR!J25</f>
        <v>2442.5</v>
      </c>
      <c r="I1360" s="595" t="s">
        <v>181</v>
      </c>
      <c r="J1360" s="595">
        <f>ROUND(B1360*H1360,2)</f>
        <v>9892.1299999999992</v>
      </c>
    </row>
    <row r="1361" spans="1:10" hidden="1">
      <c r="A1361" s="645"/>
      <c r="B1361" s="603">
        <v>1.35</v>
      </c>
      <c r="C1361" s="596" t="s">
        <v>181</v>
      </c>
      <c r="D1361" s="597" t="s">
        <v>339</v>
      </c>
      <c r="H1361" s="595">
        <f>RMR!J27</f>
        <v>1911.2500000000002</v>
      </c>
      <c r="I1361" s="595" t="s">
        <v>181</v>
      </c>
      <c r="J1361" s="595">
        <f>ROUND(B1361*H1361,2)</f>
        <v>2580.19</v>
      </c>
    </row>
    <row r="1362" spans="1:10" hidden="1">
      <c r="A1362" s="645"/>
      <c r="B1362" s="603">
        <v>6.75</v>
      </c>
      <c r="C1362" s="596" t="s">
        <v>181</v>
      </c>
      <c r="D1362" s="608" t="s">
        <v>197</v>
      </c>
      <c r="H1362" s="595">
        <f>RMR!J29</f>
        <v>692.55</v>
      </c>
      <c r="I1362" s="595" t="s">
        <v>181</v>
      </c>
      <c r="J1362" s="595">
        <f>ROUND(B1362*H1362,2)</f>
        <v>4674.71</v>
      </c>
    </row>
    <row r="1363" spans="1:10" hidden="1">
      <c r="A1363" s="645"/>
      <c r="B1363" s="603">
        <v>4.13</v>
      </c>
      <c r="C1363" s="596" t="s">
        <v>253</v>
      </c>
      <c r="D1363" s="608" t="s">
        <v>198</v>
      </c>
      <c r="H1363" s="595">
        <f>RMR!G35</f>
        <v>4220</v>
      </c>
      <c r="I1363" s="595" t="s">
        <v>253</v>
      </c>
      <c r="J1363" s="595">
        <f>ROUND(B1363*H1363,2)</f>
        <v>17428.599999999999</v>
      </c>
    </row>
    <row r="1364" spans="1:10" hidden="1">
      <c r="A1364" s="645"/>
      <c r="B1364" s="603"/>
      <c r="C1364" s="596"/>
      <c r="D1364" s="608" t="s">
        <v>43</v>
      </c>
      <c r="H1364" s="595"/>
      <c r="I1364" s="595"/>
      <c r="J1364" s="605">
        <f>SUM(J1359:J1363)</f>
        <v>49145.509999999995</v>
      </c>
    </row>
    <row r="1365" spans="1:10" hidden="1">
      <c r="A1365" s="645"/>
      <c r="B1365" s="600" t="s">
        <v>175</v>
      </c>
      <c r="C1365" s="646" t="s">
        <v>251</v>
      </c>
      <c r="H1365" s="595"/>
      <c r="I1365" s="595"/>
      <c r="J1365" s="595"/>
    </row>
    <row r="1366" spans="1:10" hidden="1">
      <c r="A1366" s="645"/>
      <c r="B1366" s="603">
        <v>6</v>
      </c>
      <c r="C1366" s="596" t="s">
        <v>187</v>
      </c>
      <c r="D1366" s="608" t="s">
        <v>199</v>
      </c>
      <c r="H1366" s="595">
        <f>Sheet1!G76</f>
        <v>708.08</v>
      </c>
      <c r="I1366" s="595" t="s">
        <v>187</v>
      </c>
      <c r="J1366" s="595">
        <f>ROUND(B1366*H1366,2)</f>
        <v>4248.4799999999996</v>
      </c>
    </row>
    <row r="1367" spans="1:10" hidden="1">
      <c r="A1367" s="645"/>
      <c r="B1367" s="603">
        <v>6</v>
      </c>
      <c r="C1367" s="596" t="s">
        <v>187</v>
      </c>
      <c r="D1367" s="608" t="s">
        <v>208</v>
      </c>
      <c r="H1367" s="595">
        <f>Sheet1!G75</f>
        <v>1347.84</v>
      </c>
      <c r="I1367" s="595" t="s">
        <v>187</v>
      </c>
      <c r="J1367" s="595">
        <f>ROUND(B1367*H1367,2)</f>
        <v>8087.04</v>
      </c>
    </row>
    <row r="1368" spans="1:10" hidden="1">
      <c r="A1368" s="645"/>
      <c r="B1368" s="595"/>
      <c r="C1368" s="596"/>
      <c r="D1368" s="608"/>
      <c r="H1368" s="595"/>
      <c r="I1368" s="595"/>
      <c r="J1368" s="605">
        <f>SUM(J1366:J1367)</f>
        <v>12335.52</v>
      </c>
    </row>
    <row r="1369" spans="1:10" hidden="1">
      <c r="A1369" s="645"/>
      <c r="B1369" s="600" t="s">
        <v>48</v>
      </c>
      <c r="C1369" s="646" t="s">
        <v>49</v>
      </c>
      <c r="H1369" s="595"/>
      <c r="I1369" s="595"/>
      <c r="J1369" s="595"/>
    </row>
    <row r="1370" spans="1:10" hidden="1">
      <c r="A1370" s="645"/>
      <c r="B1370" s="603">
        <v>4</v>
      </c>
      <c r="C1370" s="596" t="s">
        <v>42</v>
      </c>
      <c r="D1370" s="597" t="s">
        <v>1</v>
      </c>
      <c r="H1370" s="595">
        <f>J1357+J1364+J1368</f>
        <v>74927.23</v>
      </c>
      <c r="I1370" s="628"/>
      <c r="J1370" s="595">
        <f>ROUND(B1370*H1370/100,2)</f>
        <v>2997.09</v>
      </c>
    </row>
    <row r="1371" spans="1:10" hidden="1">
      <c r="B1371" s="600" t="s">
        <v>317</v>
      </c>
      <c r="C1371" s="598" t="s">
        <v>592</v>
      </c>
      <c r="F1371" s="596"/>
      <c r="G1371" s="596"/>
      <c r="H1371" s="596"/>
      <c r="I1371" s="596"/>
      <c r="J1371" s="606"/>
    </row>
    <row r="1372" spans="1:10" hidden="1">
      <c r="B1372" s="607">
        <v>4.6150000000000002</v>
      </c>
      <c r="C1372" s="604" t="s">
        <v>42</v>
      </c>
      <c r="D1372" s="608" t="s">
        <v>421</v>
      </c>
      <c r="F1372" s="596"/>
      <c r="G1372" s="596"/>
      <c r="H1372" s="596"/>
      <c r="I1372" s="596"/>
      <c r="J1372" s="609">
        <f>ROUND((J1357+J1364+J1368+J1370)*B1372/100,2)</f>
        <v>3596.21</v>
      </c>
    </row>
    <row r="1373" spans="1:10" hidden="1">
      <c r="B1373" s="600" t="s">
        <v>318</v>
      </c>
      <c r="C1373" s="598" t="s">
        <v>325</v>
      </c>
      <c r="F1373" s="596"/>
      <c r="G1373" s="596"/>
      <c r="H1373" s="596"/>
      <c r="I1373" s="596"/>
      <c r="J1373" s="606">
        <f>J1357+J1364+J1368+J1370+J1372</f>
        <v>81520.53</v>
      </c>
    </row>
    <row r="1374" spans="1:10" hidden="1">
      <c r="B1374" s="600" t="s">
        <v>324</v>
      </c>
      <c r="C1374" s="598" t="s">
        <v>326</v>
      </c>
      <c r="F1374" s="596"/>
      <c r="G1374" s="596"/>
      <c r="H1374" s="596"/>
      <c r="I1374" s="596"/>
      <c r="J1374" s="616">
        <f>J1373*10/100</f>
        <v>8152.0530000000008</v>
      </c>
    </row>
    <row r="1375" spans="1:10" hidden="1">
      <c r="A1375" s="645"/>
      <c r="B1375" s="595"/>
      <c r="C1375" s="596"/>
      <c r="D1375" s="646" t="s">
        <v>327</v>
      </c>
      <c r="H1375" s="595"/>
      <c r="I1375" s="595"/>
      <c r="J1375" s="626">
        <f>SUM(J1373:J1374)</f>
        <v>89672.582999999999</v>
      </c>
    </row>
    <row r="1376" spans="1:10" hidden="1">
      <c r="A1376" s="645"/>
      <c r="B1376" s="595"/>
      <c r="C1376" s="596"/>
      <c r="D1376" s="608" t="s">
        <v>194</v>
      </c>
      <c r="H1376" s="595"/>
      <c r="I1376" s="595"/>
      <c r="J1376" s="595">
        <f>ROUND(J1375/15,2)</f>
        <v>5978.17</v>
      </c>
    </row>
    <row r="1377" spans="1:10" hidden="1">
      <c r="A1377" s="645"/>
      <c r="B1377" s="628"/>
      <c r="C1377" s="596"/>
      <c r="D1377" s="608" t="s">
        <v>183</v>
      </c>
      <c r="H1377" s="595"/>
      <c r="I1377" s="595"/>
      <c r="J1377" s="611">
        <f>ROUND(J1376,0)</f>
        <v>5978</v>
      </c>
    </row>
    <row r="1378" spans="1:10" hidden="1">
      <c r="A1378" s="645"/>
      <c r="B1378" s="628"/>
      <c r="C1378" s="596"/>
      <c r="D1378" s="608"/>
      <c r="H1378" s="595"/>
      <c r="I1378" s="595"/>
      <c r="J1378" s="617" t="s">
        <v>192</v>
      </c>
    </row>
    <row r="1379" spans="1:10" hidden="1">
      <c r="A1379" s="645"/>
      <c r="B1379" s="628"/>
      <c r="C1379" s="596"/>
      <c r="D1379" s="608"/>
      <c r="H1379" s="595"/>
      <c r="I1379" s="595"/>
      <c r="J1379" s="606"/>
    </row>
    <row r="1380" spans="1:10" ht="125.25" hidden="1" customHeight="1">
      <c r="A1380" s="594">
        <v>49</v>
      </c>
      <c r="B1380" s="889" t="s">
        <v>698</v>
      </c>
      <c r="C1380" s="889"/>
      <c r="D1380" s="889"/>
      <c r="E1380" s="889"/>
      <c r="F1380" s="889"/>
      <c r="G1380" s="889"/>
      <c r="H1380" s="889"/>
      <c r="I1380" s="889"/>
      <c r="J1380" s="889"/>
    </row>
    <row r="1381" spans="1:10" hidden="1">
      <c r="A1381" s="645"/>
      <c r="B1381" s="628"/>
      <c r="C1381" s="604" t="s">
        <v>184</v>
      </c>
    </row>
    <row r="1382" spans="1:10" hidden="1">
      <c r="A1382" s="645"/>
      <c r="B1382" s="628"/>
      <c r="C1382" s="604" t="s">
        <v>195</v>
      </c>
      <c r="F1382" s="598" t="s">
        <v>68</v>
      </c>
    </row>
    <row r="1383" spans="1:10" hidden="1">
      <c r="A1383" s="645"/>
      <c r="B1383" s="600" t="s">
        <v>185</v>
      </c>
      <c r="C1383" s="646" t="s">
        <v>246</v>
      </c>
    </row>
    <row r="1384" spans="1:10" hidden="1">
      <c r="A1384" s="645"/>
      <c r="B1384" s="603">
        <v>0.86</v>
      </c>
      <c r="C1384" s="596" t="s">
        <v>205</v>
      </c>
      <c r="D1384" s="608" t="s">
        <v>247</v>
      </c>
      <c r="H1384" s="595">
        <f>Sheet1!G47</f>
        <v>645</v>
      </c>
      <c r="I1384" s="628" t="s">
        <v>172</v>
      </c>
      <c r="J1384" s="595">
        <f>ROUND(B1384*H1384,2)</f>
        <v>554.70000000000005</v>
      </c>
    </row>
    <row r="1385" spans="1:10" hidden="1">
      <c r="A1385" s="645"/>
      <c r="B1385" s="603">
        <v>1.5</v>
      </c>
      <c r="C1385" s="596" t="s">
        <v>205</v>
      </c>
      <c r="D1385" s="608" t="s">
        <v>196</v>
      </c>
      <c r="H1385" s="595">
        <f>Sheet1!G48</f>
        <v>661</v>
      </c>
      <c r="I1385" s="628" t="s">
        <v>172</v>
      </c>
      <c r="J1385" s="595">
        <f>ROUND(B1385*H1385,2)</f>
        <v>991.5</v>
      </c>
    </row>
    <row r="1386" spans="1:10" hidden="1">
      <c r="A1386" s="645"/>
      <c r="B1386" s="603">
        <v>20</v>
      </c>
      <c r="C1386" s="596" t="s">
        <v>205</v>
      </c>
      <c r="D1386" s="608" t="s">
        <v>248</v>
      </c>
      <c r="H1386" s="595">
        <f>Sheet1!G49</f>
        <v>595</v>
      </c>
      <c r="I1386" s="628" t="s">
        <v>172</v>
      </c>
      <c r="J1386" s="595">
        <f>ROUND(B1386*H1386,2)</f>
        <v>11900</v>
      </c>
    </row>
    <row r="1387" spans="1:10" hidden="1">
      <c r="A1387" s="645"/>
      <c r="B1387" s="630"/>
      <c r="C1387" s="596"/>
      <c r="D1387" s="608" t="s">
        <v>43</v>
      </c>
      <c r="H1387" s="595"/>
      <c r="I1387" s="595"/>
      <c r="J1387" s="605">
        <f>SUM(J1384:J1386)</f>
        <v>13446.2</v>
      </c>
    </row>
    <row r="1388" spans="1:10" hidden="1">
      <c r="A1388" s="645"/>
      <c r="B1388" s="600" t="s">
        <v>186</v>
      </c>
      <c r="C1388" s="646" t="s">
        <v>190</v>
      </c>
      <c r="H1388" s="595"/>
      <c r="I1388" s="595"/>
      <c r="J1388" s="595"/>
    </row>
    <row r="1389" spans="1:10" hidden="1">
      <c r="A1389" s="645"/>
      <c r="B1389" s="603">
        <v>8.1</v>
      </c>
      <c r="C1389" s="596" t="s">
        <v>181</v>
      </c>
      <c r="D1389" s="597" t="s">
        <v>695</v>
      </c>
      <c r="H1389" s="595">
        <f>RMR!J25</f>
        <v>2442.5</v>
      </c>
      <c r="I1389" s="595" t="s">
        <v>181</v>
      </c>
      <c r="J1389" s="595">
        <f>ROUND(B1389*H1389,2)</f>
        <v>19784.25</v>
      </c>
    </row>
    <row r="1390" spans="1:10" hidden="1">
      <c r="A1390" s="645"/>
      <c r="B1390" s="603">
        <v>5.4</v>
      </c>
      <c r="C1390" s="596" t="s">
        <v>181</v>
      </c>
      <c r="D1390" s="597" t="s">
        <v>696</v>
      </c>
      <c r="H1390" s="595">
        <f>RMR!J27</f>
        <v>1911.2500000000002</v>
      </c>
      <c r="I1390" s="595" t="s">
        <v>181</v>
      </c>
      <c r="J1390" s="595">
        <f>ROUND(B1390*H1390,2)</f>
        <v>10320.75</v>
      </c>
    </row>
    <row r="1391" spans="1:10" hidden="1">
      <c r="A1391" s="645"/>
      <c r="B1391" s="603">
        <v>6.75</v>
      </c>
      <c r="C1391" s="596" t="s">
        <v>181</v>
      </c>
      <c r="D1391" s="608" t="s">
        <v>197</v>
      </c>
      <c r="H1391" s="595">
        <f>RMR!J29</f>
        <v>692.55</v>
      </c>
      <c r="I1391" s="595" t="s">
        <v>181</v>
      </c>
      <c r="J1391" s="595">
        <f>ROUND(B1391*H1391,2)</f>
        <v>4674.71</v>
      </c>
    </row>
    <row r="1392" spans="1:10" hidden="1">
      <c r="A1392" s="645"/>
      <c r="B1392" s="603">
        <v>5.12</v>
      </c>
      <c r="C1392" s="596" t="s">
        <v>253</v>
      </c>
      <c r="D1392" s="608" t="s">
        <v>198</v>
      </c>
      <c r="H1392" s="595">
        <f>RMR!G35</f>
        <v>4220</v>
      </c>
      <c r="I1392" s="595" t="s">
        <v>253</v>
      </c>
      <c r="J1392" s="595">
        <f>ROUND(B1392*H1392,2)</f>
        <v>21606.400000000001</v>
      </c>
    </row>
    <row r="1393" spans="1:10" hidden="1">
      <c r="A1393" s="645"/>
      <c r="B1393" s="595"/>
      <c r="C1393" s="596"/>
      <c r="D1393" s="608" t="s">
        <v>43</v>
      </c>
      <c r="H1393" s="595"/>
      <c r="I1393" s="595"/>
      <c r="J1393" s="605">
        <f>SUM(J1389:J1392)</f>
        <v>56386.11</v>
      </c>
    </row>
    <row r="1394" spans="1:10" hidden="1">
      <c r="A1394" s="645"/>
      <c r="B1394" s="600" t="s">
        <v>175</v>
      </c>
      <c r="C1394" s="646" t="s">
        <v>251</v>
      </c>
      <c r="H1394" s="595"/>
      <c r="I1394" s="595"/>
      <c r="J1394" s="595"/>
    </row>
    <row r="1395" spans="1:10" hidden="1">
      <c r="A1395" s="645"/>
      <c r="B1395" s="603">
        <v>6</v>
      </c>
      <c r="C1395" s="596" t="s">
        <v>187</v>
      </c>
      <c r="D1395" s="608" t="s">
        <v>199</v>
      </c>
      <c r="H1395" s="595">
        <f>Sheet1!G76</f>
        <v>708.08</v>
      </c>
      <c r="I1395" s="595" t="s">
        <v>187</v>
      </c>
      <c r="J1395" s="595">
        <f>ROUND(B1395*H1395,2)</f>
        <v>4248.4799999999996</v>
      </c>
    </row>
    <row r="1396" spans="1:10" hidden="1">
      <c r="A1396" s="645"/>
      <c r="B1396" s="603">
        <v>6</v>
      </c>
      <c r="C1396" s="596" t="s">
        <v>187</v>
      </c>
      <c r="D1396" s="608" t="s">
        <v>208</v>
      </c>
      <c r="H1396" s="595">
        <f>Sheet1!G75</f>
        <v>1347.84</v>
      </c>
      <c r="I1396" s="595" t="s">
        <v>187</v>
      </c>
      <c r="J1396" s="595">
        <f>ROUND(B1396*H1396,2)</f>
        <v>8087.04</v>
      </c>
    </row>
    <row r="1397" spans="1:10" hidden="1">
      <c r="A1397" s="645"/>
      <c r="B1397" s="595"/>
      <c r="C1397" s="596"/>
      <c r="D1397" s="608" t="s">
        <v>43</v>
      </c>
      <c r="H1397" s="595"/>
      <c r="I1397" s="595"/>
      <c r="J1397" s="605">
        <f>SUM(J1395:J1396)</f>
        <v>12335.52</v>
      </c>
    </row>
    <row r="1398" spans="1:10" hidden="1">
      <c r="A1398" s="645"/>
      <c r="B1398" s="600" t="s">
        <v>48</v>
      </c>
      <c r="C1398" s="646" t="s">
        <v>49</v>
      </c>
      <c r="H1398" s="595"/>
      <c r="J1398" s="684"/>
    </row>
    <row r="1399" spans="1:10" hidden="1">
      <c r="A1399" s="645"/>
      <c r="B1399" s="603">
        <v>4</v>
      </c>
      <c r="C1399" s="596" t="s">
        <v>42</v>
      </c>
      <c r="D1399" s="597" t="s">
        <v>1</v>
      </c>
      <c r="H1399" s="595">
        <f>J1387+J1393+J1397</f>
        <v>82167.83</v>
      </c>
      <c r="I1399" s="628"/>
      <c r="J1399" s="595">
        <f>ROUND(B1399*H1399/100,2)</f>
        <v>3286.71</v>
      </c>
    </row>
    <row r="1400" spans="1:10" hidden="1">
      <c r="B1400" s="600" t="s">
        <v>317</v>
      </c>
      <c r="C1400" s="598" t="s">
        <v>592</v>
      </c>
      <c r="F1400" s="596"/>
      <c r="G1400" s="596"/>
      <c r="H1400" s="596"/>
      <c r="I1400" s="596"/>
      <c r="J1400" s="606"/>
    </row>
    <row r="1401" spans="1:10" hidden="1">
      <c r="B1401" s="607">
        <v>4.6150000000000002</v>
      </c>
      <c r="C1401" s="604" t="s">
        <v>42</v>
      </c>
      <c r="D1401" s="608" t="s">
        <v>421</v>
      </c>
      <c r="F1401" s="596"/>
      <c r="G1401" s="596"/>
      <c r="H1401" s="596"/>
      <c r="I1401" s="596"/>
      <c r="J1401" s="609">
        <f>ROUND((J1387+J1393+J1397+J1399)*B1401/100,2)</f>
        <v>3943.73</v>
      </c>
    </row>
    <row r="1402" spans="1:10" hidden="1">
      <c r="B1402" s="600" t="s">
        <v>318</v>
      </c>
      <c r="C1402" s="598" t="s">
        <v>325</v>
      </c>
      <c r="F1402" s="596"/>
      <c r="G1402" s="596"/>
      <c r="H1402" s="596"/>
      <c r="I1402" s="596"/>
      <c r="J1402" s="606">
        <f>J1387+J1393+J1397+J1399+J1401</f>
        <v>89398.27</v>
      </c>
    </row>
    <row r="1403" spans="1:10" hidden="1">
      <c r="B1403" s="600" t="s">
        <v>324</v>
      </c>
      <c r="C1403" s="598" t="s">
        <v>326</v>
      </c>
      <c r="F1403" s="596"/>
      <c r="G1403" s="596"/>
      <c r="H1403" s="596"/>
      <c r="I1403" s="596"/>
      <c r="J1403" s="616">
        <f>J1402*10/100</f>
        <v>8939.8270000000011</v>
      </c>
    </row>
    <row r="1404" spans="1:10" hidden="1">
      <c r="A1404" s="645"/>
      <c r="B1404" s="595"/>
      <c r="C1404" s="596"/>
      <c r="D1404" s="646" t="s">
        <v>327</v>
      </c>
      <c r="H1404" s="595"/>
      <c r="I1404" s="595"/>
      <c r="J1404" s="606">
        <f>SUM(J1402:J1403)</f>
        <v>98338.097000000009</v>
      </c>
    </row>
    <row r="1405" spans="1:10" hidden="1">
      <c r="A1405" s="645"/>
      <c r="B1405" s="595"/>
      <c r="C1405" s="596"/>
      <c r="D1405" s="608" t="s">
        <v>194</v>
      </c>
      <c r="H1405" s="595"/>
      <c r="I1405" s="595"/>
      <c r="J1405" s="595">
        <f>ROUND(J1404/15,2)</f>
        <v>6555.87</v>
      </c>
    </row>
    <row r="1406" spans="1:10" hidden="1">
      <c r="A1406" s="645"/>
      <c r="B1406" s="628"/>
      <c r="C1406" s="596"/>
      <c r="D1406" s="608" t="s">
        <v>183</v>
      </c>
      <c r="H1406" s="595"/>
      <c r="I1406" s="595"/>
      <c r="J1406" s="611">
        <f>ROUND(J1405,0)</f>
        <v>6556</v>
      </c>
    </row>
    <row r="1407" spans="1:10" hidden="1">
      <c r="A1407" s="645"/>
      <c r="B1407" s="628"/>
      <c r="C1407" s="596"/>
      <c r="D1407" s="608"/>
      <c r="H1407" s="595"/>
      <c r="I1407" s="595"/>
      <c r="J1407" s="617" t="s">
        <v>192</v>
      </c>
    </row>
    <row r="1408" spans="1:10" hidden="1">
      <c r="A1408" s="645"/>
      <c r="B1408" s="628"/>
      <c r="C1408" s="596"/>
      <c r="D1408" s="608"/>
      <c r="H1408" s="595"/>
      <c r="I1408" s="595"/>
      <c r="J1408" s="606"/>
    </row>
    <row r="1409" spans="1:10" ht="42" hidden="1" customHeight="1">
      <c r="A1409" s="692">
        <v>50</v>
      </c>
      <c r="B1409" s="910" t="s">
        <v>699</v>
      </c>
      <c r="C1409" s="910"/>
      <c r="D1409" s="910"/>
      <c r="E1409" s="895"/>
      <c r="F1409" s="895"/>
      <c r="G1409" s="895"/>
      <c r="H1409" s="895"/>
      <c r="I1409" s="895"/>
      <c r="J1409" s="895"/>
    </row>
    <row r="1410" spans="1:10" hidden="1">
      <c r="A1410" s="693"/>
      <c r="B1410" s="694" t="s">
        <v>81</v>
      </c>
      <c r="C1410" s="694"/>
      <c r="D1410" s="695"/>
      <c r="E1410" s="694"/>
      <c r="F1410" s="694"/>
      <c r="G1410" s="696"/>
    </row>
    <row r="1411" spans="1:10" hidden="1">
      <c r="A1411" s="693"/>
      <c r="B1411" s="694" t="s">
        <v>82</v>
      </c>
      <c r="C1411" s="694"/>
      <c r="D1411" s="695"/>
      <c r="E1411" s="598" t="s">
        <v>83</v>
      </c>
      <c r="F1411" s="694"/>
      <c r="G1411" s="696"/>
    </row>
    <row r="1412" spans="1:10" hidden="1">
      <c r="A1412" s="693"/>
      <c r="B1412" s="697"/>
      <c r="C1412" s="694"/>
      <c r="D1412" s="695"/>
      <c r="E1412" s="694"/>
      <c r="F1412" s="694"/>
      <c r="G1412" s="696"/>
    </row>
    <row r="1413" spans="1:10" hidden="1">
      <c r="A1413" s="693"/>
      <c r="B1413" s="600" t="s">
        <v>185</v>
      </c>
      <c r="C1413" s="646" t="s">
        <v>246</v>
      </c>
      <c r="D1413" s="695"/>
      <c r="E1413" s="694"/>
      <c r="F1413" s="694"/>
      <c r="G1413" s="696"/>
    </row>
    <row r="1414" spans="1:10" hidden="1">
      <c r="A1414" s="693"/>
      <c r="B1414" s="700">
        <v>0.04</v>
      </c>
      <c r="C1414" s="694" t="s">
        <v>172</v>
      </c>
      <c r="D1414" s="694" t="s">
        <v>247</v>
      </c>
      <c r="E1414" s="694"/>
      <c r="H1414" s="698">
        <f>Sheet1!G47</f>
        <v>645</v>
      </c>
      <c r="I1414" s="697" t="s">
        <v>172</v>
      </c>
      <c r="J1414" s="698">
        <f>H1414*B1414</f>
        <v>25.8</v>
      </c>
    </row>
    <row r="1415" spans="1:10" hidden="1">
      <c r="A1415" s="693"/>
      <c r="B1415" s="700">
        <v>0.5</v>
      </c>
      <c r="C1415" s="694" t="s">
        <v>172</v>
      </c>
      <c r="D1415" s="694" t="s">
        <v>196</v>
      </c>
      <c r="E1415" s="694"/>
      <c r="H1415" s="698">
        <f>Sheet1!G48</f>
        <v>661</v>
      </c>
      <c r="I1415" s="697" t="s">
        <v>172</v>
      </c>
      <c r="J1415" s="698">
        <f>H1415*B1415</f>
        <v>330.5</v>
      </c>
    </row>
    <row r="1416" spans="1:10" hidden="1">
      <c r="A1416" s="693"/>
      <c r="B1416" s="700">
        <v>0.5</v>
      </c>
      <c r="C1416" s="694" t="s">
        <v>172</v>
      </c>
      <c r="D1416" s="694" t="s">
        <v>248</v>
      </c>
      <c r="E1416" s="694"/>
      <c r="H1416" s="698">
        <f>Sheet1!G49</f>
        <v>595</v>
      </c>
      <c r="I1416" s="697" t="s">
        <v>172</v>
      </c>
      <c r="J1416" s="701">
        <f>H1416*B1416</f>
        <v>297.5</v>
      </c>
    </row>
    <row r="1417" spans="1:10" hidden="1">
      <c r="B1417" s="595"/>
      <c r="C1417" s="596"/>
      <c r="D1417" s="608"/>
      <c r="F1417" s="596"/>
      <c r="G1417" s="596"/>
      <c r="H1417" s="596"/>
      <c r="I1417" s="596"/>
      <c r="J1417" s="605">
        <f>SUM(J1414:J1416)</f>
        <v>653.79999999999995</v>
      </c>
    </row>
    <row r="1418" spans="1:10" hidden="1">
      <c r="A1418" s="693"/>
      <c r="B1418" s="600" t="s">
        <v>186</v>
      </c>
      <c r="C1418" s="646" t="s">
        <v>190</v>
      </c>
      <c r="D1418" s="694"/>
      <c r="H1418" s="698"/>
      <c r="I1418" s="697"/>
      <c r="J1418" s="698"/>
    </row>
    <row r="1419" spans="1:10" hidden="1">
      <c r="A1419" s="693"/>
      <c r="B1419" s="607">
        <v>0.14399999999999999</v>
      </c>
      <c r="C1419" s="596" t="s">
        <v>254</v>
      </c>
      <c r="D1419" s="694" t="s">
        <v>84</v>
      </c>
      <c r="H1419" s="698">
        <f>H1437</f>
        <v>2696.2874999999995</v>
      </c>
      <c r="I1419" s="697" t="s">
        <v>254</v>
      </c>
      <c r="J1419" s="698">
        <f>H1419*B1419</f>
        <v>388.26539999999989</v>
      </c>
    </row>
    <row r="1420" spans="1:10" hidden="1">
      <c r="B1420" s="600" t="s">
        <v>175</v>
      </c>
      <c r="C1420" s="598" t="s">
        <v>592</v>
      </c>
      <c r="F1420" s="596"/>
      <c r="G1420" s="596"/>
      <c r="H1420" s="596"/>
      <c r="I1420" s="596"/>
      <c r="J1420" s="606"/>
    </row>
    <row r="1421" spans="1:10" ht="30.75" hidden="1" customHeight="1">
      <c r="B1421" s="607">
        <v>4.6150000000000002</v>
      </c>
      <c r="C1421" s="604" t="s">
        <v>42</v>
      </c>
      <c r="D1421" s="888" t="s">
        <v>422</v>
      </c>
      <c r="E1421" s="888"/>
      <c r="F1421" s="888"/>
      <c r="G1421" s="888"/>
      <c r="H1421" s="595">
        <f>J1417+J1419</f>
        <v>1042.0654</v>
      </c>
      <c r="I1421" s="596"/>
      <c r="J1421" s="609">
        <f>ROUND((H1421)*B1421/100,2)</f>
        <v>48.09</v>
      </c>
    </row>
    <row r="1422" spans="1:10" hidden="1">
      <c r="B1422" s="600" t="s">
        <v>48</v>
      </c>
      <c r="C1422" s="598" t="s">
        <v>216</v>
      </c>
      <c r="F1422" s="596"/>
      <c r="G1422" s="596"/>
      <c r="H1422" s="596"/>
      <c r="I1422" s="596"/>
      <c r="J1422" s="606">
        <f>J1417+J1419+J1421</f>
        <v>1090.1553999999999</v>
      </c>
    </row>
    <row r="1423" spans="1:10" hidden="1">
      <c r="B1423" s="600" t="s">
        <v>317</v>
      </c>
      <c r="C1423" s="598" t="s">
        <v>217</v>
      </c>
      <c r="F1423" s="596"/>
      <c r="G1423" s="596"/>
      <c r="H1423" s="596"/>
      <c r="I1423" s="596"/>
      <c r="J1423" s="616">
        <f>J1422*10/100</f>
        <v>109.01553999999999</v>
      </c>
    </row>
    <row r="1424" spans="1:10" hidden="1">
      <c r="A1424" s="645"/>
      <c r="B1424" s="595"/>
      <c r="C1424" s="596"/>
      <c r="D1424" s="646" t="s">
        <v>439</v>
      </c>
      <c r="H1424" s="595"/>
      <c r="I1424" s="595"/>
      <c r="J1424" s="595">
        <f>SUM(J1422:J1423)</f>
        <v>1199.17094</v>
      </c>
    </row>
    <row r="1425" spans="1:10" hidden="1">
      <c r="A1425" s="693"/>
      <c r="B1425" s="697"/>
      <c r="C1425" s="694"/>
      <c r="D1425" s="695" t="s">
        <v>244</v>
      </c>
      <c r="H1425" s="694"/>
      <c r="I1425" s="694"/>
      <c r="J1425" s="616">
        <f>ROUND(J1424,0)</f>
        <v>1199</v>
      </c>
    </row>
    <row r="1426" spans="1:10" hidden="1">
      <c r="A1426" s="693"/>
      <c r="B1426" s="697"/>
      <c r="C1426" s="694"/>
      <c r="D1426" s="695"/>
      <c r="H1426" s="694"/>
      <c r="I1426" s="694"/>
      <c r="J1426" s="702" t="s">
        <v>158</v>
      </c>
    </row>
    <row r="1427" spans="1:10" hidden="1">
      <c r="B1427" s="628"/>
      <c r="C1427" s="596"/>
      <c r="D1427" s="601" t="s">
        <v>85</v>
      </c>
      <c r="G1427" s="646"/>
      <c r="J1427" s="611">
        <f>J1425/10</f>
        <v>119.9</v>
      </c>
    </row>
    <row r="1428" spans="1:10" hidden="1">
      <c r="B1428" s="628"/>
      <c r="C1428" s="596"/>
      <c r="D1428" s="597" t="s">
        <v>84</v>
      </c>
      <c r="J1428" s="617" t="s">
        <v>203</v>
      </c>
    </row>
    <row r="1429" spans="1:10" hidden="1">
      <c r="B1429" s="628"/>
      <c r="C1429" s="596"/>
      <c r="D1429" s="597" t="s">
        <v>86</v>
      </c>
    </row>
    <row r="1430" spans="1:10" hidden="1">
      <c r="B1430" s="610">
        <v>0.30299999999999999</v>
      </c>
      <c r="C1430" s="596" t="s">
        <v>253</v>
      </c>
      <c r="D1430" s="597" t="s">
        <v>41</v>
      </c>
      <c r="F1430" s="595">
        <f>RMR!G35</f>
        <v>4220</v>
      </c>
      <c r="G1430" s="628" t="s">
        <v>253</v>
      </c>
      <c r="H1430" s="595">
        <f>B1430*F1430</f>
        <v>1278.6599999999999</v>
      </c>
    </row>
    <row r="1431" spans="1:10" hidden="1">
      <c r="B1431" s="610">
        <v>1.05</v>
      </c>
      <c r="C1431" s="596" t="s">
        <v>181</v>
      </c>
      <c r="D1431" s="597" t="s">
        <v>176</v>
      </c>
      <c r="F1431" s="595">
        <f>RMR!J31</f>
        <v>815.55</v>
      </c>
      <c r="G1431" s="628" t="s">
        <v>181</v>
      </c>
      <c r="H1431" s="609">
        <f>B1431*F1431</f>
        <v>856.32749999999999</v>
      </c>
    </row>
    <row r="1432" spans="1:10" hidden="1">
      <c r="B1432" s="628"/>
      <c r="C1432" s="596"/>
      <c r="F1432" s="595"/>
      <c r="G1432" s="628"/>
      <c r="H1432" s="605">
        <f>SUM(H1430:H1431)</f>
        <v>2134.9874999999997</v>
      </c>
    </row>
    <row r="1433" spans="1:10" hidden="1">
      <c r="B1433" s="628"/>
      <c r="C1433" s="596"/>
      <c r="D1433" s="597" t="s">
        <v>87</v>
      </c>
      <c r="F1433" s="595"/>
      <c r="H1433" s="595"/>
    </row>
    <row r="1434" spans="1:10" hidden="1">
      <c r="B1434" s="610">
        <v>0.04</v>
      </c>
      <c r="C1434" s="596" t="s">
        <v>172</v>
      </c>
      <c r="D1434" s="597" t="s">
        <v>247</v>
      </c>
      <c r="F1434" s="595">
        <f>Sheet1!G47</f>
        <v>645</v>
      </c>
      <c r="H1434" s="595">
        <f>B1434*F1434</f>
        <v>25.8</v>
      </c>
    </row>
    <row r="1435" spans="1:10" hidden="1">
      <c r="B1435" s="603">
        <v>0.9</v>
      </c>
      <c r="C1435" s="596" t="s">
        <v>172</v>
      </c>
      <c r="D1435" s="597" t="s">
        <v>248</v>
      </c>
      <c r="F1435" s="595">
        <f>Sheet1!G49</f>
        <v>595</v>
      </c>
      <c r="H1435" s="609">
        <f>B1435*F1435</f>
        <v>535.5</v>
      </c>
    </row>
    <row r="1436" spans="1:10" hidden="1">
      <c r="B1436" s="628"/>
      <c r="C1436" s="596"/>
      <c r="F1436" s="595"/>
      <c r="H1436" s="605">
        <f>SUM(H1434:H1435)</f>
        <v>561.29999999999995</v>
      </c>
    </row>
    <row r="1437" spans="1:10" hidden="1">
      <c r="B1437" s="628"/>
      <c r="C1437" s="596"/>
      <c r="D1437" s="597" t="s">
        <v>88</v>
      </c>
      <c r="H1437" s="643">
        <f>H1432+H1436</f>
        <v>2696.2874999999995</v>
      </c>
    </row>
    <row r="1438" spans="1:10" hidden="1">
      <c r="B1438" s="628"/>
      <c r="C1438" s="596"/>
      <c r="H1438" s="646"/>
    </row>
    <row r="1439" spans="1:10" ht="30" customHeight="1">
      <c r="A1439" s="692">
        <v>4</v>
      </c>
      <c r="B1439" s="923" t="s">
        <v>627</v>
      </c>
      <c r="C1439" s="910"/>
      <c r="D1439" s="910"/>
      <c r="E1439" s="895"/>
      <c r="F1439" s="895"/>
      <c r="G1439" s="895"/>
      <c r="H1439" s="895"/>
      <c r="I1439" s="895"/>
      <c r="J1439" s="895"/>
    </row>
    <row r="1440" spans="1:10">
      <c r="A1440" s="693"/>
      <c r="B1440" s="694" t="s">
        <v>89</v>
      </c>
      <c r="C1440" s="694"/>
      <c r="D1440" s="695"/>
      <c r="E1440" s="694"/>
      <c r="F1440" s="694"/>
      <c r="G1440" s="696"/>
    </row>
    <row r="1441" spans="1:10">
      <c r="A1441" s="693"/>
      <c r="B1441" s="694" t="s">
        <v>90</v>
      </c>
      <c r="C1441" s="694"/>
      <c r="D1441" s="695"/>
      <c r="E1441" s="598" t="s">
        <v>91</v>
      </c>
      <c r="F1441" s="694"/>
      <c r="G1441" s="696"/>
    </row>
    <row r="1442" spans="1:10">
      <c r="A1442" s="693"/>
      <c r="B1442" s="697"/>
      <c r="C1442" s="694"/>
      <c r="D1442" s="695"/>
      <c r="E1442" s="694"/>
      <c r="F1442" s="694"/>
      <c r="G1442" s="696"/>
    </row>
    <row r="1443" spans="1:10">
      <c r="A1443" s="693"/>
      <c r="B1443" s="600" t="s">
        <v>185</v>
      </c>
      <c r="C1443" s="646" t="s">
        <v>246</v>
      </c>
      <c r="D1443" s="695"/>
      <c r="E1443" s="694"/>
      <c r="F1443" s="694"/>
      <c r="G1443" s="696"/>
    </row>
    <row r="1444" spans="1:10">
      <c r="A1444" s="693"/>
      <c r="B1444" s="700">
        <v>0.12</v>
      </c>
      <c r="C1444" s="694" t="s">
        <v>172</v>
      </c>
      <c r="D1444" s="694" t="s">
        <v>247</v>
      </c>
      <c r="E1444" s="694"/>
      <c r="H1444" s="698">
        <f>Sheet1!G47</f>
        <v>645</v>
      </c>
      <c r="I1444" s="697" t="s">
        <v>172</v>
      </c>
      <c r="J1444" s="698">
        <f>H1444*B1444</f>
        <v>77.399999999999991</v>
      </c>
    </row>
    <row r="1445" spans="1:10">
      <c r="A1445" s="693"/>
      <c r="B1445" s="700">
        <v>2</v>
      </c>
      <c r="C1445" s="694" t="s">
        <v>172</v>
      </c>
      <c r="D1445" s="694" t="s">
        <v>92</v>
      </c>
      <c r="E1445" s="694"/>
      <c r="H1445" s="698">
        <f>Sheet1!G121</f>
        <v>640</v>
      </c>
      <c r="I1445" s="697" t="s">
        <v>172</v>
      </c>
      <c r="J1445" s="698">
        <f>H1445*B1445</f>
        <v>1280</v>
      </c>
    </row>
    <row r="1446" spans="1:10">
      <c r="A1446" s="693"/>
      <c r="B1446" s="700">
        <v>1</v>
      </c>
      <c r="C1446" s="694" t="s">
        <v>172</v>
      </c>
      <c r="D1446" s="694" t="s">
        <v>248</v>
      </c>
      <c r="E1446" s="694"/>
      <c r="H1446" s="698">
        <f>Sheet1!G49</f>
        <v>595</v>
      </c>
      <c r="I1446" s="697" t="s">
        <v>172</v>
      </c>
      <c r="J1446" s="698">
        <f>H1446*B1446</f>
        <v>595</v>
      </c>
    </row>
    <row r="1447" spans="1:10">
      <c r="B1447" s="595"/>
      <c r="C1447" s="596"/>
      <c r="D1447" s="608"/>
      <c r="F1447" s="596"/>
      <c r="G1447" s="596"/>
      <c r="H1447" s="596"/>
      <c r="I1447" s="596"/>
      <c r="J1447" s="605">
        <f>SUM(J1444:J1446)</f>
        <v>1952.4</v>
      </c>
    </row>
    <row r="1448" spans="1:10">
      <c r="A1448" s="693"/>
      <c r="B1448" s="600" t="s">
        <v>186</v>
      </c>
      <c r="C1448" s="646" t="s">
        <v>190</v>
      </c>
      <c r="D1448" s="694"/>
      <c r="H1448" s="698"/>
      <c r="I1448" s="697"/>
      <c r="J1448" s="698"/>
    </row>
    <row r="1449" spans="1:10" ht="29.25" customHeight="1">
      <c r="A1449" s="693"/>
      <c r="B1449" s="603">
        <v>6</v>
      </c>
      <c r="C1449" s="596" t="s">
        <v>93</v>
      </c>
      <c r="D1449" s="912" t="s">
        <v>94</v>
      </c>
      <c r="E1449" s="912"/>
      <c r="F1449" s="912"/>
      <c r="G1449" s="912"/>
      <c r="H1449" s="698">
        <f>Sheet1!G103</f>
        <v>265</v>
      </c>
      <c r="I1449" s="697" t="s">
        <v>95</v>
      </c>
      <c r="J1449" s="698">
        <f>H1449*B1449</f>
        <v>1590</v>
      </c>
    </row>
    <row r="1450" spans="1:10">
      <c r="B1450" s="600" t="s">
        <v>175</v>
      </c>
      <c r="C1450" s="598" t="s">
        <v>592</v>
      </c>
      <c r="F1450" s="596"/>
      <c r="G1450" s="596"/>
      <c r="H1450" s="596"/>
      <c r="I1450" s="596"/>
      <c r="J1450" s="606"/>
    </row>
    <row r="1451" spans="1:10">
      <c r="B1451" s="607">
        <v>4.6150000000000002</v>
      </c>
      <c r="C1451" s="604" t="s">
        <v>42</v>
      </c>
      <c r="D1451" s="608" t="s">
        <v>425</v>
      </c>
      <c r="F1451" s="596"/>
      <c r="G1451" s="596"/>
      <c r="H1451" s="595">
        <f>J1447+J1449</f>
        <v>3542.4</v>
      </c>
      <c r="I1451" s="596"/>
      <c r="J1451" s="609">
        <f>ROUND((H1451)*B1451/100,2)</f>
        <v>163.47999999999999</v>
      </c>
    </row>
    <row r="1452" spans="1:10">
      <c r="B1452" s="600" t="s">
        <v>48</v>
      </c>
      <c r="C1452" s="598" t="s">
        <v>216</v>
      </c>
      <c r="F1452" s="596"/>
      <c r="G1452" s="596"/>
      <c r="H1452" s="596"/>
      <c r="I1452" s="596"/>
      <c r="J1452" s="606">
        <f>J1447+J1449+J1451</f>
        <v>3705.88</v>
      </c>
    </row>
    <row r="1453" spans="1:10">
      <c r="B1453" s="600" t="s">
        <v>317</v>
      </c>
      <c r="C1453" s="598" t="s">
        <v>217</v>
      </c>
      <c r="F1453" s="596"/>
      <c r="G1453" s="596"/>
      <c r="H1453" s="596"/>
      <c r="I1453" s="596"/>
      <c r="J1453" s="616">
        <f>J1452*10/100</f>
        <v>370.58800000000002</v>
      </c>
    </row>
    <row r="1454" spans="1:10">
      <c r="A1454" s="645"/>
      <c r="B1454" s="595"/>
      <c r="C1454" s="596"/>
      <c r="D1454" s="646" t="s">
        <v>97</v>
      </c>
      <c r="H1454" s="595"/>
      <c r="I1454" s="595"/>
      <c r="J1454" s="606">
        <f>SUM(J1452:J1453)</f>
        <v>4076.4680000000003</v>
      </c>
    </row>
    <row r="1455" spans="1:10">
      <c r="A1455" s="645"/>
      <c r="B1455" s="595"/>
      <c r="C1455" s="596"/>
      <c r="D1455" s="608" t="s">
        <v>96</v>
      </c>
      <c r="H1455" s="595"/>
      <c r="I1455" s="595"/>
      <c r="J1455" s="595">
        <f>J1454/40</f>
        <v>101.91170000000001</v>
      </c>
    </row>
    <row r="1456" spans="1:10">
      <c r="A1456" s="693"/>
      <c r="B1456" s="697"/>
      <c r="C1456" s="694"/>
      <c r="D1456" s="695" t="s">
        <v>244</v>
      </c>
      <c r="H1456" s="694"/>
      <c r="I1456" s="694"/>
      <c r="J1456" s="611">
        <f>ROUND(J1455,1)</f>
        <v>101.9</v>
      </c>
    </row>
    <row r="1457" spans="1:10">
      <c r="A1457" s="693"/>
      <c r="B1457" s="697"/>
      <c r="C1457" s="694"/>
      <c r="D1457" s="695"/>
      <c r="H1457" s="694"/>
      <c r="I1457" s="694"/>
      <c r="J1457" s="617" t="s">
        <v>203</v>
      </c>
    </row>
    <row r="1458" spans="1:10" hidden="1">
      <c r="A1458" s="693"/>
      <c r="B1458" s="697"/>
      <c r="C1458" s="694"/>
      <c r="D1458" s="695"/>
      <c r="H1458" s="694"/>
      <c r="I1458" s="694"/>
      <c r="J1458" s="606"/>
    </row>
    <row r="1459" spans="1:10" ht="32.25" hidden="1" customHeight="1">
      <c r="A1459" s="594">
        <v>24</v>
      </c>
      <c r="B1459" s="879" t="s">
        <v>1350</v>
      </c>
      <c r="C1459" s="879"/>
      <c r="D1459" s="879"/>
      <c r="E1459" s="879"/>
      <c r="F1459" s="879"/>
      <c r="G1459" s="879"/>
      <c r="H1459" s="879"/>
      <c r="I1459" s="879"/>
      <c r="J1459" s="879"/>
    </row>
    <row r="1460" spans="1:10" hidden="1"/>
    <row r="1461" spans="1:10" hidden="1">
      <c r="C1461" s="597" t="s">
        <v>1322</v>
      </c>
      <c r="D1461" s="623"/>
      <c r="E1461" s="623"/>
      <c r="F1461" s="623"/>
      <c r="G1461" s="623"/>
      <c r="J1461" s="611">
        <f>Sheet1!G106</f>
        <v>959</v>
      </c>
    </row>
    <row r="1462" spans="1:10" hidden="1">
      <c r="J1462" s="617" t="s">
        <v>160</v>
      </c>
    </row>
    <row r="1463" spans="1:10" hidden="1">
      <c r="J1463" s="601"/>
    </row>
    <row r="1464" spans="1:10" ht="29.25" hidden="1" customHeight="1">
      <c r="A1464" s="594">
        <v>53</v>
      </c>
      <c r="B1464" s="895" t="s">
        <v>406</v>
      </c>
      <c r="C1464" s="895"/>
      <c r="D1464" s="895"/>
      <c r="E1464" s="895"/>
      <c r="F1464" s="895"/>
      <c r="G1464" s="895"/>
      <c r="H1464" s="895"/>
      <c r="I1464" s="895"/>
      <c r="J1464" s="895"/>
    </row>
    <row r="1465" spans="1:10" hidden="1"/>
    <row r="1466" spans="1:10" hidden="1">
      <c r="C1466" s="597" t="s">
        <v>1323</v>
      </c>
      <c r="J1466" s="611">
        <f>Sheet1!G107</f>
        <v>549</v>
      </c>
    </row>
    <row r="1467" spans="1:10" hidden="1">
      <c r="J1467" s="617" t="s">
        <v>160</v>
      </c>
    </row>
    <row r="1468" spans="1:10" hidden="1">
      <c r="J1468" s="601"/>
    </row>
    <row r="1469" spans="1:10" ht="123" hidden="1" customHeight="1">
      <c r="A1469" s="594">
        <v>54</v>
      </c>
      <c r="B1469" s="895" t="s">
        <v>652</v>
      </c>
      <c r="C1469" s="895"/>
      <c r="D1469" s="895"/>
      <c r="E1469" s="895"/>
      <c r="F1469" s="895"/>
      <c r="G1469" s="895"/>
      <c r="H1469" s="895"/>
      <c r="I1469" s="895"/>
      <c r="J1469" s="895"/>
    </row>
    <row r="1470" spans="1:10" ht="13.5" hidden="1" customHeight="1">
      <c r="B1470" s="628"/>
      <c r="C1470" s="604" t="s">
        <v>184</v>
      </c>
    </row>
    <row r="1471" spans="1:10" ht="13.5" hidden="1" customHeight="1">
      <c r="B1471" s="628"/>
      <c r="C1471" s="604" t="s">
        <v>119</v>
      </c>
      <c r="F1471" s="598"/>
    </row>
    <row r="1472" spans="1:10" ht="13.5" hidden="1" customHeight="1">
      <c r="B1472" s="600" t="s">
        <v>185</v>
      </c>
      <c r="C1472" s="646" t="s">
        <v>246</v>
      </c>
    </row>
    <row r="1473" spans="2:10" ht="13.5" hidden="1" customHeight="1">
      <c r="B1473" s="595">
        <v>0.02</v>
      </c>
      <c r="C1473" s="596" t="s">
        <v>205</v>
      </c>
      <c r="D1473" s="608" t="s">
        <v>247</v>
      </c>
      <c r="H1473" s="595">
        <f>Sheet1!G47</f>
        <v>645</v>
      </c>
      <c r="I1473" s="628" t="s">
        <v>172</v>
      </c>
      <c r="J1473" s="595">
        <f>ROUND(B1473*H1473,2)</f>
        <v>12.9</v>
      </c>
    </row>
    <row r="1474" spans="2:10" ht="13.5" hidden="1" customHeight="1">
      <c r="B1474" s="595">
        <v>0.5</v>
      </c>
      <c r="C1474" s="596" t="s">
        <v>205</v>
      </c>
      <c r="D1474" s="608" t="s">
        <v>120</v>
      </c>
      <c r="H1474" s="595">
        <f>Sheet1!G49</f>
        <v>595</v>
      </c>
      <c r="I1474" s="628" t="s">
        <v>172</v>
      </c>
      <c r="J1474" s="595">
        <f>ROUND(B1474*H1474,2)</f>
        <v>297.5</v>
      </c>
    </row>
    <row r="1475" spans="2:10" ht="13.5" hidden="1" customHeight="1">
      <c r="B1475" s="595"/>
      <c r="C1475" s="596"/>
      <c r="D1475" s="608" t="s">
        <v>43</v>
      </c>
      <c r="H1475" s="595"/>
      <c r="I1475" s="595"/>
      <c r="J1475" s="605">
        <f>SUM(J1473:J1474)</f>
        <v>310.39999999999998</v>
      </c>
    </row>
    <row r="1476" spans="2:10" hidden="1">
      <c r="B1476" s="595"/>
      <c r="C1476" s="596"/>
      <c r="D1476" s="608"/>
      <c r="H1476" s="595"/>
      <c r="I1476" s="595"/>
      <c r="J1476" s="595"/>
    </row>
    <row r="1477" spans="2:10" hidden="1">
      <c r="B1477" s="600" t="s">
        <v>186</v>
      </c>
      <c r="C1477" s="646" t="s">
        <v>251</v>
      </c>
      <c r="H1477" s="595"/>
      <c r="I1477" s="595"/>
      <c r="J1477" s="595"/>
    </row>
    <row r="1478" spans="2:10" ht="29.25" hidden="1" customHeight="1">
      <c r="B1478" s="595">
        <v>1.67</v>
      </c>
      <c r="C1478" s="628" t="s">
        <v>187</v>
      </c>
      <c r="D1478" s="880" t="s">
        <v>442</v>
      </c>
      <c r="E1478" s="880"/>
      <c r="F1478" s="880"/>
      <c r="G1478" s="880"/>
      <c r="H1478" s="595">
        <f>Sheet1!G53</f>
        <v>3594.04</v>
      </c>
      <c r="I1478" s="595" t="s">
        <v>187</v>
      </c>
      <c r="J1478" s="595">
        <f>ROUND(B1478*H1478,2)</f>
        <v>6002.05</v>
      </c>
    </row>
    <row r="1479" spans="2:10" hidden="1">
      <c r="B1479" s="595">
        <f>G1479</f>
        <v>0</v>
      </c>
      <c r="C1479" s="596" t="s">
        <v>54</v>
      </c>
      <c r="D1479" s="597" t="s">
        <v>330</v>
      </c>
      <c r="E1479" s="628">
        <v>160</v>
      </c>
      <c r="F1479" s="601">
        <v>0</v>
      </c>
      <c r="G1479" s="628">
        <f>F1479*E1479</f>
        <v>0</v>
      </c>
      <c r="H1479" s="595">
        <v>0</v>
      </c>
      <c r="I1479" s="595" t="s">
        <v>181</v>
      </c>
      <c r="J1479" s="595">
        <f>ROUND(B1479*H1479,2)</f>
        <v>0</v>
      </c>
    </row>
    <row r="1480" spans="2:10" ht="30.75" hidden="1" customHeight="1">
      <c r="B1480" s="595"/>
      <c r="C1480" s="596"/>
      <c r="D1480" s="880" t="s">
        <v>121</v>
      </c>
      <c r="E1480" s="880"/>
      <c r="F1480" s="880"/>
      <c r="G1480" s="880"/>
      <c r="H1480" s="595"/>
      <c r="I1480" s="595"/>
      <c r="J1480" s="595">
        <f>ROUND(J1479*10%,2)</f>
        <v>0</v>
      </c>
    </row>
    <row r="1481" spans="2:10" ht="30.75" hidden="1" customHeight="1">
      <c r="B1481" s="595">
        <v>0.5</v>
      </c>
      <c r="C1481" s="596" t="s">
        <v>187</v>
      </c>
      <c r="D1481" s="880" t="s">
        <v>122</v>
      </c>
      <c r="E1481" s="880"/>
      <c r="F1481" s="880"/>
      <c r="G1481" s="880"/>
      <c r="H1481" s="595">
        <f>Sheet1!G51</f>
        <v>3051.04</v>
      </c>
      <c r="I1481" s="595" t="s">
        <v>187</v>
      </c>
      <c r="J1481" s="595">
        <f>ROUND(B1481*H1481,2)</f>
        <v>1525.52</v>
      </c>
    </row>
    <row r="1482" spans="2:10" hidden="1">
      <c r="B1482" s="595">
        <v>4</v>
      </c>
      <c r="C1482" s="596" t="s">
        <v>187</v>
      </c>
      <c r="D1482" s="597" t="s">
        <v>31</v>
      </c>
      <c r="H1482" s="595">
        <f>Sheet1!G58</f>
        <v>822</v>
      </c>
      <c r="I1482" s="595" t="s">
        <v>187</v>
      </c>
      <c r="J1482" s="595">
        <f>ROUND(B1482*H1482,2)</f>
        <v>3288</v>
      </c>
    </row>
    <row r="1483" spans="2:10" hidden="1">
      <c r="B1483" s="595">
        <v>1</v>
      </c>
      <c r="C1483" s="596" t="s">
        <v>187</v>
      </c>
      <c r="D1483" s="608" t="s">
        <v>30</v>
      </c>
      <c r="H1483" s="595">
        <f>Sheet1!G56</f>
        <v>3488.54</v>
      </c>
      <c r="I1483" s="595" t="s">
        <v>187</v>
      </c>
      <c r="J1483" s="595">
        <f>ROUND(B1483*H1483,2)</f>
        <v>3488.54</v>
      </c>
    </row>
    <row r="1484" spans="2:10" hidden="1">
      <c r="B1484" s="595"/>
      <c r="C1484" s="596"/>
      <c r="D1484" s="608" t="s">
        <v>43</v>
      </c>
      <c r="H1484" s="595"/>
      <c r="I1484" s="595"/>
      <c r="J1484" s="605">
        <f>SUM(J1478:J1483)</f>
        <v>14304.11</v>
      </c>
    </row>
    <row r="1485" spans="2:10" hidden="1">
      <c r="B1485" s="600" t="s">
        <v>175</v>
      </c>
      <c r="C1485" s="598" t="s">
        <v>592</v>
      </c>
      <c r="F1485" s="596"/>
      <c r="G1485" s="596"/>
      <c r="H1485" s="596"/>
      <c r="I1485" s="596"/>
      <c r="J1485" s="606"/>
    </row>
    <row r="1486" spans="2:10" hidden="1">
      <c r="B1486" s="647">
        <v>4.6150000000000002</v>
      </c>
      <c r="C1486" s="604" t="s">
        <v>42</v>
      </c>
      <c r="D1486" s="608" t="s">
        <v>422</v>
      </c>
      <c r="F1486" s="596"/>
      <c r="G1486" s="596"/>
      <c r="H1486" s="596"/>
      <c r="I1486" s="596"/>
      <c r="J1486" s="609">
        <f>ROUND((J1475+J1484)*B1486/100,2)</f>
        <v>674.46</v>
      </c>
    </row>
    <row r="1487" spans="2:10" hidden="1">
      <c r="B1487" s="600" t="s">
        <v>48</v>
      </c>
      <c r="C1487" s="598" t="s">
        <v>216</v>
      </c>
      <c r="F1487" s="596"/>
      <c r="G1487" s="596"/>
      <c r="H1487" s="596"/>
      <c r="I1487" s="596"/>
      <c r="J1487" s="606">
        <f>J1475+J1484+J1486</f>
        <v>15288.970000000001</v>
      </c>
    </row>
    <row r="1488" spans="2:10" hidden="1">
      <c r="B1488" s="600" t="s">
        <v>317</v>
      </c>
      <c r="C1488" s="598" t="s">
        <v>217</v>
      </c>
      <c r="F1488" s="596"/>
      <c r="G1488" s="596"/>
      <c r="H1488" s="596"/>
      <c r="I1488" s="596"/>
      <c r="J1488" s="616">
        <f>J1487*10/100</f>
        <v>1528.8970000000002</v>
      </c>
    </row>
    <row r="1489" spans="1:10" hidden="1">
      <c r="B1489" s="595"/>
      <c r="C1489" s="596"/>
      <c r="D1489" s="646" t="s">
        <v>440</v>
      </c>
      <c r="H1489" s="595"/>
      <c r="I1489" s="595"/>
      <c r="J1489" s="626">
        <f>SUM(J1487:J1488)</f>
        <v>16817.867000000002</v>
      </c>
    </row>
    <row r="1490" spans="1:10" hidden="1">
      <c r="B1490" s="595"/>
      <c r="C1490" s="596"/>
      <c r="D1490" s="608" t="s">
        <v>194</v>
      </c>
      <c r="H1490" s="595"/>
      <c r="I1490" s="595"/>
      <c r="J1490" s="595">
        <f>ROUND(J1489/100,2)</f>
        <v>168.18</v>
      </c>
    </row>
    <row r="1491" spans="1:10" hidden="1">
      <c r="B1491" s="628"/>
      <c r="C1491" s="596"/>
      <c r="D1491" s="608" t="s">
        <v>183</v>
      </c>
      <c r="H1491" s="595"/>
      <c r="I1491" s="595"/>
      <c r="J1491" s="611">
        <f>ROUND(J1490,0)</f>
        <v>168</v>
      </c>
    </row>
    <row r="1492" spans="1:10" hidden="1">
      <c r="B1492" s="628"/>
      <c r="C1492" s="596"/>
      <c r="D1492" s="608"/>
      <c r="H1492" s="595"/>
      <c r="I1492" s="595"/>
      <c r="J1492" s="617" t="s">
        <v>192</v>
      </c>
    </row>
    <row r="1493" spans="1:10" hidden="1">
      <c r="B1493" s="628"/>
      <c r="C1493" s="596"/>
      <c r="D1493" s="608"/>
      <c r="H1493" s="595"/>
      <c r="I1493" s="595"/>
      <c r="J1493" s="606"/>
    </row>
    <row r="1494" spans="1:10" ht="126.75" hidden="1" customHeight="1">
      <c r="A1494" s="594">
        <v>8</v>
      </c>
      <c r="B1494" s="879" t="s">
        <v>1346</v>
      </c>
      <c r="C1494" s="879"/>
      <c r="D1494" s="879"/>
      <c r="E1494" s="879"/>
      <c r="F1494" s="879"/>
      <c r="G1494" s="879"/>
      <c r="H1494" s="879"/>
      <c r="I1494" s="879"/>
      <c r="J1494" s="879"/>
    </row>
    <row r="1495" spans="1:10" hidden="1">
      <c r="A1495" s="645"/>
      <c r="B1495" s="628"/>
      <c r="C1495" s="604" t="s">
        <v>184</v>
      </c>
    </row>
    <row r="1496" spans="1:10" hidden="1">
      <c r="A1496" s="645"/>
      <c r="B1496" s="628"/>
      <c r="C1496" s="604" t="s">
        <v>119</v>
      </c>
      <c r="F1496" s="598"/>
    </row>
    <row r="1497" spans="1:10" hidden="1">
      <c r="A1497" s="645"/>
      <c r="B1497" s="600" t="s">
        <v>185</v>
      </c>
      <c r="C1497" s="646" t="s">
        <v>246</v>
      </c>
    </row>
    <row r="1498" spans="1:10" hidden="1">
      <c r="A1498" s="645"/>
      <c r="B1498" s="595">
        <v>0.04</v>
      </c>
      <c r="C1498" s="596" t="s">
        <v>205</v>
      </c>
      <c r="D1498" s="608" t="s">
        <v>247</v>
      </c>
      <c r="H1498" s="595">
        <f>Sheet1!G47</f>
        <v>645</v>
      </c>
      <c r="I1498" s="628" t="s">
        <v>172</v>
      </c>
      <c r="J1498" s="595">
        <f>ROUND(B1498*H1498,2)</f>
        <v>25.8</v>
      </c>
    </row>
    <row r="1499" spans="1:10" hidden="1">
      <c r="A1499" s="645"/>
      <c r="B1499" s="595">
        <v>1</v>
      </c>
      <c r="C1499" s="596" t="s">
        <v>205</v>
      </c>
      <c r="D1499" s="608" t="s">
        <v>120</v>
      </c>
      <c r="H1499" s="595">
        <f>Sheet1!G49</f>
        <v>595</v>
      </c>
      <c r="I1499" s="628" t="s">
        <v>172</v>
      </c>
      <c r="J1499" s="595">
        <f>ROUND(B1499*H1499,2)</f>
        <v>595</v>
      </c>
    </row>
    <row r="1500" spans="1:10" hidden="1">
      <c r="A1500" s="645"/>
      <c r="B1500" s="595"/>
      <c r="C1500" s="596"/>
      <c r="D1500" s="608" t="s">
        <v>43</v>
      </c>
      <c r="H1500" s="595"/>
      <c r="I1500" s="628"/>
      <c r="J1500" s="595">
        <f>SUM(J1498:J1499)</f>
        <v>620.79999999999995</v>
      </c>
    </row>
    <row r="1501" spans="1:10" hidden="1">
      <c r="A1501" s="645"/>
      <c r="B1501" s="600" t="s">
        <v>186</v>
      </c>
      <c r="C1501" s="646" t="s">
        <v>251</v>
      </c>
      <c r="H1501" s="595"/>
      <c r="I1501" s="595"/>
      <c r="J1501" s="595"/>
    </row>
    <row r="1502" spans="1:10" ht="30" hidden="1" customHeight="1">
      <c r="A1502" s="645"/>
      <c r="B1502" s="595">
        <v>1.67</v>
      </c>
      <c r="C1502" s="628" t="s">
        <v>187</v>
      </c>
      <c r="D1502" s="880" t="s">
        <v>442</v>
      </c>
      <c r="E1502" s="880"/>
      <c r="F1502" s="880"/>
      <c r="G1502" s="880"/>
      <c r="H1502" s="595">
        <f>Sheet1!G53</f>
        <v>3594.04</v>
      </c>
      <c r="I1502" s="595" t="s">
        <v>187</v>
      </c>
      <c r="J1502" s="595">
        <f>ROUND(B1502*H1502,2)</f>
        <v>6002.05</v>
      </c>
    </row>
    <row r="1503" spans="1:10" ht="18.75" hidden="1" customHeight="1">
      <c r="A1503" s="645"/>
      <c r="B1503" s="595">
        <f>G1503</f>
        <v>6880</v>
      </c>
      <c r="C1503" s="596" t="s">
        <v>54</v>
      </c>
      <c r="D1503" s="597" t="s">
        <v>330</v>
      </c>
      <c r="E1503" s="628">
        <v>160</v>
      </c>
      <c r="F1503" s="613">
        <f>Lead!K44</f>
        <v>43</v>
      </c>
      <c r="G1503" s="628">
        <f>F1503*E1503</f>
        <v>6880</v>
      </c>
      <c r="H1503" s="595">
        <f>Sheet1!G77</f>
        <v>8.6</v>
      </c>
      <c r="I1503" s="595" t="s">
        <v>181</v>
      </c>
      <c r="J1503" s="595">
        <f>ROUND(B1503*H1503,2)</f>
        <v>59168</v>
      </c>
    </row>
    <row r="1504" spans="1:10" ht="31.5" hidden="1" customHeight="1">
      <c r="A1504" s="645"/>
      <c r="B1504" s="595"/>
      <c r="C1504" s="596"/>
      <c r="D1504" s="880" t="s">
        <v>121</v>
      </c>
      <c r="E1504" s="880"/>
      <c r="F1504" s="880"/>
      <c r="G1504" s="880"/>
      <c r="H1504" s="595"/>
      <c r="I1504" s="595"/>
      <c r="J1504" s="595">
        <f>ROUND(J1503*10%,2)</f>
        <v>5916.8</v>
      </c>
    </row>
    <row r="1505" spans="1:12" ht="32.25" hidden="1" customHeight="1">
      <c r="A1505" s="645"/>
      <c r="B1505" s="595">
        <v>0.5</v>
      </c>
      <c r="C1505" s="596" t="s">
        <v>187</v>
      </c>
      <c r="D1505" s="880" t="s">
        <v>122</v>
      </c>
      <c r="E1505" s="880"/>
      <c r="F1505" s="880"/>
      <c r="G1505" s="880"/>
      <c r="H1505" s="595">
        <f>Sheet1!G51</f>
        <v>3051.04</v>
      </c>
      <c r="I1505" s="595" t="s">
        <v>187</v>
      </c>
      <c r="J1505" s="595">
        <f>ROUND(B1505*H1505,2)</f>
        <v>1525.52</v>
      </c>
    </row>
    <row r="1506" spans="1:12" ht="18" hidden="1" customHeight="1">
      <c r="A1506" s="645"/>
      <c r="B1506" s="595">
        <v>4</v>
      </c>
      <c r="C1506" s="596" t="s">
        <v>187</v>
      </c>
      <c r="D1506" s="597" t="s">
        <v>31</v>
      </c>
      <c r="H1506" s="595">
        <f>Sheet1!G58</f>
        <v>822</v>
      </c>
      <c r="I1506" s="595" t="s">
        <v>187</v>
      </c>
      <c r="J1506" s="595">
        <f>ROUND(B1506*H1506,2)</f>
        <v>3288</v>
      </c>
    </row>
    <row r="1507" spans="1:12" ht="18" hidden="1" customHeight="1">
      <c r="A1507" s="645"/>
      <c r="B1507" s="595">
        <v>1</v>
      </c>
      <c r="C1507" s="596" t="s">
        <v>187</v>
      </c>
      <c r="D1507" s="608" t="s">
        <v>30</v>
      </c>
      <c r="H1507" s="595">
        <f>Sheet1!G56</f>
        <v>3488.54</v>
      </c>
      <c r="I1507" s="595" t="s">
        <v>187</v>
      </c>
      <c r="J1507" s="595">
        <f>ROUND(B1507*H1507,2)</f>
        <v>3488.54</v>
      </c>
    </row>
    <row r="1508" spans="1:12" ht="15" hidden="1" customHeight="1">
      <c r="A1508" s="645"/>
      <c r="B1508" s="595"/>
      <c r="C1508" s="596"/>
      <c r="D1508" s="608" t="s">
        <v>43</v>
      </c>
      <c r="H1508" s="595"/>
      <c r="I1508" s="595"/>
      <c r="J1508" s="605">
        <f>SUM(J1502:J1507)</f>
        <v>79388.91</v>
      </c>
      <c r="L1508" s="597">
        <f>213-176</f>
        <v>37</v>
      </c>
    </row>
    <row r="1509" spans="1:12" hidden="1">
      <c r="B1509" s="600" t="s">
        <v>175</v>
      </c>
      <c r="C1509" s="598" t="s">
        <v>592</v>
      </c>
      <c r="F1509" s="596"/>
      <c r="G1509" s="596"/>
      <c r="H1509" s="596"/>
      <c r="I1509" s="596"/>
      <c r="J1509" s="606"/>
    </row>
    <row r="1510" spans="1:12" hidden="1">
      <c r="B1510" s="647">
        <v>4.6150000000000002</v>
      </c>
      <c r="C1510" s="604" t="s">
        <v>42</v>
      </c>
      <c r="D1510" s="608" t="s">
        <v>422</v>
      </c>
      <c r="F1510" s="596"/>
      <c r="G1510" s="596"/>
      <c r="H1510" s="596"/>
      <c r="I1510" s="596"/>
      <c r="J1510" s="609">
        <f>ROUND((J1500+J1508)*B1510/100,2)</f>
        <v>3692.45</v>
      </c>
    </row>
    <row r="1511" spans="1:12" hidden="1">
      <c r="B1511" s="600" t="s">
        <v>48</v>
      </c>
      <c r="C1511" s="598" t="s">
        <v>216</v>
      </c>
      <c r="F1511" s="596"/>
      <c r="G1511" s="596"/>
      <c r="H1511" s="596"/>
      <c r="I1511" s="596"/>
      <c r="J1511" s="606">
        <f>J1500+J1508+J1510</f>
        <v>83702.16</v>
      </c>
    </row>
    <row r="1512" spans="1:12" hidden="1">
      <c r="B1512" s="600" t="s">
        <v>317</v>
      </c>
      <c r="C1512" s="598" t="s">
        <v>217</v>
      </c>
      <c r="F1512" s="596"/>
      <c r="G1512" s="596"/>
      <c r="H1512" s="596"/>
      <c r="I1512" s="596"/>
      <c r="J1512" s="616">
        <f>J1511*10/100</f>
        <v>8370.2160000000003</v>
      </c>
    </row>
    <row r="1513" spans="1:12" hidden="1">
      <c r="A1513" s="645"/>
      <c r="B1513" s="595"/>
      <c r="C1513" s="596"/>
      <c r="D1513" s="646" t="s">
        <v>440</v>
      </c>
      <c r="H1513" s="595"/>
      <c r="I1513" s="595"/>
      <c r="J1513" s="626">
        <f>SUM(J1511:J1512)</f>
        <v>92072.376000000004</v>
      </c>
    </row>
    <row r="1514" spans="1:12" hidden="1">
      <c r="A1514" s="645"/>
      <c r="B1514" s="595"/>
      <c r="C1514" s="596"/>
      <c r="D1514" s="608" t="s">
        <v>194</v>
      </c>
      <c r="H1514" s="595"/>
      <c r="I1514" s="595"/>
      <c r="J1514" s="595">
        <f>ROUND(J1513/100,2)</f>
        <v>920.72</v>
      </c>
    </row>
    <row r="1515" spans="1:12" hidden="1">
      <c r="A1515" s="645"/>
      <c r="B1515" s="628"/>
      <c r="C1515" s="596"/>
      <c r="D1515" s="608" t="s">
        <v>183</v>
      </c>
      <c r="H1515" s="595"/>
      <c r="I1515" s="595"/>
      <c r="J1515" s="611">
        <f>ROUND(J1514,0)</f>
        <v>921</v>
      </c>
    </row>
    <row r="1516" spans="1:12" hidden="1">
      <c r="A1516" s="645"/>
      <c r="B1516" s="628"/>
      <c r="C1516" s="596"/>
      <c r="D1516" s="608"/>
      <c r="H1516" s="595"/>
      <c r="I1516" s="595"/>
      <c r="J1516" s="617" t="s">
        <v>192</v>
      </c>
    </row>
    <row r="1517" spans="1:12" hidden="1">
      <c r="A1517" s="645"/>
      <c r="B1517" s="628"/>
      <c r="C1517" s="596"/>
      <c r="D1517" s="608"/>
      <c r="H1517" s="595"/>
      <c r="I1517" s="595"/>
      <c r="J1517" s="606"/>
    </row>
    <row r="1518" spans="1:12" ht="80.25" hidden="1" customHeight="1">
      <c r="A1518" s="594">
        <v>26</v>
      </c>
      <c r="B1518" s="879" t="s">
        <v>1347</v>
      </c>
      <c r="C1518" s="879"/>
      <c r="D1518" s="879"/>
      <c r="E1518" s="879"/>
      <c r="F1518" s="879"/>
      <c r="G1518" s="879"/>
      <c r="H1518" s="879"/>
      <c r="I1518" s="879"/>
      <c r="J1518" s="879"/>
    </row>
    <row r="1519" spans="1:12" ht="16.5" hidden="1" customHeight="1">
      <c r="B1519" s="652"/>
      <c r="C1519" s="652"/>
      <c r="D1519" s="921" t="s">
        <v>413</v>
      </c>
      <c r="E1519" s="921"/>
      <c r="F1519" s="921"/>
      <c r="G1519" s="921"/>
      <c r="H1519" s="652"/>
      <c r="I1519" s="652"/>
      <c r="J1519" s="622"/>
    </row>
    <row r="1520" spans="1:12" hidden="1">
      <c r="A1520" s="645"/>
      <c r="B1520" s="628"/>
      <c r="C1520" s="604" t="s">
        <v>184</v>
      </c>
    </row>
    <row r="1521" spans="1:14" hidden="1">
      <c r="A1521" s="645"/>
      <c r="B1521" s="628"/>
      <c r="C1521" s="604" t="s">
        <v>414</v>
      </c>
      <c r="F1521" s="598"/>
    </row>
    <row r="1522" spans="1:14" hidden="1">
      <c r="A1522" s="645"/>
      <c r="B1522" s="600" t="s">
        <v>185</v>
      </c>
      <c r="C1522" s="646" t="s">
        <v>246</v>
      </c>
    </row>
    <row r="1523" spans="1:14" hidden="1">
      <c r="A1523" s="645"/>
      <c r="B1523" s="595">
        <v>0.02</v>
      </c>
      <c r="C1523" s="596" t="s">
        <v>205</v>
      </c>
      <c r="D1523" s="608" t="s">
        <v>247</v>
      </c>
      <c r="H1523" s="595">
        <f>Sheet1!G47</f>
        <v>645</v>
      </c>
      <c r="I1523" s="628" t="s">
        <v>172</v>
      </c>
      <c r="J1523" s="595">
        <f>ROUND(B1523*H1523,2)</f>
        <v>12.9</v>
      </c>
    </row>
    <row r="1524" spans="1:14" hidden="1">
      <c r="A1524" s="645"/>
      <c r="B1524" s="595">
        <v>0.25</v>
      </c>
      <c r="C1524" s="596" t="s">
        <v>205</v>
      </c>
      <c r="D1524" s="597" t="s">
        <v>416</v>
      </c>
      <c r="H1524" s="595">
        <f>Sheet1!G48</f>
        <v>661</v>
      </c>
      <c r="I1524" s="628" t="s">
        <v>172</v>
      </c>
      <c r="J1524" s="595">
        <f>ROUND(B1524*H1524,2)</f>
        <v>165.25</v>
      </c>
    </row>
    <row r="1525" spans="1:14" hidden="1">
      <c r="A1525" s="645"/>
      <c r="B1525" s="595">
        <v>0.25</v>
      </c>
      <c r="C1525" s="596" t="s">
        <v>205</v>
      </c>
      <c r="D1525" s="608" t="s">
        <v>415</v>
      </c>
      <c r="H1525" s="595">
        <f>Sheet1!G49</f>
        <v>595</v>
      </c>
      <c r="I1525" s="628" t="s">
        <v>172</v>
      </c>
      <c r="J1525" s="595">
        <f>ROUND(B1525*H1525,2)</f>
        <v>148.75</v>
      </c>
    </row>
    <row r="1526" spans="1:14" hidden="1">
      <c r="A1526" s="645"/>
      <c r="B1526" s="595"/>
      <c r="C1526" s="596"/>
      <c r="D1526" s="608" t="s">
        <v>43</v>
      </c>
      <c r="H1526" s="595"/>
      <c r="I1526" s="595"/>
      <c r="J1526" s="605">
        <f>SUM(J1523:J1525)</f>
        <v>326.89999999999998</v>
      </c>
    </row>
    <row r="1527" spans="1:14" hidden="1">
      <c r="A1527" s="645"/>
      <c r="B1527" s="600" t="s">
        <v>186</v>
      </c>
      <c r="C1527" s="646" t="s">
        <v>251</v>
      </c>
      <c r="H1527" s="595"/>
      <c r="I1527" s="595"/>
      <c r="J1527" s="595"/>
    </row>
    <row r="1528" spans="1:14" s="685" customFormat="1" ht="29.25" hidden="1" customHeight="1">
      <c r="A1528" s="703"/>
      <c r="B1528" s="630">
        <v>0.67</v>
      </c>
      <c r="C1528" s="620" t="s">
        <v>265</v>
      </c>
      <c r="D1528" s="888" t="s">
        <v>417</v>
      </c>
      <c r="E1528" s="888"/>
      <c r="F1528" s="888"/>
      <c r="G1528" s="888"/>
      <c r="H1528" s="630">
        <f>Sheet1!G62</f>
        <v>651.58000000000004</v>
      </c>
      <c r="I1528" s="630" t="s">
        <v>187</v>
      </c>
      <c r="J1528" s="630">
        <f>ROUND(B1528*H1528,2)</f>
        <v>436.56</v>
      </c>
      <c r="M1528" s="622"/>
      <c r="N1528" s="622"/>
    </row>
    <row r="1529" spans="1:14" hidden="1">
      <c r="A1529" s="645"/>
      <c r="B1529" s="595">
        <v>0.27</v>
      </c>
      <c r="C1529" s="596" t="s">
        <v>265</v>
      </c>
      <c r="D1529" s="597" t="s">
        <v>418</v>
      </c>
      <c r="E1529" s="628"/>
      <c r="F1529" s="628"/>
      <c r="G1529" s="628"/>
      <c r="H1529" s="595">
        <f>Sheet1!G59</f>
        <v>536</v>
      </c>
      <c r="I1529" s="595" t="s">
        <v>187</v>
      </c>
      <c r="J1529" s="595">
        <f>ROUND(B1529*H1529,2)</f>
        <v>144.72</v>
      </c>
    </row>
    <row r="1530" spans="1:14" ht="15" hidden="1" customHeight="1">
      <c r="A1530" s="645"/>
      <c r="B1530" s="595"/>
      <c r="C1530" s="596"/>
      <c r="D1530" s="608" t="s">
        <v>43</v>
      </c>
      <c r="H1530" s="595"/>
      <c r="I1530" s="595"/>
      <c r="J1530" s="605">
        <f>SUM(J1528:J1529)</f>
        <v>581.28</v>
      </c>
    </row>
    <row r="1531" spans="1:14" hidden="1">
      <c r="B1531" s="600" t="s">
        <v>175</v>
      </c>
      <c r="C1531" s="598" t="s">
        <v>592</v>
      </c>
      <c r="F1531" s="596"/>
      <c r="G1531" s="596"/>
      <c r="H1531" s="596"/>
      <c r="I1531" s="596"/>
      <c r="J1531" s="606"/>
    </row>
    <row r="1532" spans="1:14" hidden="1">
      <c r="B1532" s="647">
        <v>4.6150000000000002</v>
      </c>
      <c r="C1532" s="604" t="s">
        <v>42</v>
      </c>
      <c r="D1532" s="608" t="s">
        <v>422</v>
      </c>
      <c r="F1532" s="596"/>
      <c r="G1532" s="596"/>
      <c r="H1532" s="596"/>
      <c r="I1532" s="596"/>
      <c r="J1532" s="609">
        <f>ROUND((J1526+J1530)*B1532/100,2)</f>
        <v>41.91</v>
      </c>
    </row>
    <row r="1533" spans="1:14" hidden="1">
      <c r="B1533" s="600" t="s">
        <v>48</v>
      </c>
      <c r="C1533" s="598" t="s">
        <v>216</v>
      </c>
      <c r="F1533" s="596"/>
      <c r="G1533" s="596"/>
      <c r="H1533" s="596"/>
      <c r="I1533" s="596"/>
      <c r="J1533" s="606">
        <f>J1526+J1530++J1532</f>
        <v>950.08999999999992</v>
      </c>
    </row>
    <row r="1534" spans="1:14" hidden="1">
      <c r="B1534" s="600" t="s">
        <v>317</v>
      </c>
      <c r="C1534" s="598" t="s">
        <v>217</v>
      </c>
      <c r="F1534" s="596"/>
      <c r="G1534" s="596"/>
      <c r="H1534" s="596"/>
      <c r="I1534" s="596"/>
      <c r="J1534" s="616">
        <f>J1533*10/100</f>
        <v>95.009</v>
      </c>
    </row>
    <row r="1535" spans="1:14" hidden="1">
      <c r="A1535" s="645"/>
      <c r="B1535" s="595"/>
      <c r="C1535" s="596"/>
      <c r="D1535" s="646" t="s">
        <v>419</v>
      </c>
      <c r="H1535" s="595"/>
      <c r="I1535" s="595"/>
      <c r="J1535" s="626">
        <f>SUM(J1533:J1534)</f>
        <v>1045.0989999999999</v>
      </c>
    </row>
    <row r="1536" spans="1:14" hidden="1">
      <c r="A1536" s="645"/>
      <c r="B1536" s="595"/>
      <c r="C1536" s="596"/>
      <c r="D1536" s="608" t="s">
        <v>194</v>
      </c>
      <c r="H1536" s="595"/>
      <c r="I1536" s="595"/>
      <c r="J1536" s="595">
        <f>ROUND(J1535/1.25,2)</f>
        <v>836.08</v>
      </c>
    </row>
    <row r="1537" spans="1:10" hidden="1">
      <c r="A1537" s="645"/>
      <c r="B1537" s="628"/>
      <c r="C1537" s="596"/>
      <c r="D1537" s="608" t="s">
        <v>183</v>
      </c>
      <c r="H1537" s="595"/>
      <c r="I1537" s="595"/>
      <c r="J1537" s="611">
        <f>ROUND(J1536,0)</f>
        <v>836</v>
      </c>
    </row>
    <row r="1538" spans="1:10" hidden="1">
      <c r="A1538" s="645"/>
      <c r="B1538" s="628"/>
      <c r="C1538" s="596"/>
      <c r="D1538" s="608"/>
      <c r="H1538" s="595"/>
      <c r="I1538" s="595"/>
      <c r="J1538" s="617" t="s">
        <v>192</v>
      </c>
    </row>
    <row r="1539" spans="1:10" hidden="1">
      <c r="A1539" s="645"/>
      <c r="B1539" s="628"/>
      <c r="C1539" s="596"/>
      <c r="D1539" s="608"/>
      <c r="H1539" s="595"/>
      <c r="I1539" s="595"/>
      <c r="J1539" s="606"/>
    </row>
    <row r="1540" spans="1:10" ht="61.5" hidden="1" customHeight="1">
      <c r="A1540" s="594">
        <v>57</v>
      </c>
      <c r="B1540" s="895" t="s">
        <v>653</v>
      </c>
      <c r="C1540" s="895"/>
      <c r="D1540" s="895"/>
      <c r="E1540" s="895"/>
      <c r="F1540" s="895"/>
      <c r="G1540" s="895"/>
      <c r="H1540" s="895"/>
      <c r="I1540" s="895"/>
      <c r="J1540" s="895"/>
    </row>
    <row r="1541" spans="1:10" ht="16.5" hidden="1" customHeight="1">
      <c r="B1541" s="652"/>
      <c r="C1541" s="652"/>
      <c r="D1541" s="921" t="s">
        <v>413</v>
      </c>
      <c r="E1541" s="921"/>
      <c r="F1541" s="921"/>
      <c r="G1541" s="921"/>
      <c r="H1541" s="652"/>
      <c r="I1541" s="652"/>
      <c r="J1541" s="622"/>
    </row>
    <row r="1542" spans="1:10" hidden="1">
      <c r="A1542" s="645"/>
      <c r="B1542" s="628"/>
      <c r="C1542" s="604" t="s">
        <v>184</v>
      </c>
    </row>
    <row r="1543" spans="1:10" hidden="1">
      <c r="A1543" s="645"/>
      <c r="B1543" s="628"/>
      <c r="C1543" s="604" t="s">
        <v>414</v>
      </c>
      <c r="F1543" s="598"/>
    </row>
    <row r="1544" spans="1:10" hidden="1">
      <c r="A1544" s="645"/>
      <c r="B1544" s="600" t="s">
        <v>185</v>
      </c>
      <c r="C1544" s="646" t="s">
        <v>246</v>
      </c>
    </row>
    <row r="1545" spans="1:10" hidden="1">
      <c r="A1545" s="645"/>
      <c r="B1545" s="595">
        <v>0.03</v>
      </c>
      <c r="C1545" s="596" t="s">
        <v>205</v>
      </c>
      <c r="D1545" s="608" t="s">
        <v>247</v>
      </c>
      <c r="H1545" s="595">
        <f>Sheet1!G47</f>
        <v>645</v>
      </c>
      <c r="I1545" s="628" t="s">
        <v>172</v>
      </c>
      <c r="J1545" s="595">
        <f>ROUND(B1545*H1545,2)</f>
        <v>19.350000000000001</v>
      </c>
    </row>
    <row r="1546" spans="1:10" hidden="1">
      <c r="A1546" s="645"/>
      <c r="B1546" s="595">
        <v>0.75</v>
      </c>
      <c r="C1546" s="596" t="s">
        <v>205</v>
      </c>
      <c r="D1546" s="608" t="s">
        <v>415</v>
      </c>
      <c r="H1546" s="595">
        <f>Sheet1!G49</f>
        <v>595</v>
      </c>
      <c r="I1546" s="628" t="s">
        <v>172</v>
      </c>
      <c r="J1546" s="595">
        <f>ROUND(B1546*H1546,2)</f>
        <v>446.25</v>
      </c>
    </row>
    <row r="1547" spans="1:10" hidden="1">
      <c r="A1547" s="645"/>
      <c r="B1547" s="595"/>
      <c r="C1547" s="596"/>
      <c r="D1547" s="608" t="s">
        <v>43</v>
      </c>
      <c r="H1547" s="595"/>
      <c r="I1547" s="595"/>
      <c r="J1547" s="605">
        <f>SUM(J1545:J1546)</f>
        <v>465.6</v>
      </c>
    </row>
    <row r="1548" spans="1:10" hidden="1">
      <c r="A1548" s="645"/>
      <c r="B1548" s="600" t="s">
        <v>186</v>
      </c>
      <c r="C1548" s="646" t="s">
        <v>251</v>
      </c>
      <c r="H1548" s="595"/>
      <c r="I1548" s="595"/>
      <c r="J1548" s="595"/>
    </row>
    <row r="1549" spans="1:10" hidden="1">
      <c r="A1549" s="645"/>
      <c r="B1549" s="595">
        <v>0.27</v>
      </c>
      <c r="C1549" s="596" t="s">
        <v>265</v>
      </c>
      <c r="D1549" s="597" t="s">
        <v>418</v>
      </c>
      <c r="E1549" s="628"/>
      <c r="F1549" s="628"/>
      <c r="G1549" s="628"/>
      <c r="H1549" s="595">
        <f>Sheet1!G59</f>
        <v>536</v>
      </c>
      <c r="I1549" s="595" t="s">
        <v>187</v>
      </c>
      <c r="J1549" s="595">
        <f>ROUND(B1549*H1549,2)</f>
        <v>144.72</v>
      </c>
    </row>
    <row r="1550" spans="1:10" ht="15" hidden="1" customHeight="1">
      <c r="A1550" s="645"/>
      <c r="B1550" s="595"/>
      <c r="C1550" s="596"/>
      <c r="D1550" s="608" t="s">
        <v>43</v>
      </c>
      <c r="H1550" s="595"/>
      <c r="I1550" s="595"/>
      <c r="J1550" s="605">
        <f>SUM(J1549:J1549)</f>
        <v>144.72</v>
      </c>
    </row>
    <row r="1551" spans="1:10" hidden="1">
      <c r="B1551" s="600" t="s">
        <v>175</v>
      </c>
      <c r="C1551" s="598" t="s">
        <v>592</v>
      </c>
      <c r="F1551" s="596"/>
      <c r="G1551" s="596"/>
      <c r="H1551" s="596"/>
      <c r="I1551" s="596"/>
      <c r="J1551" s="606"/>
    </row>
    <row r="1552" spans="1:10" hidden="1">
      <c r="B1552" s="647">
        <v>4.6150000000000002</v>
      </c>
      <c r="C1552" s="604" t="s">
        <v>42</v>
      </c>
      <c r="D1552" s="608" t="s">
        <v>422</v>
      </c>
      <c r="F1552" s="596"/>
      <c r="G1552" s="596"/>
      <c r="H1552" s="596"/>
      <c r="I1552" s="596"/>
      <c r="J1552" s="609">
        <f>ROUND((J1547+J1550)*B1552/100,2)</f>
        <v>28.17</v>
      </c>
    </row>
    <row r="1553" spans="1:10" hidden="1">
      <c r="B1553" s="600" t="s">
        <v>48</v>
      </c>
      <c r="C1553" s="598" t="s">
        <v>216</v>
      </c>
      <c r="F1553" s="596"/>
      <c r="G1553" s="596"/>
      <c r="H1553" s="596"/>
      <c r="I1553" s="596"/>
      <c r="J1553" s="606">
        <f>J1547+J1550++J1552</f>
        <v>638.49</v>
      </c>
    </row>
    <row r="1554" spans="1:10" hidden="1">
      <c r="B1554" s="600" t="s">
        <v>317</v>
      </c>
      <c r="C1554" s="598" t="s">
        <v>217</v>
      </c>
      <c r="F1554" s="596"/>
      <c r="G1554" s="596"/>
      <c r="H1554" s="596"/>
      <c r="I1554" s="596"/>
      <c r="J1554" s="616">
        <f>J1553*10/100</f>
        <v>63.848999999999997</v>
      </c>
    </row>
    <row r="1555" spans="1:10" hidden="1">
      <c r="A1555" s="645"/>
      <c r="B1555" s="595"/>
      <c r="C1555" s="596"/>
      <c r="D1555" s="646" t="s">
        <v>419</v>
      </c>
      <c r="H1555" s="595"/>
      <c r="I1555" s="595"/>
      <c r="J1555" s="626">
        <f>SUM(J1553:J1554)</f>
        <v>702.33900000000006</v>
      </c>
    </row>
    <row r="1556" spans="1:10" hidden="1">
      <c r="A1556" s="645"/>
      <c r="B1556" s="595"/>
      <c r="C1556" s="596"/>
      <c r="D1556" s="608" t="s">
        <v>194</v>
      </c>
      <c r="H1556" s="595"/>
      <c r="I1556" s="595"/>
      <c r="J1556" s="595">
        <f>J1555/1.25</f>
        <v>561.87120000000004</v>
      </c>
    </row>
    <row r="1557" spans="1:10" hidden="1">
      <c r="A1557" s="645"/>
      <c r="B1557" s="628"/>
      <c r="C1557" s="596"/>
      <c r="D1557" s="608" t="s">
        <v>183</v>
      </c>
      <c r="H1557" s="595"/>
      <c r="I1557" s="595"/>
      <c r="J1557" s="611">
        <f>ROUND(J1556,0)</f>
        <v>562</v>
      </c>
    </row>
    <row r="1558" spans="1:10" hidden="1">
      <c r="A1558" s="645"/>
      <c r="B1558" s="628"/>
      <c r="C1558" s="596"/>
      <c r="D1558" s="608"/>
      <c r="H1558" s="595"/>
      <c r="I1558" s="595"/>
      <c r="J1558" s="617" t="s">
        <v>192</v>
      </c>
    </row>
    <row r="1559" spans="1:10" hidden="1">
      <c r="A1559" s="645"/>
      <c r="B1559" s="628"/>
      <c r="C1559" s="596"/>
      <c r="D1559" s="608"/>
      <c r="H1559" s="595"/>
      <c r="I1559" s="595"/>
      <c r="J1559" s="606"/>
    </row>
    <row r="1560" spans="1:10" ht="64.5" hidden="1" customHeight="1">
      <c r="A1560" s="594">
        <v>57</v>
      </c>
      <c r="B1560" s="895" t="s">
        <v>654</v>
      </c>
      <c r="C1560" s="895"/>
      <c r="D1560" s="895"/>
      <c r="E1560" s="895"/>
      <c r="F1560" s="895"/>
      <c r="G1560" s="895"/>
      <c r="H1560" s="895"/>
      <c r="I1560" s="895"/>
      <c r="J1560" s="895"/>
    </row>
    <row r="1561" spans="1:10" ht="16.5" hidden="1" customHeight="1">
      <c r="B1561" s="652"/>
      <c r="C1561" s="652"/>
      <c r="D1561" s="921" t="s">
        <v>413</v>
      </c>
      <c r="E1561" s="921"/>
      <c r="F1561" s="921"/>
      <c r="G1561" s="921"/>
      <c r="H1561" s="652"/>
      <c r="I1561" s="652"/>
      <c r="J1561" s="622"/>
    </row>
    <row r="1562" spans="1:10" hidden="1">
      <c r="A1562" s="645"/>
      <c r="B1562" s="628"/>
      <c r="C1562" s="604" t="s">
        <v>184</v>
      </c>
    </row>
    <row r="1563" spans="1:10" hidden="1">
      <c r="A1563" s="645"/>
      <c r="B1563" s="628"/>
      <c r="C1563" s="604" t="s">
        <v>414</v>
      </c>
      <c r="F1563" s="598"/>
    </row>
    <row r="1564" spans="1:10" hidden="1">
      <c r="A1564" s="645"/>
      <c r="B1564" s="600" t="s">
        <v>185</v>
      </c>
      <c r="C1564" s="646" t="s">
        <v>246</v>
      </c>
    </row>
    <row r="1565" spans="1:10" hidden="1">
      <c r="A1565" s="645"/>
      <c r="B1565" s="595">
        <v>0.05</v>
      </c>
      <c r="C1565" s="596" t="s">
        <v>581</v>
      </c>
      <c r="D1565" s="608" t="s">
        <v>247</v>
      </c>
      <c r="H1565" s="595">
        <f>Sheet1!G47</f>
        <v>645</v>
      </c>
      <c r="I1565" s="628" t="s">
        <v>172</v>
      </c>
      <c r="J1565" s="595">
        <f>ROUND(B1565*H1565,2)</f>
        <v>32.25</v>
      </c>
    </row>
    <row r="1566" spans="1:10" hidden="1">
      <c r="A1566" s="645"/>
      <c r="B1566" s="595">
        <v>0.66</v>
      </c>
      <c r="C1566" s="596" t="s">
        <v>581</v>
      </c>
      <c r="D1566" s="608" t="s">
        <v>416</v>
      </c>
      <c r="H1566" s="595">
        <f>Sheet1!G48</f>
        <v>661</v>
      </c>
      <c r="I1566" s="628" t="s">
        <v>172</v>
      </c>
      <c r="J1566" s="595">
        <f>ROUND(B1566*H1566,2)</f>
        <v>436.26</v>
      </c>
    </row>
    <row r="1567" spans="1:10" hidden="1">
      <c r="A1567" s="645"/>
      <c r="B1567" s="595">
        <v>0.25</v>
      </c>
      <c r="C1567" s="596" t="s">
        <v>581</v>
      </c>
      <c r="D1567" s="608" t="s">
        <v>404</v>
      </c>
      <c r="H1567" s="595">
        <f>Sheet1!G81</f>
        <v>670</v>
      </c>
      <c r="I1567" s="628" t="s">
        <v>172</v>
      </c>
      <c r="J1567" s="595">
        <f>ROUND(B1567*H1567,2)</f>
        <v>167.5</v>
      </c>
    </row>
    <row r="1568" spans="1:10" hidden="1">
      <c r="A1568" s="645"/>
      <c r="B1568" s="595">
        <v>0.25</v>
      </c>
      <c r="C1568" s="596" t="s">
        <v>581</v>
      </c>
      <c r="D1568" s="608" t="s">
        <v>415</v>
      </c>
      <c r="H1568" s="595">
        <f>Sheet1!G49</f>
        <v>595</v>
      </c>
      <c r="I1568" s="628" t="s">
        <v>172</v>
      </c>
      <c r="J1568" s="595">
        <f>ROUND(B1568*H1568,2)</f>
        <v>148.75</v>
      </c>
    </row>
    <row r="1569" spans="1:14" hidden="1">
      <c r="A1569" s="645"/>
      <c r="B1569" s="595"/>
      <c r="C1569" s="596"/>
      <c r="D1569" s="608" t="s">
        <v>43</v>
      </c>
      <c r="H1569" s="595"/>
      <c r="I1569" s="595"/>
      <c r="J1569" s="605">
        <f>SUM(J1565:J1568)</f>
        <v>784.76</v>
      </c>
    </row>
    <row r="1570" spans="1:14" hidden="1">
      <c r="A1570" s="645"/>
      <c r="B1570" s="600" t="s">
        <v>186</v>
      </c>
      <c r="C1570" s="646" t="s">
        <v>251</v>
      </c>
      <c r="H1570" s="595"/>
      <c r="I1570" s="595"/>
      <c r="J1570" s="595"/>
    </row>
    <row r="1571" spans="1:14" hidden="1">
      <c r="A1571" s="645"/>
      <c r="B1571" s="595">
        <v>0.27</v>
      </c>
      <c r="C1571" s="596" t="s">
        <v>265</v>
      </c>
      <c r="D1571" s="597" t="s">
        <v>418</v>
      </c>
      <c r="E1571" s="628"/>
      <c r="F1571" s="628"/>
      <c r="G1571" s="628"/>
      <c r="H1571" s="595">
        <f>Sheet1!G59</f>
        <v>536</v>
      </c>
      <c r="I1571" s="595" t="s">
        <v>187</v>
      </c>
      <c r="J1571" s="595">
        <f>ROUND(B1571*H1571,2)</f>
        <v>144.72</v>
      </c>
    </row>
    <row r="1572" spans="1:14" s="685" customFormat="1" ht="29.25" hidden="1" customHeight="1">
      <c r="A1572" s="703"/>
      <c r="B1572" s="630">
        <v>1</v>
      </c>
      <c r="C1572" s="620" t="s">
        <v>265</v>
      </c>
      <c r="D1572" s="888" t="s">
        <v>417</v>
      </c>
      <c r="E1572" s="888"/>
      <c r="F1572" s="888"/>
      <c r="G1572" s="888"/>
      <c r="H1572" s="630">
        <f>Sheet1!G62</f>
        <v>651.58000000000004</v>
      </c>
      <c r="I1572" s="630" t="s">
        <v>187</v>
      </c>
      <c r="J1572" s="630">
        <f>ROUND(B1572*H1572,2)</f>
        <v>651.58000000000004</v>
      </c>
      <c r="M1572" s="622"/>
      <c r="N1572" s="622"/>
    </row>
    <row r="1573" spans="1:14" ht="15" hidden="1" customHeight="1">
      <c r="A1573" s="645"/>
      <c r="B1573" s="595"/>
      <c r="C1573" s="596"/>
      <c r="D1573" s="608" t="s">
        <v>43</v>
      </c>
      <c r="H1573" s="595"/>
      <c r="I1573" s="595"/>
      <c r="J1573" s="605">
        <f>SUM(J1571:J1572)</f>
        <v>796.30000000000007</v>
      </c>
    </row>
    <row r="1574" spans="1:14" hidden="1">
      <c r="B1574" s="600" t="s">
        <v>175</v>
      </c>
      <c r="C1574" s="598" t="s">
        <v>592</v>
      </c>
      <c r="F1574" s="596"/>
      <c r="G1574" s="596"/>
      <c r="H1574" s="596"/>
      <c r="I1574" s="596"/>
      <c r="J1574" s="606"/>
    </row>
    <row r="1575" spans="1:14" hidden="1">
      <c r="B1575" s="647">
        <v>4.6150000000000002</v>
      </c>
      <c r="C1575" s="604" t="s">
        <v>42</v>
      </c>
      <c r="D1575" s="608" t="s">
        <v>422</v>
      </c>
      <c r="F1575" s="596"/>
      <c r="G1575" s="596"/>
      <c r="H1575" s="596"/>
      <c r="I1575" s="596"/>
      <c r="J1575" s="609">
        <f>ROUND((J1569+J1573)*B1575/100,2)</f>
        <v>72.97</v>
      </c>
    </row>
    <row r="1576" spans="1:14" hidden="1">
      <c r="B1576" s="600" t="s">
        <v>48</v>
      </c>
      <c r="C1576" s="598" t="s">
        <v>216</v>
      </c>
      <c r="F1576" s="596"/>
      <c r="G1576" s="596"/>
      <c r="H1576" s="596"/>
      <c r="I1576" s="596"/>
      <c r="J1576" s="606">
        <f>J1569+J1573++J1575</f>
        <v>1654.03</v>
      </c>
    </row>
    <row r="1577" spans="1:14" hidden="1">
      <c r="B1577" s="600" t="s">
        <v>317</v>
      </c>
      <c r="C1577" s="598" t="s">
        <v>217</v>
      </c>
      <c r="F1577" s="596"/>
      <c r="G1577" s="596"/>
      <c r="H1577" s="596"/>
      <c r="I1577" s="596"/>
      <c r="J1577" s="616">
        <f>J1576*10/100</f>
        <v>165.40299999999999</v>
      </c>
    </row>
    <row r="1578" spans="1:14" hidden="1">
      <c r="A1578" s="645"/>
      <c r="B1578" s="595"/>
      <c r="C1578" s="596"/>
      <c r="D1578" s="646" t="s">
        <v>419</v>
      </c>
      <c r="H1578" s="595"/>
      <c r="I1578" s="595"/>
      <c r="J1578" s="626">
        <f>SUM(J1576:J1577)</f>
        <v>1819.433</v>
      </c>
    </row>
    <row r="1579" spans="1:14" hidden="1">
      <c r="A1579" s="645"/>
      <c r="B1579" s="595"/>
      <c r="C1579" s="596"/>
      <c r="D1579" s="608" t="s">
        <v>194</v>
      </c>
      <c r="H1579" s="595"/>
      <c r="I1579" s="595"/>
      <c r="J1579" s="595">
        <f>J1578/1.25</f>
        <v>1455.5463999999999</v>
      </c>
    </row>
    <row r="1580" spans="1:14" hidden="1">
      <c r="A1580" s="645"/>
      <c r="B1580" s="628"/>
      <c r="C1580" s="596"/>
      <c r="D1580" s="608" t="s">
        <v>183</v>
      </c>
      <c r="H1580" s="595"/>
      <c r="I1580" s="595"/>
      <c r="J1580" s="611">
        <f>ROUND(J1579,0)</f>
        <v>1456</v>
      </c>
    </row>
    <row r="1581" spans="1:14" hidden="1">
      <c r="A1581" s="645"/>
      <c r="B1581" s="628"/>
      <c r="C1581" s="596"/>
      <c r="D1581" s="608"/>
      <c r="H1581" s="595"/>
      <c r="I1581" s="595"/>
      <c r="J1581" s="617" t="s">
        <v>192</v>
      </c>
    </row>
    <row r="1582" spans="1:14" hidden="1">
      <c r="A1582" s="645"/>
      <c r="B1582" s="628"/>
      <c r="C1582" s="596"/>
      <c r="D1582" s="608"/>
      <c r="H1582" s="595"/>
      <c r="I1582" s="595"/>
      <c r="J1582" s="606"/>
    </row>
    <row r="1583" spans="1:14" ht="76.5" hidden="1" customHeight="1">
      <c r="A1583" s="594">
        <v>58</v>
      </c>
      <c r="B1583" s="895" t="s">
        <v>628</v>
      </c>
      <c r="C1583" s="895"/>
      <c r="D1583" s="895"/>
      <c r="E1583" s="895"/>
      <c r="F1583" s="895"/>
      <c r="G1583" s="895"/>
      <c r="H1583" s="895"/>
      <c r="I1583" s="895"/>
      <c r="J1583" s="895"/>
    </row>
    <row r="1584" spans="1:14" ht="15.75" hidden="1" customHeight="1">
      <c r="B1584" s="604" t="s">
        <v>89</v>
      </c>
      <c r="D1584" s="596"/>
      <c r="F1584" s="598" t="s">
        <v>161</v>
      </c>
      <c r="G1584" s="596"/>
      <c r="H1584" s="596"/>
      <c r="I1584" s="596"/>
    </row>
    <row r="1585" spans="2:10" ht="15.75" hidden="1" customHeight="1">
      <c r="B1585" s="604" t="s">
        <v>162</v>
      </c>
      <c r="D1585" s="596"/>
      <c r="F1585" s="596"/>
      <c r="G1585" s="596"/>
      <c r="H1585" s="596"/>
      <c r="I1585" s="596"/>
    </row>
    <row r="1586" spans="2:10" ht="15.75" hidden="1" customHeight="1">
      <c r="B1586" s="600" t="s">
        <v>185</v>
      </c>
      <c r="C1586" s="598" t="s">
        <v>246</v>
      </c>
      <c r="D1586" s="601"/>
      <c r="E1586" s="601"/>
      <c r="F1586" s="601"/>
      <c r="G1586" s="601"/>
      <c r="H1586" s="602"/>
      <c r="I1586" s="602"/>
      <c r="J1586" s="602"/>
    </row>
    <row r="1587" spans="2:10" ht="15.75" hidden="1" customHeight="1">
      <c r="B1587" s="603">
        <v>0.16</v>
      </c>
      <c r="C1587" s="604" t="s">
        <v>172</v>
      </c>
      <c r="D1587" s="596" t="s">
        <v>247</v>
      </c>
      <c r="F1587" s="596"/>
      <c r="G1587" s="596"/>
      <c r="H1587" s="595">
        <f>Sheet1!G47</f>
        <v>645</v>
      </c>
      <c r="I1587" s="628" t="s">
        <v>172</v>
      </c>
      <c r="J1587" s="595">
        <f>ROUND(B1587*H1587,2)</f>
        <v>103.2</v>
      </c>
    </row>
    <row r="1588" spans="2:10" ht="15.75" hidden="1" customHeight="1">
      <c r="B1588" s="603">
        <v>4</v>
      </c>
      <c r="C1588" s="604" t="s">
        <v>172</v>
      </c>
      <c r="D1588" s="596" t="s">
        <v>255</v>
      </c>
      <c r="F1588" s="596"/>
      <c r="G1588" s="596"/>
      <c r="H1588" s="595">
        <f>Sheet1!G49</f>
        <v>595</v>
      </c>
      <c r="I1588" s="628" t="s">
        <v>172</v>
      </c>
      <c r="J1588" s="595">
        <f>ROUND(B1588*H1588,2)</f>
        <v>2380</v>
      </c>
    </row>
    <row r="1589" spans="2:10" ht="15.75" hidden="1" customHeight="1">
      <c r="B1589" s="596"/>
      <c r="C1589" s="596"/>
      <c r="D1589" s="596" t="s">
        <v>43</v>
      </c>
      <c r="F1589" s="596"/>
      <c r="G1589" s="596"/>
      <c r="H1589" s="596"/>
      <c r="I1589" s="596"/>
      <c r="J1589" s="684">
        <f>SUM(J1587:J1588)</f>
        <v>2483.1999999999998</v>
      </c>
    </row>
    <row r="1590" spans="2:10" ht="15.75" hidden="1" customHeight="1">
      <c r="B1590" s="600" t="s">
        <v>186</v>
      </c>
      <c r="C1590" s="598" t="s">
        <v>251</v>
      </c>
      <c r="F1590" s="596"/>
      <c r="G1590" s="596"/>
      <c r="H1590" s="596"/>
      <c r="I1590" s="596"/>
    </row>
    <row r="1591" spans="2:10" ht="32.25" hidden="1" customHeight="1">
      <c r="B1591" s="677">
        <v>10</v>
      </c>
      <c r="C1591" s="678" t="s">
        <v>187</v>
      </c>
      <c r="D1591" s="895" t="s">
        <v>163</v>
      </c>
      <c r="E1591" s="895"/>
      <c r="F1591" s="895"/>
      <c r="G1591" s="895"/>
      <c r="H1591" s="630">
        <f>Sheet1!G51</f>
        <v>3051.04</v>
      </c>
      <c r="I1591" s="630" t="s">
        <v>187</v>
      </c>
      <c r="J1591" s="630">
        <f>ROUND(B1591*H1591,2)</f>
        <v>30510.400000000001</v>
      </c>
    </row>
    <row r="1592" spans="2:10" ht="15.75" hidden="1" customHeight="1">
      <c r="B1592" s="677">
        <v>1</v>
      </c>
      <c r="C1592" s="678" t="s">
        <v>187</v>
      </c>
      <c r="D1592" s="880" t="s">
        <v>164</v>
      </c>
      <c r="E1592" s="880"/>
      <c r="F1592" s="880"/>
      <c r="G1592" s="880"/>
      <c r="H1592" s="630">
        <f>Sheet1!G59</f>
        <v>536</v>
      </c>
      <c r="I1592" s="630" t="s">
        <v>181</v>
      </c>
      <c r="J1592" s="630">
        <f>ROUND(B1592*H1592,2)</f>
        <v>536</v>
      </c>
    </row>
    <row r="1593" spans="2:10" ht="15.75" hidden="1" customHeight="1">
      <c r="B1593" s="603"/>
      <c r="C1593" s="604"/>
      <c r="D1593" s="596" t="s">
        <v>43</v>
      </c>
      <c r="F1593" s="596"/>
      <c r="G1593" s="596"/>
      <c r="H1593" s="595"/>
      <c r="I1593" s="595"/>
      <c r="J1593" s="605">
        <f>SUM(J1591:J1592)</f>
        <v>31046.400000000001</v>
      </c>
    </row>
    <row r="1594" spans="2:10" ht="15.75" hidden="1" customHeight="1">
      <c r="B1594" s="600" t="s">
        <v>175</v>
      </c>
      <c r="C1594" s="598" t="s">
        <v>592</v>
      </c>
      <c r="D1594" s="596"/>
      <c r="F1594" s="596"/>
      <c r="G1594" s="596"/>
      <c r="H1594" s="596"/>
      <c r="I1594" s="596"/>
      <c r="J1594" s="606"/>
    </row>
    <row r="1595" spans="2:10" ht="15.75" hidden="1" customHeight="1">
      <c r="B1595" s="607">
        <v>4.6150000000000002</v>
      </c>
      <c r="C1595" s="604" t="s">
        <v>42</v>
      </c>
      <c r="D1595" s="596" t="s">
        <v>422</v>
      </c>
      <c r="F1595" s="596"/>
      <c r="G1595" s="596"/>
      <c r="H1595" s="596"/>
      <c r="I1595" s="596"/>
      <c r="J1595" s="595">
        <f>ROUND((J1593+J1589)*B1595/100,2)</f>
        <v>1547.39</v>
      </c>
    </row>
    <row r="1596" spans="2:10" ht="15.75" hidden="1" customHeight="1">
      <c r="B1596" s="600" t="s">
        <v>48</v>
      </c>
      <c r="C1596" s="598" t="s">
        <v>165</v>
      </c>
      <c r="D1596" s="596"/>
      <c r="F1596" s="596"/>
      <c r="G1596" s="596"/>
      <c r="H1596" s="596"/>
      <c r="I1596" s="596"/>
      <c r="J1596" s="606">
        <f>J1589+J1593+J1595</f>
        <v>35076.99</v>
      </c>
    </row>
    <row r="1597" spans="2:10" ht="15.75" hidden="1" customHeight="1">
      <c r="B1597" s="600" t="s">
        <v>317</v>
      </c>
      <c r="C1597" s="598" t="s">
        <v>639</v>
      </c>
      <c r="F1597" s="596"/>
      <c r="G1597" s="596"/>
      <c r="H1597" s="596"/>
      <c r="I1597" s="596"/>
      <c r="J1597" s="616">
        <f>J1596*10/100</f>
        <v>3507.6989999999996</v>
      </c>
    </row>
    <row r="1598" spans="2:10" ht="15.75" hidden="1" customHeight="1">
      <c r="B1598" s="596"/>
      <c r="C1598" s="596"/>
      <c r="D1598" s="598" t="s">
        <v>166</v>
      </c>
      <c r="F1598" s="604"/>
      <c r="G1598" s="596"/>
      <c r="H1598" s="596"/>
      <c r="I1598" s="596"/>
      <c r="J1598" s="606">
        <f>SUM(J1596:J1597)</f>
        <v>38584.688999999998</v>
      </c>
    </row>
    <row r="1599" spans="2:10" ht="15.75" hidden="1" customHeight="1">
      <c r="B1599" s="596"/>
      <c r="C1599" s="596"/>
      <c r="D1599" s="596" t="s">
        <v>202</v>
      </c>
      <c r="F1599" s="596"/>
      <c r="G1599" s="596"/>
      <c r="H1599" s="596"/>
      <c r="I1599" s="596"/>
      <c r="J1599" s="595">
        <f>ROUND(J1598/10000,2)</f>
        <v>3.86</v>
      </c>
    </row>
    <row r="1600" spans="2:10" ht="15.75" hidden="1" customHeight="1">
      <c r="B1600" s="604"/>
      <c r="C1600" s="608"/>
      <c r="D1600" s="608" t="s">
        <v>183</v>
      </c>
      <c r="F1600" s="608"/>
      <c r="G1600" s="608"/>
      <c r="H1600" s="603"/>
      <c r="I1600" s="608"/>
      <c r="J1600" s="611">
        <f>ROUND(J1599,1)</f>
        <v>3.9</v>
      </c>
    </row>
    <row r="1601" spans="1:10" ht="15.75" hidden="1" customHeight="1">
      <c r="B1601" s="596"/>
      <c r="C1601" s="596"/>
      <c r="D1601" s="596"/>
      <c r="E1601" s="596"/>
      <c r="F1601" s="596"/>
      <c r="G1601" s="596"/>
      <c r="H1601" s="596"/>
      <c r="I1601" s="596"/>
      <c r="J1601" s="617" t="s">
        <v>203</v>
      </c>
    </row>
    <row r="1602" spans="1:10" ht="15.75" hidden="1" customHeight="1">
      <c r="B1602" s="596"/>
      <c r="C1602" s="596"/>
      <c r="D1602" s="596"/>
      <c r="E1602" s="596"/>
      <c r="F1602" s="596"/>
      <c r="G1602" s="596"/>
      <c r="H1602" s="596"/>
      <c r="I1602" s="596"/>
      <c r="J1602" s="606"/>
    </row>
    <row r="1603" spans="1:10" ht="75.75" hidden="1" customHeight="1">
      <c r="A1603" s="704">
        <v>59</v>
      </c>
      <c r="B1603" s="895" t="s">
        <v>655</v>
      </c>
      <c r="C1603" s="895"/>
      <c r="D1603" s="895"/>
      <c r="E1603" s="895"/>
      <c r="F1603" s="895"/>
      <c r="G1603" s="895"/>
      <c r="H1603" s="895"/>
      <c r="I1603" s="895"/>
      <c r="J1603" s="895"/>
    </row>
    <row r="1604" spans="1:10" ht="15" hidden="1" customHeight="1">
      <c r="A1604" s="705"/>
      <c r="B1604" s="706">
        <v>1</v>
      </c>
      <c r="C1604" s="707" t="s">
        <v>331</v>
      </c>
      <c r="D1604" s="708" t="s">
        <v>1321</v>
      </c>
      <c r="E1604" s="663"/>
      <c r="F1604" s="708"/>
      <c r="G1604" s="708"/>
      <c r="H1604" s="709">
        <f>Sheet1!G119</f>
        <v>70</v>
      </c>
      <c r="I1604" s="707" t="s">
        <v>364</v>
      </c>
      <c r="J1604" s="710">
        <f>H1604/10*B1604</f>
        <v>7</v>
      </c>
    </row>
    <row r="1605" spans="1:10" ht="15" hidden="1" customHeight="1">
      <c r="A1605" s="705"/>
      <c r="B1605" s="706">
        <v>2.5000000000000001E-2</v>
      </c>
      <c r="C1605" s="707" t="s">
        <v>254</v>
      </c>
      <c r="D1605" s="708" t="s">
        <v>365</v>
      </c>
      <c r="E1605" s="663"/>
      <c r="F1605" s="708"/>
      <c r="G1605" s="708"/>
      <c r="H1605" s="709">
        <f>RMR!J19</f>
        <v>1232.2500000000002</v>
      </c>
      <c r="I1605" s="707" t="s">
        <v>254</v>
      </c>
      <c r="J1605" s="710">
        <f>H1605*B1605</f>
        <v>30.806250000000006</v>
      </c>
    </row>
    <row r="1606" spans="1:10" ht="15" hidden="1" customHeight="1">
      <c r="A1606" s="705"/>
      <c r="B1606" s="706">
        <v>2.5000000000000001E-2</v>
      </c>
      <c r="C1606" s="707" t="s">
        <v>254</v>
      </c>
      <c r="D1606" s="708" t="s">
        <v>368</v>
      </c>
      <c r="E1606" s="663"/>
      <c r="F1606" s="708"/>
      <c r="G1606" s="708"/>
      <c r="H1606" s="709">
        <v>230</v>
      </c>
      <c r="I1606" s="707" t="s">
        <v>367</v>
      </c>
      <c r="J1606" s="710">
        <f>H1606/10*B1606</f>
        <v>0.57500000000000007</v>
      </c>
    </row>
    <row r="1607" spans="1:10" ht="15" hidden="1" customHeight="1">
      <c r="A1607" s="705"/>
      <c r="B1607" s="706">
        <v>1</v>
      </c>
      <c r="C1607" s="707" t="s">
        <v>331</v>
      </c>
      <c r="D1607" s="917" t="s">
        <v>366</v>
      </c>
      <c r="E1607" s="917"/>
      <c r="F1607" s="917"/>
      <c r="G1607" s="917"/>
      <c r="H1607" s="711">
        <v>6.65</v>
      </c>
      <c r="I1607" s="711" t="s">
        <v>331</v>
      </c>
      <c r="J1607" s="712">
        <f>H1607*B1607</f>
        <v>6.65</v>
      </c>
    </row>
    <row r="1608" spans="1:10" ht="15" hidden="1" customHeight="1">
      <c r="A1608" s="705"/>
      <c r="B1608" s="709"/>
      <c r="C1608" s="713"/>
      <c r="D1608" s="708"/>
      <c r="E1608" s="708"/>
      <c r="F1608" s="708"/>
      <c r="G1608" s="708"/>
      <c r="H1608" s="709"/>
      <c r="I1608" s="707"/>
      <c r="J1608" s="714">
        <f>SUM(J1604:J1607)</f>
        <v>45.031250000000007</v>
      </c>
    </row>
    <row r="1609" spans="1:10" ht="15" hidden="1" customHeight="1">
      <c r="A1609" s="705"/>
      <c r="B1609" s="709"/>
      <c r="C1609" s="713"/>
      <c r="E1609" s="663"/>
      <c r="F1609" s="663"/>
      <c r="G1609" s="663"/>
      <c r="H1609" s="916" t="s">
        <v>656</v>
      </c>
      <c r="I1609" s="916"/>
      <c r="J1609" s="611">
        <f>ROUND(J1608,0)</f>
        <v>45</v>
      </c>
    </row>
    <row r="1610" spans="1:10" ht="15" hidden="1" customHeight="1">
      <c r="J1610" s="617" t="s">
        <v>203</v>
      </c>
    </row>
    <row r="1611" spans="1:10" ht="15" hidden="1" customHeight="1">
      <c r="J1611" s="606"/>
    </row>
    <row r="1612" spans="1:10" ht="44.25" hidden="1" customHeight="1">
      <c r="A1612" s="594">
        <v>60</v>
      </c>
      <c r="B1612" s="895" t="s">
        <v>700</v>
      </c>
      <c r="C1612" s="895"/>
      <c r="D1612" s="895"/>
      <c r="E1612" s="895"/>
      <c r="F1612" s="895"/>
      <c r="G1612" s="895"/>
      <c r="H1612" s="895"/>
      <c r="I1612" s="895"/>
      <c r="J1612" s="895"/>
    </row>
    <row r="1613" spans="1:10" ht="16.5" hidden="1" customHeight="1">
      <c r="B1613" s="652"/>
      <c r="C1613" s="652"/>
      <c r="D1613" s="921"/>
      <c r="E1613" s="921"/>
      <c r="F1613" s="921"/>
      <c r="G1613" s="921"/>
      <c r="H1613" s="652"/>
      <c r="I1613" s="652"/>
      <c r="J1613" s="622"/>
    </row>
    <row r="1614" spans="1:10" hidden="1">
      <c r="A1614" s="645"/>
      <c r="B1614" s="628"/>
      <c r="C1614" s="604" t="s">
        <v>184</v>
      </c>
    </row>
    <row r="1615" spans="1:10" hidden="1">
      <c r="A1615" s="645"/>
      <c r="B1615" s="628"/>
      <c r="C1615" s="604" t="s">
        <v>657</v>
      </c>
      <c r="F1615" s="598"/>
    </row>
    <row r="1616" spans="1:10" hidden="1">
      <c r="A1616" s="645"/>
      <c r="B1616" s="600" t="s">
        <v>185</v>
      </c>
      <c r="C1616" s="646" t="s">
        <v>246</v>
      </c>
    </row>
    <row r="1617" spans="1:10" hidden="1">
      <c r="A1617" s="645"/>
      <c r="B1617" s="595">
        <v>0.01</v>
      </c>
      <c r="C1617" s="596" t="s">
        <v>205</v>
      </c>
      <c r="D1617" s="608" t="s">
        <v>247</v>
      </c>
      <c r="H1617" s="595">
        <f>Sheet1!G47</f>
        <v>645</v>
      </c>
      <c r="I1617" s="628" t="s">
        <v>172</v>
      </c>
      <c r="J1617" s="595">
        <f>ROUND(B1617*H1617,2)</f>
        <v>6.45</v>
      </c>
    </row>
    <row r="1618" spans="1:10" hidden="1">
      <c r="A1618" s="645"/>
      <c r="B1618" s="595">
        <v>0.3</v>
      </c>
      <c r="C1618" s="596" t="s">
        <v>205</v>
      </c>
      <c r="D1618" s="608" t="s">
        <v>255</v>
      </c>
      <c r="H1618" s="595">
        <f>Sheet1!G49</f>
        <v>595</v>
      </c>
      <c r="I1618" s="628" t="s">
        <v>172</v>
      </c>
      <c r="J1618" s="595">
        <f>ROUND(B1618*H1618,2)</f>
        <v>178.5</v>
      </c>
    </row>
    <row r="1619" spans="1:10" hidden="1">
      <c r="A1619" s="645"/>
      <c r="B1619" s="595"/>
      <c r="C1619" s="596"/>
      <c r="D1619" s="608" t="s">
        <v>43</v>
      </c>
      <c r="H1619" s="595"/>
      <c r="I1619" s="595"/>
      <c r="J1619" s="605">
        <f>SUM(J1617:J1618)</f>
        <v>184.95</v>
      </c>
    </row>
    <row r="1620" spans="1:10" hidden="1">
      <c r="A1620" s="645"/>
      <c r="B1620" s="600" t="s">
        <v>186</v>
      </c>
      <c r="C1620" s="646" t="s">
        <v>251</v>
      </c>
      <c r="H1620" s="595"/>
      <c r="I1620" s="595"/>
      <c r="J1620" s="595"/>
    </row>
    <row r="1621" spans="1:10" hidden="1">
      <c r="A1621" s="645"/>
      <c r="B1621" s="595">
        <v>0.38</v>
      </c>
      <c r="C1621" s="596" t="s">
        <v>265</v>
      </c>
      <c r="D1621" s="597" t="s">
        <v>418</v>
      </c>
      <c r="E1621" s="628"/>
      <c r="F1621" s="628"/>
      <c r="G1621" s="628"/>
      <c r="H1621" s="595">
        <f>Sheet1!G59</f>
        <v>536</v>
      </c>
      <c r="I1621" s="595" t="s">
        <v>187</v>
      </c>
      <c r="J1621" s="595">
        <f>ROUND(B1621*H1621,2)</f>
        <v>203.68</v>
      </c>
    </row>
    <row r="1622" spans="1:10" ht="30.75" hidden="1" customHeight="1">
      <c r="A1622" s="645"/>
      <c r="B1622" s="647">
        <v>1.7000000000000001E-2</v>
      </c>
      <c r="C1622" s="596" t="s">
        <v>265</v>
      </c>
      <c r="D1622" s="880" t="s">
        <v>446</v>
      </c>
      <c r="E1622" s="880"/>
      <c r="F1622" s="880"/>
      <c r="G1622" s="880"/>
      <c r="H1622" s="595">
        <f>Sheet1!G61</f>
        <v>548</v>
      </c>
      <c r="I1622" s="595" t="s">
        <v>187</v>
      </c>
      <c r="J1622" s="595">
        <f>ROUND(B1622*H1622,2)</f>
        <v>9.32</v>
      </c>
    </row>
    <row r="1623" spans="1:10" ht="15" hidden="1" customHeight="1">
      <c r="A1623" s="645"/>
      <c r="B1623" s="595"/>
      <c r="C1623" s="596"/>
      <c r="D1623" s="608" t="s">
        <v>43</v>
      </c>
      <c r="H1623" s="595"/>
      <c r="I1623" s="595"/>
      <c r="J1623" s="605">
        <f>SUM(J1621:J1621)</f>
        <v>203.68</v>
      </c>
    </row>
    <row r="1624" spans="1:10" hidden="1">
      <c r="B1624" s="600" t="s">
        <v>175</v>
      </c>
      <c r="C1624" s="598" t="s">
        <v>592</v>
      </c>
      <c r="F1624" s="596"/>
      <c r="G1624" s="596"/>
      <c r="H1624" s="596"/>
      <c r="I1624" s="596"/>
      <c r="J1624" s="606"/>
    </row>
    <row r="1625" spans="1:10" hidden="1">
      <c r="B1625" s="647">
        <v>4.6150000000000002</v>
      </c>
      <c r="C1625" s="604" t="s">
        <v>42</v>
      </c>
      <c r="D1625" s="608" t="s">
        <v>422</v>
      </c>
      <c r="F1625" s="596"/>
      <c r="G1625" s="596"/>
      <c r="H1625" s="596"/>
      <c r="I1625" s="596"/>
      <c r="J1625" s="609">
        <f>ROUND((J1619+J1623)*B1625/100,2)</f>
        <v>17.940000000000001</v>
      </c>
    </row>
    <row r="1626" spans="1:10" hidden="1">
      <c r="B1626" s="600" t="s">
        <v>48</v>
      </c>
      <c r="C1626" s="598" t="s">
        <v>216</v>
      </c>
      <c r="F1626" s="596"/>
      <c r="G1626" s="596"/>
      <c r="H1626" s="596"/>
      <c r="I1626" s="596"/>
      <c r="J1626" s="606">
        <f>J1619+J1623++J1625</f>
        <v>406.57</v>
      </c>
    </row>
    <row r="1627" spans="1:10" hidden="1">
      <c r="B1627" s="600" t="s">
        <v>317</v>
      </c>
      <c r="C1627" s="598" t="s">
        <v>217</v>
      </c>
      <c r="F1627" s="596"/>
      <c r="G1627" s="596"/>
      <c r="H1627" s="596"/>
      <c r="I1627" s="596"/>
      <c r="J1627" s="616">
        <f>J1626*10/100</f>
        <v>40.656999999999996</v>
      </c>
    </row>
    <row r="1628" spans="1:10" hidden="1">
      <c r="A1628" s="645"/>
      <c r="B1628" s="595"/>
      <c r="C1628" s="596"/>
      <c r="D1628" s="646" t="s">
        <v>447</v>
      </c>
      <c r="H1628" s="595"/>
      <c r="I1628" s="595"/>
      <c r="J1628" s="626">
        <f>SUM(J1626:J1627)</f>
        <v>447.22699999999998</v>
      </c>
    </row>
    <row r="1629" spans="1:10" hidden="1">
      <c r="A1629" s="645"/>
      <c r="B1629" s="628"/>
      <c r="C1629" s="596"/>
      <c r="D1629" s="608" t="s">
        <v>183</v>
      </c>
      <c r="H1629" s="595"/>
      <c r="I1629" s="595"/>
      <c r="J1629" s="611">
        <f>ROUND(J1628,0)</f>
        <v>447</v>
      </c>
    </row>
    <row r="1630" spans="1:10" hidden="1">
      <c r="A1630" s="645"/>
      <c r="B1630" s="628"/>
      <c r="C1630" s="596"/>
      <c r="D1630" s="608"/>
      <c r="H1630" s="595"/>
      <c r="I1630" s="595"/>
      <c r="J1630" s="617" t="s">
        <v>192</v>
      </c>
    </row>
    <row r="1631" spans="1:10" hidden="1">
      <c r="A1631" s="645"/>
      <c r="B1631" s="628"/>
      <c r="C1631" s="596"/>
      <c r="D1631" s="608"/>
      <c r="H1631" s="595"/>
      <c r="I1631" s="595"/>
      <c r="J1631" s="606"/>
    </row>
    <row r="1632" spans="1:10" ht="78" hidden="1" customHeight="1">
      <c r="A1632" s="594">
        <v>61</v>
      </c>
      <c r="B1632" s="895" t="s">
        <v>658</v>
      </c>
      <c r="C1632" s="895"/>
      <c r="D1632" s="895"/>
      <c r="E1632" s="895"/>
      <c r="F1632" s="895"/>
      <c r="G1632" s="895"/>
      <c r="H1632" s="895"/>
      <c r="I1632" s="895"/>
      <c r="J1632" s="895"/>
    </row>
    <row r="1633" spans="1:10" ht="16.5" hidden="1" customHeight="1">
      <c r="B1633" s="652"/>
      <c r="C1633" s="652"/>
      <c r="D1633" s="921"/>
      <c r="E1633" s="921"/>
      <c r="F1633" s="921"/>
      <c r="G1633" s="921"/>
      <c r="H1633" s="652"/>
      <c r="I1633" s="652"/>
      <c r="J1633" s="622"/>
    </row>
    <row r="1634" spans="1:10" hidden="1">
      <c r="A1634" s="645"/>
      <c r="B1634" s="628"/>
      <c r="C1634" s="604" t="s">
        <v>184</v>
      </c>
    </row>
    <row r="1635" spans="1:10" hidden="1">
      <c r="A1635" s="645"/>
      <c r="B1635" s="628"/>
      <c r="C1635" s="604" t="s">
        <v>657</v>
      </c>
      <c r="F1635" s="598"/>
    </row>
    <row r="1636" spans="1:10" hidden="1">
      <c r="A1636" s="645"/>
      <c r="B1636" s="600" t="s">
        <v>185</v>
      </c>
      <c r="C1636" s="646" t="s">
        <v>246</v>
      </c>
    </row>
    <row r="1637" spans="1:10" ht="15" hidden="1" customHeight="1">
      <c r="A1637" s="645"/>
      <c r="B1637" s="595">
        <v>0.03</v>
      </c>
      <c r="C1637" s="596" t="s">
        <v>205</v>
      </c>
      <c r="D1637" s="597" t="s">
        <v>247</v>
      </c>
      <c r="H1637" s="595">
        <f>Sheet1!G47</f>
        <v>645</v>
      </c>
      <c r="I1637" s="628" t="s">
        <v>172</v>
      </c>
      <c r="J1637" s="595">
        <f>ROUND(B1637*H1637,2)</f>
        <v>19.350000000000001</v>
      </c>
    </row>
    <row r="1638" spans="1:10" ht="30.75" hidden="1" customHeight="1">
      <c r="A1638" s="645"/>
      <c r="B1638" s="595">
        <v>0.5</v>
      </c>
      <c r="C1638" s="596" t="s">
        <v>205</v>
      </c>
      <c r="D1638" s="915" t="s">
        <v>565</v>
      </c>
      <c r="E1638" s="880"/>
      <c r="F1638" s="880"/>
      <c r="G1638" s="880"/>
      <c r="H1638" s="595">
        <f>Sheet1!G49</f>
        <v>595</v>
      </c>
      <c r="I1638" s="628" t="s">
        <v>172</v>
      </c>
      <c r="J1638" s="595">
        <f>ROUND(B1638*H1638,2)</f>
        <v>297.5</v>
      </c>
    </row>
    <row r="1639" spans="1:10" ht="32.25" hidden="1" customHeight="1">
      <c r="A1639" s="645"/>
      <c r="B1639" s="595">
        <v>0.5</v>
      </c>
      <c r="C1639" s="596" t="s">
        <v>205</v>
      </c>
      <c r="D1639" s="915" t="s">
        <v>566</v>
      </c>
      <c r="E1639" s="880"/>
      <c r="F1639" s="880"/>
      <c r="G1639" s="880"/>
      <c r="H1639" s="595">
        <f>H1638</f>
        <v>595</v>
      </c>
      <c r="I1639" s="628" t="s">
        <v>172</v>
      </c>
      <c r="J1639" s="595">
        <f>B1639*H1639</f>
        <v>297.5</v>
      </c>
    </row>
    <row r="1640" spans="1:10" hidden="1">
      <c r="A1640" s="645"/>
      <c r="B1640" s="595"/>
      <c r="C1640" s="596"/>
      <c r="D1640" s="608" t="s">
        <v>43</v>
      </c>
      <c r="H1640" s="595"/>
      <c r="I1640" s="595"/>
      <c r="J1640" s="605">
        <f>J1637+J1638+J1639</f>
        <v>614.35</v>
      </c>
    </row>
    <row r="1641" spans="1:10" hidden="1">
      <c r="A1641" s="645"/>
      <c r="B1641" s="600" t="s">
        <v>186</v>
      </c>
      <c r="C1641" s="646" t="s">
        <v>251</v>
      </c>
      <c r="H1641" s="595"/>
      <c r="I1641" s="595"/>
      <c r="J1641" s="595"/>
    </row>
    <row r="1642" spans="1:10" hidden="1">
      <c r="A1642" s="645"/>
      <c r="B1642" s="595">
        <v>0.4</v>
      </c>
      <c r="C1642" s="596" t="s">
        <v>265</v>
      </c>
      <c r="D1642" s="597" t="s">
        <v>418</v>
      </c>
      <c r="E1642" s="628"/>
      <c r="F1642" s="628"/>
      <c r="G1642" s="628"/>
      <c r="H1642" s="595">
        <f>Sheet1!G59</f>
        <v>536</v>
      </c>
      <c r="I1642" s="595" t="s">
        <v>187</v>
      </c>
      <c r="J1642" s="595">
        <f>ROUND(B1642*H1642,2)</f>
        <v>214.4</v>
      </c>
    </row>
    <row r="1643" spans="1:10" ht="44.25" hidden="1" customHeight="1">
      <c r="A1643" s="645"/>
      <c r="B1643" s="647">
        <v>1</v>
      </c>
      <c r="C1643" s="596" t="s">
        <v>265</v>
      </c>
      <c r="D1643" s="880" t="s">
        <v>567</v>
      </c>
      <c r="E1643" s="880"/>
      <c r="F1643" s="880"/>
      <c r="G1643" s="880"/>
      <c r="H1643" s="595">
        <f>Sheet1!G62</f>
        <v>651.58000000000004</v>
      </c>
      <c r="I1643" s="595" t="s">
        <v>187</v>
      </c>
      <c r="J1643" s="595">
        <f>ROUND(B1643*H1643,2)</f>
        <v>651.58000000000004</v>
      </c>
    </row>
    <row r="1644" spans="1:10" ht="15" hidden="1" customHeight="1">
      <c r="A1644" s="645"/>
      <c r="B1644" s="595"/>
      <c r="C1644" s="596"/>
      <c r="D1644" s="608" t="s">
        <v>43</v>
      </c>
      <c r="H1644" s="595"/>
      <c r="I1644" s="595"/>
      <c r="J1644" s="605">
        <f>J1642+J1643</f>
        <v>865.98</v>
      </c>
    </row>
    <row r="1645" spans="1:10" hidden="1">
      <c r="B1645" s="600" t="s">
        <v>175</v>
      </c>
      <c r="C1645" s="598" t="s">
        <v>591</v>
      </c>
      <c r="F1645" s="596"/>
      <c r="G1645" s="596"/>
      <c r="H1645" s="596"/>
      <c r="I1645" s="596"/>
      <c r="J1645" s="606"/>
    </row>
    <row r="1646" spans="1:10" hidden="1">
      <c r="B1646" s="647">
        <v>4.6150000000000002</v>
      </c>
      <c r="C1646" s="604" t="s">
        <v>42</v>
      </c>
      <c r="D1646" s="608" t="s">
        <v>422</v>
      </c>
      <c r="F1646" s="596"/>
      <c r="G1646" s="596"/>
      <c r="H1646" s="596"/>
      <c r="I1646" s="596"/>
      <c r="J1646" s="609">
        <f>ROUND((J1640+J1644)*B1646/100,2)</f>
        <v>68.319999999999993</v>
      </c>
    </row>
    <row r="1647" spans="1:10" hidden="1">
      <c r="B1647" s="600" t="s">
        <v>48</v>
      </c>
      <c r="C1647" s="598" t="s">
        <v>216</v>
      </c>
      <c r="F1647" s="596"/>
      <c r="G1647" s="596"/>
      <c r="H1647" s="596"/>
      <c r="I1647" s="596"/>
      <c r="J1647" s="606">
        <f>J1640+J1644++J1646</f>
        <v>1548.6499999999999</v>
      </c>
    </row>
    <row r="1648" spans="1:10" hidden="1">
      <c r="B1648" s="600" t="s">
        <v>317</v>
      </c>
      <c r="C1648" s="598" t="s">
        <v>217</v>
      </c>
      <c r="F1648" s="596"/>
      <c r="G1648" s="596"/>
      <c r="H1648" s="596"/>
      <c r="I1648" s="596"/>
      <c r="J1648" s="616">
        <f>J1647*10/100</f>
        <v>154.86499999999998</v>
      </c>
    </row>
    <row r="1649" spans="1:10" hidden="1">
      <c r="A1649" s="645"/>
      <c r="B1649" s="595"/>
      <c r="C1649" s="596"/>
      <c r="D1649" s="646" t="s">
        <v>447</v>
      </c>
      <c r="H1649" s="595"/>
      <c r="I1649" s="595"/>
      <c r="J1649" s="626">
        <f>SUM(J1647:J1648)</f>
        <v>1703.5149999999999</v>
      </c>
    </row>
    <row r="1650" spans="1:10" hidden="1">
      <c r="A1650" s="645"/>
      <c r="B1650" s="628"/>
      <c r="C1650" s="596"/>
      <c r="D1650" s="608" t="s">
        <v>183</v>
      </c>
      <c r="H1650" s="595"/>
      <c r="I1650" s="595"/>
      <c r="J1650" s="611">
        <f>ROUND(J1649,0)</f>
        <v>1704</v>
      </c>
    </row>
    <row r="1651" spans="1:10" hidden="1">
      <c r="A1651" s="645"/>
      <c r="B1651" s="628"/>
      <c r="C1651" s="596"/>
      <c r="D1651" s="608"/>
      <c r="H1651" s="595"/>
      <c r="I1651" s="595"/>
      <c r="J1651" s="617" t="s">
        <v>192</v>
      </c>
    </row>
    <row r="1652" spans="1:10" hidden="1">
      <c r="A1652" s="645"/>
      <c r="B1652" s="628"/>
      <c r="C1652" s="596"/>
      <c r="D1652" s="608"/>
      <c r="H1652" s="595"/>
      <c r="I1652" s="595"/>
      <c r="J1652" s="606"/>
    </row>
    <row r="1653" spans="1:10" ht="110.25" hidden="1" customHeight="1">
      <c r="A1653" s="594">
        <v>27</v>
      </c>
      <c r="B1653" s="879" t="s">
        <v>1348</v>
      </c>
      <c r="C1653" s="879"/>
      <c r="D1653" s="879"/>
      <c r="E1653" s="879"/>
      <c r="F1653" s="879"/>
      <c r="G1653" s="879"/>
      <c r="H1653" s="879"/>
      <c r="I1653" s="879"/>
      <c r="J1653" s="879"/>
    </row>
    <row r="1654" spans="1:10" ht="15" hidden="1" customHeight="1">
      <c r="A1654" s="645"/>
      <c r="B1654" s="628"/>
      <c r="C1654" s="604" t="s">
        <v>369</v>
      </c>
    </row>
    <row r="1655" spans="1:10" ht="15.75" hidden="1" customHeight="1">
      <c r="A1655" s="645"/>
      <c r="B1655" s="628"/>
      <c r="C1655" s="604" t="s">
        <v>370</v>
      </c>
      <c r="F1655" s="598" t="s">
        <v>371</v>
      </c>
    </row>
    <row r="1656" spans="1:10" ht="15" hidden="1" customHeight="1">
      <c r="A1656" s="645"/>
      <c r="B1656" s="628"/>
      <c r="C1656" s="596"/>
      <c r="D1656" s="608" t="s">
        <v>372</v>
      </c>
    </row>
    <row r="1657" spans="1:10" ht="15.75" hidden="1" customHeight="1">
      <c r="A1657" s="645"/>
      <c r="B1657" s="595"/>
      <c r="C1657" s="596"/>
      <c r="D1657" s="646" t="s">
        <v>190</v>
      </c>
      <c r="H1657" s="595"/>
      <c r="I1657" s="595"/>
      <c r="J1657" s="595"/>
    </row>
    <row r="1658" spans="1:10" ht="15" hidden="1" customHeight="1">
      <c r="A1658" s="645"/>
      <c r="B1658" s="603">
        <v>0.51</v>
      </c>
      <c r="C1658" s="596" t="s">
        <v>253</v>
      </c>
      <c r="D1658" s="608" t="s">
        <v>373</v>
      </c>
      <c r="H1658" s="595">
        <f>RMR!J35</f>
        <v>4220</v>
      </c>
      <c r="I1658" s="595" t="s">
        <v>253</v>
      </c>
      <c r="J1658" s="595">
        <f>ROUND(B1658*H1658,2)</f>
        <v>2152.1999999999998</v>
      </c>
    </row>
    <row r="1659" spans="1:10" ht="15" hidden="1" customHeight="1">
      <c r="A1659" s="645"/>
      <c r="B1659" s="603">
        <v>1.05</v>
      </c>
      <c r="C1659" s="596" t="s">
        <v>181</v>
      </c>
      <c r="D1659" s="608" t="s">
        <v>374</v>
      </c>
      <c r="H1659" s="595">
        <f>RMR!J31</f>
        <v>815.55</v>
      </c>
      <c r="I1659" s="595" t="s">
        <v>181</v>
      </c>
      <c r="J1659" s="609">
        <f>ROUND(B1659*H1659,2)</f>
        <v>856.33</v>
      </c>
    </row>
    <row r="1660" spans="1:10" ht="15" hidden="1" customHeight="1">
      <c r="A1660" s="645"/>
      <c r="B1660" s="603"/>
      <c r="C1660" s="596"/>
      <c r="D1660" s="608"/>
      <c r="H1660" s="595"/>
      <c r="I1660" s="595"/>
      <c r="J1660" s="609">
        <f>SUM(J1658:J1659)</f>
        <v>3008.5299999999997</v>
      </c>
    </row>
    <row r="1661" spans="1:10" ht="15.75" hidden="1" customHeight="1">
      <c r="A1661" s="645"/>
      <c r="B1661" s="603"/>
      <c r="C1661" s="596"/>
      <c r="D1661" s="646" t="s">
        <v>246</v>
      </c>
    </row>
    <row r="1662" spans="1:10" ht="15" hidden="1" customHeight="1">
      <c r="A1662" s="645"/>
      <c r="B1662" s="603">
        <v>0.04</v>
      </c>
      <c r="C1662" s="596" t="s">
        <v>205</v>
      </c>
      <c r="D1662" s="608" t="s">
        <v>247</v>
      </c>
      <c r="H1662" s="595">
        <f>Sheet1!G47</f>
        <v>645</v>
      </c>
      <c r="I1662" s="595" t="s">
        <v>172</v>
      </c>
      <c r="J1662" s="595">
        <f>ROUND(B1662*H1662,2)</f>
        <v>25.8</v>
      </c>
    </row>
    <row r="1663" spans="1:10" ht="15" hidden="1" customHeight="1">
      <c r="A1663" s="645"/>
      <c r="B1663" s="603">
        <v>0.9</v>
      </c>
      <c r="C1663" s="596" t="s">
        <v>205</v>
      </c>
      <c r="D1663" s="608" t="s">
        <v>248</v>
      </c>
      <c r="H1663" s="595">
        <f>Sheet1!G49</f>
        <v>595</v>
      </c>
      <c r="I1663" s="595" t="s">
        <v>172</v>
      </c>
      <c r="J1663" s="595">
        <f>ROUND(B1663*H1663,2)</f>
        <v>535.5</v>
      </c>
    </row>
    <row r="1664" spans="1:10" ht="15" hidden="1" customHeight="1">
      <c r="A1664" s="645"/>
      <c r="B1664" s="603"/>
      <c r="C1664" s="596"/>
      <c r="D1664" s="608"/>
      <c r="J1664" s="605">
        <f>SUM(J1662:J1663)</f>
        <v>561.29999999999995</v>
      </c>
    </row>
    <row r="1665" spans="1:12" ht="15" hidden="1" customHeight="1">
      <c r="A1665" s="645"/>
      <c r="B1665" s="603"/>
      <c r="C1665" s="596"/>
      <c r="D1665" s="608" t="s">
        <v>375</v>
      </c>
      <c r="J1665" s="595">
        <f>J1660+J1664</f>
        <v>3569.83</v>
      </c>
    </row>
    <row r="1666" spans="1:12" ht="15.75" hidden="1" customHeight="1">
      <c r="A1666" s="645"/>
      <c r="B1666" s="603"/>
      <c r="C1666" s="596"/>
      <c r="D1666" s="646" t="s">
        <v>376</v>
      </c>
    </row>
    <row r="1667" spans="1:12" ht="15" hidden="1" customHeight="1">
      <c r="A1667" s="645"/>
      <c r="B1667" s="603">
        <v>31.5</v>
      </c>
      <c r="C1667" s="596" t="s">
        <v>26</v>
      </c>
      <c r="D1667" s="608" t="s">
        <v>385</v>
      </c>
      <c r="H1667" s="595">
        <f>Sheet1!G104</f>
        <v>313</v>
      </c>
      <c r="I1667" s="595" t="s">
        <v>26</v>
      </c>
      <c r="J1667" s="595">
        <f>ROUND(B1667*H1667,2)</f>
        <v>9859.5</v>
      </c>
      <c r="L1667" s="623" t="s">
        <v>582</v>
      </c>
    </row>
    <row r="1668" spans="1:12" ht="15" hidden="1" customHeight="1">
      <c r="A1668" s="645"/>
      <c r="B1668" s="603">
        <v>10</v>
      </c>
      <c r="C1668" s="596" t="s">
        <v>205</v>
      </c>
      <c r="D1668" s="608" t="s">
        <v>377</v>
      </c>
      <c r="H1668" s="595">
        <f>H1667/10</f>
        <v>31.3</v>
      </c>
      <c r="I1668" s="595" t="s">
        <v>227</v>
      </c>
      <c r="J1668" s="595">
        <f>ROUND(B1668*H1668,2)</f>
        <v>313</v>
      </c>
    </row>
    <row r="1669" spans="1:12" ht="15" hidden="1" customHeight="1">
      <c r="A1669" s="645"/>
      <c r="B1669" s="603">
        <v>30</v>
      </c>
      <c r="C1669" s="596" t="s">
        <v>205</v>
      </c>
      <c r="D1669" s="608" t="s">
        <v>378</v>
      </c>
      <c r="G1669" s="597" t="s">
        <v>18</v>
      </c>
      <c r="H1669" s="595">
        <v>13</v>
      </c>
      <c r="I1669" s="595" t="s">
        <v>227</v>
      </c>
      <c r="J1669" s="595">
        <f>ROUND(B1669*H1669,2)</f>
        <v>390</v>
      </c>
    </row>
    <row r="1670" spans="1:12" ht="15" hidden="1" customHeight="1">
      <c r="A1670" s="645"/>
      <c r="B1670" s="603">
        <v>0.05</v>
      </c>
      <c r="C1670" s="596" t="s">
        <v>181</v>
      </c>
      <c r="D1670" s="608" t="s">
        <v>379</v>
      </c>
      <c r="H1670" s="595">
        <f>J1665</f>
        <v>3569.83</v>
      </c>
      <c r="I1670" s="595" t="s">
        <v>181</v>
      </c>
      <c r="J1670" s="609">
        <f>ROUND(B1670*H1670,2)</f>
        <v>178.49</v>
      </c>
    </row>
    <row r="1671" spans="1:12" ht="15" hidden="1" customHeight="1">
      <c r="A1671" s="645"/>
      <c r="B1671" s="603"/>
      <c r="C1671" s="596"/>
      <c r="D1671" s="608"/>
      <c r="H1671" s="595"/>
      <c r="I1671" s="595"/>
      <c r="J1671" s="609">
        <f>SUM(J1667:J1670)</f>
        <v>10740.99</v>
      </c>
    </row>
    <row r="1672" spans="1:12" ht="15.75" hidden="1" customHeight="1">
      <c r="A1672" s="645"/>
      <c r="B1672" s="603"/>
      <c r="C1672" s="596"/>
      <c r="D1672" s="646" t="s">
        <v>380</v>
      </c>
    </row>
    <row r="1673" spans="1:12" ht="15" hidden="1" customHeight="1">
      <c r="A1673" s="645"/>
      <c r="B1673" s="603">
        <v>0.03</v>
      </c>
      <c r="C1673" s="596" t="s">
        <v>205</v>
      </c>
      <c r="D1673" s="608" t="s">
        <v>247</v>
      </c>
      <c r="G1673" s="595"/>
      <c r="H1673" s="595">
        <f>Sheet1!G47</f>
        <v>645</v>
      </c>
      <c r="I1673" s="595" t="s">
        <v>172</v>
      </c>
      <c r="J1673" s="595">
        <f>ROUND(B1673*H1673,2)</f>
        <v>19.350000000000001</v>
      </c>
    </row>
    <row r="1674" spans="1:12" ht="15" hidden="1" customHeight="1">
      <c r="A1674" s="645"/>
      <c r="B1674" s="603">
        <v>0.5</v>
      </c>
      <c r="C1674" s="596" t="s">
        <v>205</v>
      </c>
      <c r="D1674" s="608" t="s">
        <v>196</v>
      </c>
      <c r="G1674" s="595"/>
      <c r="H1674" s="595">
        <f>Sheet1!G48</f>
        <v>661</v>
      </c>
      <c r="I1674" s="595" t="s">
        <v>172</v>
      </c>
      <c r="J1674" s="595">
        <f>ROUND(B1674*H1674,2)</f>
        <v>330.5</v>
      </c>
    </row>
    <row r="1675" spans="1:12" ht="15" hidden="1" customHeight="1">
      <c r="A1675" s="645"/>
      <c r="B1675" s="603">
        <v>0.25</v>
      </c>
      <c r="C1675" s="596" t="s">
        <v>205</v>
      </c>
      <c r="D1675" s="608" t="s">
        <v>248</v>
      </c>
      <c r="G1675" s="595"/>
      <c r="H1675" s="595">
        <f>Sheet1!G49</f>
        <v>595</v>
      </c>
      <c r="I1675" s="595" t="s">
        <v>172</v>
      </c>
      <c r="J1675" s="595">
        <f>ROUND(B1675*H1675,2)</f>
        <v>148.75</v>
      </c>
    </row>
    <row r="1676" spans="1:12" ht="15" hidden="1" customHeight="1">
      <c r="A1676" s="645"/>
      <c r="B1676" s="595"/>
      <c r="C1676" s="596"/>
      <c r="D1676" s="608" t="s">
        <v>43</v>
      </c>
      <c r="H1676" s="595"/>
      <c r="I1676" s="595"/>
      <c r="J1676" s="605">
        <f>SUM(J1673:J1675)</f>
        <v>498.6</v>
      </c>
    </row>
    <row r="1677" spans="1:12" ht="15.75" hidden="1" customHeight="1">
      <c r="A1677" s="645"/>
      <c r="B1677" s="600" t="s">
        <v>381</v>
      </c>
      <c r="C1677" s="598" t="s">
        <v>592</v>
      </c>
      <c r="F1677" s="596"/>
      <c r="G1677" s="596"/>
      <c r="H1677" s="596"/>
      <c r="I1677" s="596"/>
      <c r="J1677" s="606"/>
    </row>
    <row r="1678" spans="1:12" ht="15" hidden="1" customHeight="1">
      <c r="A1678" s="645"/>
      <c r="B1678" s="607">
        <v>4.6150000000000002</v>
      </c>
      <c r="C1678" s="604" t="s">
        <v>42</v>
      </c>
      <c r="D1678" s="608" t="s">
        <v>422</v>
      </c>
      <c r="F1678" s="596"/>
      <c r="G1678" s="596"/>
      <c r="H1678" s="596"/>
      <c r="I1678" s="596"/>
      <c r="J1678" s="609">
        <f>ROUND((J1671+J1676)*B1678/100,2)</f>
        <v>518.71</v>
      </c>
    </row>
    <row r="1679" spans="1:12" ht="15.75" hidden="1" customHeight="1">
      <c r="A1679" s="645"/>
      <c r="B1679" s="600" t="s">
        <v>48</v>
      </c>
      <c r="C1679" s="598" t="s">
        <v>216</v>
      </c>
      <c r="F1679" s="596"/>
      <c r="G1679" s="596"/>
      <c r="H1679" s="596"/>
      <c r="I1679" s="596"/>
      <c r="J1679" s="606">
        <f>J1671+J1676+J1678</f>
        <v>11758.3</v>
      </c>
    </row>
    <row r="1680" spans="1:12" ht="15.75" hidden="1" customHeight="1">
      <c r="A1680" s="645"/>
      <c r="B1680" s="600" t="s">
        <v>317</v>
      </c>
      <c r="C1680" s="598" t="s">
        <v>319</v>
      </c>
      <c r="F1680" s="596"/>
      <c r="G1680" s="596"/>
      <c r="H1680" s="596"/>
      <c r="I1680" s="596"/>
      <c r="J1680" s="616">
        <f>J1679*10/100</f>
        <v>1175.83</v>
      </c>
    </row>
    <row r="1681" spans="1:10" ht="15.75" hidden="1" customHeight="1">
      <c r="A1681" s="645"/>
      <c r="B1681" s="603"/>
      <c r="C1681" s="596"/>
      <c r="D1681" s="646" t="s">
        <v>382</v>
      </c>
      <c r="H1681" s="595"/>
      <c r="I1681" s="595"/>
      <c r="J1681" s="626">
        <f>SUM(J1679:J1680)</f>
        <v>12934.13</v>
      </c>
    </row>
    <row r="1682" spans="1:10" ht="15" hidden="1" customHeight="1">
      <c r="A1682" s="645"/>
      <c r="B1682" s="603"/>
      <c r="C1682" s="596"/>
      <c r="D1682" s="608" t="s">
        <v>383</v>
      </c>
      <c r="H1682" s="595"/>
      <c r="I1682" s="595"/>
      <c r="J1682" s="595">
        <f>J1681/30</f>
        <v>431.13766666666663</v>
      </c>
    </row>
    <row r="1683" spans="1:10" ht="15.75" hidden="1" customHeight="1">
      <c r="A1683" s="645"/>
      <c r="D1683" s="608" t="s">
        <v>183</v>
      </c>
      <c r="H1683" s="595"/>
      <c r="I1683" s="595"/>
      <c r="J1683" s="611">
        <f>ROUND(J1682,0)</f>
        <v>431</v>
      </c>
    </row>
    <row r="1684" spans="1:10" ht="15.75" hidden="1" customHeight="1">
      <c r="A1684" s="645"/>
      <c r="D1684" s="608"/>
      <c r="H1684" s="595"/>
      <c r="I1684" s="595"/>
      <c r="J1684" s="617" t="s">
        <v>384</v>
      </c>
    </row>
    <row r="1685" spans="1:10" ht="15.75" hidden="1" customHeight="1"/>
    <row r="1686" spans="1:10" ht="46.5" hidden="1" customHeight="1">
      <c r="A1686" s="594">
        <v>24</v>
      </c>
      <c r="B1686" s="879" t="s">
        <v>601</v>
      </c>
      <c r="C1686" s="879"/>
      <c r="D1686" s="879"/>
      <c r="E1686" s="879"/>
      <c r="F1686" s="879"/>
      <c r="G1686" s="879"/>
      <c r="H1686" s="879"/>
      <c r="I1686" s="879"/>
      <c r="J1686" s="879"/>
    </row>
    <row r="1687" spans="1:10" hidden="1">
      <c r="C1687" s="597" t="s">
        <v>1207</v>
      </c>
      <c r="J1687" s="611">
        <f>Sheet1!G97</f>
        <v>15.25</v>
      </c>
    </row>
    <row r="1688" spans="1:10" hidden="1">
      <c r="J1688" s="617" t="s">
        <v>160</v>
      </c>
    </row>
    <row r="1689" spans="1:10" hidden="1"/>
    <row r="1690" spans="1:10" ht="66" hidden="1" customHeight="1">
      <c r="A1690" s="594">
        <v>64</v>
      </c>
      <c r="B1690" s="895" t="s">
        <v>953</v>
      </c>
      <c r="C1690" s="895"/>
      <c r="D1690" s="895"/>
      <c r="E1690" s="895"/>
      <c r="F1690" s="895"/>
      <c r="G1690" s="895"/>
      <c r="H1690" s="895"/>
      <c r="I1690" s="895"/>
      <c r="J1690" s="895"/>
    </row>
    <row r="1691" spans="1:10" hidden="1">
      <c r="B1691" s="880" t="s">
        <v>13</v>
      </c>
      <c r="C1691" s="880"/>
      <c r="D1691" s="628"/>
      <c r="E1691" s="628"/>
      <c r="F1691" s="601"/>
      <c r="G1691" s="601"/>
      <c r="H1691" s="602"/>
      <c r="I1691" s="602"/>
      <c r="J1691" s="602"/>
    </row>
    <row r="1692" spans="1:10" hidden="1">
      <c r="B1692" s="880" t="s">
        <v>391</v>
      </c>
      <c r="C1692" s="880"/>
      <c r="D1692" s="880"/>
      <c r="E1692" s="880"/>
      <c r="F1692" s="598" t="s">
        <v>392</v>
      </c>
      <c r="G1692" s="601"/>
      <c r="H1692" s="602"/>
      <c r="I1692" s="602"/>
      <c r="J1692" s="602"/>
    </row>
    <row r="1693" spans="1:10" hidden="1">
      <c r="B1693" s="600" t="s">
        <v>185</v>
      </c>
      <c r="C1693" s="598" t="s">
        <v>246</v>
      </c>
      <c r="D1693" s="601"/>
      <c r="E1693" s="601"/>
      <c r="F1693" s="601"/>
      <c r="G1693" s="601"/>
      <c r="H1693" s="602"/>
      <c r="I1693" s="602"/>
      <c r="J1693" s="602"/>
    </row>
    <row r="1694" spans="1:10" hidden="1">
      <c r="B1694" s="603">
        <v>0.49</v>
      </c>
      <c r="C1694" s="604" t="s">
        <v>172</v>
      </c>
      <c r="D1694" s="596" t="s">
        <v>247</v>
      </c>
      <c r="F1694" s="596"/>
      <c r="G1694" s="596"/>
      <c r="H1694" s="595">
        <f>Sheet1!G47</f>
        <v>645</v>
      </c>
      <c r="I1694" s="628" t="s">
        <v>172</v>
      </c>
      <c r="J1694" s="595">
        <f>ROUND(B1694*H1694,2)</f>
        <v>316.05</v>
      </c>
    </row>
    <row r="1695" spans="1:10" hidden="1">
      <c r="B1695" s="603">
        <v>10</v>
      </c>
      <c r="C1695" s="604" t="s">
        <v>172</v>
      </c>
      <c r="D1695" s="596" t="s">
        <v>255</v>
      </c>
      <c r="F1695" s="596"/>
      <c r="G1695" s="596"/>
      <c r="H1695" s="595">
        <f>Sheet1!G49</f>
        <v>595</v>
      </c>
      <c r="I1695" s="628" t="s">
        <v>172</v>
      </c>
      <c r="J1695" s="595">
        <f>ROUND(B1695*H1695,2)</f>
        <v>5950</v>
      </c>
    </row>
    <row r="1696" spans="1:10" hidden="1">
      <c r="A1696" s="645"/>
      <c r="B1696" s="603">
        <v>2</v>
      </c>
      <c r="C1696" s="604" t="s">
        <v>172</v>
      </c>
      <c r="D1696" s="596" t="s">
        <v>393</v>
      </c>
      <c r="F1696" s="596"/>
      <c r="G1696" s="596"/>
      <c r="H1696" s="595">
        <f>Sheet1!G82</f>
        <v>780</v>
      </c>
      <c r="I1696" s="628" t="s">
        <v>172</v>
      </c>
      <c r="J1696" s="595">
        <f>ROUND(B1696*H1696,2)</f>
        <v>1560</v>
      </c>
    </row>
    <row r="1697" spans="1:15" hidden="1">
      <c r="A1697" s="645"/>
      <c r="B1697" s="603">
        <v>0.25</v>
      </c>
      <c r="C1697" s="604" t="s">
        <v>172</v>
      </c>
      <c r="D1697" s="596" t="s">
        <v>394</v>
      </c>
      <c r="F1697" s="596"/>
      <c r="G1697" s="596"/>
      <c r="H1697" s="595">
        <f>Sheet1!G83</f>
        <v>780</v>
      </c>
      <c r="I1697" s="628" t="s">
        <v>172</v>
      </c>
      <c r="J1697" s="595">
        <f>ROUND(B1697*H1697,2)</f>
        <v>195</v>
      </c>
    </row>
    <row r="1698" spans="1:15" hidden="1">
      <c r="A1698" s="645"/>
      <c r="B1698" s="595"/>
      <c r="C1698" s="604"/>
      <c r="D1698" s="596"/>
      <c r="E1698" s="596"/>
      <c r="F1698" s="596"/>
      <c r="G1698" s="596"/>
      <c r="H1698" s="595"/>
      <c r="I1698" s="628"/>
      <c r="J1698" s="605">
        <f>SUM(J1694:J1697)</f>
        <v>8021.05</v>
      </c>
    </row>
    <row r="1699" spans="1:15" hidden="1">
      <c r="A1699" s="645"/>
      <c r="B1699" s="600" t="s">
        <v>186</v>
      </c>
      <c r="C1699" s="598" t="s">
        <v>251</v>
      </c>
      <c r="F1699" s="596"/>
      <c r="G1699" s="596"/>
      <c r="H1699" s="596"/>
      <c r="I1699" s="596"/>
    </row>
    <row r="1700" spans="1:15" hidden="1">
      <c r="A1700" s="645"/>
      <c r="B1700" s="677">
        <v>6</v>
      </c>
      <c r="C1700" s="596" t="s">
        <v>187</v>
      </c>
      <c r="D1700" s="880" t="s">
        <v>395</v>
      </c>
      <c r="E1700" s="880"/>
      <c r="F1700" s="880"/>
      <c r="G1700" s="880"/>
      <c r="H1700" s="595">
        <f>Sheet1!G51</f>
        <v>3051.04</v>
      </c>
      <c r="I1700" s="628" t="s">
        <v>187</v>
      </c>
      <c r="J1700" s="630">
        <f>ROUND(B1700*H1700,2)</f>
        <v>18306.240000000002</v>
      </c>
    </row>
    <row r="1701" spans="1:15" ht="30" hidden="1" customHeight="1">
      <c r="A1701" s="645"/>
      <c r="B1701" s="677">
        <v>5</v>
      </c>
      <c r="C1701" s="678" t="s">
        <v>187</v>
      </c>
      <c r="D1701" s="880" t="s">
        <v>396</v>
      </c>
      <c r="E1701" s="880"/>
      <c r="F1701" s="880"/>
      <c r="G1701" s="880"/>
      <c r="H1701" s="630">
        <f>Sheet1!G62</f>
        <v>651.58000000000004</v>
      </c>
      <c r="I1701" s="630" t="s">
        <v>181</v>
      </c>
      <c r="J1701" s="630">
        <f>ROUND(B1701*H1701,2)</f>
        <v>3257.9</v>
      </c>
    </row>
    <row r="1702" spans="1:15" hidden="1">
      <c r="A1702" s="645"/>
      <c r="B1702" s="630"/>
      <c r="C1702" s="678"/>
      <c r="D1702" s="620"/>
      <c r="E1702" s="620"/>
      <c r="F1702" s="620"/>
      <c r="G1702" s="620"/>
      <c r="H1702" s="630"/>
      <c r="I1702" s="630"/>
      <c r="J1702" s="680">
        <f>SUM(J1700:J1701)</f>
        <v>21564.140000000003</v>
      </c>
      <c r="O1702" s="715"/>
    </row>
    <row r="1703" spans="1:15" hidden="1">
      <c r="A1703" s="645"/>
      <c r="B1703" s="600" t="s">
        <v>175</v>
      </c>
      <c r="C1703" s="598" t="s">
        <v>190</v>
      </c>
      <c r="D1703" s="620"/>
      <c r="E1703" s="620"/>
      <c r="F1703" s="620"/>
      <c r="G1703" s="620"/>
      <c r="H1703" s="630"/>
      <c r="I1703" s="630"/>
      <c r="J1703" s="630"/>
    </row>
    <row r="1704" spans="1:15" hidden="1">
      <c r="A1704" s="645"/>
      <c r="B1704" s="677">
        <v>35</v>
      </c>
      <c r="C1704" s="678" t="s">
        <v>397</v>
      </c>
      <c r="D1704" s="596" t="s">
        <v>398</v>
      </c>
      <c r="F1704" s="620"/>
      <c r="G1704" s="620"/>
      <c r="H1704" s="630">
        <f>Sheet1!G98</f>
        <v>71</v>
      </c>
      <c r="I1704" s="630" t="s">
        <v>239</v>
      </c>
      <c r="J1704" s="630">
        <f>H1704*B1704</f>
        <v>2485</v>
      </c>
    </row>
    <row r="1705" spans="1:15" ht="30.75" hidden="1" customHeight="1">
      <c r="A1705" s="645"/>
      <c r="B1705" s="677">
        <v>140</v>
      </c>
      <c r="C1705" s="678" t="s">
        <v>226</v>
      </c>
      <c r="D1705" s="880" t="s">
        <v>399</v>
      </c>
      <c r="E1705" s="880"/>
      <c r="F1705" s="880"/>
      <c r="G1705" s="880"/>
      <c r="H1705" s="630">
        <f>Sheet1!G99</f>
        <v>12</v>
      </c>
      <c r="I1705" s="630" t="s">
        <v>400</v>
      </c>
      <c r="J1705" s="630">
        <f>H1705*B1705</f>
        <v>1680</v>
      </c>
    </row>
    <row r="1706" spans="1:15" hidden="1">
      <c r="A1706" s="645"/>
      <c r="B1706" s="630"/>
      <c r="C1706" s="678"/>
      <c r="D1706" s="620"/>
      <c r="E1706" s="620"/>
      <c r="F1706" s="620"/>
      <c r="G1706" s="620"/>
      <c r="H1706" s="630"/>
      <c r="I1706" s="630"/>
      <c r="J1706" s="605">
        <f>SUM(J1704:J1705)</f>
        <v>4165</v>
      </c>
    </row>
    <row r="1707" spans="1:15" hidden="1">
      <c r="A1707" s="645"/>
      <c r="B1707" s="595"/>
      <c r="C1707" s="604"/>
      <c r="D1707" s="596"/>
      <c r="F1707" s="596"/>
      <c r="G1707" s="596"/>
      <c r="H1707" s="595"/>
      <c r="I1707" s="595"/>
    </row>
    <row r="1708" spans="1:15" hidden="1">
      <c r="A1708" s="645"/>
      <c r="B1708" s="600" t="s">
        <v>48</v>
      </c>
      <c r="C1708" s="598" t="s">
        <v>659</v>
      </c>
      <c r="J1708" s="609">
        <f>(J1698+J1702+J1706)*4.615/100</f>
        <v>1557.5712685000003</v>
      </c>
    </row>
    <row r="1709" spans="1:15" hidden="1">
      <c r="A1709" s="645"/>
      <c r="B1709" s="600" t="s">
        <v>317</v>
      </c>
      <c r="C1709" s="598" t="s">
        <v>441</v>
      </c>
      <c r="F1709" s="596"/>
      <c r="G1709" s="596"/>
      <c r="H1709" s="596"/>
      <c r="I1709" s="596"/>
      <c r="J1709" s="606">
        <f>J1698+J1702+J1706+J1708</f>
        <v>35307.761268500006</v>
      </c>
    </row>
    <row r="1710" spans="1:15" hidden="1">
      <c r="A1710" s="645"/>
      <c r="B1710" s="600" t="s">
        <v>318</v>
      </c>
      <c r="C1710" s="598" t="s">
        <v>319</v>
      </c>
      <c r="D1710" s="596"/>
      <c r="F1710" s="596"/>
      <c r="G1710" s="596"/>
      <c r="H1710" s="596"/>
      <c r="I1710" s="596"/>
      <c r="J1710" s="616">
        <f>J1709*10/100</f>
        <v>3530.7761268500008</v>
      </c>
    </row>
    <row r="1711" spans="1:15" hidden="1">
      <c r="A1711" s="645"/>
      <c r="B1711" s="596"/>
      <c r="C1711" s="598" t="s">
        <v>401</v>
      </c>
      <c r="D1711" s="596"/>
      <c r="F1711" s="596"/>
      <c r="G1711" s="596"/>
      <c r="H1711" s="596"/>
      <c r="I1711" s="596"/>
      <c r="J1711" s="606">
        <f>J1709+J1710</f>
        <v>38838.537395350009</v>
      </c>
    </row>
    <row r="1712" spans="1:15" hidden="1">
      <c r="B1712" s="596"/>
      <c r="C1712" s="596" t="s">
        <v>98</v>
      </c>
      <c r="D1712" s="596"/>
      <c r="F1712" s="596"/>
      <c r="G1712" s="596"/>
      <c r="H1712" s="596"/>
      <c r="I1712" s="596"/>
      <c r="J1712" s="595">
        <f>J1711/170</f>
        <v>228.46198467852946</v>
      </c>
    </row>
    <row r="1713" spans="1:10" hidden="1">
      <c r="B1713" s="595"/>
      <c r="C1713" s="604"/>
      <c r="D1713" s="899" t="s">
        <v>58</v>
      </c>
      <c r="E1713" s="900"/>
      <c r="F1713" s="608"/>
      <c r="G1713" s="608"/>
      <c r="H1713" s="603"/>
      <c r="I1713" s="608"/>
      <c r="J1713" s="611">
        <f>ROUND(J1712,0.5)</f>
        <v>228</v>
      </c>
    </row>
    <row r="1714" spans="1:10" hidden="1">
      <c r="B1714" s="595"/>
      <c r="C1714" s="604"/>
      <c r="D1714" s="679"/>
      <c r="F1714" s="608"/>
      <c r="G1714" s="608"/>
      <c r="H1714" s="603"/>
      <c r="I1714" s="608"/>
      <c r="J1714" s="612" t="s">
        <v>192</v>
      </c>
    </row>
    <row r="1715" spans="1:10" hidden="1"/>
    <row r="1716" spans="1:10" ht="63" hidden="1" customHeight="1">
      <c r="A1716" s="594">
        <v>65</v>
      </c>
      <c r="B1716" s="895" t="s">
        <v>629</v>
      </c>
      <c r="C1716" s="895"/>
      <c r="D1716" s="895"/>
      <c r="E1716" s="895"/>
      <c r="F1716" s="895"/>
      <c r="G1716" s="895"/>
      <c r="H1716" s="895"/>
      <c r="I1716" s="895"/>
      <c r="J1716" s="895"/>
    </row>
    <row r="1717" spans="1:10" hidden="1">
      <c r="B1717" s="886" t="s">
        <v>13</v>
      </c>
      <c r="C1717" s="886"/>
      <c r="D1717" s="601"/>
      <c r="E1717" s="601"/>
      <c r="F1717" s="601"/>
      <c r="G1717" s="601"/>
      <c r="H1717" s="602"/>
      <c r="I1717" s="602"/>
      <c r="J1717" s="602"/>
    </row>
    <row r="1718" spans="1:10" hidden="1">
      <c r="B1718" s="886" t="s">
        <v>117</v>
      </c>
      <c r="C1718" s="886"/>
      <c r="D1718" s="886"/>
      <c r="E1718" s="886"/>
      <c r="F1718" s="598" t="s">
        <v>392</v>
      </c>
      <c r="G1718" s="601"/>
      <c r="H1718" s="602"/>
      <c r="I1718" s="602"/>
      <c r="J1718" s="602"/>
    </row>
    <row r="1719" spans="1:10" hidden="1">
      <c r="B1719" s="600" t="s">
        <v>185</v>
      </c>
      <c r="C1719" s="598" t="s">
        <v>246</v>
      </c>
      <c r="D1719" s="601"/>
      <c r="E1719" s="601"/>
      <c r="F1719" s="601"/>
      <c r="G1719" s="601"/>
      <c r="H1719" s="602"/>
      <c r="I1719" s="602"/>
      <c r="J1719" s="602"/>
    </row>
    <row r="1720" spans="1:10" hidden="1">
      <c r="B1720" s="603">
        <v>0.22</v>
      </c>
      <c r="C1720" s="604" t="s">
        <v>172</v>
      </c>
      <c r="D1720" s="596" t="s">
        <v>247</v>
      </c>
      <c r="F1720" s="596"/>
      <c r="G1720" s="596"/>
      <c r="H1720" s="595">
        <f>Sheet1!G47</f>
        <v>645</v>
      </c>
      <c r="I1720" s="628" t="s">
        <v>172</v>
      </c>
      <c r="J1720" s="595">
        <f>ROUND(B1720*H1720,2)</f>
        <v>141.9</v>
      </c>
    </row>
    <row r="1721" spans="1:10" hidden="1">
      <c r="B1721" s="603">
        <v>3</v>
      </c>
      <c r="C1721" s="604" t="s">
        <v>172</v>
      </c>
      <c r="D1721" s="596" t="s">
        <v>255</v>
      </c>
      <c r="F1721" s="596"/>
      <c r="G1721" s="596"/>
      <c r="H1721" s="595">
        <f>Sheet1!G49</f>
        <v>595</v>
      </c>
      <c r="I1721" s="628" t="s">
        <v>172</v>
      </c>
      <c r="J1721" s="595">
        <f>ROUND(B1721*H1721,2)</f>
        <v>1785</v>
      </c>
    </row>
    <row r="1722" spans="1:10" hidden="1">
      <c r="B1722" s="603">
        <v>2</v>
      </c>
      <c r="C1722" s="604" t="s">
        <v>172</v>
      </c>
      <c r="D1722" s="596" t="s">
        <v>393</v>
      </c>
      <c r="F1722" s="596"/>
      <c r="G1722" s="596"/>
      <c r="H1722" s="595">
        <f>Sheet1!G82</f>
        <v>780</v>
      </c>
      <c r="I1722" s="628" t="s">
        <v>172</v>
      </c>
      <c r="J1722" s="595">
        <f>ROUND(B1722*H1722,2)</f>
        <v>1560</v>
      </c>
    </row>
    <row r="1723" spans="1:10" hidden="1">
      <c r="B1723" s="603">
        <v>0.5</v>
      </c>
      <c r="C1723" s="604" t="s">
        <v>172</v>
      </c>
      <c r="D1723" s="596" t="s">
        <v>394</v>
      </c>
      <c r="F1723" s="596"/>
      <c r="G1723" s="596"/>
      <c r="H1723" s="595">
        <f>Sheet1!G83</f>
        <v>780</v>
      </c>
      <c r="I1723" s="628" t="s">
        <v>172</v>
      </c>
      <c r="J1723" s="595">
        <f>ROUND(B1723*H1723,2)</f>
        <v>390</v>
      </c>
    </row>
    <row r="1724" spans="1:10" hidden="1">
      <c r="B1724" s="595"/>
      <c r="C1724" s="604"/>
      <c r="D1724" s="596"/>
      <c r="E1724" s="596"/>
      <c r="F1724" s="596"/>
      <c r="G1724" s="596"/>
      <c r="H1724" s="595"/>
      <c r="I1724" s="628"/>
      <c r="J1724" s="605">
        <f>SUM(J1720:J1723)</f>
        <v>3876.9</v>
      </c>
    </row>
    <row r="1725" spans="1:10" hidden="1">
      <c r="B1725" s="600" t="s">
        <v>186</v>
      </c>
      <c r="C1725" s="598" t="s">
        <v>251</v>
      </c>
      <c r="F1725" s="596"/>
      <c r="G1725" s="596"/>
      <c r="H1725" s="596"/>
      <c r="I1725" s="596"/>
    </row>
    <row r="1726" spans="1:10" ht="29.25" hidden="1" customHeight="1">
      <c r="B1726" s="677">
        <v>6</v>
      </c>
      <c r="C1726" s="596" t="s">
        <v>187</v>
      </c>
      <c r="D1726" s="880" t="s">
        <v>395</v>
      </c>
      <c r="E1726" s="880"/>
      <c r="F1726" s="880"/>
      <c r="G1726" s="880"/>
      <c r="H1726" s="595">
        <f>Sheet1!G51</f>
        <v>3051.04</v>
      </c>
      <c r="I1726" s="628" t="s">
        <v>187</v>
      </c>
      <c r="J1726" s="630">
        <f>ROUND(B1726*H1726,2)</f>
        <v>18306.240000000002</v>
      </c>
    </row>
    <row r="1727" spans="1:10" ht="30" hidden="1" customHeight="1">
      <c r="B1727" s="677">
        <v>5</v>
      </c>
      <c r="C1727" s="678" t="s">
        <v>187</v>
      </c>
      <c r="D1727" s="880" t="s">
        <v>396</v>
      </c>
      <c r="E1727" s="880"/>
      <c r="F1727" s="880"/>
      <c r="G1727" s="880"/>
      <c r="H1727" s="630">
        <f>Sheet1!G62</f>
        <v>651.58000000000004</v>
      </c>
      <c r="I1727" s="630" t="s">
        <v>187</v>
      </c>
      <c r="J1727" s="630">
        <f>ROUND(B1727*H1727,2)</f>
        <v>3257.9</v>
      </c>
    </row>
    <row r="1728" spans="1:10" hidden="1">
      <c r="A1728" s="645"/>
      <c r="B1728" s="677">
        <v>6</v>
      </c>
      <c r="C1728" s="678" t="s">
        <v>187</v>
      </c>
      <c r="D1728" s="880" t="s">
        <v>571</v>
      </c>
      <c r="E1728" s="880"/>
      <c r="F1728" s="880"/>
      <c r="G1728" s="880"/>
      <c r="H1728" s="630">
        <f>Sheet1!G54</f>
        <v>2043</v>
      </c>
      <c r="I1728" s="630" t="s">
        <v>187</v>
      </c>
      <c r="J1728" s="630">
        <f>ROUND(B1728*H1728,2)</f>
        <v>12258</v>
      </c>
    </row>
    <row r="1729" spans="1:15" hidden="1">
      <c r="A1729" s="645"/>
      <c r="B1729" s="677">
        <v>8.1999999999999993</v>
      </c>
      <c r="C1729" s="678" t="s">
        <v>187</v>
      </c>
      <c r="D1729" s="880" t="s">
        <v>570</v>
      </c>
      <c r="E1729" s="880"/>
      <c r="F1729" s="880"/>
      <c r="G1729" s="880"/>
      <c r="H1729" s="630">
        <f>Sheet1!G55</f>
        <v>1266.6099999999999</v>
      </c>
      <c r="I1729" s="630" t="s">
        <v>187</v>
      </c>
      <c r="J1729" s="630">
        <f>ROUND(B1729*H1729,2)</f>
        <v>10386.200000000001</v>
      </c>
    </row>
    <row r="1730" spans="1:15" hidden="1">
      <c r="A1730" s="645"/>
      <c r="B1730" s="630"/>
      <c r="C1730" s="678"/>
      <c r="D1730" s="620"/>
      <c r="E1730" s="620"/>
      <c r="F1730" s="620"/>
      <c r="G1730" s="620"/>
      <c r="H1730" s="630"/>
      <c r="I1730" s="630"/>
      <c r="J1730" s="680">
        <f>SUM(J1726:J1729)</f>
        <v>44208.34</v>
      </c>
      <c r="O1730" s="715"/>
    </row>
    <row r="1731" spans="1:15" hidden="1">
      <c r="A1731" s="645"/>
      <c r="B1731" s="600" t="s">
        <v>175</v>
      </c>
      <c r="C1731" s="598" t="s">
        <v>190</v>
      </c>
      <c r="D1731" s="620"/>
      <c r="E1731" s="620"/>
      <c r="F1731" s="620"/>
      <c r="G1731" s="620"/>
      <c r="H1731" s="630"/>
      <c r="I1731" s="630"/>
      <c r="J1731" s="630"/>
    </row>
    <row r="1732" spans="1:15" hidden="1">
      <c r="A1732" s="645"/>
      <c r="B1732" s="677">
        <v>63</v>
      </c>
      <c r="C1732" s="678" t="s">
        <v>397</v>
      </c>
      <c r="D1732" s="596" t="s">
        <v>398</v>
      </c>
      <c r="F1732" s="620"/>
      <c r="G1732" s="620"/>
      <c r="H1732" s="630">
        <f>Sheet1!G98</f>
        <v>71</v>
      </c>
      <c r="I1732" s="630" t="s">
        <v>239</v>
      </c>
      <c r="J1732" s="630">
        <f>H1732*B1732</f>
        <v>4473</v>
      </c>
    </row>
    <row r="1733" spans="1:15" ht="30.75" hidden="1" customHeight="1">
      <c r="A1733" s="645"/>
      <c r="B1733" s="677">
        <v>1008</v>
      </c>
      <c r="C1733" s="678" t="s">
        <v>226</v>
      </c>
      <c r="D1733" s="880" t="s">
        <v>399</v>
      </c>
      <c r="E1733" s="880"/>
      <c r="F1733" s="880"/>
      <c r="G1733" s="880"/>
      <c r="H1733" s="630">
        <f>Sheet1!G99</f>
        <v>12</v>
      </c>
      <c r="I1733" s="630" t="s">
        <v>400</v>
      </c>
      <c r="J1733" s="630">
        <f>H1733*B1733</f>
        <v>12096</v>
      </c>
    </row>
    <row r="1734" spans="1:15" ht="31.5" hidden="1" customHeight="1">
      <c r="A1734" s="645"/>
      <c r="B1734" s="677">
        <v>90</v>
      </c>
      <c r="C1734" s="678" t="s">
        <v>181</v>
      </c>
      <c r="D1734" s="880" t="s">
        <v>580</v>
      </c>
      <c r="E1734" s="880"/>
      <c r="F1734" s="880"/>
      <c r="G1734" s="880"/>
      <c r="H1734" s="630">
        <f>Sheet1!G100</f>
        <v>253</v>
      </c>
      <c r="I1734" s="630" t="s">
        <v>181</v>
      </c>
      <c r="J1734" s="630">
        <f>-H1734*B1734</f>
        <v>-22770</v>
      </c>
    </row>
    <row r="1735" spans="1:15" hidden="1">
      <c r="A1735" s="645"/>
      <c r="B1735" s="630"/>
      <c r="C1735" s="678"/>
      <c r="D1735" s="620"/>
      <c r="E1735" s="620"/>
      <c r="F1735" s="620"/>
      <c r="G1735" s="620"/>
      <c r="H1735" s="630"/>
      <c r="I1735" s="630"/>
      <c r="J1735" s="605">
        <f>SUM(J1732:J1734)</f>
        <v>-6201</v>
      </c>
    </row>
    <row r="1736" spans="1:15" hidden="1">
      <c r="A1736" s="645"/>
      <c r="B1736" s="595"/>
      <c r="C1736" s="604"/>
      <c r="D1736" s="596"/>
      <c r="F1736" s="596"/>
      <c r="G1736" s="596"/>
      <c r="H1736" s="595"/>
      <c r="I1736" s="595"/>
    </row>
    <row r="1737" spans="1:15" hidden="1">
      <c r="A1737" s="645"/>
      <c r="B1737" s="600" t="s">
        <v>48</v>
      </c>
      <c r="C1737" s="598" t="s">
        <v>659</v>
      </c>
      <c r="J1737" s="609">
        <f>(J1724+J1730+J1735)*4.615/100</f>
        <v>1932.957676</v>
      </c>
    </row>
    <row r="1738" spans="1:15" hidden="1">
      <c r="A1738" s="645"/>
      <c r="B1738" s="600" t="s">
        <v>317</v>
      </c>
      <c r="C1738" s="598" t="s">
        <v>441</v>
      </c>
      <c r="F1738" s="596"/>
      <c r="G1738" s="596"/>
      <c r="H1738" s="596"/>
      <c r="I1738" s="596"/>
      <c r="J1738" s="606">
        <f>J1724+J1730+J1735+J1737</f>
        <v>43817.197675999996</v>
      </c>
    </row>
    <row r="1739" spans="1:15" hidden="1">
      <c r="A1739" s="645"/>
      <c r="B1739" s="600" t="s">
        <v>318</v>
      </c>
      <c r="C1739" s="598" t="s">
        <v>319</v>
      </c>
      <c r="D1739" s="596"/>
      <c r="F1739" s="596"/>
      <c r="G1739" s="596"/>
      <c r="H1739" s="596"/>
      <c r="I1739" s="596"/>
      <c r="J1739" s="606">
        <f>J1738*10/100</f>
        <v>4381.7197675999996</v>
      </c>
    </row>
    <row r="1740" spans="1:15" hidden="1">
      <c r="A1740" s="645"/>
      <c r="B1740" s="596"/>
      <c r="C1740" s="598" t="s">
        <v>572</v>
      </c>
      <c r="D1740" s="596"/>
      <c r="F1740" s="596"/>
      <c r="G1740" s="596"/>
      <c r="H1740" s="596"/>
      <c r="I1740" s="596"/>
      <c r="J1740" s="626">
        <f>J1738+J1739</f>
        <v>48198.917443599996</v>
      </c>
    </row>
    <row r="1741" spans="1:15" hidden="1">
      <c r="A1741" s="645"/>
      <c r="B1741" s="596"/>
      <c r="C1741" s="596" t="s">
        <v>98</v>
      </c>
      <c r="D1741" s="596"/>
      <c r="F1741" s="596"/>
      <c r="G1741" s="596"/>
      <c r="H1741" s="596"/>
      <c r="I1741" s="596"/>
      <c r="J1741" s="595">
        <f>J1740/180</f>
        <v>267.77176357555555</v>
      </c>
    </row>
    <row r="1742" spans="1:15" hidden="1">
      <c r="A1742" s="645"/>
      <c r="B1742" s="595"/>
      <c r="C1742" s="604"/>
      <c r="D1742" s="899" t="s">
        <v>58</v>
      </c>
      <c r="E1742" s="900"/>
      <c r="F1742" s="608"/>
      <c r="G1742" s="608"/>
      <c r="H1742" s="603"/>
      <c r="I1742" s="608"/>
      <c r="J1742" s="611">
        <f>ROUND(J1741,0.5)</f>
        <v>268</v>
      </c>
    </row>
    <row r="1743" spans="1:15" hidden="1">
      <c r="A1743" s="645"/>
      <c r="B1743" s="595"/>
      <c r="C1743" s="604"/>
      <c r="D1743" s="679"/>
      <c r="F1743" s="608"/>
      <c r="G1743" s="608"/>
      <c r="H1743" s="603"/>
      <c r="I1743" s="608"/>
      <c r="J1743" s="612" t="s">
        <v>192</v>
      </c>
    </row>
    <row r="1744" spans="1:15" hidden="1"/>
    <row r="1745" spans="1:10" ht="33" hidden="1" customHeight="1">
      <c r="A1745" s="594">
        <v>28</v>
      </c>
      <c r="B1745" s="879" t="s">
        <v>1349</v>
      </c>
      <c r="C1745" s="879"/>
      <c r="D1745" s="879"/>
      <c r="E1745" s="879"/>
      <c r="F1745" s="879"/>
      <c r="G1745" s="879"/>
      <c r="H1745" s="879"/>
      <c r="I1745" s="879"/>
      <c r="J1745" s="879"/>
    </row>
    <row r="1746" spans="1:10" hidden="1">
      <c r="A1746" s="645"/>
      <c r="B1746" s="628"/>
      <c r="C1746" s="604" t="s">
        <v>449</v>
      </c>
    </row>
    <row r="1747" spans="1:10" hidden="1">
      <c r="A1747" s="645"/>
      <c r="B1747" s="603"/>
      <c r="C1747" s="646" t="s">
        <v>453</v>
      </c>
    </row>
    <row r="1748" spans="1:10" hidden="1">
      <c r="A1748" s="645"/>
      <c r="B1748" s="603"/>
      <c r="C1748" s="646" t="s">
        <v>450</v>
      </c>
    </row>
    <row r="1749" spans="1:10" hidden="1">
      <c r="A1749" s="645"/>
      <c r="B1749" s="603">
        <v>0.02</v>
      </c>
      <c r="C1749" s="596" t="s">
        <v>205</v>
      </c>
      <c r="D1749" s="608" t="s">
        <v>247</v>
      </c>
      <c r="H1749" s="595">
        <f>Sheet1!G47</f>
        <v>645</v>
      </c>
      <c r="I1749" s="595" t="s">
        <v>172</v>
      </c>
      <c r="J1749" s="595">
        <f>ROUND(B1749*H1749,2)</f>
        <v>12.9</v>
      </c>
    </row>
    <row r="1750" spans="1:10" hidden="1">
      <c r="A1750" s="645"/>
      <c r="B1750" s="603">
        <v>0.02</v>
      </c>
      <c r="C1750" s="596" t="s">
        <v>205</v>
      </c>
      <c r="D1750" s="608" t="s">
        <v>452</v>
      </c>
      <c r="H1750" s="595">
        <f>Sheet1!G81</f>
        <v>670</v>
      </c>
      <c r="I1750" s="595" t="s">
        <v>172</v>
      </c>
      <c r="J1750" s="595">
        <f>ROUND(B1750*H1750,2)</f>
        <v>13.4</v>
      </c>
    </row>
    <row r="1751" spans="1:10" hidden="1">
      <c r="A1751" s="645"/>
      <c r="B1751" s="603">
        <v>0.02</v>
      </c>
      <c r="C1751" s="596" t="s">
        <v>205</v>
      </c>
      <c r="D1751" s="608" t="s">
        <v>248</v>
      </c>
      <c r="H1751" s="595">
        <f>Sheet1!G49</f>
        <v>595</v>
      </c>
      <c r="I1751" s="595" t="s">
        <v>172</v>
      </c>
      <c r="J1751" s="595">
        <f>ROUND(B1751*H1751,2)</f>
        <v>11.9</v>
      </c>
    </row>
    <row r="1752" spans="1:10" hidden="1">
      <c r="A1752" s="645"/>
      <c r="B1752" s="603"/>
      <c r="C1752" s="596"/>
      <c r="D1752" s="608"/>
      <c r="J1752" s="605">
        <f>SUM(J1749:J1751)</f>
        <v>38.200000000000003</v>
      </c>
    </row>
    <row r="1753" spans="1:10" hidden="1">
      <c r="A1753" s="645"/>
      <c r="B1753" s="603"/>
      <c r="C1753" s="646" t="s">
        <v>451</v>
      </c>
    </row>
    <row r="1754" spans="1:10" hidden="1">
      <c r="A1754" s="645"/>
      <c r="B1754" s="603">
        <v>0.01</v>
      </c>
      <c r="C1754" s="596" t="s">
        <v>205</v>
      </c>
      <c r="D1754" s="608" t="s">
        <v>247</v>
      </c>
      <c r="H1754" s="595">
        <f>Sheet1!G47</f>
        <v>645</v>
      </c>
      <c r="I1754" s="595" t="s">
        <v>172</v>
      </c>
      <c r="J1754" s="595">
        <f>ROUND(B1754*H1754,2)</f>
        <v>6.45</v>
      </c>
    </row>
    <row r="1755" spans="1:10" hidden="1">
      <c r="A1755" s="645"/>
      <c r="B1755" s="603">
        <v>0.01</v>
      </c>
      <c r="C1755" s="596" t="s">
        <v>205</v>
      </c>
      <c r="D1755" s="608" t="s">
        <v>196</v>
      </c>
      <c r="H1755" s="595">
        <f>Sheet1!G48</f>
        <v>661</v>
      </c>
      <c r="I1755" s="595" t="s">
        <v>172</v>
      </c>
      <c r="J1755" s="595">
        <f>ROUND(B1755*H1755,2)</f>
        <v>6.61</v>
      </c>
    </row>
    <row r="1756" spans="1:10" hidden="1">
      <c r="A1756" s="645"/>
      <c r="B1756" s="603">
        <v>0.2</v>
      </c>
      <c r="C1756" s="596" t="s">
        <v>205</v>
      </c>
      <c r="D1756" s="608" t="s">
        <v>248</v>
      </c>
      <c r="H1756" s="595">
        <f>Sheet1!G49</f>
        <v>595</v>
      </c>
      <c r="I1756" s="595" t="s">
        <v>172</v>
      </c>
      <c r="J1756" s="595">
        <f>ROUND(B1756*H1756,2)</f>
        <v>119</v>
      </c>
    </row>
    <row r="1757" spans="1:10" hidden="1">
      <c r="A1757" s="645"/>
      <c r="B1757" s="603"/>
      <c r="C1757" s="596"/>
      <c r="D1757" s="608"/>
      <c r="J1757" s="684">
        <f>SUM(J1754:J1756)</f>
        <v>132.06</v>
      </c>
    </row>
    <row r="1758" spans="1:10" hidden="1">
      <c r="A1758" s="645"/>
      <c r="B1758" s="603"/>
      <c r="C1758" s="596"/>
      <c r="D1758" s="608" t="s">
        <v>458</v>
      </c>
      <c r="J1758" s="605">
        <f>J1752+J1757</f>
        <v>170.26</v>
      </c>
    </row>
    <row r="1759" spans="1:10" hidden="1">
      <c r="A1759" s="645"/>
      <c r="B1759" s="603"/>
      <c r="C1759" s="646" t="s">
        <v>454</v>
      </c>
    </row>
    <row r="1760" spans="1:10" ht="28.5" hidden="1" customHeight="1">
      <c r="A1760" s="645"/>
      <c r="B1760" s="603">
        <v>4</v>
      </c>
      <c r="C1760" s="596" t="s">
        <v>239</v>
      </c>
      <c r="D1760" s="888" t="s">
        <v>455</v>
      </c>
      <c r="E1760" s="888"/>
      <c r="F1760" s="888"/>
      <c r="G1760" s="888"/>
      <c r="H1760" s="595">
        <f>RMR!J34/1000</f>
        <v>54</v>
      </c>
      <c r="I1760" s="595" t="s">
        <v>239</v>
      </c>
      <c r="J1760" s="595">
        <f>ROUND(B1760*H1760,2)</f>
        <v>216</v>
      </c>
    </row>
    <row r="1761" spans="1:12" hidden="1">
      <c r="A1761" s="645"/>
      <c r="B1761" s="603">
        <v>2</v>
      </c>
      <c r="C1761" s="596" t="s">
        <v>205</v>
      </c>
      <c r="D1761" s="608" t="s">
        <v>456</v>
      </c>
      <c r="H1761" s="595">
        <f>Sheet1!G104</f>
        <v>313</v>
      </c>
      <c r="I1761" s="595" t="s">
        <v>227</v>
      </c>
      <c r="J1761" s="595">
        <f>ROUND(B1761*H1761,2)</f>
        <v>626</v>
      </c>
    </row>
    <row r="1762" spans="1:12" hidden="1">
      <c r="A1762" s="645"/>
      <c r="B1762" s="603">
        <v>6</v>
      </c>
      <c r="C1762" s="596" t="s">
        <v>205</v>
      </c>
      <c r="D1762" s="608" t="s">
        <v>457</v>
      </c>
      <c r="H1762" s="595">
        <v>23</v>
      </c>
      <c r="I1762" s="595" t="s">
        <v>227</v>
      </c>
      <c r="J1762" s="595">
        <f>ROUND(B1762*H1762,2)</f>
        <v>138</v>
      </c>
    </row>
    <row r="1763" spans="1:12" hidden="1">
      <c r="A1763" s="645"/>
      <c r="B1763" s="603">
        <v>2</v>
      </c>
      <c r="C1763" s="596" t="s">
        <v>205</v>
      </c>
      <c r="D1763" s="608" t="s">
        <v>583</v>
      </c>
      <c r="H1763" s="595">
        <f>Sheet1!G105</f>
        <v>185</v>
      </c>
      <c r="I1763" s="595" t="s">
        <v>227</v>
      </c>
      <c r="J1763" s="595">
        <f>ROUND(B1763*H1763,2)</f>
        <v>370</v>
      </c>
      <c r="L1763" s="597" t="s">
        <v>584</v>
      </c>
    </row>
    <row r="1764" spans="1:12" hidden="1">
      <c r="A1764" s="645"/>
      <c r="B1764" s="603"/>
      <c r="C1764" s="596"/>
      <c r="D1764" s="608"/>
      <c r="H1764" s="595"/>
      <c r="I1764" s="595"/>
      <c r="J1764" s="605">
        <f>SUM(J1760:J1763)</f>
        <v>1350</v>
      </c>
    </row>
    <row r="1765" spans="1:12" ht="60" hidden="1" customHeight="1">
      <c r="A1765" s="645"/>
      <c r="B1765" s="603">
        <v>5</v>
      </c>
      <c r="C1765" s="596" t="s">
        <v>42</v>
      </c>
      <c r="D1765" s="888" t="s">
        <v>459</v>
      </c>
      <c r="E1765" s="888"/>
      <c r="F1765" s="888"/>
      <c r="G1765" s="888"/>
      <c r="H1765" s="595">
        <f>J1758+J1764</f>
        <v>1520.26</v>
      </c>
      <c r="I1765" s="595"/>
      <c r="J1765" s="595">
        <f>H1765*5/100</f>
        <v>76.013000000000005</v>
      </c>
    </row>
    <row r="1766" spans="1:12" hidden="1">
      <c r="A1766" s="645"/>
      <c r="B1766" s="603"/>
      <c r="C1766" s="596"/>
      <c r="D1766" s="608"/>
      <c r="G1766" s="597" t="s">
        <v>43</v>
      </c>
      <c r="H1766" s="595"/>
      <c r="I1766" s="595"/>
      <c r="J1766" s="595">
        <f>J1758+J1764+J1765</f>
        <v>1596.2729999999999</v>
      </c>
    </row>
    <row r="1767" spans="1:12" hidden="1">
      <c r="A1767" s="645"/>
      <c r="B1767" s="600" t="s">
        <v>381</v>
      </c>
      <c r="C1767" s="598" t="s">
        <v>592</v>
      </c>
      <c r="F1767" s="596"/>
      <c r="G1767" s="596"/>
      <c r="H1767" s="596"/>
      <c r="I1767" s="596"/>
      <c r="J1767" s="606"/>
    </row>
    <row r="1768" spans="1:12" ht="30.75" hidden="1" customHeight="1">
      <c r="A1768" s="645"/>
      <c r="B1768" s="607">
        <v>4.6150000000000002</v>
      </c>
      <c r="C1768" s="604" t="s">
        <v>42</v>
      </c>
      <c r="D1768" s="888" t="s">
        <v>422</v>
      </c>
      <c r="E1768" s="888"/>
      <c r="F1768" s="888"/>
      <c r="G1768" s="888"/>
      <c r="H1768" s="595">
        <f>J1766</f>
        <v>1596.2729999999999</v>
      </c>
      <c r="I1768" s="596"/>
      <c r="J1768" s="609">
        <f>ROUND(H1768*B1768/100,2)</f>
        <v>73.67</v>
      </c>
    </row>
    <row r="1769" spans="1:12" hidden="1">
      <c r="A1769" s="645"/>
      <c r="B1769" s="600" t="s">
        <v>48</v>
      </c>
      <c r="C1769" s="598" t="s">
        <v>216</v>
      </c>
      <c r="F1769" s="596"/>
      <c r="G1769" s="596"/>
      <c r="H1769" s="596"/>
      <c r="I1769" s="596"/>
      <c r="J1769" s="606">
        <f>J1758+J1764+J1765+J1768</f>
        <v>1669.943</v>
      </c>
    </row>
    <row r="1770" spans="1:12" hidden="1">
      <c r="A1770" s="645"/>
      <c r="B1770" s="600" t="s">
        <v>317</v>
      </c>
      <c r="C1770" s="598" t="s">
        <v>217</v>
      </c>
      <c r="F1770" s="596"/>
      <c r="G1770" s="596"/>
      <c r="H1770" s="596"/>
      <c r="I1770" s="596"/>
      <c r="J1770" s="616">
        <f>J1769*10/100</f>
        <v>166.99430000000001</v>
      </c>
    </row>
    <row r="1771" spans="1:12" hidden="1">
      <c r="A1771" s="645"/>
      <c r="B1771" s="603"/>
      <c r="C1771" s="596"/>
      <c r="D1771" s="646" t="s">
        <v>460</v>
      </c>
      <c r="H1771" s="595"/>
      <c r="I1771" s="595"/>
      <c r="J1771" s="626">
        <f>SUM(J1769:J1770)</f>
        <v>1836.9373000000001</v>
      </c>
    </row>
    <row r="1772" spans="1:12" hidden="1">
      <c r="A1772" s="645"/>
      <c r="D1772" s="608" t="s">
        <v>183</v>
      </c>
      <c r="H1772" s="595"/>
      <c r="I1772" s="595"/>
      <c r="J1772" s="611">
        <f>ROUND(J1771,0)</f>
        <v>1837</v>
      </c>
    </row>
    <row r="1773" spans="1:12" hidden="1">
      <c r="A1773" s="645"/>
      <c r="D1773" s="608"/>
      <c r="H1773" s="595"/>
      <c r="I1773" s="595"/>
      <c r="J1773" s="617" t="s">
        <v>461</v>
      </c>
    </row>
    <row r="1774" spans="1:12" hidden="1"/>
    <row r="1775" spans="1:12" ht="48.75" hidden="1" customHeight="1">
      <c r="A1775" s="594">
        <v>65</v>
      </c>
      <c r="B1775" s="895" t="s">
        <v>630</v>
      </c>
      <c r="C1775" s="895"/>
      <c r="D1775" s="895"/>
      <c r="E1775" s="895"/>
      <c r="F1775" s="895"/>
      <c r="G1775" s="895"/>
      <c r="H1775" s="895"/>
      <c r="I1775" s="895"/>
      <c r="J1775" s="895"/>
    </row>
    <row r="1776" spans="1:12" hidden="1">
      <c r="A1776" s="645"/>
      <c r="B1776" s="628"/>
      <c r="C1776" s="604" t="s">
        <v>462</v>
      </c>
    </row>
    <row r="1777" spans="1:10" hidden="1">
      <c r="A1777" s="645"/>
      <c r="B1777" s="603"/>
      <c r="C1777" s="646" t="s">
        <v>453</v>
      </c>
    </row>
    <row r="1778" spans="1:10" hidden="1">
      <c r="A1778" s="645"/>
      <c r="B1778" s="603">
        <v>0.04</v>
      </c>
      <c r="C1778" s="596" t="s">
        <v>205</v>
      </c>
      <c r="D1778" s="608" t="s">
        <v>247</v>
      </c>
      <c r="H1778" s="595">
        <f>Sheet1!G47</f>
        <v>645</v>
      </c>
      <c r="I1778" s="595" t="s">
        <v>172</v>
      </c>
      <c r="J1778" s="595">
        <f>ROUND(B1778*H1778,2)</f>
        <v>25.8</v>
      </c>
    </row>
    <row r="1779" spans="1:10" hidden="1">
      <c r="A1779" s="645"/>
      <c r="B1779" s="603">
        <v>0.35</v>
      </c>
      <c r="C1779" s="596" t="s">
        <v>205</v>
      </c>
      <c r="D1779" s="608" t="s">
        <v>196</v>
      </c>
      <c r="H1779" s="595">
        <f>Sheet1!G48</f>
        <v>661</v>
      </c>
      <c r="I1779" s="595" t="s">
        <v>172</v>
      </c>
      <c r="J1779" s="595">
        <f>ROUND(B1779*H1779,2)</f>
        <v>231.35</v>
      </c>
    </row>
    <row r="1780" spans="1:10" hidden="1">
      <c r="A1780" s="645"/>
      <c r="B1780" s="603">
        <v>0.75</v>
      </c>
      <c r="C1780" s="596" t="s">
        <v>205</v>
      </c>
      <c r="D1780" s="608" t="s">
        <v>248</v>
      </c>
      <c r="H1780" s="595">
        <f>Sheet1!G49</f>
        <v>595</v>
      </c>
      <c r="I1780" s="595" t="s">
        <v>172</v>
      </c>
      <c r="J1780" s="595">
        <f>ROUND(B1780*H1780,2)</f>
        <v>446.25</v>
      </c>
    </row>
    <row r="1781" spans="1:10" hidden="1">
      <c r="A1781" s="645"/>
      <c r="B1781" s="603"/>
      <c r="C1781" s="596"/>
      <c r="D1781" s="608"/>
      <c r="J1781" s="605">
        <f>SUM(J1778:J1780)</f>
        <v>703.4</v>
      </c>
    </row>
    <row r="1782" spans="1:10" hidden="1">
      <c r="A1782" s="645"/>
      <c r="B1782" s="603"/>
      <c r="C1782" s="646" t="s">
        <v>454</v>
      </c>
    </row>
    <row r="1783" spans="1:10" ht="33" hidden="1" customHeight="1">
      <c r="A1783" s="645"/>
      <c r="B1783" s="603">
        <v>1</v>
      </c>
      <c r="C1783" s="596" t="s">
        <v>181</v>
      </c>
      <c r="D1783" s="888" t="s">
        <v>463</v>
      </c>
      <c r="E1783" s="888"/>
      <c r="F1783" s="888"/>
      <c r="G1783" s="888"/>
      <c r="H1783" s="595">
        <f>RMR!J10</f>
        <v>1059.2500000000002</v>
      </c>
      <c r="I1783" s="595" t="s">
        <v>181</v>
      </c>
      <c r="J1783" s="595">
        <f>ROUND(B1783*H1783,2)</f>
        <v>1059.25</v>
      </c>
    </row>
    <row r="1784" spans="1:10" hidden="1">
      <c r="A1784" s="645"/>
      <c r="B1784" s="603">
        <v>0.2</v>
      </c>
      <c r="C1784" s="596" t="s">
        <v>181</v>
      </c>
      <c r="D1784" s="608" t="s">
        <v>465</v>
      </c>
      <c r="H1784" s="595">
        <f>RMR!J8</f>
        <v>813.4000000000002</v>
      </c>
      <c r="I1784" s="595" t="s">
        <v>181</v>
      </c>
      <c r="J1784" s="595">
        <f>ROUND(B1784*H1784,2)</f>
        <v>162.68</v>
      </c>
    </row>
    <row r="1785" spans="1:10" hidden="1">
      <c r="A1785" s="645"/>
      <c r="B1785" s="603"/>
      <c r="C1785" s="596"/>
      <c r="D1785" s="608"/>
      <c r="G1785" s="597" t="s">
        <v>43</v>
      </c>
      <c r="H1785" s="595"/>
      <c r="I1785" s="595"/>
      <c r="J1785" s="605">
        <f>SUM(J1783:J1784)</f>
        <v>1221.93</v>
      </c>
    </row>
    <row r="1786" spans="1:10" hidden="1">
      <c r="A1786" s="645"/>
      <c r="B1786" s="600" t="s">
        <v>381</v>
      </c>
      <c r="C1786" s="598" t="s">
        <v>592</v>
      </c>
      <c r="F1786" s="596"/>
      <c r="G1786" s="596"/>
      <c r="H1786" s="596"/>
      <c r="I1786" s="596"/>
      <c r="J1786" s="606"/>
    </row>
    <row r="1787" spans="1:10" ht="30" hidden="1" customHeight="1">
      <c r="A1787" s="645"/>
      <c r="B1787" s="607">
        <v>4.6150000000000002</v>
      </c>
      <c r="C1787" s="604" t="s">
        <v>42</v>
      </c>
      <c r="D1787" s="888" t="s">
        <v>422</v>
      </c>
      <c r="E1787" s="888"/>
      <c r="F1787" s="888"/>
      <c r="G1787" s="888"/>
      <c r="H1787" s="595">
        <f>J1781+J1785</f>
        <v>1925.33</v>
      </c>
      <c r="I1787" s="596"/>
      <c r="J1787" s="609">
        <f>ROUND(H1787*B1787/100,2)</f>
        <v>88.85</v>
      </c>
    </row>
    <row r="1788" spans="1:10" hidden="1">
      <c r="A1788" s="645"/>
      <c r="B1788" s="600" t="s">
        <v>48</v>
      </c>
      <c r="C1788" s="598" t="s">
        <v>216</v>
      </c>
      <c r="F1788" s="596"/>
      <c r="G1788" s="596"/>
      <c r="H1788" s="596"/>
      <c r="I1788" s="596"/>
      <c r="J1788" s="606">
        <f>J1781+J1785+J1787</f>
        <v>2014.1799999999998</v>
      </c>
    </row>
    <row r="1789" spans="1:10" hidden="1">
      <c r="A1789" s="645"/>
      <c r="B1789" s="600" t="s">
        <v>317</v>
      </c>
      <c r="C1789" s="598" t="s">
        <v>217</v>
      </c>
      <c r="F1789" s="596"/>
      <c r="G1789" s="596"/>
      <c r="H1789" s="596"/>
      <c r="I1789" s="596"/>
      <c r="J1789" s="616">
        <f>J1788*10/100</f>
        <v>201.41800000000001</v>
      </c>
    </row>
    <row r="1790" spans="1:10" hidden="1">
      <c r="A1790" s="645"/>
      <c r="B1790" s="603"/>
      <c r="C1790" s="596"/>
      <c r="D1790" s="646" t="s">
        <v>429</v>
      </c>
      <c r="H1790" s="595"/>
      <c r="I1790" s="595"/>
      <c r="J1790" s="626">
        <f>SUM(J1788:J1789)</f>
        <v>2215.598</v>
      </c>
    </row>
    <row r="1791" spans="1:10" hidden="1">
      <c r="A1791" s="645"/>
      <c r="D1791" s="608" t="s">
        <v>183</v>
      </c>
      <c r="H1791" s="595"/>
      <c r="I1791" s="595"/>
      <c r="J1791" s="611">
        <f>ROUND(J1790,0)</f>
        <v>2216</v>
      </c>
    </row>
    <row r="1792" spans="1:10" hidden="1">
      <c r="A1792" s="645"/>
      <c r="D1792" s="608"/>
      <c r="H1792" s="595"/>
      <c r="I1792" s="595"/>
      <c r="J1792" s="617" t="s">
        <v>182</v>
      </c>
    </row>
    <row r="1793" spans="1:11" hidden="1">
      <c r="A1793" s="645"/>
      <c r="D1793" s="608"/>
      <c r="H1793" s="595"/>
      <c r="I1793" s="595"/>
      <c r="J1793" s="606"/>
    </row>
    <row r="1794" spans="1:11" ht="150" hidden="1" customHeight="1">
      <c r="A1794" s="594">
        <v>25</v>
      </c>
      <c r="B1794" s="879" t="s">
        <v>807</v>
      </c>
      <c r="C1794" s="879"/>
      <c r="D1794" s="879"/>
      <c r="E1794" s="879"/>
      <c r="F1794" s="879"/>
      <c r="G1794" s="879"/>
      <c r="H1794" s="879"/>
      <c r="I1794" s="879"/>
      <c r="J1794" s="879"/>
    </row>
    <row r="1795" spans="1:11" hidden="1">
      <c r="J1795" s="611">
        <v>65.099999999999994</v>
      </c>
    </row>
    <row r="1796" spans="1:11" hidden="1">
      <c r="J1796" s="617" t="s">
        <v>384</v>
      </c>
    </row>
    <row r="1797" spans="1:11" hidden="1">
      <c r="J1797" s="606"/>
    </row>
    <row r="1798" spans="1:11" ht="120" hidden="1" customHeight="1">
      <c r="A1798" s="594">
        <v>9</v>
      </c>
      <c r="B1798" s="879" t="s">
        <v>1036</v>
      </c>
      <c r="C1798" s="879"/>
      <c r="D1798" s="879"/>
      <c r="E1798" s="879"/>
      <c r="F1798" s="879"/>
      <c r="G1798" s="879"/>
      <c r="H1798" s="879"/>
      <c r="I1798" s="879"/>
      <c r="J1798" s="879"/>
    </row>
    <row r="1799" spans="1:11" ht="16.5" hidden="1" customHeight="1">
      <c r="B1799" s="880" t="s">
        <v>13</v>
      </c>
      <c r="C1799" s="880"/>
      <c r="D1799" s="628"/>
      <c r="E1799" s="628"/>
      <c r="F1799" s="601"/>
      <c r="G1799" s="601"/>
      <c r="H1799" s="602"/>
      <c r="I1799" s="602"/>
      <c r="J1799" s="602"/>
    </row>
    <row r="1800" spans="1:11" ht="16.5" hidden="1" customHeight="1">
      <c r="B1800" s="880" t="s">
        <v>408</v>
      </c>
      <c r="C1800" s="880"/>
      <c r="D1800" s="880"/>
      <c r="E1800" s="880"/>
      <c r="F1800" s="598"/>
      <c r="G1800" s="601"/>
      <c r="H1800" s="602"/>
      <c r="I1800" s="602"/>
      <c r="J1800" s="602"/>
    </row>
    <row r="1801" spans="1:11" ht="16.5" hidden="1" customHeight="1">
      <c r="B1801" s="600" t="s">
        <v>185</v>
      </c>
      <c r="C1801" s="598" t="s">
        <v>246</v>
      </c>
      <c r="D1801" s="601"/>
      <c r="E1801" s="601"/>
      <c r="F1801" s="601"/>
      <c r="G1801" s="601"/>
      <c r="H1801" s="602"/>
      <c r="I1801" s="602"/>
      <c r="J1801" s="602"/>
    </row>
    <row r="1802" spans="1:11" ht="16.5" hidden="1" customHeight="1">
      <c r="B1802" s="595">
        <v>2.86</v>
      </c>
      <c r="C1802" s="604" t="s">
        <v>172</v>
      </c>
      <c r="D1802" s="596" t="s">
        <v>46</v>
      </c>
      <c r="F1802" s="596"/>
      <c r="G1802" s="596"/>
      <c r="H1802" s="595">
        <f>Sheet1!G49</f>
        <v>595</v>
      </c>
      <c r="I1802" s="628" t="s">
        <v>172</v>
      </c>
      <c r="J1802" s="595">
        <f>ROUND(B1802*H1802,2)</f>
        <v>1701.7</v>
      </c>
      <c r="K1802" s="623"/>
    </row>
    <row r="1803" spans="1:11" ht="16.5" hidden="1" customHeight="1">
      <c r="B1803" s="595"/>
      <c r="C1803" s="604"/>
      <c r="D1803" s="596"/>
      <c r="E1803" s="596"/>
      <c r="F1803" s="596"/>
      <c r="G1803" s="596"/>
      <c r="H1803" s="595"/>
      <c r="I1803" s="628"/>
      <c r="J1803" s="605">
        <f>SUM(J1802:J1802)</f>
        <v>1701.7</v>
      </c>
    </row>
    <row r="1804" spans="1:11" ht="16.5" hidden="1" customHeight="1">
      <c r="B1804" s="600" t="s">
        <v>186</v>
      </c>
      <c r="C1804" s="598" t="s">
        <v>251</v>
      </c>
      <c r="F1804" s="596"/>
      <c r="G1804" s="596"/>
      <c r="H1804" s="596"/>
      <c r="I1804" s="596"/>
    </row>
    <row r="1805" spans="1:11" ht="33" hidden="1" customHeight="1">
      <c r="B1805" s="630">
        <v>0.27</v>
      </c>
      <c r="C1805" s="596" t="s">
        <v>187</v>
      </c>
      <c r="D1805" s="880" t="s">
        <v>409</v>
      </c>
      <c r="E1805" s="880"/>
      <c r="F1805" s="880"/>
      <c r="G1805" s="880"/>
      <c r="H1805" s="595">
        <f>Sheet1!G57</f>
        <v>1737.71</v>
      </c>
      <c r="I1805" s="628" t="s">
        <v>187</v>
      </c>
      <c r="J1805" s="630">
        <f>ROUND(B1805*H1805,2)</f>
        <v>469.18</v>
      </c>
    </row>
    <row r="1806" spans="1:11" ht="16.5" hidden="1" customHeight="1">
      <c r="B1806" s="630"/>
      <c r="C1806" s="678"/>
      <c r="D1806" s="620"/>
      <c r="E1806" s="620"/>
      <c r="F1806" s="620"/>
      <c r="G1806" s="620"/>
      <c r="H1806" s="630"/>
      <c r="I1806" s="630"/>
      <c r="J1806" s="680">
        <f>SUM(J1805:J1805)</f>
        <v>469.18</v>
      </c>
    </row>
    <row r="1807" spans="1:11" ht="16.5" hidden="1" customHeight="1">
      <c r="B1807" s="600" t="s">
        <v>175</v>
      </c>
      <c r="C1807" s="598" t="s">
        <v>190</v>
      </c>
      <c r="D1807" s="620"/>
      <c r="E1807" s="620"/>
      <c r="F1807" s="620"/>
      <c r="G1807" s="620"/>
      <c r="H1807" s="630"/>
      <c r="I1807" s="630"/>
      <c r="J1807" s="630"/>
    </row>
    <row r="1808" spans="1:11" ht="16.5" hidden="1" customHeight="1">
      <c r="B1808" s="630">
        <v>1.2</v>
      </c>
      <c r="C1808" s="678" t="s">
        <v>181</v>
      </c>
      <c r="D1808" s="596" t="s">
        <v>701</v>
      </c>
      <c r="F1808" s="620"/>
      <c r="G1808" s="620"/>
      <c r="H1808" s="630">
        <f>RMR!J12</f>
        <v>1767.5000000000002</v>
      </c>
      <c r="I1808" s="630" t="s">
        <v>181</v>
      </c>
      <c r="J1808" s="630">
        <f>H1808*B1808</f>
        <v>2121</v>
      </c>
    </row>
    <row r="1809" spans="1:12" ht="16.5" hidden="1" customHeight="1">
      <c r="B1809" s="630">
        <v>0.13</v>
      </c>
      <c r="C1809" s="678" t="s">
        <v>181</v>
      </c>
      <c r="D1809" s="880" t="s">
        <v>410</v>
      </c>
      <c r="E1809" s="880"/>
      <c r="F1809" s="880"/>
      <c r="G1809" s="880"/>
      <c r="H1809" s="630">
        <f>RMR!J16</f>
        <v>1886.2500000000002</v>
      </c>
      <c r="I1809" s="630" t="s">
        <v>181</v>
      </c>
      <c r="J1809" s="630">
        <f>H1809*B1809</f>
        <v>245.21250000000003</v>
      </c>
    </row>
    <row r="1810" spans="1:12" ht="16.5" hidden="1" customHeight="1">
      <c r="B1810" s="630">
        <v>1</v>
      </c>
      <c r="C1810" s="678"/>
      <c r="D1810" s="596" t="s">
        <v>702</v>
      </c>
      <c r="E1810" s="620"/>
      <c r="F1810" s="620"/>
      <c r="G1810" s="620"/>
      <c r="H1810" s="630">
        <v>57</v>
      </c>
      <c r="I1810" s="630"/>
      <c r="J1810" s="630"/>
    </row>
    <row r="1811" spans="1:12" ht="16.5" hidden="1" customHeight="1">
      <c r="B1811" s="716">
        <v>4.2000000000000003E-2</v>
      </c>
      <c r="C1811" s="678" t="s">
        <v>253</v>
      </c>
      <c r="D1811" s="880" t="s">
        <v>411</v>
      </c>
      <c r="E1811" s="880"/>
      <c r="F1811" s="880"/>
      <c r="G1811" s="620"/>
      <c r="H1811" s="630">
        <f>BTR!H23</f>
        <v>73738</v>
      </c>
      <c r="I1811" s="630" t="s">
        <v>253</v>
      </c>
      <c r="J1811" s="630">
        <f>H1811*B1811</f>
        <v>3096.9960000000001</v>
      </c>
    </row>
    <row r="1812" spans="1:12" ht="16.5" hidden="1" customHeight="1">
      <c r="B1812" s="630"/>
      <c r="C1812" s="678"/>
      <c r="D1812" s="620"/>
      <c r="E1812" s="620"/>
      <c r="F1812" s="620"/>
      <c r="G1812" s="620"/>
      <c r="H1812" s="630"/>
      <c r="I1812" s="630"/>
      <c r="J1812" s="605">
        <f>J1808+J1809+J1811+J1810</f>
        <v>5463.2085000000006</v>
      </c>
    </row>
    <row r="1813" spans="1:12" ht="18" hidden="1" customHeight="1">
      <c r="B1813" s="596"/>
      <c r="C1813" s="598" t="s">
        <v>412</v>
      </c>
      <c r="D1813" s="596"/>
      <c r="F1813" s="596"/>
      <c r="G1813" s="596"/>
      <c r="H1813" s="596"/>
      <c r="I1813" s="596"/>
      <c r="J1813" s="606">
        <f>J1803+J1806+J1812</f>
        <v>7634.0885000000007</v>
      </c>
    </row>
    <row r="1814" spans="1:12" ht="18" hidden="1" customHeight="1">
      <c r="B1814" s="595"/>
      <c r="C1814" s="604"/>
      <c r="D1814" s="899" t="s">
        <v>58</v>
      </c>
      <c r="E1814" s="900"/>
      <c r="F1814" s="608"/>
      <c r="G1814" s="608"/>
      <c r="H1814" s="603"/>
      <c r="I1814" s="608"/>
      <c r="J1814" s="611">
        <f>ROUND(J1813,0.5)</f>
        <v>7634</v>
      </c>
    </row>
    <row r="1815" spans="1:12" ht="18" hidden="1" customHeight="1">
      <c r="B1815" s="595"/>
      <c r="C1815" s="604"/>
      <c r="D1815" s="679"/>
      <c r="F1815" s="608"/>
      <c r="G1815" s="608"/>
      <c r="H1815" s="603"/>
      <c r="I1815" s="608"/>
      <c r="J1815" s="612" t="s">
        <v>192</v>
      </c>
    </row>
    <row r="1816" spans="1:12" hidden="1">
      <c r="B1816" s="652"/>
      <c r="C1816" s="652"/>
      <c r="D1816" s="652"/>
      <c r="E1816" s="652"/>
      <c r="F1816" s="652"/>
      <c r="G1816" s="652"/>
      <c r="H1816" s="652"/>
      <c r="I1816" s="652"/>
      <c r="J1816" s="622"/>
    </row>
    <row r="1817" spans="1:12" ht="105.75" hidden="1" customHeight="1">
      <c r="A1817" s="594">
        <v>27</v>
      </c>
      <c r="B1817" s="919" t="s">
        <v>1181</v>
      </c>
      <c r="C1817" s="919"/>
      <c r="D1817" s="919"/>
      <c r="E1817" s="919"/>
      <c r="F1817" s="919"/>
      <c r="G1817" s="919"/>
      <c r="H1817" s="919"/>
      <c r="I1817" s="919"/>
      <c r="J1817" s="919"/>
      <c r="L1817" s="597">
        <f>226125/32.4</f>
        <v>6979.166666666667</v>
      </c>
    </row>
    <row r="1818" spans="1:12" hidden="1">
      <c r="A1818" s="645"/>
      <c r="B1818" s="880" t="s">
        <v>13</v>
      </c>
      <c r="C1818" s="880"/>
      <c r="D1818" s="628"/>
      <c r="E1818" s="628"/>
      <c r="F1818" s="601"/>
      <c r="G1818" s="601"/>
      <c r="H1818" s="602"/>
      <c r="I1818" s="602"/>
      <c r="J1818" s="602"/>
    </row>
    <row r="1819" spans="1:12" hidden="1">
      <c r="A1819" s="645"/>
      <c r="B1819" s="880" t="s">
        <v>408</v>
      </c>
      <c r="C1819" s="880"/>
      <c r="D1819" s="880"/>
      <c r="E1819" s="880"/>
      <c r="F1819" s="598"/>
      <c r="G1819" s="601"/>
      <c r="H1819" s="602"/>
      <c r="I1819" s="602"/>
      <c r="J1819" s="602"/>
    </row>
    <row r="1820" spans="1:12" hidden="1">
      <c r="A1820" s="645"/>
      <c r="B1820" s="600" t="s">
        <v>185</v>
      </c>
      <c r="C1820" s="598" t="s">
        <v>246</v>
      </c>
      <c r="D1820" s="601"/>
      <c r="E1820" s="601"/>
      <c r="F1820" s="601"/>
      <c r="G1820" s="601"/>
      <c r="H1820" s="602"/>
      <c r="I1820" s="602"/>
      <c r="J1820" s="602"/>
    </row>
    <row r="1821" spans="1:12" hidden="1">
      <c r="A1821" s="645"/>
      <c r="B1821" s="595">
        <v>2.86</v>
      </c>
      <c r="C1821" s="604" t="s">
        <v>172</v>
      </c>
      <c r="D1821" s="596" t="s">
        <v>46</v>
      </c>
      <c r="F1821" s="596"/>
      <c r="G1821" s="596"/>
      <c r="H1821" s="595">
        <f>Sheet1!G49</f>
        <v>595</v>
      </c>
      <c r="I1821" s="628" t="s">
        <v>172</v>
      </c>
      <c r="J1821" s="595">
        <f>ROUND(B1821*H1821,2)</f>
        <v>1701.7</v>
      </c>
      <c r="K1821" s="623"/>
    </row>
    <row r="1822" spans="1:12" hidden="1">
      <c r="A1822" s="645"/>
      <c r="B1822" s="595"/>
      <c r="C1822" s="604"/>
      <c r="D1822" s="596"/>
      <c r="E1822" s="596"/>
      <c r="F1822" s="596"/>
      <c r="G1822" s="596"/>
      <c r="H1822" s="595"/>
      <c r="I1822" s="628"/>
      <c r="J1822" s="605">
        <f>SUM(J1821:J1821)</f>
        <v>1701.7</v>
      </c>
    </row>
    <row r="1823" spans="1:12" hidden="1">
      <c r="B1823" s="600" t="s">
        <v>186</v>
      </c>
      <c r="C1823" s="598" t="s">
        <v>251</v>
      </c>
      <c r="F1823" s="596"/>
      <c r="G1823" s="596"/>
      <c r="H1823" s="596"/>
      <c r="I1823" s="596"/>
    </row>
    <row r="1824" spans="1:12" hidden="1">
      <c r="B1824" s="630">
        <v>0.27</v>
      </c>
      <c r="C1824" s="596" t="s">
        <v>187</v>
      </c>
      <c r="D1824" s="880" t="s">
        <v>409</v>
      </c>
      <c r="E1824" s="880"/>
      <c r="F1824" s="880"/>
      <c r="G1824" s="880"/>
      <c r="H1824" s="595">
        <f>Sheet1!G57</f>
        <v>1737.71</v>
      </c>
      <c r="I1824" s="628" t="s">
        <v>187</v>
      </c>
      <c r="J1824" s="630">
        <f>ROUND(B1824*H1824,2)</f>
        <v>469.18</v>
      </c>
    </row>
    <row r="1825" spans="1:15" hidden="1">
      <c r="B1825" s="630"/>
      <c r="C1825" s="678"/>
      <c r="D1825" s="620"/>
      <c r="E1825" s="620"/>
      <c r="F1825" s="620"/>
      <c r="G1825" s="620"/>
      <c r="H1825" s="630"/>
      <c r="I1825" s="630"/>
      <c r="J1825" s="680">
        <f>SUM(J1824:J1824)</f>
        <v>469.18</v>
      </c>
    </row>
    <row r="1826" spans="1:15" hidden="1">
      <c r="B1826" s="600" t="s">
        <v>175</v>
      </c>
      <c r="C1826" s="598" t="s">
        <v>190</v>
      </c>
      <c r="D1826" s="620"/>
      <c r="E1826" s="620"/>
      <c r="F1826" s="620"/>
      <c r="G1826" s="620"/>
      <c r="H1826" s="630"/>
      <c r="I1826" s="630"/>
      <c r="J1826" s="630"/>
    </row>
    <row r="1827" spans="1:15" hidden="1">
      <c r="B1827" s="717">
        <v>1.2</v>
      </c>
      <c r="C1827" s="718" t="s">
        <v>181</v>
      </c>
      <c r="D1827" s="918" t="s">
        <v>1182</v>
      </c>
      <c r="E1827" s="918"/>
      <c r="F1827" s="918"/>
      <c r="G1827" s="918"/>
      <c r="H1827" s="717">
        <f>RMR!J14</f>
        <v>2298.75</v>
      </c>
      <c r="I1827" s="717" t="s">
        <v>181</v>
      </c>
      <c r="J1827" s="717">
        <f>H1827*B1827</f>
        <v>2758.5</v>
      </c>
    </row>
    <row r="1828" spans="1:15" ht="15" hidden="1" customHeight="1">
      <c r="B1828" s="717">
        <v>0.13</v>
      </c>
      <c r="C1828" s="718" t="s">
        <v>181</v>
      </c>
      <c r="D1828" s="918" t="s">
        <v>410</v>
      </c>
      <c r="E1828" s="918"/>
      <c r="F1828" s="918"/>
      <c r="G1828" s="918"/>
      <c r="H1828" s="717">
        <f>RMR!J16</f>
        <v>1886.2500000000002</v>
      </c>
      <c r="I1828" s="717" t="s">
        <v>181</v>
      </c>
      <c r="J1828" s="717">
        <f>H1828*B1828</f>
        <v>245.21250000000003</v>
      </c>
    </row>
    <row r="1829" spans="1:15" hidden="1">
      <c r="B1829" s="716">
        <v>7.1999999999999995E-2</v>
      </c>
      <c r="C1829" s="678" t="s">
        <v>253</v>
      </c>
      <c r="D1829" s="880" t="s">
        <v>411</v>
      </c>
      <c r="E1829" s="880"/>
      <c r="F1829" s="880"/>
      <c r="G1829" s="620"/>
      <c r="H1829" s="630">
        <f>BTR!H23</f>
        <v>73738</v>
      </c>
      <c r="I1829" s="630" t="s">
        <v>253</v>
      </c>
      <c r="J1829" s="630">
        <f>H1829*B1829</f>
        <v>5309.1359999999995</v>
      </c>
    </row>
    <row r="1830" spans="1:15" hidden="1">
      <c r="B1830" s="630"/>
      <c r="C1830" s="678"/>
      <c r="D1830" s="620"/>
      <c r="E1830" s="620"/>
      <c r="F1830" s="620"/>
      <c r="G1830" s="620"/>
      <c r="H1830" s="630"/>
      <c r="I1830" s="630"/>
      <c r="J1830" s="605">
        <f>J1827+J1829+J1828</f>
        <v>8312.8485000000001</v>
      </c>
    </row>
    <row r="1831" spans="1:15" hidden="1">
      <c r="B1831" s="596"/>
      <c r="C1831" s="598" t="s">
        <v>412</v>
      </c>
      <c r="D1831" s="596"/>
      <c r="F1831" s="596"/>
      <c r="G1831" s="596"/>
      <c r="H1831" s="596"/>
      <c r="I1831" s="596"/>
      <c r="J1831" s="606">
        <f>J1822+J1825+J1830</f>
        <v>10483.728500000001</v>
      </c>
    </row>
    <row r="1832" spans="1:15" hidden="1">
      <c r="B1832" s="595"/>
      <c r="C1832" s="604"/>
      <c r="D1832" s="899" t="s">
        <v>58</v>
      </c>
      <c r="E1832" s="900"/>
      <c r="F1832" s="608"/>
      <c r="G1832" s="608"/>
      <c r="H1832" s="603"/>
      <c r="I1832" s="608"/>
      <c r="J1832" s="611">
        <f>ROUND(J1831,0.5)</f>
        <v>10484</v>
      </c>
    </row>
    <row r="1833" spans="1:15" hidden="1">
      <c r="B1833" s="595"/>
      <c r="C1833" s="604"/>
      <c r="D1833" s="679"/>
      <c r="F1833" s="608"/>
      <c r="G1833" s="608"/>
      <c r="H1833" s="603"/>
      <c r="I1833" s="608"/>
      <c r="J1833" s="612" t="s">
        <v>192</v>
      </c>
    </row>
    <row r="1834" spans="1:15" hidden="1"/>
    <row r="1835" spans="1:15" ht="63" hidden="1" customHeight="1">
      <c r="A1835" s="594">
        <v>68</v>
      </c>
      <c r="B1835" s="895" t="s">
        <v>660</v>
      </c>
      <c r="C1835" s="895"/>
      <c r="D1835" s="895"/>
      <c r="E1835" s="895"/>
      <c r="F1835" s="895"/>
      <c r="G1835" s="895"/>
      <c r="H1835" s="895"/>
      <c r="I1835" s="895"/>
      <c r="J1835" s="895"/>
    </row>
    <row r="1836" spans="1:15" ht="16.5" hidden="1" customHeight="1">
      <c r="B1836" s="880" t="s">
        <v>13</v>
      </c>
      <c r="C1836" s="880"/>
      <c r="D1836" s="628"/>
      <c r="E1836" s="628"/>
      <c r="F1836" s="601"/>
      <c r="G1836" s="601"/>
      <c r="H1836" s="602"/>
      <c r="I1836" s="602"/>
      <c r="J1836" s="602"/>
      <c r="L1836" s="628"/>
      <c r="O1836" s="628"/>
    </row>
    <row r="1837" spans="1:15" ht="16.5" hidden="1" customHeight="1">
      <c r="B1837" s="880" t="s">
        <v>573</v>
      </c>
      <c r="C1837" s="880"/>
      <c r="D1837" s="880"/>
      <c r="E1837" s="880"/>
      <c r="F1837" s="598" t="s">
        <v>99</v>
      </c>
      <c r="G1837" s="601"/>
      <c r="H1837" s="602"/>
      <c r="I1837" s="602"/>
      <c r="J1837" s="602"/>
      <c r="L1837" s="628"/>
      <c r="O1837" s="628"/>
    </row>
    <row r="1838" spans="1:15" ht="18.75" hidden="1" customHeight="1">
      <c r="B1838" s="600" t="s">
        <v>185</v>
      </c>
      <c r="C1838" s="598" t="s">
        <v>246</v>
      </c>
      <c r="D1838" s="601"/>
      <c r="E1838" s="601"/>
      <c r="F1838" s="601"/>
      <c r="G1838" s="601"/>
      <c r="H1838" s="602"/>
      <c r="I1838" s="602"/>
      <c r="J1838" s="602"/>
      <c r="L1838" s="628"/>
      <c r="O1838" s="628"/>
    </row>
    <row r="1839" spans="1:15" ht="18.75" hidden="1" customHeight="1">
      <c r="B1839" s="603">
        <v>0.12</v>
      </c>
      <c r="C1839" s="604" t="s">
        <v>172</v>
      </c>
      <c r="D1839" s="596"/>
      <c r="E1839" s="596" t="s">
        <v>247</v>
      </c>
      <c r="F1839" s="596"/>
      <c r="G1839" s="596"/>
      <c r="H1839" s="595">
        <f>Sheet1!G47</f>
        <v>645</v>
      </c>
      <c r="I1839" s="628" t="s">
        <v>172</v>
      </c>
      <c r="J1839" s="595">
        <f>ROUND(B1839*H1839,2)</f>
        <v>77.400000000000006</v>
      </c>
      <c r="L1839" s="628"/>
      <c r="O1839" s="628"/>
    </row>
    <row r="1840" spans="1:15" ht="19.5" hidden="1" customHeight="1">
      <c r="B1840" s="603">
        <v>3</v>
      </c>
      <c r="C1840" s="604" t="s">
        <v>172</v>
      </c>
      <c r="D1840" s="596"/>
      <c r="E1840" s="596" t="s">
        <v>46</v>
      </c>
      <c r="F1840" s="596"/>
      <c r="G1840" s="596"/>
      <c r="H1840" s="595">
        <f>Sheet1!G49</f>
        <v>595</v>
      </c>
      <c r="I1840" s="628" t="s">
        <v>172</v>
      </c>
      <c r="J1840" s="595">
        <f>ROUND(B1840*H1840,2)</f>
        <v>1785</v>
      </c>
      <c r="L1840" s="628"/>
      <c r="O1840" s="628"/>
    </row>
    <row r="1841" spans="1:15" hidden="1">
      <c r="B1841" s="595"/>
      <c r="C1841" s="604"/>
      <c r="D1841" s="596"/>
      <c r="E1841" s="596"/>
      <c r="F1841" s="596"/>
      <c r="G1841" s="596"/>
      <c r="H1841" s="595"/>
      <c r="I1841" s="628"/>
      <c r="J1841" s="605">
        <f>SUM(J1839:J1840)</f>
        <v>1862.4</v>
      </c>
      <c r="L1841" s="628"/>
      <c r="O1841" s="628"/>
    </row>
    <row r="1842" spans="1:15" hidden="1">
      <c r="B1842" s="600" t="s">
        <v>186</v>
      </c>
      <c r="C1842" s="598" t="s">
        <v>251</v>
      </c>
      <c r="F1842" s="596"/>
      <c r="G1842" s="596"/>
      <c r="H1842" s="596"/>
      <c r="I1842" s="596"/>
      <c r="L1842" s="628"/>
    </row>
    <row r="1843" spans="1:15" ht="18" hidden="1" customHeight="1">
      <c r="B1843" s="677">
        <v>6</v>
      </c>
      <c r="C1843" s="678" t="s">
        <v>187</v>
      </c>
      <c r="D1843" s="880" t="s">
        <v>574</v>
      </c>
      <c r="E1843" s="880"/>
      <c r="F1843" s="880"/>
      <c r="G1843" s="880"/>
      <c r="H1843" s="630">
        <f>Sheet1!G51</f>
        <v>3051.04</v>
      </c>
      <c r="I1843" s="630" t="s">
        <v>187</v>
      </c>
      <c r="J1843" s="680">
        <f>ROUND(B1843*H1843,2)</f>
        <v>18306.240000000002</v>
      </c>
      <c r="L1843" s="628"/>
    </row>
    <row r="1844" spans="1:15" hidden="1">
      <c r="B1844" s="595"/>
      <c r="C1844" s="604"/>
      <c r="D1844" s="596"/>
      <c r="F1844" s="596"/>
      <c r="G1844" s="596"/>
      <c r="H1844" s="595"/>
      <c r="I1844" s="595"/>
    </row>
    <row r="1845" spans="1:15" hidden="1">
      <c r="A1845" s="645"/>
      <c r="B1845" s="600" t="s">
        <v>175</v>
      </c>
      <c r="C1845" s="598" t="s">
        <v>590</v>
      </c>
      <c r="J1845" s="609">
        <f>(J1841+J1843)*4.615/100</f>
        <v>930.78273600000011</v>
      </c>
    </row>
    <row r="1846" spans="1:15" hidden="1">
      <c r="B1846" s="600" t="s">
        <v>48</v>
      </c>
      <c r="C1846" s="598" t="s">
        <v>216</v>
      </c>
      <c r="F1846" s="596"/>
      <c r="G1846" s="596"/>
      <c r="H1846" s="596"/>
      <c r="I1846" s="596"/>
      <c r="J1846" s="606">
        <f>J1841+J1843+J1845</f>
        <v>21099.422736000004</v>
      </c>
    </row>
    <row r="1847" spans="1:15" hidden="1">
      <c r="B1847" s="600" t="s">
        <v>317</v>
      </c>
      <c r="C1847" s="598" t="s">
        <v>217</v>
      </c>
      <c r="D1847" s="596"/>
      <c r="F1847" s="596"/>
      <c r="G1847" s="596"/>
      <c r="H1847" s="596"/>
      <c r="I1847" s="596"/>
      <c r="J1847" s="616">
        <f>J1846*10/100</f>
        <v>2109.9422736000006</v>
      </c>
    </row>
    <row r="1848" spans="1:15" hidden="1">
      <c r="B1848" s="596"/>
      <c r="C1848" s="598" t="s">
        <v>575</v>
      </c>
      <c r="D1848" s="596"/>
      <c r="F1848" s="596"/>
      <c r="G1848" s="596"/>
      <c r="H1848" s="596"/>
      <c r="I1848" s="596"/>
      <c r="J1848" s="606">
        <f>SUM(J1846:J1847)</f>
        <v>23209.365009600006</v>
      </c>
    </row>
    <row r="1849" spans="1:15" hidden="1">
      <c r="B1849" s="596"/>
      <c r="C1849" s="596" t="s">
        <v>98</v>
      </c>
      <c r="D1849" s="596"/>
      <c r="F1849" s="596"/>
      <c r="G1849" s="596"/>
      <c r="H1849" s="596"/>
      <c r="I1849" s="596"/>
      <c r="J1849" s="595">
        <f>J1848/108</f>
        <v>214.90152786666673</v>
      </c>
    </row>
    <row r="1850" spans="1:15" hidden="1">
      <c r="B1850" s="595"/>
      <c r="C1850" s="604"/>
      <c r="D1850" s="899" t="s">
        <v>58</v>
      </c>
      <c r="E1850" s="900"/>
      <c r="F1850" s="608"/>
      <c r="G1850" s="608"/>
      <c r="H1850" s="603"/>
      <c r="I1850" s="608"/>
      <c r="J1850" s="611">
        <f>ROUND(J1849,1)</f>
        <v>214.9</v>
      </c>
    </row>
    <row r="1851" spans="1:15" hidden="1">
      <c r="B1851" s="595"/>
      <c r="C1851" s="604"/>
      <c r="D1851" s="679"/>
      <c r="F1851" s="608"/>
      <c r="G1851" s="608"/>
      <c r="H1851" s="603"/>
      <c r="I1851" s="608"/>
      <c r="J1851" s="612" t="s">
        <v>192</v>
      </c>
    </row>
    <row r="1852" spans="1:15" hidden="1"/>
    <row r="1853" spans="1:15" ht="93" hidden="1" customHeight="1">
      <c r="A1853" s="594">
        <v>21</v>
      </c>
      <c r="B1853" s="879" t="s">
        <v>1216</v>
      </c>
      <c r="C1853" s="879"/>
      <c r="D1853" s="879"/>
      <c r="E1853" s="879"/>
      <c r="F1853" s="879"/>
      <c r="G1853" s="879"/>
      <c r="H1853" s="879"/>
      <c r="I1853" s="879"/>
      <c r="J1853" s="879"/>
    </row>
    <row r="1854" spans="1:15" ht="16.5" hidden="1" customHeight="1">
      <c r="B1854" s="880" t="s">
        <v>1203</v>
      </c>
      <c r="C1854" s="880"/>
      <c r="D1854" s="628"/>
      <c r="E1854" s="628"/>
      <c r="F1854" s="601"/>
      <c r="G1854" s="601"/>
      <c r="H1854" s="602"/>
      <c r="I1854" s="602"/>
      <c r="J1854" s="602"/>
    </row>
    <row r="1855" spans="1:15" ht="16.5" hidden="1" customHeight="1">
      <c r="B1855" s="880" t="s">
        <v>1204</v>
      </c>
      <c r="C1855" s="880"/>
      <c r="D1855" s="880"/>
      <c r="E1855" s="880"/>
      <c r="F1855" s="598"/>
      <c r="G1855" s="601"/>
      <c r="H1855" s="602"/>
      <c r="I1855" s="602"/>
      <c r="J1855" s="602"/>
    </row>
    <row r="1856" spans="1:15" ht="16.5" hidden="1" customHeight="1">
      <c r="B1856" s="600" t="s">
        <v>185</v>
      </c>
      <c r="C1856" s="598" t="s">
        <v>246</v>
      </c>
      <c r="D1856" s="601"/>
      <c r="E1856" s="601"/>
      <c r="F1856" s="601"/>
      <c r="G1856" s="601"/>
      <c r="H1856" s="602"/>
      <c r="I1856" s="602"/>
      <c r="J1856" s="602"/>
    </row>
    <row r="1857" spans="1:11" hidden="1">
      <c r="B1857" s="595">
        <v>0.03</v>
      </c>
      <c r="C1857" s="604" t="s">
        <v>172</v>
      </c>
      <c r="D1857" s="596" t="s">
        <v>247</v>
      </c>
      <c r="F1857" s="596"/>
      <c r="G1857" s="596"/>
      <c r="H1857" s="595">
        <v>570</v>
      </c>
      <c r="I1857" s="628" t="s">
        <v>172</v>
      </c>
      <c r="J1857" s="595">
        <f>ROUND(B1857*H1857,2)</f>
        <v>17.100000000000001</v>
      </c>
      <c r="K1857" s="623"/>
    </row>
    <row r="1858" spans="1:11" hidden="1">
      <c r="B1858" s="595">
        <v>0.5</v>
      </c>
      <c r="C1858" s="604" t="s">
        <v>172</v>
      </c>
      <c r="D1858" s="596" t="s">
        <v>196</v>
      </c>
      <c r="E1858" s="596"/>
      <c r="F1858" s="596"/>
      <c r="G1858" s="596"/>
      <c r="H1858" s="595">
        <v>584.5</v>
      </c>
      <c r="I1858" s="628" t="s">
        <v>172</v>
      </c>
      <c r="J1858" s="595">
        <f t="shared" ref="J1858:J1859" si="9">ROUND(B1858*H1858,2)</f>
        <v>292.25</v>
      </c>
    </row>
    <row r="1859" spans="1:11" hidden="1">
      <c r="B1859" s="595">
        <v>0.25</v>
      </c>
      <c r="C1859" s="604" t="s">
        <v>172</v>
      </c>
      <c r="D1859" s="596" t="s">
        <v>248</v>
      </c>
      <c r="E1859" s="596"/>
      <c r="F1859" s="596"/>
      <c r="G1859" s="596"/>
      <c r="H1859" s="595">
        <v>525</v>
      </c>
      <c r="I1859" s="628" t="s">
        <v>172</v>
      </c>
      <c r="J1859" s="595">
        <f t="shared" si="9"/>
        <v>131.25</v>
      </c>
    </row>
    <row r="1860" spans="1:11" hidden="1">
      <c r="B1860" s="595"/>
      <c r="C1860" s="604"/>
      <c r="D1860" s="596"/>
      <c r="E1860" s="596"/>
      <c r="F1860" s="596"/>
      <c r="G1860" s="596"/>
      <c r="H1860" s="595"/>
      <c r="I1860" s="628"/>
      <c r="J1860" s="605">
        <f>SUM(J1857:J1859)</f>
        <v>440.6</v>
      </c>
    </row>
    <row r="1861" spans="1:11" ht="16.5" hidden="1" customHeight="1">
      <c r="B1861" s="600" t="s">
        <v>186</v>
      </c>
      <c r="C1861" s="598" t="s">
        <v>190</v>
      </c>
      <c r="F1861" s="596"/>
      <c r="G1861" s="596"/>
      <c r="H1861" s="596"/>
      <c r="I1861" s="596"/>
    </row>
    <row r="1862" spans="1:11" ht="33" hidden="1" customHeight="1">
      <c r="B1862" s="630">
        <v>31.5</v>
      </c>
      <c r="C1862" s="596" t="s">
        <v>806</v>
      </c>
      <c r="D1862" s="880" t="s">
        <v>1205</v>
      </c>
      <c r="E1862" s="880"/>
      <c r="F1862" s="880"/>
      <c r="G1862" s="880"/>
      <c r="H1862" s="595">
        <v>236</v>
      </c>
      <c r="I1862" s="628" t="s">
        <v>806</v>
      </c>
      <c r="J1862" s="630">
        <f>ROUND(B1862*H1862,2)</f>
        <v>7434</v>
      </c>
    </row>
    <row r="1863" spans="1:11" ht="16.5" hidden="1" customHeight="1">
      <c r="B1863" s="630"/>
      <c r="C1863" s="678"/>
      <c r="D1863" s="620"/>
      <c r="E1863" s="620"/>
      <c r="F1863" s="620"/>
      <c r="G1863" s="620"/>
      <c r="H1863" s="630"/>
      <c r="I1863" s="630"/>
      <c r="J1863" s="680">
        <f>SUM(J1862:J1862)</f>
        <v>7434</v>
      </c>
    </row>
    <row r="1864" spans="1:11" hidden="1">
      <c r="B1864" s="600" t="s">
        <v>175</v>
      </c>
      <c r="C1864" s="598" t="s">
        <v>592</v>
      </c>
      <c r="F1864" s="596"/>
      <c r="G1864" s="596"/>
      <c r="H1864" s="596"/>
      <c r="I1864" s="596"/>
      <c r="J1864" s="606"/>
    </row>
    <row r="1865" spans="1:11" hidden="1">
      <c r="B1865" s="647">
        <v>4.6150000000000002</v>
      </c>
      <c r="C1865" s="604" t="s">
        <v>42</v>
      </c>
      <c r="D1865" s="608" t="s">
        <v>422</v>
      </c>
      <c r="F1865" s="596"/>
      <c r="G1865" s="596"/>
      <c r="H1865" s="596"/>
      <c r="I1865" s="596"/>
      <c r="J1865" s="609">
        <f>ROUND((J1860+J1863)*B1865/100,2)</f>
        <v>363.41</v>
      </c>
    </row>
    <row r="1866" spans="1:11" hidden="1">
      <c r="B1866" s="600" t="s">
        <v>48</v>
      </c>
      <c r="C1866" s="598" t="s">
        <v>216</v>
      </c>
      <c r="F1866" s="596"/>
      <c r="G1866" s="596"/>
      <c r="H1866" s="596"/>
      <c r="I1866" s="596"/>
      <c r="J1866" s="606">
        <f>J1860+J1863+J1865</f>
        <v>8238.01</v>
      </c>
    </row>
    <row r="1867" spans="1:11" hidden="1">
      <c r="B1867" s="600" t="s">
        <v>317</v>
      </c>
      <c r="C1867" s="598" t="s">
        <v>217</v>
      </c>
      <c r="F1867" s="596"/>
      <c r="G1867" s="596"/>
      <c r="H1867" s="596"/>
      <c r="I1867" s="596"/>
      <c r="J1867" s="609">
        <f>J1866*10/100</f>
        <v>823.80100000000004</v>
      </c>
    </row>
    <row r="1868" spans="1:11" hidden="1">
      <c r="A1868" s="645"/>
      <c r="B1868" s="595"/>
      <c r="C1868" s="596"/>
      <c r="D1868" s="646" t="s">
        <v>1206</v>
      </c>
      <c r="H1868" s="595"/>
      <c r="I1868" s="595"/>
      <c r="J1868" s="626">
        <f>SUM(J1866:J1867)</f>
        <v>9061.8109999999997</v>
      </c>
    </row>
    <row r="1869" spans="1:11" hidden="1">
      <c r="A1869" s="645"/>
      <c r="B1869" s="595"/>
      <c r="C1869" s="596"/>
      <c r="D1869" s="608" t="s">
        <v>383</v>
      </c>
      <c r="H1869" s="595"/>
      <c r="I1869" s="595"/>
      <c r="J1869" s="595">
        <f>ROUND(J1868/30,2)</f>
        <v>302.06</v>
      </c>
    </row>
    <row r="1870" spans="1:11" hidden="1">
      <c r="A1870" s="645"/>
      <c r="B1870" s="628"/>
      <c r="C1870" s="596"/>
      <c r="D1870" s="608" t="s">
        <v>183</v>
      </c>
      <c r="H1870" s="595"/>
      <c r="I1870" s="595"/>
      <c r="J1870" s="611">
        <f>ROUND(J1869,0)</f>
        <v>302</v>
      </c>
    </row>
    <row r="1871" spans="1:11" hidden="1">
      <c r="A1871" s="645"/>
      <c r="B1871" s="628"/>
      <c r="C1871" s="596"/>
      <c r="D1871" s="608"/>
      <c r="H1871" s="595"/>
      <c r="I1871" s="595"/>
      <c r="J1871" s="617" t="s">
        <v>384</v>
      </c>
    </row>
    <row r="1872" spans="1:11" hidden="1"/>
    <row r="1873" spans="1:9" hidden="1"/>
    <row r="1875" spans="1:9">
      <c r="D1875" s="719" t="s">
        <v>821</v>
      </c>
      <c r="E1875" s="720"/>
      <c r="H1875" s="720"/>
      <c r="I1875" s="719" t="s">
        <v>822</v>
      </c>
    </row>
    <row r="1876" spans="1:9">
      <c r="D1876" s="719" t="s">
        <v>1390</v>
      </c>
      <c r="E1876" s="720"/>
      <c r="H1876" s="720"/>
      <c r="I1876" s="719" t="s">
        <v>831</v>
      </c>
    </row>
    <row r="1877" spans="1:9">
      <c r="D1877" s="720"/>
      <c r="E1877" s="720"/>
      <c r="H1877" s="720"/>
      <c r="I1877" s="720"/>
    </row>
    <row r="1878" spans="1:9">
      <c r="D1878" s="720"/>
      <c r="E1878" s="720"/>
      <c r="H1878" s="720"/>
      <c r="I1878" s="720"/>
    </row>
    <row r="1879" spans="1:9">
      <c r="D1879" s="720"/>
      <c r="E1879" s="720"/>
      <c r="H1879" s="720"/>
      <c r="I1879" s="720"/>
    </row>
    <row r="1880" spans="1:9">
      <c r="D1880" s="719" t="s">
        <v>823</v>
      </c>
      <c r="E1880" s="720"/>
      <c r="H1880" s="720"/>
      <c r="I1880" s="719"/>
    </row>
    <row r="1881" spans="1:9">
      <c r="A1881" s="645"/>
      <c r="D1881" s="719" t="s">
        <v>956</v>
      </c>
      <c r="E1881" s="720"/>
      <c r="H1881" s="720"/>
      <c r="I1881" s="719"/>
    </row>
    <row r="1882" spans="1:9">
      <c r="A1882" s="645"/>
    </row>
    <row r="1883" spans="1:9">
      <c r="A1883" s="645"/>
    </row>
    <row r="1884" spans="1:9">
      <c r="A1884" s="645"/>
    </row>
    <row r="1885" spans="1:9">
      <c r="A1885" s="645"/>
    </row>
    <row r="1886" spans="1:9">
      <c r="A1886" s="645"/>
    </row>
    <row r="1887" spans="1:9">
      <c r="A1887" s="645"/>
    </row>
    <row r="1888" spans="1:9">
      <c r="A1888" s="645"/>
    </row>
    <row r="1889" spans="1:17">
      <c r="A1889" s="645"/>
    </row>
    <row r="1890" spans="1:17">
      <c r="A1890" s="645"/>
    </row>
    <row r="1891" spans="1:17">
      <c r="A1891" s="645"/>
    </row>
    <row r="1892" spans="1:17">
      <c r="A1892" s="645"/>
    </row>
    <row r="1893" spans="1:17">
      <c r="A1893" s="645"/>
    </row>
    <row r="1894" spans="1:17">
      <c r="A1894" s="645"/>
    </row>
    <row r="1895" spans="1:17">
      <c r="A1895" s="645"/>
    </row>
    <row r="1896" spans="1:17">
      <c r="A1896" s="645"/>
    </row>
    <row r="1897" spans="1:17">
      <c r="A1897" s="645"/>
    </row>
    <row r="1898" spans="1:17">
      <c r="A1898" s="645"/>
    </row>
    <row r="1899" spans="1:17">
      <c r="A1899" s="645"/>
      <c r="L1899" s="628"/>
    </row>
    <row r="1900" spans="1:17">
      <c r="A1900" s="645"/>
      <c r="L1900" s="628"/>
      <c r="P1900" s="628"/>
      <c r="Q1900" s="628"/>
    </row>
    <row r="1901" spans="1:17">
      <c r="A1901" s="645"/>
      <c r="L1901" s="628"/>
      <c r="P1901" s="628"/>
      <c r="Q1901" s="628"/>
    </row>
    <row r="1902" spans="1:17">
      <c r="A1902" s="645"/>
      <c r="L1902" s="628"/>
      <c r="P1902" s="628"/>
      <c r="Q1902" s="628"/>
    </row>
    <row r="1903" spans="1:17">
      <c r="A1903" s="645"/>
      <c r="L1903" s="628"/>
      <c r="P1903" s="628"/>
      <c r="Q1903" s="628"/>
    </row>
    <row r="1904" spans="1:17">
      <c r="A1904" s="645"/>
      <c r="L1904" s="628"/>
      <c r="P1904" s="628"/>
      <c r="Q1904" s="628"/>
    </row>
    <row r="1905" spans="1:17">
      <c r="A1905" s="645"/>
      <c r="L1905" s="628"/>
      <c r="P1905" s="628"/>
      <c r="Q1905" s="628"/>
    </row>
    <row r="1906" spans="1:17">
      <c r="A1906" s="645"/>
      <c r="L1906" s="628"/>
      <c r="P1906" s="628"/>
      <c r="Q1906" s="628"/>
    </row>
    <row r="1907" spans="1:17">
      <c r="A1907" s="645"/>
      <c r="L1907" s="628"/>
      <c r="P1907" s="628"/>
      <c r="Q1907" s="628"/>
    </row>
    <row r="1908" spans="1:17">
      <c r="A1908" s="645"/>
      <c r="L1908" s="628"/>
      <c r="P1908" s="628"/>
      <c r="Q1908" s="628"/>
    </row>
    <row r="1909" spans="1:17">
      <c r="A1909" s="645"/>
      <c r="L1909" s="628"/>
      <c r="P1909" s="628"/>
      <c r="Q1909" s="628"/>
    </row>
    <row r="1910" spans="1:17">
      <c r="A1910" s="645"/>
      <c r="L1910" s="628"/>
      <c r="P1910" s="628"/>
      <c r="Q1910" s="628"/>
    </row>
    <row r="1911" spans="1:17">
      <c r="A1911" s="645"/>
      <c r="L1911" s="628"/>
      <c r="P1911" s="628"/>
      <c r="Q1911" s="628"/>
    </row>
    <row r="1912" spans="1:17">
      <c r="A1912" s="645"/>
      <c r="L1912" s="628"/>
      <c r="P1912" s="628"/>
      <c r="Q1912" s="628"/>
    </row>
    <row r="1913" spans="1:17">
      <c r="A1913" s="645"/>
      <c r="L1913" s="628"/>
      <c r="P1913" s="628"/>
      <c r="Q1913" s="628"/>
    </row>
    <row r="1914" spans="1:17">
      <c r="A1914" s="645"/>
      <c r="L1914" s="628"/>
      <c r="P1914" s="628"/>
      <c r="Q1914" s="628"/>
    </row>
  </sheetData>
  <mergeCells count="348">
    <mergeCell ref="B29:C29"/>
    <mergeCell ref="D347:H347"/>
    <mergeCell ref="D352:H352"/>
    <mergeCell ref="D363:G363"/>
    <mergeCell ref="D531:G531"/>
    <mergeCell ref="D394:G394"/>
    <mergeCell ref="D334:G334"/>
    <mergeCell ref="D221:G221"/>
    <mergeCell ref="B178:J178"/>
    <mergeCell ref="D298:G298"/>
    <mergeCell ref="D312:G312"/>
    <mergeCell ref="D296:G296"/>
    <mergeCell ref="D227:E227"/>
    <mergeCell ref="D229:F229"/>
    <mergeCell ref="D247:G247"/>
    <mergeCell ref="D268:G268"/>
    <mergeCell ref="D271:G271"/>
    <mergeCell ref="D266:G266"/>
    <mergeCell ref="D308:G308"/>
    <mergeCell ref="D309:G309"/>
    <mergeCell ref="B258:J258"/>
    <mergeCell ref="D311:G311"/>
    <mergeCell ref="D293:G293"/>
    <mergeCell ref="B234:J234"/>
    <mergeCell ref="D575:G575"/>
    <mergeCell ref="D580:G580"/>
    <mergeCell ref="D572:G572"/>
    <mergeCell ref="D530:G530"/>
    <mergeCell ref="D359:G359"/>
    <mergeCell ref="D358:G358"/>
    <mergeCell ref="D357:G357"/>
    <mergeCell ref="D356:G356"/>
    <mergeCell ref="D349:H349"/>
    <mergeCell ref="D364:E364"/>
    <mergeCell ref="D554:G554"/>
    <mergeCell ref="D419:G419"/>
    <mergeCell ref="D577:G577"/>
    <mergeCell ref="D540:G540"/>
    <mergeCell ref="D370:G370"/>
    <mergeCell ref="D401:G401"/>
    <mergeCell ref="D396:G396"/>
    <mergeCell ref="D565:G565"/>
    <mergeCell ref="D403:G403"/>
    <mergeCell ref="B407:J407"/>
    <mergeCell ref="D576:G576"/>
    <mergeCell ref="D579:G579"/>
    <mergeCell ref="B1632:J1632"/>
    <mergeCell ref="D1633:G1633"/>
    <mergeCell ref="D1613:G1613"/>
    <mergeCell ref="B1583:J1583"/>
    <mergeCell ref="E302:G302"/>
    <mergeCell ref="D303:G303"/>
    <mergeCell ref="D1638:G1638"/>
    <mergeCell ref="B1560:J1560"/>
    <mergeCell ref="D1561:G1561"/>
    <mergeCell ref="D563:G563"/>
    <mergeCell ref="B551:J551"/>
    <mergeCell ref="D564:G564"/>
    <mergeCell ref="B598:E598"/>
    <mergeCell ref="D1504:G1504"/>
    <mergeCell ref="B1380:J1380"/>
    <mergeCell ref="B597:C597"/>
    <mergeCell ref="D578:G578"/>
    <mergeCell ref="B637:J637"/>
    <mergeCell ref="B905:J905"/>
    <mergeCell ref="D604:G604"/>
    <mergeCell ref="D567:G567"/>
    <mergeCell ref="B935:J935"/>
    <mergeCell ref="B993:J993"/>
    <mergeCell ref="D1591:G1591"/>
    <mergeCell ref="B1518:J1518"/>
    <mergeCell ref="D1505:G1505"/>
    <mergeCell ref="D1622:G1622"/>
    <mergeCell ref="B1494:J1494"/>
    <mergeCell ref="D1481:G1481"/>
    <mergeCell ref="D559:G559"/>
    <mergeCell ref="D569:G569"/>
    <mergeCell ref="D1592:G1592"/>
    <mergeCell ref="D1541:G1541"/>
    <mergeCell ref="D1519:G1519"/>
    <mergeCell ref="D570:G570"/>
    <mergeCell ref="B1464:J1464"/>
    <mergeCell ref="B1333:J1333"/>
    <mergeCell ref="B1469:J1469"/>
    <mergeCell ref="B1022:J1022"/>
    <mergeCell ref="B1459:J1459"/>
    <mergeCell ref="B1439:J1439"/>
    <mergeCell ref="D583:G583"/>
    <mergeCell ref="B664:J664"/>
    <mergeCell ref="B613:J613"/>
    <mergeCell ref="B596:J596"/>
    <mergeCell ref="B1313:J1313"/>
    <mergeCell ref="B1162:J1162"/>
    <mergeCell ref="B857:J857"/>
    <mergeCell ref="D1713:E1713"/>
    <mergeCell ref="B1690:J1690"/>
    <mergeCell ref="D1701:G1701"/>
    <mergeCell ref="D1705:G1705"/>
    <mergeCell ref="B1745:J1745"/>
    <mergeCell ref="D1760:G1760"/>
    <mergeCell ref="D1700:G1700"/>
    <mergeCell ref="D1733:G1733"/>
    <mergeCell ref="D1768:G1768"/>
    <mergeCell ref="D1729:G1729"/>
    <mergeCell ref="D1734:G1734"/>
    <mergeCell ref="D1726:G1726"/>
    <mergeCell ref="D1727:G1727"/>
    <mergeCell ref="D1742:E1742"/>
    <mergeCell ref="D1728:G1728"/>
    <mergeCell ref="B1799:C1799"/>
    <mergeCell ref="D1814:E1814"/>
    <mergeCell ref="B1836:C1836"/>
    <mergeCell ref="B1717:C1717"/>
    <mergeCell ref="B1718:E1718"/>
    <mergeCell ref="B1835:J1835"/>
    <mergeCell ref="D1787:G1787"/>
    <mergeCell ref="D1824:G1824"/>
    <mergeCell ref="D1828:G1828"/>
    <mergeCell ref="D581:G581"/>
    <mergeCell ref="B693:J693"/>
    <mergeCell ref="D1850:E1850"/>
    <mergeCell ref="D1643:G1643"/>
    <mergeCell ref="D1783:G1783"/>
    <mergeCell ref="D1765:G1765"/>
    <mergeCell ref="D1809:G1809"/>
    <mergeCell ref="D1827:G1827"/>
    <mergeCell ref="D1811:F1811"/>
    <mergeCell ref="D1805:G1805"/>
    <mergeCell ref="B1800:E1800"/>
    <mergeCell ref="D1832:E1832"/>
    <mergeCell ref="D1829:F1829"/>
    <mergeCell ref="B1817:J1817"/>
    <mergeCell ref="B1818:C1818"/>
    <mergeCell ref="B1819:E1819"/>
    <mergeCell ref="B1775:J1775"/>
    <mergeCell ref="B1798:J1798"/>
    <mergeCell ref="B1716:J1716"/>
    <mergeCell ref="B1691:C1691"/>
    <mergeCell ref="B1692:E1692"/>
    <mergeCell ref="B1794:J1794"/>
    <mergeCell ref="D1843:G1843"/>
    <mergeCell ref="B1837:E1837"/>
    <mergeCell ref="B1686:J1686"/>
    <mergeCell ref="B1653:J1653"/>
    <mergeCell ref="D397:G397"/>
    <mergeCell ref="D391:H391"/>
    <mergeCell ref="D392:H392"/>
    <mergeCell ref="D393:H393"/>
    <mergeCell ref="D395:G395"/>
    <mergeCell ref="D398:G398"/>
    <mergeCell ref="D400:G400"/>
    <mergeCell ref="D399:G399"/>
    <mergeCell ref="D413:G413"/>
    <mergeCell ref="D539:G539"/>
    <mergeCell ref="D1478:G1478"/>
    <mergeCell ref="D1502:G1502"/>
    <mergeCell ref="B816:J816"/>
    <mergeCell ref="B1202:J1202"/>
    <mergeCell ref="D1639:G1639"/>
    <mergeCell ref="B1540:J1540"/>
    <mergeCell ref="H1609:I1609"/>
    <mergeCell ref="B491:J491"/>
    <mergeCell ref="D566:G566"/>
    <mergeCell ref="B1603:J1603"/>
    <mergeCell ref="D1607:G1607"/>
    <mergeCell ref="B1612:J1612"/>
    <mergeCell ref="K326:S326"/>
    <mergeCell ref="D330:G330"/>
    <mergeCell ref="D329:G329"/>
    <mergeCell ref="D337:G337"/>
    <mergeCell ref="D338:G338"/>
    <mergeCell ref="D351:H351"/>
    <mergeCell ref="D423:G423"/>
    <mergeCell ref="D412:G412"/>
    <mergeCell ref="D388:H388"/>
    <mergeCell ref="D387:H387"/>
    <mergeCell ref="D376:G376"/>
    <mergeCell ref="D377:G377"/>
    <mergeCell ref="D380:G380"/>
    <mergeCell ref="D381:G381"/>
    <mergeCell ref="D382:G382"/>
    <mergeCell ref="D383:G383"/>
    <mergeCell ref="D362:G362"/>
    <mergeCell ref="D384:G384"/>
    <mergeCell ref="D404:G404"/>
    <mergeCell ref="D350:H350"/>
    <mergeCell ref="D327:G327"/>
    <mergeCell ref="D328:G328"/>
    <mergeCell ref="D344:G344"/>
    <mergeCell ref="D345:G345"/>
    <mergeCell ref="D224:G224"/>
    <mergeCell ref="D1421:G1421"/>
    <mergeCell ref="D1449:G1449"/>
    <mergeCell ref="D374:G374"/>
    <mergeCell ref="D375:G375"/>
    <mergeCell ref="B521:J521"/>
    <mergeCell ref="B464:J464"/>
    <mergeCell ref="B437:J437"/>
    <mergeCell ref="D535:G535"/>
    <mergeCell ref="B1350:J1350"/>
    <mergeCell ref="B1051:J1051"/>
    <mergeCell ref="D538:G538"/>
    <mergeCell ref="D537:G537"/>
    <mergeCell ref="D389:H389"/>
    <mergeCell ref="D390:H390"/>
    <mergeCell ref="D386:G386"/>
    <mergeCell ref="D571:G571"/>
    <mergeCell ref="B1293:J1293"/>
    <mergeCell ref="B1226:J1226"/>
    <mergeCell ref="B964:J964"/>
    <mergeCell ref="B326:J326"/>
    <mergeCell ref="D331:G331"/>
    <mergeCell ref="D332:G332"/>
    <mergeCell ref="D335:G335"/>
    <mergeCell ref="D195:G195"/>
    <mergeCell ref="D197:G197"/>
    <mergeCell ref="B210:J210"/>
    <mergeCell ref="D214:F214"/>
    <mergeCell ref="D223:F223"/>
    <mergeCell ref="D1480:G1480"/>
    <mergeCell ref="B1273:J1273"/>
    <mergeCell ref="B1409:J1409"/>
    <mergeCell ref="B875:J875"/>
    <mergeCell ref="B839:J839"/>
    <mergeCell ref="D215:F215"/>
    <mergeCell ref="D230:F230"/>
    <mergeCell ref="D574:G574"/>
    <mergeCell ref="D573:G573"/>
    <mergeCell ref="D556:G556"/>
    <mergeCell ref="D557:G557"/>
    <mergeCell ref="D562:G562"/>
    <mergeCell ref="D425:G425"/>
    <mergeCell ref="D426:G426"/>
    <mergeCell ref="D536:G536"/>
    <mergeCell ref="D561:G561"/>
    <mergeCell ref="D560:G560"/>
    <mergeCell ref="D555:G555"/>
    <mergeCell ref="D532:G532"/>
    <mergeCell ref="B282:J282"/>
    <mergeCell ref="D342:G342"/>
    <mergeCell ref="D339:G339"/>
    <mergeCell ref="D341:G341"/>
    <mergeCell ref="D287:G287"/>
    <mergeCell ref="D333:G333"/>
    <mergeCell ref="B284:E284"/>
    <mergeCell ref="D304:G304"/>
    <mergeCell ref="D315:G315"/>
    <mergeCell ref="D301:G301"/>
    <mergeCell ref="D305:H305"/>
    <mergeCell ref="D306:H306"/>
    <mergeCell ref="D310:G310"/>
    <mergeCell ref="D307:G307"/>
    <mergeCell ref="D110:G110"/>
    <mergeCell ref="D219:F219"/>
    <mergeCell ref="B83:C83"/>
    <mergeCell ref="B101:J101"/>
    <mergeCell ref="B84:E84"/>
    <mergeCell ref="D90:G90"/>
    <mergeCell ref="D91:G91"/>
    <mergeCell ref="D213:F213"/>
    <mergeCell ref="D146:G146"/>
    <mergeCell ref="D147:G147"/>
    <mergeCell ref="D145:G145"/>
    <mergeCell ref="D98:E98"/>
    <mergeCell ref="D117:G117"/>
    <mergeCell ref="B129:J129"/>
    <mergeCell ref="D118:G118"/>
    <mergeCell ref="E168:G168"/>
    <mergeCell ref="D144:I144"/>
    <mergeCell ref="E166:G166"/>
    <mergeCell ref="D199:G199"/>
    <mergeCell ref="D211:F211"/>
    <mergeCell ref="D217:F217"/>
    <mergeCell ref="B158:J158"/>
    <mergeCell ref="D212:F212"/>
    <mergeCell ref="D198:G198"/>
    <mergeCell ref="A1:J1"/>
    <mergeCell ref="D14:G14"/>
    <mergeCell ref="D15:G15"/>
    <mergeCell ref="D3:J4"/>
    <mergeCell ref="B6:J6"/>
    <mergeCell ref="B7:C7"/>
    <mergeCell ref="B82:J82"/>
    <mergeCell ref="B5:C5"/>
    <mergeCell ref="B8:E8"/>
    <mergeCell ref="D5:G5"/>
    <mergeCell ref="D79:E79"/>
    <mergeCell ref="D49:E49"/>
    <mergeCell ref="D24:E24"/>
    <mergeCell ref="B51:J51"/>
    <mergeCell ref="B52:C52"/>
    <mergeCell ref="B53:E53"/>
    <mergeCell ref="D59:G59"/>
    <mergeCell ref="D61:G61"/>
    <mergeCell ref="D72:E72"/>
    <mergeCell ref="D75:E75"/>
    <mergeCell ref="B30:E30"/>
    <mergeCell ref="D36:G36"/>
    <mergeCell ref="D38:G38"/>
    <mergeCell ref="B28:J28"/>
    <mergeCell ref="D1572:G1572"/>
    <mergeCell ref="D1528:G1528"/>
    <mergeCell ref="D218:G218"/>
    <mergeCell ref="B1081:J1081"/>
    <mergeCell ref="B1134:J1134"/>
    <mergeCell ref="D1238:G1238"/>
    <mergeCell ref="B1253:J1253"/>
    <mergeCell ref="D827:G827"/>
    <mergeCell ref="D843:G843"/>
    <mergeCell ref="D863:G863"/>
    <mergeCell ref="D1188:G1188"/>
    <mergeCell ref="D1214:G1214"/>
    <mergeCell ref="D1231:G1231"/>
    <mergeCell ref="D242:G242"/>
    <mergeCell ref="D346:H346"/>
    <mergeCell ref="D348:H348"/>
    <mergeCell ref="D402:H402"/>
    <mergeCell ref="D552:G552"/>
    <mergeCell ref="D220:G220"/>
    <mergeCell ref="D313:G313"/>
    <mergeCell ref="D336:G336"/>
    <mergeCell ref="D340:G340"/>
    <mergeCell ref="D343:G343"/>
    <mergeCell ref="D291:G291"/>
    <mergeCell ref="B1853:J1853"/>
    <mergeCell ref="B1854:C1854"/>
    <mergeCell ref="B1855:E1855"/>
    <mergeCell ref="D1862:G1862"/>
    <mergeCell ref="D116:I116"/>
    <mergeCell ref="D378:G378"/>
    <mergeCell ref="D379:G379"/>
    <mergeCell ref="D354:G354"/>
    <mergeCell ref="D355:G355"/>
    <mergeCell ref="D360:G360"/>
    <mergeCell ref="D385:G385"/>
    <mergeCell ref="B366:J366"/>
    <mergeCell ref="D367:G367"/>
    <mergeCell ref="D371:G371"/>
    <mergeCell ref="D372:G372"/>
    <mergeCell ref="D373:G373"/>
    <mergeCell ref="D368:G368"/>
    <mergeCell ref="D361:H361"/>
    <mergeCell ref="D353:G353"/>
    <mergeCell ref="E167:G167"/>
    <mergeCell ref="D314:G314"/>
    <mergeCell ref="D297:G297"/>
    <mergeCell ref="D228:G228"/>
    <mergeCell ref="D244:G244"/>
  </mergeCells>
  <phoneticPr fontId="0" type="noConversion"/>
  <printOptions horizontalCentered="1"/>
  <pageMargins left="0.51181102362204722" right="0.35433070866141736" top="0.51181102362204722" bottom="0.51181102362204722" header="0.51181102362204722" footer="0.51181102362204722"/>
  <pageSetup paperSize="9" fitToHeight="60" orientation="portrait" verticalDpi="180" r:id="rId1"/>
  <headerFooter alignWithMargins="0"/>
  <rowBreaks count="28" manualBreakCount="28">
    <brk id="63" max="9" man="1"/>
    <brk id="92" max="9" man="1"/>
    <brk id="157" max="9" man="1"/>
    <brk id="177" max="9" man="1"/>
    <brk id="233" max="16383" man="1"/>
    <brk id="325" max="16383" man="1"/>
    <brk id="365" max="16383" man="1"/>
    <brk id="406" max="16383" man="1"/>
    <brk id="436" max="9" man="1"/>
    <brk id="520" max="16383" man="1"/>
    <brk id="550" max="16383" man="1"/>
    <brk id="595" max="9" man="1"/>
    <brk id="658" max="9" man="1"/>
    <brk id="729" max="9" man="1"/>
    <brk id="815" max="16383" man="1"/>
    <brk id="825" max="9" man="1"/>
    <brk id="889" max="9" man="1"/>
    <brk id="952" max="9" man="1"/>
    <brk id="1021" max="9" man="1"/>
    <brk id="1133" max="16383" man="1"/>
    <brk id="1161" max="16383" man="1"/>
    <brk id="1216" max="9" man="1"/>
    <brk id="1272" max="9" man="1"/>
    <brk id="1379" max="9" man="1"/>
    <brk id="1631" max="9" man="1"/>
    <brk id="1689" max="9" man="1"/>
    <brk id="1744" max="9" man="1"/>
    <brk id="1834" max="9" man="1"/>
  </rowBreaks>
  <colBreaks count="1" manualBreakCount="1">
    <brk id="10" max="1987"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IV39"/>
  <sheetViews>
    <sheetView tabSelected="1" view="pageBreakPreview" topLeftCell="A19" zoomScaleSheetLayoutView="100" workbookViewId="0">
      <selection activeCell="P27" sqref="P27"/>
    </sheetView>
  </sheetViews>
  <sheetFormatPr defaultColWidth="9.140625" defaultRowHeight="15"/>
  <cols>
    <col min="1" max="7" width="9.140625" style="241"/>
    <col min="8" max="8" width="6.7109375" style="241" customWidth="1"/>
    <col min="9" max="9" width="6.85546875" style="241" customWidth="1"/>
    <col min="10" max="16384" width="9.140625" style="241"/>
  </cols>
  <sheetData>
    <row r="2" spans="1:10" s="239" customFormat="1" ht="15.75">
      <c r="A2" s="930" t="s">
        <v>780</v>
      </c>
      <c r="B2" s="930"/>
      <c r="C2" s="930"/>
      <c r="D2" s="930"/>
      <c r="E2" s="930"/>
      <c r="F2" s="930"/>
      <c r="G2" s="930"/>
      <c r="H2" s="930"/>
      <c r="I2" s="930"/>
      <c r="J2" s="930"/>
    </row>
    <row r="3" spans="1:10" s="239" customFormat="1" ht="15.75">
      <c r="A3" s="930"/>
      <c r="B3" s="930"/>
      <c r="C3" s="930"/>
      <c r="D3" s="930"/>
      <c r="E3" s="930"/>
      <c r="F3" s="930"/>
      <c r="G3" s="930"/>
      <c r="H3" s="930"/>
      <c r="I3" s="930"/>
      <c r="J3" s="930"/>
    </row>
    <row r="4" spans="1:10" ht="57" customHeight="1">
      <c r="A4" s="240" t="s">
        <v>727</v>
      </c>
      <c r="B4" s="933" t="str">
        <f>Cover!D20</f>
        <v>Construction of Helipad with Cement concrete  for the  visit of Hon'ble Chief Minister of Andhra pradesh Sri Nara Chandrababu Naidu Garu   on the occasion  of "Pattadar Pass Book- distribution"  Programme at Siddantham village of Penugonda mandal (Achanta constituency)in West Godavari District on 8.6.2026.</v>
      </c>
      <c r="C4" s="934"/>
      <c r="D4" s="934"/>
      <c r="E4" s="934"/>
      <c r="F4" s="934"/>
      <c r="G4" s="934"/>
      <c r="H4" s="934"/>
      <c r="I4" s="934"/>
      <c r="J4" s="934"/>
    </row>
    <row r="5" spans="1:10" ht="15.75" hidden="1" customHeight="1">
      <c r="A5" s="242"/>
      <c r="B5" s="242"/>
      <c r="C5" s="243"/>
      <c r="D5" s="243"/>
      <c r="E5" s="243"/>
      <c r="F5" s="243"/>
      <c r="G5" s="243"/>
      <c r="H5" s="243"/>
      <c r="I5" s="243"/>
      <c r="J5" s="243"/>
    </row>
    <row r="6" spans="1:10" hidden="1">
      <c r="A6" s="244"/>
      <c r="B6" s="244"/>
      <c r="C6" s="244"/>
      <c r="D6" s="244"/>
      <c r="E6" s="244"/>
      <c r="F6" s="244"/>
      <c r="G6" s="244"/>
      <c r="H6" s="244"/>
      <c r="I6" s="244"/>
      <c r="J6" s="244"/>
    </row>
    <row r="7" spans="1:10" ht="15.75" hidden="1" customHeight="1">
      <c r="A7" s="931" t="s">
        <v>1030</v>
      </c>
      <c r="B7" s="931"/>
      <c r="C7" s="931"/>
      <c r="D7" s="931"/>
      <c r="E7" s="931"/>
      <c r="F7" s="931"/>
      <c r="G7" s="931"/>
      <c r="H7" s="931"/>
      <c r="I7" s="931"/>
      <c r="J7" s="931"/>
    </row>
    <row r="8" spans="1:10" ht="32.25" hidden="1" customHeight="1">
      <c r="A8" s="931"/>
      <c r="B8" s="931"/>
      <c r="C8" s="931"/>
      <c r="D8" s="931"/>
      <c r="E8" s="931"/>
      <c r="F8" s="931"/>
      <c r="G8" s="931"/>
      <c r="H8" s="931"/>
      <c r="I8" s="931"/>
      <c r="J8" s="931"/>
    </row>
    <row r="9" spans="1:10" hidden="1">
      <c r="A9" s="245"/>
      <c r="B9" s="245"/>
      <c r="C9" s="245"/>
      <c r="D9" s="245"/>
      <c r="E9" s="245"/>
      <c r="F9" s="245"/>
      <c r="G9" s="245"/>
      <c r="H9" s="245"/>
      <c r="I9" s="245"/>
      <c r="J9" s="245"/>
    </row>
    <row r="10" spans="1:10" hidden="1"/>
    <row r="11" spans="1:10" hidden="1"/>
    <row r="12" spans="1:10" hidden="1"/>
    <row r="13" spans="1:10" hidden="1"/>
    <row r="14" spans="1:10" hidden="1"/>
    <row r="15" spans="1:10" hidden="1"/>
    <row r="16" spans="1:10">
      <c r="A16" s="932" t="s">
        <v>781</v>
      </c>
      <c r="B16" s="932"/>
      <c r="C16" s="932"/>
      <c r="D16" s="932"/>
      <c r="E16" s="932"/>
      <c r="F16" s="932"/>
      <c r="G16" s="932"/>
      <c r="H16" s="932"/>
      <c r="I16" s="932"/>
      <c r="J16" s="932"/>
    </row>
    <row r="19" spans="1:256">
      <c r="A19" s="246" t="s">
        <v>800</v>
      </c>
      <c r="B19" s="241" t="s">
        <v>782</v>
      </c>
    </row>
    <row r="20" spans="1:256">
      <c r="A20" s="246"/>
    </row>
    <row r="21" spans="1:256">
      <c r="A21" s="246" t="s">
        <v>801</v>
      </c>
      <c r="B21" s="241" t="s">
        <v>783</v>
      </c>
    </row>
    <row r="22" spans="1:256">
      <c r="A22" s="246"/>
    </row>
    <row r="23" spans="1:256">
      <c r="A23" s="247" t="s">
        <v>802</v>
      </c>
      <c r="B23" s="927" t="s">
        <v>784</v>
      </c>
      <c r="C23" s="927"/>
      <c r="D23" s="927"/>
      <c r="E23" s="927"/>
      <c r="F23" s="927"/>
      <c r="G23" s="927"/>
      <c r="H23" s="927"/>
      <c r="I23" s="927"/>
      <c r="J23" s="927"/>
    </row>
    <row r="24" spans="1:256">
      <c r="A24" s="246"/>
    </row>
    <row r="25" spans="1:256">
      <c r="A25" s="246" t="s">
        <v>803</v>
      </c>
      <c r="B25" s="241" t="s">
        <v>785</v>
      </c>
    </row>
    <row r="26" spans="1:256">
      <c r="A26" s="248"/>
    </row>
    <row r="27" spans="1:256" ht="46.5" customHeight="1">
      <c r="A27" s="249">
        <v>5</v>
      </c>
      <c r="B27" s="928" t="s">
        <v>786</v>
      </c>
      <c r="C27" s="928"/>
      <c r="D27" s="928"/>
      <c r="E27" s="928"/>
      <c r="F27" s="928"/>
      <c r="G27" s="928"/>
      <c r="H27" s="928"/>
      <c r="I27" s="928"/>
      <c r="J27" s="929"/>
      <c r="K27" s="250"/>
      <c r="L27" s="250"/>
      <c r="M27" s="250"/>
      <c r="N27" s="250"/>
      <c r="O27" s="250"/>
      <c r="P27" s="250"/>
      <c r="Q27" s="250"/>
      <c r="R27" s="250"/>
      <c r="S27" s="250"/>
      <c r="T27" s="250"/>
      <c r="U27" s="250"/>
      <c r="V27" s="250"/>
      <c r="W27" s="250"/>
      <c r="X27" s="250"/>
      <c r="Y27" s="250"/>
      <c r="Z27" s="250"/>
      <c r="AA27" s="250"/>
      <c r="AB27" s="250"/>
      <c r="AC27" s="250"/>
      <c r="AD27" s="250"/>
      <c r="AE27" s="250"/>
      <c r="AF27" s="250"/>
      <c r="AG27" s="250"/>
      <c r="AH27" s="250"/>
      <c r="AI27" s="250"/>
      <c r="AJ27" s="250"/>
      <c r="AK27" s="250"/>
      <c r="AL27" s="250"/>
      <c r="AM27" s="250"/>
      <c r="AN27" s="250"/>
      <c r="AO27" s="250"/>
      <c r="AP27" s="250"/>
      <c r="AQ27" s="250"/>
      <c r="AR27" s="250"/>
      <c r="AS27" s="250"/>
      <c r="AT27" s="250"/>
      <c r="AU27" s="250"/>
      <c r="AV27" s="250"/>
      <c r="AW27" s="250"/>
      <c r="AX27" s="250"/>
      <c r="AY27" s="250"/>
      <c r="AZ27" s="250"/>
      <c r="BA27" s="250"/>
      <c r="BB27" s="250"/>
      <c r="BC27" s="250"/>
      <c r="BD27" s="250"/>
      <c r="BE27" s="250"/>
      <c r="BF27" s="250"/>
      <c r="BG27" s="250"/>
      <c r="BH27" s="250"/>
      <c r="BI27" s="250"/>
      <c r="BJ27" s="250"/>
      <c r="BK27" s="250"/>
      <c r="BL27" s="250"/>
      <c r="BM27" s="250"/>
      <c r="BN27" s="250"/>
      <c r="BO27" s="250"/>
      <c r="BP27" s="250"/>
      <c r="BQ27" s="250"/>
      <c r="BR27" s="250"/>
      <c r="BS27" s="250"/>
      <c r="BT27" s="250"/>
      <c r="BU27" s="250"/>
      <c r="BV27" s="250"/>
      <c r="BW27" s="250"/>
      <c r="BX27" s="250"/>
      <c r="BY27" s="250"/>
      <c r="BZ27" s="250"/>
      <c r="CA27" s="250"/>
      <c r="CB27" s="250"/>
      <c r="CC27" s="250"/>
      <c r="CD27" s="250"/>
      <c r="CE27" s="250"/>
      <c r="CF27" s="250"/>
      <c r="CG27" s="250"/>
      <c r="CH27" s="250"/>
      <c r="CI27" s="250"/>
      <c r="CJ27" s="250"/>
      <c r="CK27" s="250"/>
      <c r="CL27" s="250"/>
      <c r="CM27" s="250"/>
      <c r="CN27" s="250"/>
      <c r="CO27" s="250"/>
      <c r="CP27" s="250"/>
      <c r="CQ27" s="250"/>
      <c r="CR27" s="250"/>
      <c r="CS27" s="250"/>
      <c r="CT27" s="250"/>
      <c r="CU27" s="250"/>
      <c r="CV27" s="250"/>
      <c r="CW27" s="250"/>
      <c r="CX27" s="250"/>
      <c r="CY27" s="250"/>
      <c r="CZ27" s="250"/>
      <c r="DA27" s="250"/>
      <c r="DB27" s="250"/>
      <c r="DC27" s="250"/>
      <c r="DD27" s="250"/>
      <c r="DE27" s="250"/>
      <c r="DF27" s="250"/>
      <c r="DG27" s="250"/>
      <c r="DH27" s="250"/>
      <c r="DI27" s="250"/>
      <c r="DJ27" s="250"/>
      <c r="DK27" s="250"/>
      <c r="DL27" s="250"/>
      <c r="DM27" s="250"/>
      <c r="DN27" s="250"/>
      <c r="DO27" s="250"/>
      <c r="DP27" s="250"/>
      <c r="DQ27" s="250"/>
      <c r="DR27" s="250"/>
      <c r="DS27" s="250"/>
      <c r="DT27" s="250"/>
      <c r="DU27" s="250"/>
      <c r="DV27" s="250"/>
      <c r="DW27" s="250"/>
      <c r="DX27" s="250"/>
      <c r="DY27" s="250"/>
      <c r="DZ27" s="250"/>
      <c r="EA27" s="250"/>
      <c r="EB27" s="250"/>
      <c r="EC27" s="250"/>
      <c r="ED27" s="250"/>
      <c r="EE27" s="250"/>
      <c r="EF27" s="250"/>
      <c r="EG27" s="250"/>
      <c r="EH27" s="250"/>
      <c r="EI27" s="250"/>
      <c r="EJ27" s="250"/>
      <c r="EK27" s="250"/>
      <c r="EL27" s="250"/>
      <c r="EM27" s="250"/>
      <c r="EN27" s="250"/>
      <c r="EO27" s="250"/>
      <c r="EP27" s="250"/>
      <c r="EQ27" s="250"/>
      <c r="ER27" s="250"/>
      <c r="ES27" s="250"/>
      <c r="ET27" s="250"/>
      <c r="EU27" s="250"/>
      <c r="EV27" s="250"/>
      <c r="EW27" s="250"/>
      <c r="EX27" s="250"/>
      <c r="EY27" s="250"/>
      <c r="EZ27" s="250"/>
      <c r="FA27" s="250"/>
      <c r="FB27" s="250"/>
      <c r="FC27" s="250"/>
      <c r="FD27" s="250"/>
      <c r="FE27" s="250"/>
      <c r="FF27" s="250"/>
      <c r="FG27" s="250"/>
      <c r="FH27" s="250"/>
      <c r="FI27" s="250"/>
      <c r="FJ27" s="250"/>
      <c r="FK27" s="250"/>
      <c r="FL27" s="250"/>
      <c r="FM27" s="250"/>
      <c r="FN27" s="250"/>
      <c r="FO27" s="250"/>
      <c r="FP27" s="250"/>
      <c r="FQ27" s="250"/>
      <c r="FR27" s="250"/>
      <c r="FS27" s="250"/>
      <c r="FT27" s="250"/>
      <c r="FU27" s="250"/>
      <c r="FV27" s="250"/>
      <c r="FW27" s="250"/>
      <c r="FX27" s="250"/>
      <c r="FY27" s="250"/>
      <c r="FZ27" s="250"/>
      <c r="GA27" s="250"/>
      <c r="GB27" s="250"/>
      <c r="GC27" s="250"/>
      <c r="GD27" s="250"/>
      <c r="GE27" s="250"/>
      <c r="GF27" s="250"/>
      <c r="GG27" s="250"/>
      <c r="GH27" s="250"/>
      <c r="GI27" s="250"/>
      <c r="GJ27" s="250"/>
      <c r="GK27" s="250"/>
      <c r="GL27" s="250"/>
      <c r="GM27" s="250"/>
      <c r="GN27" s="250"/>
      <c r="GO27" s="250"/>
      <c r="GP27" s="250"/>
      <c r="GQ27" s="250"/>
      <c r="GR27" s="250"/>
      <c r="GS27" s="250"/>
      <c r="GT27" s="250"/>
      <c r="GU27" s="250"/>
      <c r="GV27" s="250"/>
      <c r="GW27" s="250"/>
      <c r="GX27" s="250"/>
      <c r="GY27" s="250"/>
      <c r="GZ27" s="250"/>
      <c r="HA27" s="250"/>
      <c r="HB27" s="250"/>
      <c r="HC27" s="250"/>
      <c r="HD27" s="250"/>
      <c r="HE27" s="250"/>
      <c r="HF27" s="250"/>
      <c r="HG27" s="250"/>
      <c r="HH27" s="250"/>
      <c r="HI27" s="250"/>
      <c r="HJ27" s="250"/>
      <c r="HK27" s="250"/>
      <c r="HL27" s="250"/>
      <c r="HM27" s="250"/>
      <c r="HN27" s="250"/>
      <c r="HO27" s="250"/>
      <c r="HP27" s="250"/>
      <c r="HQ27" s="250"/>
      <c r="HR27" s="250"/>
      <c r="HS27" s="250"/>
      <c r="HT27" s="250"/>
      <c r="HU27" s="250"/>
      <c r="HV27" s="250"/>
      <c r="HW27" s="250"/>
      <c r="HX27" s="250"/>
      <c r="HY27" s="250"/>
      <c r="HZ27" s="250"/>
      <c r="IA27" s="250"/>
      <c r="IB27" s="250"/>
      <c r="IC27" s="250"/>
      <c r="ID27" s="250"/>
      <c r="IE27" s="250"/>
      <c r="IF27" s="250"/>
      <c r="IG27" s="250"/>
      <c r="IH27" s="250"/>
      <c r="II27" s="250"/>
      <c r="IJ27" s="250"/>
      <c r="IK27" s="250"/>
      <c r="IL27" s="250"/>
      <c r="IM27" s="250"/>
      <c r="IN27" s="250"/>
      <c r="IO27" s="250"/>
      <c r="IP27" s="250"/>
      <c r="IQ27" s="250"/>
      <c r="IR27" s="250"/>
      <c r="IS27" s="250"/>
      <c r="IT27" s="250"/>
      <c r="IU27" s="250"/>
      <c r="IV27" s="250"/>
    </row>
    <row r="28" spans="1:256">
      <c r="A28" s="251"/>
    </row>
    <row r="29" spans="1:256" ht="32.25" customHeight="1">
      <c r="A29" s="249">
        <v>6</v>
      </c>
      <c r="B29" s="928" t="s">
        <v>1419</v>
      </c>
      <c r="C29" s="928"/>
      <c r="D29" s="928"/>
      <c r="E29" s="928"/>
      <c r="F29" s="928"/>
      <c r="G29" s="928"/>
      <c r="H29" s="928"/>
      <c r="I29" s="928"/>
      <c r="J29" s="929"/>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0"/>
      <c r="AL29" s="250"/>
      <c r="AM29" s="250"/>
      <c r="AN29" s="250"/>
      <c r="AO29" s="250"/>
      <c r="AP29" s="250"/>
      <c r="AQ29" s="250"/>
      <c r="AR29" s="250"/>
      <c r="AS29" s="250"/>
      <c r="AT29" s="250"/>
      <c r="AU29" s="250"/>
      <c r="AV29" s="250"/>
      <c r="AW29" s="250"/>
      <c r="AX29" s="250"/>
      <c r="AY29" s="250"/>
      <c r="AZ29" s="250"/>
      <c r="BA29" s="250"/>
      <c r="BB29" s="250"/>
      <c r="BC29" s="250"/>
      <c r="BD29" s="250"/>
      <c r="BE29" s="250"/>
      <c r="BF29" s="250"/>
      <c r="BG29" s="250"/>
      <c r="BH29" s="250"/>
      <c r="BI29" s="250"/>
      <c r="BJ29" s="250"/>
      <c r="BK29" s="250"/>
      <c r="BL29" s="250"/>
      <c r="BM29" s="250"/>
      <c r="BN29" s="250"/>
      <c r="BO29" s="250"/>
      <c r="BP29" s="250"/>
      <c r="BQ29" s="250"/>
      <c r="BR29" s="250"/>
      <c r="BS29" s="250"/>
      <c r="BT29" s="250"/>
      <c r="BU29" s="250"/>
      <c r="BV29" s="250"/>
      <c r="BW29" s="250"/>
      <c r="BX29" s="250"/>
      <c r="BY29" s="250"/>
      <c r="BZ29" s="250"/>
      <c r="CA29" s="250"/>
      <c r="CB29" s="250"/>
      <c r="CC29" s="250"/>
      <c r="CD29" s="250"/>
      <c r="CE29" s="250"/>
      <c r="CF29" s="250"/>
      <c r="CG29" s="250"/>
      <c r="CH29" s="250"/>
      <c r="CI29" s="250"/>
      <c r="CJ29" s="250"/>
      <c r="CK29" s="250"/>
      <c r="CL29" s="250"/>
      <c r="CM29" s="250"/>
      <c r="CN29" s="250"/>
      <c r="CO29" s="250"/>
      <c r="CP29" s="250"/>
      <c r="CQ29" s="250"/>
      <c r="CR29" s="250"/>
      <c r="CS29" s="250"/>
      <c r="CT29" s="250"/>
      <c r="CU29" s="250"/>
      <c r="CV29" s="250"/>
      <c r="CW29" s="250"/>
      <c r="CX29" s="250"/>
      <c r="CY29" s="250"/>
      <c r="CZ29" s="250"/>
      <c r="DA29" s="250"/>
      <c r="DB29" s="250"/>
      <c r="DC29" s="250"/>
      <c r="DD29" s="250"/>
      <c r="DE29" s="250"/>
      <c r="DF29" s="250"/>
      <c r="DG29" s="250"/>
      <c r="DH29" s="250"/>
      <c r="DI29" s="250"/>
      <c r="DJ29" s="250"/>
      <c r="DK29" s="250"/>
      <c r="DL29" s="250"/>
      <c r="DM29" s="250"/>
      <c r="DN29" s="250"/>
      <c r="DO29" s="250"/>
      <c r="DP29" s="250"/>
      <c r="DQ29" s="250"/>
      <c r="DR29" s="250"/>
      <c r="DS29" s="250"/>
      <c r="DT29" s="250"/>
      <c r="DU29" s="250"/>
      <c r="DV29" s="250"/>
      <c r="DW29" s="250"/>
      <c r="DX29" s="250"/>
      <c r="DY29" s="250"/>
      <c r="DZ29" s="250"/>
      <c r="EA29" s="250"/>
      <c r="EB29" s="250"/>
      <c r="EC29" s="250"/>
      <c r="ED29" s="250"/>
      <c r="EE29" s="250"/>
      <c r="EF29" s="250"/>
      <c r="EG29" s="250"/>
      <c r="EH29" s="250"/>
      <c r="EI29" s="250"/>
      <c r="EJ29" s="250"/>
      <c r="EK29" s="250"/>
      <c r="EL29" s="250"/>
      <c r="EM29" s="250"/>
      <c r="EN29" s="250"/>
      <c r="EO29" s="250"/>
      <c r="EP29" s="250"/>
      <c r="EQ29" s="250"/>
      <c r="ER29" s="250"/>
      <c r="ES29" s="250"/>
      <c r="ET29" s="250"/>
      <c r="EU29" s="250"/>
      <c r="EV29" s="250"/>
      <c r="EW29" s="250"/>
      <c r="EX29" s="250"/>
      <c r="EY29" s="250"/>
      <c r="EZ29" s="250"/>
      <c r="FA29" s="250"/>
      <c r="FB29" s="250"/>
      <c r="FC29" s="250"/>
      <c r="FD29" s="250"/>
      <c r="FE29" s="250"/>
      <c r="FF29" s="250"/>
      <c r="FG29" s="250"/>
      <c r="FH29" s="250"/>
      <c r="FI29" s="250"/>
      <c r="FJ29" s="250"/>
      <c r="FK29" s="250"/>
      <c r="FL29" s="250"/>
      <c r="FM29" s="250"/>
      <c r="FN29" s="250"/>
      <c r="FO29" s="250"/>
      <c r="FP29" s="250"/>
      <c r="FQ29" s="250"/>
      <c r="FR29" s="250"/>
      <c r="FS29" s="250"/>
      <c r="FT29" s="250"/>
      <c r="FU29" s="250"/>
      <c r="FV29" s="250"/>
      <c r="FW29" s="250"/>
      <c r="FX29" s="250"/>
      <c r="FY29" s="250"/>
      <c r="FZ29" s="250"/>
      <c r="GA29" s="250"/>
      <c r="GB29" s="250"/>
      <c r="GC29" s="250"/>
      <c r="GD29" s="250"/>
      <c r="GE29" s="250"/>
      <c r="GF29" s="250"/>
      <c r="GG29" s="250"/>
      <c r="GH29" s="250"/>
      <c r="GI29" s="250"/>
      <c r="GJ29" s="250"/>
      <c r="GK29" s="250"/>
      <c r="GL29" s="250"/>
      <c r="GM29" s="250"/>
      <c r="GN29" s="250"/>
      <c r="GO29" s="250"/>
      <c r="GP29" s="250"/>
      <c r="GQ29" s="250"/>
      <c r="GR29" s="250"/>
      <c r="GS29" s="250"/>
      <c r="GT29" s="250"/>
      <c r="GU29" s="250"/>
      <c r="GV29" s="250"/>
      <c r="GW29" s="250"/>
      <c r="GX29" s="250"/>
      <c r="GY29" s="250"/>
      <c r="GZ29" s="250"/>
      <c r="HA29" s="250"/>
      <c r="HB29" s="250"/>
      <c r="HC29" s="250"/>
      <c r="HD29" s="250"/>
      <c r="HE29" s="250"/>
      <c r="HF29" s="250"/>
      <c r="HG29" s="250"/>
      <c r="HH29" s="250"/>
      <c r="HI29" s="250"/>
      <c r="HJ29" s="250"/>
      <c r="HK29" s="250"/>
      <c r="HL29" s="250"/>
      <c r="HM29" s="250"/>
      <c r="HN29" s="250"/>
      <c r="HO29" s="250"/>
      <c r="HP29" s="250"/>
      <c r="HQ29" s="250"/>
      <c r="HR29" s="250"/>
      <c r="HS29" s="250"/>
      <c r="HT29" s="250"/>
      <c r="HU29" s="250"/>
      <c r="HV29" s="250"/>
      <c r="HW29" s="250"/>
      <c r="HX29" s="250"/>
      <c r="HY29" s="250"/>
      <c r="HZ29" s="250"/>
      <c r="IA29" s="250"/>
      <c r="IB29" s="250"/>
      <c r="IC29" s="250"/>
      <c r="ID29" s="250"/>
      <c r="IE29" s="250"/>
      <c r="IF29" s="250"/>
      <c r="IG29" s="250"/>
      <c r="IH29" s="250"/>
      <c r="II29" s="250"/>
      <c r="IJ29" s="250"/>
      <c r="IK29" s="250"/>
      <c r="IL29" s="250"/>
      <c r="IM29" s="250"/>
      <c r="IN29" s="250"/>
      <c r="IO29" s="250"/>
      <c r="IP29" s="250"/>
      <c r="IQ29" s="250"/>
      <c r="IR29" s="250"/>
      <c r="IS29" s="250"/>
      <c r="IT29" s="250"/>
      <c r="IU29" s="250"/>
      <c r="IV29" s="250"/>
    </row>
    <row r="33" spans="3:8">
      <c r="C33" s="121" t="s">
        <v>1400</v>
      </c>
      <c r="D33" s="114"/>
      <c r="E33" s="114"/>
      <c r="H33" s="121" t="s">
        <v>822</v>
      </c>
    </row>
    <row r="34" spans="3:8">
      <c r="C34" s="121" t="s">
        <v>1390</v>
      </c>
      <c r="D34" s="114"/>
      <c r="E34" s="114"/>
      <c r="H34" s="121" t="s">
        <v>831</v>
      </c>
    </row>
    <row r="35" spans="3:8">
      <c r="C35" s="114"/>
      <c r="D35" s="114"/>
      <c r="E35" s="114"/>
      <c r="H35" s="114"/>
    </row>
    <row r="36" spans="3:8">
      <c r="C36" s="114"/>
      <c r="D36" s="114"/>
      <c r="E36" s="114"/>
      <c r="H36" s="114"/>
    </row>
    <row r="37" spans="3:8">
      <c r="C37" s="114"/>
      <c r="D37" s="114"/>
      <c r="E37" s="114"/>
      <c r="H37" s="114"/>
    </row>
    <row r="38" spans="3:8">
      <c r="C38" s="121" t="s">
        <v>823</v>
      </c>
      <c r="D38" s="114"/>
      <c r="E38" s="114"/>
      <c r="H38" s="121"/>
    </row>
    <row r="39" spans="3:8">
      <c r="C39" s="121" t="s">
        <v>956</v>
      </c>
      <c r="D39" s="114"/>
      <c r="E39" s="114"/>
      <c r="H39" s="121"/>
    </row>
  </sheetData>
  <mergeCells count="7">
    <mergeCell ref="B23:J23"/>
    <mergeCell ref="B27:J27"/>
    <mergeCell ref="B29:J29"/>
    <mergeCell ref="A2:J3"/>
    <mergeCell ref="A7:J8"/>
    <mergeCell ref="A16:J16"/>
    <mergeCell ref="B4:J4"/>
  </mergeCells>
  <pageMargins left="0.70866141732283472" right="0.70866141732283472" top="0.74803149606299213" bottom="0.74803149606299213" header="0.31496062992125984" footer="0.31496062992125984"/>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B1:N182"/>
  <sheetViews>
    <sheetView view="pageBreakPreview" topLeftCell="A58" workbookViewId="0">
      <selection activeCell="N74" sqref="N74"/>
    </sheetView>
  </sheetViews>
  <sheetFormatPr defaultColWidth="9.140625" defaultRowHeight="12.75"/>
  <cols>
    <col min="1" max="1" width="7.28515625" style="13" customWidth="1"/>
    <col min="2" max="2" width="9.140625" style="26"/>
    <col min="3" max="3" width="11.42578125" style="26" customWidth="1"/>
    <col min="4" max="4" width="10" style="26" customWidth="1"/>
    <col min="5" max="5" width="12.140625" style="26" customWidth="1"/>
    <col min="6" max="6" width="41.140625" style="13" customWidth="1"/>
    <col min="7" max="7" width="9.140625" style="4"/>
    <col min="8" max="8" width="9.140625" style="13"/>
    <col min="9" max="9" width="9.140625" style="19"/>
    <col min="10" max="10" width="9.140625" style="13"/>
    <col min="11" max="11" width="9.140625" style="19"/>
    <col min="12" max="16384" width="9.140625" style="13"/>
  </cols>
  <sheetData>
    <row r="1" spans="2:14">
      <c r="B1" s="938" t="s">
        <v>300</v>
      </c>
      <c r="C1" s="938"/>
      <c r="D1" s="938"/>
      <c r="F1" s="939" t="s">
        <v>301</v>
      </c>
      <c r="G1" s="940"/>
    </row>
    <row r="2" spans="2:14" ht="25.5">
      <c r="B2" s="14"/>
      <c r="C2" s="15" t="s">
        <v>229</v>
      </c>
      <c r="D2" s="15" t="s">
        <v>146</v>
      </c>
      <c r="F2" s="941"/>
      <c r="G2" s="942"/>
      <c r="J2" s="31" t="s">
        <v>619</v>
      </c>
      <c r="K2" s="32"/>
      <c r="L2" s="31" t="s">
        <v>146</v>
      </c>
    </row>
    <row r="3" spans="2:14">
      <c r="B3" s="14">
        <v>1</v>
      </c>
      <c r="C3" s="562">
        <v>38.619999999999997</v>
      </c>
      <c r="D3" s="562">
        <v>37.07</v>
      </c>
      <c r="F3" s="17" t="s">
        <v>150</v>
      </c>
      <c r="G3" s="16"/>
    </row>
    <row r="4" spans="2:14">
      <c r="B4" s="14">
        <v>2</v>
      </c>
      <c r="C4" s="562">
        <v>54.08</v>
      </c>
      <c r="D4" s="562">
        <v>51.91</v>
      </c>
      <c r="E4" s="26" t="s">
        <v>876</v>
      </c>
      <c r="F4" s="1" t="s">
        <v>302</v>
      </c>
      <c r="G4" s="545">
        <v>509</v>
      </c>
      <c r="H4" s="13">
        <v>5</v>
      </c>
      <c r="I4" s="30"/>
      <c r="J4" s="563">
        <v>103</v>
      </c>
      <c r="K4" s="389"/>
      <c r="L4" s="563">
        <v>98.86</v>
      </c>
    </row>
    <row r="5" spans="2:14">
      <c r="B5" s="14">
        <v>3</v>
      </c>
      <c r="C5" s="562">
        <v>72.099999999999994</v>
      </c>
      <c r="D5" s="562">
        <v>69.209999999999994</v>
      </c>
      <c r="E5" s="26" t="s">
        <v>877</v>
      </c>
      <c r="F5" s="1" t="s">
        <v>303</v>
      </c>
      <c r="G5" s="545">
        <v>555</v>
      </c>
      <c r="H5" s="13">
        <v>6</v>
      </c>
      <c r="I5" s="563">
        <v>15.45</v>
      </c>
      <c r="J5" s="18">
        <f>J4+I5</f>
        <v>118.45</v>
      </c>
      <c r="K5" s="563">
        <v>14.83</v>
      </c>
      <c r="L5" s="18">
        <f>L4+K5</f>
        <v>113.69</v>
      </c>
    </row>
    <row r="6" spans="2:14">
      <c r="B6" s="14">
        <v>4</v>
      </c>
      <c r="C6" s="562">
        <v>87.55</v>
      </c>
      <c r="D6" s="562">
        <v>84.04</v>
      </c>
      <c r="E6" s="26" t="s">
        <v>878</v>
      </c>
      <c r="F6" s="1" t="s">
        <v>304</v>
      </c>
      <c r="G6" s="545">
        <v>745</v>
      </c>
      <c r="H6" s="13">
        <v>7</v>
      </c>
      <c r="I6" s="563">
        <v>15.45</v>
      </c>
      <c r="J6" s="18">
        <f>J5+I6</f>
        <v>133.9</v>
      </c>
      <c r="K6" s="563">
        <v>14.83</v>
      </c>
      <c r="L6" s="18">
        <f>L5+K6</f>
        <v>128.52000000000001</v>
      </c>
    </row>
    <row r="7" spans="2:14">
      <c r="B7" s="14">
        <v>5</v>
      </c>
      <c r="C7" s="562">
        <v>103</v>
      </c>
      <c r="D7" s="562">
        <v>98.86</v>
      </c>
      <c r="E7" s="26" t="s">
        <v>879</v>
      </c>
      <c r="F7" s="1" t="s">
        <v>569</v>
      </c>
      <c r="G7" s="545">
        <v>99</v>
      </c>
      <c r="H7" s="13">
        <v>8</v>
      </c>
      <c r="I7" s="563">
        <v>15.45</v>
      </c>
      <c r="J7" s="18">
        <f>J6+I7</f>
        <v>149.35</v>
      </c>
      <c r="K7" s="563">
        <v>14.83</v>
      </c>
      <c r="L7" s="18">
        <f>L6+K7</f>
        <v>143.35000000000002</v>
      </c>
    </row>
    <row r="8" spans="2:14">
      <c r="B8" s="14">
        <v>6</v>
      </c>
      <c r="C8" s="29">
        <f>J5</f>
        <v>118.45</v>
      </c>
      <c r="D8" s="29">
        <f t="shared" ref="D8:D39" si="0">L5</f>
        <v>113.69</v>
      </c>
      <c r="E8" s="26" t="s">
        <v>880</v>
      </c>
      <c r="F8" s="255" t="s">
        <v>842</v>
      </c>
      <c r="G8" s="545">
        <v>163.80000000000001</v>
      </c>
      <c r="H8" s="13">
        <v>9</v>
      </c>
      <c r="I8" s="563">
        <v>15.45</v>
      </c>
      <c r="J8" s="18">
        <f t="shared" ref="J8:L71" si="1">J7+I8</f>
        <v>164.79999999999998</v>
      </c>
      <c r="K8" s="563">
        <v>14.83</v>
      </c>
      <c r="L8" s="18">
        <f t="shared" si="1"/>
        <v>158.18000000000004</v>
      </c>
    </row>
    <row r="9" spans="2:14" ht="18" customHeight="1">
      <c r="B9" s="14">
        <v>7</v>
      </c>
      <c r="C9" s="29">
        <f t="shared" ref="C9:C72" si="2">J6</f>
        <v>133.9</v>
      </c>
      <c r="D9" s="29">
        <f t="shared" si="0"/>
        <v>128.52000000000001</v>
      </c>
      <c r="E9" s="26" t="s">
        <v>881</v>
      </c>
      <c r="F9" s="255" t="s">
        <v>843</v>
      </c>
      <c r="G9" s="545">
        <v>168.55</v>
      </c>
      <c r="H9" s="13">
        <v>10</v>
      </c>
      <c r="I9" s="563">
        <v>15.45</v>
      </c>
      <c r="J9" s="18">
        <f t="shared" si="1"/>
        <v>180.24999999999997</v>
      </c>
      <c r="K9" s="563">
        <v>14.83</v>
      </c>
      <c r="L9" s="18">
        <f t="shared" si="1"/>
        <v>173.01000000000005</v>
      </c>
    </row>
    <row r="10" spans="2:14">
      <c r="B10" s="14">
        <v>8</v>
      </c>
      <c r="C10" s="29">
        <f t="shared" si="2"/>
        <v>149.35</v>
      </c>
      <c r="D10" s="29">
        <f t="shared" si="0"/>
        <v>143.35000000000002</v>
      </c>
      <c r="E10" s="26" t="s">
        <v>882</v>
      </c>
      <c r="F10" s="1" t="s">
        <v>311</v>
      </c>
      <c r="G10" s="545">
        <v>191</v>
      </c>
      <c r="H10" s="13">
        <v>11</v>
      </c>
      <c r="I10" s="563">
        <v>15.45</v>
      </c>
      <c r="J10" s="18">
        <f t="shared" si="1"/>
        <v>195.69999999999996</v>
      </c>
      <c r="K10" s="563">
        <v>14.83</v>
      </c>
      <c r="L10" s="18">
        <f t="shared" si="1"/>
        <v>187.84000000000006</v>
      </c>
    </row>
    <row r="11" spans="2:14">
      <c r="B11" s="14">
        <v>9</v>
      </c>
      <c r="C11" s="29">
        <f t="shared" si="2"/>
        <v>164.79999999999998</v>
      </c>
      <c r="D11" s="29">
        <f t="shared" si="0"/>
        <v>158.18000000000004</v>
      </c>
      <c r="E11" s="26" t="s">
        <v>883</v>
      </c>
      <c r="F11" s="1" t="s">
        <v>312</v>
      </c>
      <c r="G11" s="545">
        <v>206</v>
      </c>
      <c r="H11" s="13">
        <v>12</v>
      </c>
      <c r="I11" s="563">
        <v>15.45</v>
      </c>
      <c r="J11" s="18">
        <f t="shared" si="1"/>
        <v>211.14999999999995</v>
      </c>
      <c r="K11" s="563">
        <v>14.83</v>
      </c>
      <c r="L11" s="18">
        <f t="shared" si="1"/>
        <v>202.67000000000007</v>
      </c>
    </row>
    <row r="12" spans="2:14">
      <c r="B12" s="14">
        <v>10</v>
      </c>
      <c r="C12" s="29">
        <f t="shared" si="2"/>
        <v>180.24999999999997</v>
      </c>
      <c r="D12" s="29">
        <f t="shared" si="0"/>
        <v>173.01000000000005</v>
      </c>
      <c r="E12" s="26" t="s">
        <v>884</v>
      </c>
      <c r="F12" s="1" t="s">
        <v>313</v>
      </c>
      <c r="G12" s="545">
        <v>148.55000000000001</v>
      </c>
      <c r="H12" s="13">
        <v>13</v>
      </c>
      <c r="I12" s="563">
        <v>15.45</v>
      </c>
      <c r="J12" s="18">
        <f t="shared" si="1"/>
        <v>226.59999999999994</v>
      </c>
      <c r="K12" s="563">
        <v>14.83</v>
      </c>
      <c r="L12" s="18">
        <f t="shared" si="1"/>
        <v>217.50000000000009</v>
      </c>
    </row>
    <row r="13" spans="2:14">
      <c r="B13" s="14">
        <v>11</v>
      </c>
      <c r="C13" s="29">
        <f t="shared" si="2"/>
        <v>195.69999999999996</v>
      </c>
      <c r="D13" s="29">
        <f t="shared" si="0"/>
        <v>187.84000000000006</v>
      </c>
      <c r="E13" s="26" t="s">
        <v>885</v>
      </c>
      <c r="F13" s="1" t="s">
        <v>314</v>
      </c>
      <c r="G13" s="545">
        <v>129.5</v>
      </c>
      <c r="H13" s="13">
        <v>14</v>
      </c>
      <c r="I13" s="563">
        <v>15.45</v>
      </c>
      <c r="J13" s="18">
        <f t="shared" si="1"/>
        <v>242.04999999999993</v>
      </c>
      <c r="K13" s="563">
        <v>14.83</v>
      </c>
      <c r="L13" s="18">
        <f t="shared" si="1"/>
        <v>232.3300000000001</v>
      </c>
    </row>
    <row r="14" spans="2:14">
      <c r="B14" s="14">
        <v>12</v>
      </c>
      <c r="C14" s="29">
        <f t="shared" si="2"/>
        <v>211.14999999999995</v>
      </c>
      <c r="D14" s="29">
        <f t="shared" si="0"/>
        <v>202.67000000000007</v>
      </c>
      <c r="E14" s="26" t="s">
        <v>886</v>
      </c>
      <c r="F14" s="1" t="s">
        <v>315</v>
      </c>
      <c r="G14" s="545">
        <v>151.43</v>
      </c>
      <c r="H14" s="13">
        <v>15</v>
      </c>
      <c r="I14" s="563">
        <v>15.45</v>
      </c>
      <c r="J14" s="18">
        <f t="shared" si="1"/>
        <v>257.49999999999994</v>
      </c>
      <c r="K14" s="563">
        <v>14.83</v>
      </c>
      <c r="L14" s="18">
        <f t="shared" si="1"/>
        <v>247.16000000000011</v>
      </c>
    </row>
    <row r="15" spans="2:14">
      <c r="B15" s="14">
        <v>13</v>
      </c>
      <c r="C15" s="29">
        <f t="shared" si="2"/>
        <v>226.59999999999994</v>
      </c>
      <c r="D15" s="29">
        <f t="shared" si="0"/>
        <v>217.50000000000009</v>
      </c>
      <c r="E15" s="26" t="s">
        <v>887</v>
      </c>
      <c r="F15" s="1" t="s">
        <v>316</v>
      </c>
      <c r="G15" s="545">
        <v>223</v>
      </c>
      <c r="H15" s="13">
        <v>16</v>
      </c>
      <c r="I15" s="563">
        <v>15.45</v>
      </c>
      <c r="J15" s="18">
        <f t="shared" si="1"/>
        <v>272.94999999999993</v>
      </c>
      <c r="K15" s="563">
        <v>14.83</v>
      </c>
      <c r="L15" s="18">
        <f t="shared" si="1"/>
        <v>261.99000000000012</v>
      </c>
    </row>
    <row r="16" spans="2:14" ht="25.5">
      <c r="B16" s="14">
        <v>14</v>
      </c>
      <c r="C16" s="29">
        <f t="shared" si="2"/>
        <v>242.04999999999993</v>
      </c>
      <c r="D16" s="29">
        <f t="shared" si="0"/>
        <v>232.3300000000001</v>
      </c>
      <c r="E16" s="266" t="s">
        <v>888</v>
      </c>
      <c r="F16" s="2" t="s">
        <v>618</v>
      </c>
      <c r="G16" s="545">
        <f>(43.8+50.5)/2</f>
        <v>47.15</v>
      </c>
      <c r="H16" s="13">
        <v>17</v>
      </c>
      <c r="I16" s="563">
        <v>15.45</v>
      </c>
      <c r="J16" s="18">
        <f t="shared" si="1"/>
        <v>288.39999999999992</v>
      </c>
      <c r="K16" s="563">
        <v>14.83</v>
      </c>
      <c r="L16" s="18">
        <f t="shared" si="1"/>
        <v>276.82000000000011</v>
      </c>
      <c r="N16" s="19">
        <f>+(43.8+50.5)/2</f>
        <v>47.15</v>
      </c>
    </row>
    <row r="17" spans="2:12">
      <c r="B17" s="14">
        <v>15</v>
      </c>
      <c r="C17" s="29">
        <f t="shared" si="2"/>
        <v>257.49999999999994</v>
      </c>
      <c r="D17" s="29">
        <f t="shared" si="0"/>
        <v>247.16000000000011</v>
      </c>
      <c r="E17" s="266" t="s">
        <v>889</v>
      </c>
      <c r="F17" s="1" t="s">
        <v>145</v>
      </c>
      <c r="G17" s="545">
        <v>105</v>
      </c>
      <c r="H17" s="13">
        <v>18</v>
      </c>
      <c r="I17" s="563">
        <v>15.45</v>
      </c>
      <c r="J17" s="18">
        <f t="shared" si="1"/>
        <v>303.84999999999991</v>
      </c>
      <c r="K17" s="563">
        <v>14.83</v>
      </c>
      <c r="L17" s="18">
        <f t="shared" si="1"/>
        <v>291.65000000000009</v>
      </c>
    </row>
    <row r="18" spans="2:12">
      <c r="B18" s="14">
        <v>16</v>
      </c>
      <c r="C18" s="29">
        <f t="shared" si="2"/>
        <v>272.94999999999993</v>
      </c>
      <c r="D18" s="29">
        <f t="shared" si="0"/>
        <v>261.99000000000012</v>
      </c>
      <c r="E18" s="266" t="s">
        <v>878</v>
      </c>
      <c r="F18" s="1" t="s">
        <v>305</v>
      </c>
      <c r="G18" s="545">
        <v>745</v>
      </c>
      <c r="H18" s="13">
        <v>19</v>
      </c>
      <c r="I18" s="563">
        <v>15.45</v>
      </c>
      <c r="J18" s="18">
        <f t="shared" si="1"/>
        <v>319.2999999999999</v>
      </c>
      <c r="K18" s="563">
        <v>14.83</v>
      </c>
      <c r="L18" s="18">
        <f t="shared" si="1"/>
        <v>306.48000000000008</v>
      </c>
    </row>
    <row r="19" spans="2:12">
      <c r="B19" s="14">
        <v>17</v>
      </c>
      <c r="C19" s="29">
        <f t="shared" si="2"/>
        <v>288.39999999999992</v>
      </c>
      <c r="D19" s="29">
        <f t="shared" si="0"/>
        <v>276.82000000000011</v>
      </c>
      <c r="E19" s="266" t="s">
        <v>890</v>
      </c>
      <c r="F19" s="1" t="s">
        <v>306</v>
      </c>
      <c r="G19" s="545">
        <v>1163</v>
      </c>
      <c r="H19" s="13">
        <v>20</v>
      </c>
      <c r="I19" s="563">
        <v>15.45</v>
      </c>
      <c r="J19" s="18">
        <f t="shared" si="1"/>
        <v>334.74999999999989</v>
      </c>
      <c r="K19" s="563">
        <v>14.83</v>
      </c>
      <c r="L19" s="18">
        <f t="shared" si="1"/>
        <v>321.31000000000006</v>
      </c>
    </row>
    <row r="20" spans="2:12">
      <c r="B20" s="14">
        <v>18</v>
      </c>
      <c r="C20" s="29">
        <f t="shared" si="2"/>
        <v>303.84999999999991</v>
      </c>
      <c r="D20" s="29">
        <f t="shared" si="0"/>
        <v>291.65000000000009</v>
      </c>
      <c r="E20" s="266" t="s">
        <v>891</v>
      </c>
      <c r="F20" s="1" t="s">
        <v>307</v>
      </c>
      <c r="G20" s="545">
        <v>1170</v>
      </c>
      <c r="H20" s="13">
        <v>21</v>
      </c>
      <c r="I20" s="563">
        <v>15.45</v>
      </c>
      <c r="J20" s="18">
        <f t="shared" si="1"/>
        <v>350.19999999999987</v>
      </c>
      <c r="K20" s="563">
        <v>14.83</v>
      </c>
      <c r="L20" s="18">
        <f t="shared" si="1"/>
        <v>336.14000000000004</v>
      </c>
    </row>
    <row r="21" spans="2:12">
      <c r="B21" s="14">
        <v>19</v>
      </c>
      <c r="C21" s="29">
        <f t="shared" si="2"/>
        <v>319.2999999999999</v>
      </c>
      <c r="D21" s="29">
        <f t="shared" si="0"/>
        <v>306.48000000000008</v>
      </c>
      <c r="E21" s="266" t="s">
        <v>892</v>
      </c>
      <c r="F21" s="1" t="s">
        <v>308</v>
      </c>
      <c r="G21" s="545">
        <v>951</v>
      </c>
      <c r="H21" s="13">
        <v>22</v>
      </c>
      <c r="I21" s="563">
        <v>15.45</v>
      </c>
      <c r="J21" s="18">
        <f t="shared" si="1"/>
        <v>365.64999999999986</v>
      </c>
      <c r="K21" s="563">
        <v>14.83</v>
      </c>
      <c r="L21" s="18">
        <f t="shared" si="1"/>
        <v>350.97</v>
      </c>
    </row>
    <row r="22" spans="2:12">
      <c r="B22" s="14">
        <v>20</v>
      </c>
      <c r="C22" s="29">
        <f t="shared" si="2"/>
        <v>334.74999999999989</v>
      </c>
      <c r="D22" s="29">
        <f t="shared" si="0"/>
        <v>321.31000000000006</v>
      </c>
      <c r="E22" s="266" t="s">
        <v>893</v>
      </c>
      <c r="F22" s="1" t="s">
        <v>309</v>
      </c>
      <c r="G22" s="545">
        <v>840</v>
      </c>
      <c r="H22" s="13">
        <v>23</v>
      </c>
      <c r="I22" s="563">
        <v>15.45</v>
      </c>
      <c r="J22" s="18">
        <f t="shared" si="1"/>
        <v>381.09999999999985</v>
      </c>
      <c r="K22" s="563">
        <v>14.83</v>
      </c>
      <c r="L22" s="18">
        <f t="shared" si="1"/>
        <v>365.8</v>
      </c>
    </row>
    <row r="23" spans="2:12" ht="12.75" customHeight="1">
      <c r="B23" s="14">
        <v>21</v>
      </c>
      <c r="C23" s="29">
        <f t="shared" si="2"/>
        <v>350.19999999999987</v>
      </c>
      <c r="D23" s="29">
        <f t="shared" si="0"/>
        <v>336.14000000000004</v>
      </c>
      <c r="E23" s="266" t="s">
        <v>894</v>
      </c>
      <c r="F23" s="1" t="s">
        <v>310</v>
      </c>
      <c r="G23" s="545">
        <v>716</v>
      </c>
      <c r="H23" s="13">
        <v>24</v>
      </c>
      <c r="I23" s="563">
        <v>15.45</v>
      </c>
      <c r="J23" s="18">
        <f t="shared" si="1"/>
        <v>396.54999999999984</v>
      </c>
      <c r="K23" s="563">
        <v>14.83</v>
      </c>
      <c r="L23" s="18">
        <f t="shared" si="1"/>
        <v>380.63</v>
      </c>
    </row>
    <row r="24" spans="2:12">
      <c r="B24" s="14">
        <v>22</v>
      </c>
      <c r="C24" s="29">
        <f t="shared" si="2"/>
        <v>365.64999999999986</v>
      </c>
      <c r="D24" s="29">
        <f t="shared" si="0"/>
        <v>350.97</v>
      </c>
      <c r="E24" s="266" t="s">
        <v>895</v>
      </c>
      <c r="F24" s="1" t="s">
        <v>118</v>
      </c>
      <c r="G24" s="545">
        <v>487</v>
      </c>
      <c r="H24" s="13">
        <v>25</v>
      </c>
      <c r="I24" s="563">
        <v>15.45</v>
      </c>
      <c r="J24" s="18">
        <f t="shared" si="1"/>
        <v>411.99999999999983</v>
      </c>
      <c r="K24" s="563">
        <v>14.83</v>
      </c>
      <c r="L24" s="18">
        <f t="shared" si="1"/>
        <v>395.46</v>
      </c>
    </row>
    <row r="25" spans="2:12">
      <c r="B25" s="14">
        <v>23</v>
      </c>
      <c r="C25" s="29">
        <f t="shared" si="2"/>
        <v>381.09999999999985</v>
      </c>
      <c r="D25" s="29">
        <f t="shared" si="0"/>
        <v>365.8</v>
      </c>
      <c r="E25" s="266" t="s">
        <v>896</v>
      </c>
      <c r="F25" s="1" t="s">
        <v>169</v>
      </c>
      <c r="G25" s="545">
        <v>466</v>
      </c>
      <c r="H25" s="13">
        <v>26</v>
      </c>
      <c r="I25" s="563">
        <v>15.45</v>
      </c>
      <c r="J25" s="18">
        <f>J24+I25</f>
        <v>427.44999999999982</v>
      </c>
      <c r="K25" s="563">
        <v>14.83</v>
      </c>
      <c r="L25" s="18">
        <f>L24+K25</f>
        <v>410.28999999999996</v>
      </c>
    </row>
    <row r="26" spans="2:12">
      <c r="B26" s="14">
        <v>24</v>
      </c>
      <c r="C26" s="29">
        <f t="shared" si="2"/>
        <v>396.54999999999984</v>
      </c>
      <c r="D26" s="29">
        <f t="shared" si="0"/>
        <v>380.63</v>
      </c>
      <c r="E26" s="266" t="s">
        <v>897</v>
      </c>
      <c r="F26" s="1" t="s">
        <v>57</v>
      </c>
      <c r="G26" s="545">
        <v>165</v>
      </c>
      <c r="H26" s="13">
        <v>27</v>
      </c>
      <c r="I26" s="563">
        <v>15.45</v>
      </c>
      <c r="J26" s="18">
        <f t="shared" si="1"/>
        <v>442.89999999999981</v>
      </c>
      <c r="K26" s="563">
        <v>14.83</v>
      </c>
      <c r="L26" s="18">
        <f t="shared" si="1"/>
        <v>425.11999999999995</v>
      </c>
    </row>
    <row r="27" spans="2:12">
      <c r="B27" s="14">
        <v>25</v>
      </c>
      <c r="C27" s="29">
        <f t="shared" si="2"/>
        <v>411.99999999999983</v>
      </c>
      <c r="D27" s="29">
        <f t="shared" si="0"/>
        <v>395.46</v>
      </c>
      <c r="E27" s="266" t="s">
        <v>898</v>
      </c>
      <c r="F27" s="1" t="s">
        <v>173</v>
      </c>
      <c r="G27" s="545">
        <v>770</v>
      </c>
      <c r="H27" s="13">
        <v>28</v>
      </c>
      <c r="I27" s="563">
        <v>15.45</v>
      </c>
      <c r="J27" s="18">
        <f t="shared" si="1"/>
        <v>458.3499999999998</v>
      </c>
      <c r="K27" s="563">
        <v>14.83</v>
      </c>
      <c r="L27" s="18">
        <f t="shared" si="1"/>
        <v>439.94999999999993</v>
      </c>
    </row>
    <row r="28" spans="2:12">
      <c r="B28" s="14">
        <v>26</v>
      </c>
      <c r="C28" s="29">
        <f t="shared" si="2"/>
        <v>427.44999999999982</v>
      </c>
      <c r="D28" s="29">
        <f t="shared" si="0"/>
        <v>410.28999999999996</v>
      </c>
      <c r="E28" s="266" t="s">
        <v>899</v>
      </c>
      <c r="F28" s="1" t="s">
        <v>34</v>
      </c>
      <c r="G28" s="545">
        <v>1230</v>
      </c>
      <c r="H28" s="13">
        <v>29</v>
      </c>
      <c r="I28" s="563">
        <v>15.45</v>
      </c>
      <c r="J28" s="18">
        <f t="shared" si="1"/>
        <v>473.79999999999978</v>
      </c>
      <c r="K28" s="563">
        <v>14.83</v>
      </c>
      <c r="L28" s="18">
        <f t="shared" si="1"/>
        <v>454.77999999999992</v>
      </c>
    </row>
    <row r="29" spans="2:12">
      <c r="B29" s="14">
        <v>27</v>
      </c>
      <c r="C29" s="29">
        <f t="shared" si="2"/>
        <v>442.89999999999981</v>
      </c>
      <c r="D29" s="29">
        <f t="shared" si="0"/>
        <v>425.11999999999995</v>
      </c>
      <c r="E29" s="266" t="s">
        <v>900</v>
      </c>
      <c r="F29" s="1" t="s">
        <v>35</v>
      </c>
      <c r="G29" s="545">
        <v>1285</v>
      </c>
      <c r="H29" s="13">
        <v>30</v>
      </c>
      <c r="I29" s="563">
        <v>15.45</v>
      </c>
      <c r="J29" s="18">
        <f>J28+I29</f>
        <v>489.24999999999977</v>
      </c>
      <c r="K29" s="563">
        <v>14.83</v>
      </c>
      <c r="L29" s="18">
        <f>L28+K29</f>
        <v>469.6099999999999</v>
      </c>
    </row>
    <row r="30" spans="2:12">
      <c r="B30" s="14">
        <v>28</v>
      </c>
      <c r="C30" s="29">
        <f t="shared" si="2"/>
        <v>458.3499999999998</v>
      </c>
      <c r="D30" s="29">
        <f t="shared" si="0"/>
        <v>439.94999999999993</v>
      </c>
      <c r="E30" s="266" t="s">
        <v>901</v>
      </c>
      <c r="F30" s="1" t="s">
        <v>38</v>
      </c>
      <c r="G30" s="545">
        <v>1024</v>
      </c>
      <c r="H30" s="13">
        <v>31</v>
      </c>
      <c r="I30" s="564">
        <v>12.87</v>
      </c>
      <c r="J30" s="18">
        <f>J29+I30</f>
        <v>502.11999999999978</v>
      </c>
      <c r="K30" s="564">
        <v>12.36</v>
      </c>
      <c r="L30" s="18">
        <f>L29+K30</f>
        <v>481.96999999999991</v>
      </c>
    </row>
    <row r="31" spans="2:12">
      <c r="B31" s="14">
        <v>29</v>
      </c>
      <c r="C31" s="29">
        <f t="shared" si="2"/>
        <v>473.79999999999978</v>
      </c>
      <c r="D31" s="29">
        <f t="shared" si="0"/>
        <v>454.77999999999992</v>
      </c>
      <c r="E31" s="266" t="s">
        <v>902</v>
      </c>
      <c r="F31" s="1" t="s">
        <v>39</v>
      </c>
      <c r="G31" s="545">
        <v>860</v>
      </c>
      <c r="H31" s="13">
        <v>32</v>
      </c>
      <c r="I31" s="564">
        <v>12.87</v>
      </c>
      <c r="J31" s="18">
        <f t="shared" si="1"/>
        <v>514.98999999999978</v>
      </c>
      <c r="K31" s="564">
        <v>12.36</v>
      </c>
      <c r="L31" s="18">
        <f t="shared" si="1"/>
        <v>494.32999999999993</v>
      </c>
    </row>
    <row r="32" spans="2:12">
      <c r="B32" s="14">
        <v>30</v>
      </c>
      <c r="C32" s="29">
        <f t="shared" si="2"/>
        <v>489.24999999999977</v>
      </c>
      <c r="D32" s="29">
        <f t="shared" si="0"/>
        <v>469.6099999999999</v>
      </c>
      <c r="E32" s="266" t="s">
        <v>903</v>
      </c>
      <c r="F32" s="1" t="s">
        <v>40</v>
      </c>
      <c r="G32" s="545">
        <v>684</v>
      </c>
      <c r="H32" s="13">
        <v>33</v>
      </c>
      <c r="I32" s="564">
        <v>12.87</v>
      </c>
      <c r="J32" s="18">
        <f t="shared" si="1"/>
        <v>527.85999999999979</v>
      </c>
      <c r="K32" s="564">
        <v>12.36</v>
      </c>
      <c r="L32" s="18">
        <f t="shared" si="1"/>
        <v>506.68999999999994</v>
      </c>
    </row>
    <row r="33" spans="2:12">
      <c r="B33" s="14">
        <v>31</v>
      </c>
      <c r="C33" s="29">
        <f t="shared" si="2"/>
        <v>502.11999999999978</v>
      </c>
      <c r="D33" s="29">
        <f t="shared" si="0"/>
        <v>481.96999999999991</v>
      </c>
      <c r="E33" s="26" t="s">
        <v>904</v>
      </c>
      <c r="F33" s="1" t="s">
        <v>389</v>
      </c>
      <c r="G33" s="545">
        <v>605</v>
      </c>
      <c r="H33" s="13">
        <v>34</v>
      </c>
      <c r="I33" s="564">
        <v>12.87</v>
      </c>
      <c r="J33" s="18">
        <f t="shared" si="1"/>
        <v>540.72999999999979</v>
      </c>
      <c r="K33" s="564">
        <v>12.36</v>
      </c>
      <c r="L33" s="18">
        <f t="shared" si="1"/>
        <v>519.04999999999995</v>
      </c>
    </row>
    <row r="34" spans="2:12">
      <c r="B34" s="14">
        <v>32</v>
      </c>
      <c r="C34" s="29">
        <f t="shared" si="2"/>
        <v>514.98999999999978</v>
      </c>
      <c r="D34" s="29">
        <f t="shared" si="0"/>
        <v>494.32999999999993</v>
      </c>
      <c r="E34" s="26" t="s">
        <v>905</v>
      </c>
      <c r="F34" s="1" t="s">
        <v>177</v>
      </c>
      <c r="G34" s="545">
        <v>460</v>
      </c>
      <c r="H34" s="13">
        <v>35</v>
      </c>
      <c r="I34" s="564">
        <v>12.87</v>
      </c>
      <c r="J34" s="18">
        <f t="shared" si="1"/>
        <v>553.5999999999998</v>
      </c>
      <c r="K34" s="564">
        <v>12.36</v>
      </c>
      <c r="L34" s="18">
        <f t="shared" si="1"/>
        <v>531.41</v>
      </c>
    </row>
    <row r="35" spans="2:12">
      <c r="B35" s="14">
        <v>33</v>
      </c>
      <c r="C35" s="29">
        <f t="shared" si="2"/>
        <v>527.85999999999979</v>
      </c>
      <c r="D35" s="29">
        <f t="shared" si="0"/>
        <v>506.68999999999994</v>
      </c>
      <c r="E35" s="26" t="s">
        <v>906</v>
      </c>
      <c r="F35" s="1" t="s">
        <v>176</v>
      </c>
      <c r="G35" s="545">
        <v>728</v>
      </c>
      <c r="H35" s="13">
        <v>36</v>
      </c>
      <c r="I35" s="564">
        <v>12.87</v>
      </c>
      <c r="J35" s="18">
        <f t="shared" si="1"/>
        <v>566.4699999999998</v>
      </c>
      <c r="K35" s="564">
        <v>12.36</v>
      </c>
      <c r="L35" s="18">
        <f t="shared" si="1"/>
        <v>543.77</v>
      </c>
    </row>
    <row r="36" spans="2:12">
      <c r="B36" s="14">
        <v>34</v>
      </c>
      <c r="C36" s="29">
        <f t="shared" si="2"/>
        <v>540.72999999999979</v>
      </c>
      <c r="D36" s="29">
        <f t="shared" si="0"/>
        <v>519.04999999999995</v>
      </c>
      <c r="F36" s="1"/>
      <c r="G36" s="392"/>
      <c r="H36" s="13">
        <v>37</v>
      </c>
      <c r="I36" s="564">
        <v>12.87</v>
      </c>
      <c r="J36" s="18">
        <f t="shared" si="1"/>
        <v>579.3399999999998</v>
      </c>
      <c r="K36" s="564">
        <v>12.36</v>
      </c>
      <c r="L36" s="18">
        <f t="shared" si="1"/>
        <v>556.13</v>
      </c>
    </row>
    <row r="37" spans="2:12">
      <c r="B37" s="14">
        <v>35</v>
      </c>
      <c r="C37" s="29">
        <f t="shared" si="2"/>
        <v>553.5999999999998</v>
      </c>
      <c r="D37" s="29">
        <f t="shared" si="0"/>
        <v>531.41</v>
      </c>
      <c r="F37" s="1"/>
      <c r="G37" s="392"/>
      <c r="H37" s="13">
        <v>38</v>
      </c>
      <c r="I37" s="564">
        <v>12.87</v>
      </c>
      <c r="J37" s="18">
        <f t="shared" si="1"/>
        <v>592.20999999999981</v>
      </c>
      <c r="K37" s="564">
        <v>12.36</v>
      </c>
      <c r="L37" s="18">
        <f t="shared" si="1"/>
        <v>568.49</v>
      </c>
    </row>
    <row r="38" spans="2:12">
      <c r="B38" s="14">
        <v>36</v>
      </c>
      <c r="C38" s="29">
        <f t="shared" si="2"/>
        <v>566.4699999999998</v>
      </c>
      <c r="D38" s="29">
        <f t="shared" si="0"/>
        <v>543.77</v>
      </c>
      <c r="F38" s="1"/>
      <c r="G38" s="392"/>
      <c r="H38" s="13">
        <v>39</v>
      </c>
      <c r="I38" s="564">
        <v>12.87</v>
      </c>
      <c r="J38" s="18">
        <f t="shared" si="1"/>
        <v>605.07999999999981</v>
      </c>
      <c r="K38" s="564">
        <v>12.36</v>
      </c>
      <c r="L38" s="18">
        <f t="shared" si="1"/>
        <v>580.85</v>
      </c>
    </row>
    <row r="39" spans="2:12">
      <c r="B39" s="14">
        <v>37</v>
      </c>
      <c r="C39" s="29">
        <f t="shared" si="2"/>
        <v>579.3399999999998</v>
      </c>
      <c r="D39" s="29">
        <f t="shared" si="0"/>
        <v>556.13</v>
      </c>
      <c r="F39" s="3" t="s">
        <v>206</v>
      </c>
      <c r="G39" s="393"/>
      <c r="H39" s="13">
        <v>40</v>
      </c>
      <c r="I39" s="564">
        <v>12.87</v>
      </c>
      <c r="J39" s="18">
        <f t="shared" si="1"/>
        <v>617.94999999999982</v>
      </c>
      <c r="K39" s="564">
        <v>12.36</v>
      </c>
      <c r="L39" s="18">
        <f t="shared" si="1"/>
        <v>593.21</v>
      </c>
    </row>
    <row r="40" spans="2:12">
      <c r="B40" s="14">
        <v>38</v>
      </c>
      <c r="C40" s="29">
        <f t="shared" si="2"/>
        <v>592.20999999999981</v>
      </c>
      <c r="D40" s="29">
        <f t="shared" ref="D40:D71" si="3">L37</f>
        <v>568.49</v>
      </c>
      <c r="F40" s="1" t="s">
        <v>206</v>
      </c>
      <c r="G40" s="545">
        <v>70</v>
      </c>
      <c r="H40" s="13">
        <v>41</v>
      </c>
      <c r="I40" s="564">
        <v>12.87</v>
      </c>
      <c r="J40" s="18">
        <f t="shared" si="1"/>
        <v>630.81999999999982</v>
      </c>
      <c r="K40" s="564">
        <v>12.36</v>
      </c>
      <c r="L40" s="18">
        <f t="shared" si="1"/>
        <v>605.57000000000005</v>
      </c>
    </row>
    <row r="41" spans="2:12">
      <c r="B41" s="14">
        <v>39</v>
      </c>
      <c r="C41" s="29">
        <f t="shared" si="2"/>
        <v>605.07999999999981</v>
      </c>
      <c r="D41" s="29">
        <f t="shared" si="3"/>
        <v>580.85</v>
      </c>
      <c r="F41" s="1" t="s">
        <v>147</v>
      </c>
      <c r="G41" s="545">
        <v>70</v>
      </c>
      <c r="H41" s="13">
        <v>42</v>
      </c>
      <c r="I41" s="564">
        <v>12.87</v>
      </c>
      <c r="J41" s="18">
        <f t="shared" si="1"/>
        <v>643.68999999999983</v>
      </c>
      <c r="K41" s="564">
        <v>12.36</v>
      </c>
      <c r="L41" s="18">
        <f t="shared" si="1"/>
        <v>617.93000000000006</v>
      </c>
    </row>
    <row r="42" spans="2:12">
      <c r="B42" s="14">
        <v>40</v>
      </c>
      <c r="C42" s="29">
        <f t="shared" si="2"/>
        <v>617.94999999999982</v>
      </c>
      <c r="D42" s="29">
        <f t="shared" si="3"/>
        <v>593.21</v>
      </c>
      <c r="F42" s="3" t="s">
        <v>233</v>
      </c>
      <c r="G42" s="393"/>
      <c r="H42" s="13">
        <v>43</v>
      </c>
      <c r="I42" s="564">
        <v>12.87</v>
      </c>
      <c r="J42" s="18">
        <f t="shared" si="1"/>
        <v>656.55999999999983</v>
      </c>
      <c r="K42" s="564">
        <v>12.36</v>
      </c>
      <c r="L42" s="18">
        <f t="shared" si="1"/>
        <v>630.29000000000008</v>
      </c>
    </row>
    <row r="43" spans="2:12" ht="12.75" customHeight="1">
      <c r="B43" s="14">
        <v>41</v>
      </c>
      <c r="C43" s="29">
        <f t="shared" si="2"/>
        <v>630.81999999999982</v>
      </c>
      <c r="D43" s="29">
        <f t="shared" si="3"/>
        <v>605.57000000000005</v>
      </c>
      <c r="F43" s="1" t="s">
        <v>146</v>
      </c>
      <c r="G43" s="388">
        <v>90</v>
      </c>
      <c r="H43" s="13">
        <v>44</v>
      </c>
      <c r="I43" s="564">
        <v>12.87</v>
      </c>
      <c r="J43" s="18">
        <f t="shared" si="1"/>
        <v>669.42999999999984</v>
      </c>
      <c r="K43" s="564">
        <v>12.36</v>
      </c>
      <c r="L43" s="18">
        <f t="shared" si="1"/>
        <v>642.65000000000009</v>
      </c>
    </row>
    <row r="44" spans="2:12">
      <c r="B44" s="14">
        <v>42</v>
      </c>
      <c r="C44" s="29">
        <f t="shared" si="2"/>
        <v>643.68999999999983</v>
      </c>
      <c r="D44" s="29">
        <f t="shared" si="3"/>
        <v>617.93000000000006</v>
      </c>
      <c r="F44" s="1" t="s">
        <v>148</v>
      </c>
      <c r="G44" s="388">
        <v>45</v>
      </c>
      <c r="H44" s="13">
        <v>45</v>
      </c>
      <c r="I44" s="564">
        <v>12.87</v>
      </c>
      <c r="J44" s="18">
        <f t="shared" si="1"/>
        <v>682.29999999999984</v>
      </c>
      <c r="K44" s="564">
        <v>12.36</v>
      </c>
      <c r="L44" s="18">
        <f t="shared" si="1"/>
        <v>655.0100000000001</v>
      </c>
    </row>
    <row r="45" spans="2:12">
      <c r="B45" s="14">
        <v>43</v>
      </c>
      <c r="C45" s="29">
        <f t="shared" si="2"/>
        <v>656.55999999999983</v>
      </c>
      <c r="D45" s="29">
        <f t="shared" si="3"/>
        <v>630.29000000000008</v>
      </c>
      <c r="F45" s="1" t="s">
        <v>149</v>
      </c>
      <c r="G45" s="388">
        <v>100</v>
      </c>
      <c r="H45" s="13">
        <v>46</v>
      </c>
      <c r="I45" s="564">
        <v>12.87</v>
      </c>
      <c r="J45" s="18">
        <f t="shared" si="1"/>
        <v>695.16999999999985</v>
      </c>
      <c r="K45" s="564">
        <v>12.36</v>
      </c>
      <c r="L45" s="18">
        <f t="shared" si="1"/>
        <v>667.37000000000012</v>
      </c>
    </row>
    <row r="46" spans="2:12">
      <c r="B46" s="14">
        <v>44</v>
      </c>
      <c r="C46" s="29">
        <f t="shared" si="2"/>
        <v>669.42999999999984</v>
      </c>
      <c r="D46" s="29">
        <f t="shared" si="3"/>
        <v>642.65000000000009</v>
      </c>
      <c r="F46" s="3" t="s">
        <v>151</v>
      </c>
      <c r="G46" s="393"/>
      <c r="H46" s="13">
        <v>47</v>
      </c>
      <c r="I46" s="564">
        <v>12.87</v>
      </c>
      <c r="J46" s="18">
        <f t="shared" si="1"/>
        <v>708.03999999999985</v>
      </c>
      <c r="K46" s="564">
        <v>12.36</v>
      </c>
      <c r="L46" s="18">
        <f t="shared" si="1"/>
        <v>679.73000000000013</v>
      </c>
    </row>
    <row r="47" spans="2:12">
      <c r="B47" s="14">
        <v>45</v>
      </c>
      <c r="C47" s="29">
        <f t="shared" si="2"/>
        <v>682.29999999999984</v>
      </c>
      <c r="D47" s="29">
        <f t="shared" si="3"/>
        <v>655.0100000000001</v>
      </c>
      <c r="E47" s="26" t="s">
        <v>907</v>
      </c>
      <c r="F47" s="1" t="s">
        <v>247</v>
      </c>
      <c r="G47" s="388">
        <v>645</v>
      </c>
      <c r="H47" s="13">
        <v>48</v>
      </c>
      <c r="I47" s="564">
        <v>12.87</v>
      </c>
      <c r="J47" s="18">
        <f t="shared" si="1"/>
        <v>720.90999999999985</v>
      </c>
      <c r="K47" s="564">
        <v>12.36</v>
      </c>
      <c r="L47" s="18">
        <f t="shared" si="1"/>
        <v>692.09000000000015</v>
      </c>
    </row>
    <row r="48" spans="2:12" ht="25.5">
      <c r="B48" s="14">
        <v>46</v>
      </c>
      <c r="C48" s="29">
        <f t="shared" si="2"/>
        <v>695.16999999999985</v>
      </c>
      <c r="D48" s="29">
        <f t="shared" si="3"/>
        <v>667.37000000000012</v>
      </c>
      <c r="E48" s="266" t="s">
        <v>908</v>
      </c>
      <c r="F48" s="20" t="s">
        <v>256</v>
      </c>
      <c r="G48" s="388">
        <f>0.3*710+0.7*640</f>
        <v>661</v>
      </c>
      <c r="H48" s="13">
        <v>49</v>
      </c>
      <c r="I48" s="564">
        <v>12.87</v>
      </c>
      <c r="J48" s="18">
        <f t="shared" si="1"/>
        <v>733.77999999999986</v>
      </c>
      <c r="K48" s="564">
        <v>12.36</v>
      </c>
      <c r="L48" s="18">
        <f t="shared" si="1"/>
        <v>704.45000000000016</v>
      </c>
    </row>
    <row r="49" spans="2:12">
      <c r="B49" s="14">
        <v>47</v>
      </c>
      <c r="C49" s="29">
        <f t="shared" si="2"/>
        <v>708.03999999999985</v>
      </c>
      <c r="D49" s="29">
        <f t="shared" si="3"/>
        <v>679.73000000000013</v>
      </c>
      <c r="E49" s="26" t="s">
        <v>909</v>
      </c>
      <c r="F49" s="20" t="s">
        <v>46</v>
      </c>
      <c r="G49" s="388">
        <v>595</v>
      </c>
      <c r="H49" s="13">
        <v>50</v>
      </c>
      <c r="I49" s="564">
        <v>12.87</v>
      </c>
      <c r="J49" s="18">
        <f t="shared" si="1"/>
        <v>746.64999999999986</v>
      </c>
      <c r="K49" s="564">
        <v>12.36</v>
      </c>
      <c r="L49" s="18">
        <f t="shared" si="1"/>
        <v>716.81000000000017</v>
      </c>
    </row>
    <row r="50" spans="2:12">
      <c r="B50" s="14">
        <v>48</v>
      </c>
      <c r="C50" s="29">
        <f t="shared" si="2"/>
        <v>720.90999999999985</v>
      </c>
      <c r="D50" s="29">
        <f t="shared" si="3"/>
        <v>692.09000000000015</v>
      </c>
      <c r="F50" s="390" t="s">
        <v>110</v>
      </c>
      <c r="G50" s="391"/>
      <c r="H50" s="13">
        <v>51</v>
      </c>
      <c r="I50" s="564">
        <v>12.87</v>
      </c>
      <c r="J50" s="18">
        <f t="shared" si="1"/>
        <v>759.51999999999987</v>
      </c>
      <c r="K50" s="564">
        <v>12.36</v>
      </c>
      <c r="L50" s="18">
        <f t="shared" si="1"/>
        <v>729.17000000000019</v>
      </c>
    </row>
    <row r="51" spans="2:12">
      <c r="B51" s="14">
        <v>49</v>
      </c>
      <c r="C51" s="29">
        <f t="shared" si="2"/>
        <v>733.77999999999986</v>
      </c>
      <c r="D51" s="29">
        <f t="shared" si="3"/>
        <v>704.45000000000016</v>
      </c>
      <c r="E51" s="26" t="s">
        <v>910</v>
      </c>
      <c r="F51" s="20" t="s">
        <v>15</v>
      </c>
      <c r="G51" s="388">
        <v>3051.04</v>
      </c>
      <c r="H51" s="13">
        <v>52</v>
      </c>
      <c r="I51" s="564">
        <v>12.87</v>
      </c>
      <c r="J51" s="18">
        <f t="shared" si="1"/>
        <v>772.38999999999987</v>
      </c>
      <c r="K51" s="564">
        <v>12.36</v>
      </c>
      <c r="L51" s="18">
        <f t="shared" si="1"/>
        <v>741.5300000000002</v>
      </c>
    </row>
    <row r="52" spans="2:12">
      <c r="B52" s="14">
        <v>50</v>
      </c>
      <c r="C52" s="29">
        <f t="shared" si="2"/>
        <v>746.64999999999986</v>
      </c>
      <c r="D52" s="29">
        <f t="shared" si="3"/>
        <v>716.81000000000017</v>
      </c>
      <c r="E52" s="26" t="s">
        <v>911</v>
      </c>
      <c r="F52" s="20" t="s">
        <v>29</v>
      </c>
      <c r="G52" s="388">
        <v>3834</v>
      </c>
      <c r="H52" s="13">
        <v>53</v>
      </c>
      <c r="I52" s="564">
        <v>12.87</v>
      </c>
      <c r="J52" s="18">
        <f t="shared" si="1"/>
        <v>785.25999999999988</v>
      </c>
      <c r="K52" s="564">
        <v>12.36</v>
      </c>
      <c r="L52" s="18">
        <f t="shared" si="1"/>
        <v>753.89000000000021</v>
      </c>
    </row>
    <row r="53" spans="2:12" ht="12.75" customHeight="1">
      <c r="B53" s="14">
        <v>51</v>
      </c>
      <c r="C53" s="29">
        <f t="shared" si="2"/>
        <v>759.51999999999987</v>
      </c>
      <c r="D53" s="29">
        <f t="shared" si="3"/>
        <v>729.17000000000019</v>
      </c>
      <c r="E53" s="26" t="s">
        <v>912</v>
      </c>
      <c r="F53" s="1" t="s">
        <v>210</v>
      </c>
      <c r="G53" s="388">
        <v>3594.04</v>
      </c>
      <c r="H53" s="13">
        <v>54</v>
      </c>
      <c r="I53" s="564">
        <v>12.87</v>
      </c>
      <c r="J53" s="18">
        <f t="shared" si="1"/>
        <v>798.12999999999988</v>
      </c>
      <c r="K53" s="564">
        <v>12.36</v>
      </c>
      <c r="L53" s="18">
        <f t="shared" si="1"/>
        <v>766.25000000000023</v>
      </c>
    </row>
    <row r="54" spans="2:12">
      <c r="B54" s="14">
        <v>52</v>
      </c>
      <c r="C54" s="29">
        <f t="shared" si="2"/>
        <v>772.38999999999987</v>
      </c>
      <c r="D54" s="29">
        <f t="shared" si="3"/>
        <v>741.5300000000002</v>
      </c>
      <c r="E54" s="26" t="s">
        <v>913</v>
      </c>
      <c r="F54" s="20" t="s">
        <v>53</v>
      </c>
      <c r="G54" s="388">
        <v>2043</v>
      </c>
      <c r="H54" s="13">
        <v>55</v>
      </c>
      <c r="I54" s="564">
        <v>12.87</v>
      </c>
      <c r="J54" s="18">
        <f t="shared" si="1"/>
        <v>810.99999999999989</v>
      </c>
      <c r="K54" s="564">
        <v>12.36</v>
      </c>
      <c r="L54" s="18">
        <f t="shared" si="1"/>
        <v>778.61000000000024</v>
      </c>
    </row>
    <row r="55" spans="2:12">
      <c r="B55" s="14">
        <v>53</v>
      </c>
      <c r="C55" s="29">
        <f t="shared" si="2"/>
        <v>785.25999999999988</v>
      </c>
      <c r="D55" s="29">
        <f t="shared" si="3"/>
        <v>753.89000000000021</v>
      </c>
      <c r="E55" s="26" t="s">
        <v>844</v>
      </c>
      <c r="F55" s="20" t="s">
        <v>390</v>
      </c>
      <c r="G55" s="388">
        <v>1266.6099999999999</v>
      </c>
      <c r="H55" s="13">
        <v>56</v>
      </c>
      <c r="I55" s="564">
        <v>12.87</v>
      </c>
      <c r="J55" s="18">
        <f t="shared" si="1"/>
        <v>823.86999999999989</v>
      </c>
      <c r="K55" s="564">
        <v>12.36</v>
      </c>
      <c r="L55" s="18">
        <f t="shared" si="1"/>
        <v>790.97000000000025</v>
      </c>
    </row>
    <row r="56" spans="2:12">
      <c r="B56" s="14">
        <v>54</v>
      </c>
      <c r="C56" s="29">
        <f t="shared" si="2"/>
        <v>798.12999999999988</v>
      </c>
      <c r="D56" s="29">
        <f t="shared" si="3"/>
        <v>766.25000000000023</v>
      </c>
      <c r="E56" s="26" t="s">
        <v>914</v>
      </c>
      <c r="F56" s="20" t="s">
        <v>30</v>
      </c>
      <c r="G56" s="388">
        <v>3488.54</v>
      </c>
      <c r="H56" s="13">
        <v>57</v>
      </c>
      <c r="I56" s="564">
        <v>12.87</v>
      </c>
      <c r="J56" s="18">
        <f t="shared" si="1"/>
        <v>836.7399999999999</v>
      </c>
      <c r="K56" s="564">
        <v>12.36</v>
      </c>
      <c r="L56" s="18">
        <f t="shared" si="1"/>
        <v>803.33000000000027</v>
      </c>
    </row>
    <row r="57" spans="2:12">
      <c r="B57" s="14">
        <v>55</v>
      </c>
      <c r="C57" s="29">
        <f t="shared" si="2"/>
        <v>810.99999999999989</v>
      </c>
      <c r="D57" s="29">
        <f t="shared" si="3"/>
        <v>778.61000000000024</v>
      </c>
      <c r="E57" s="26" t="s">
        <v>915</v>
      </c>
      <c r="F57" s="20" t="s">
        <v>568</v>
      </c>
      <c r="G57" s="388">
        <v>1737.71</v>
      </c>
      <c r="H57" s="13">
        <v>58</v>
      </c>
      <c r="I57" s="564">
        <v>12.87</v>
      </c>
      <c r="J57" s="18">
        <f t="shared" si="1"/>
        <v>849.6099999999999</v>
      </c>
      <c r="K57" s="564">
        <v>12.36</v>
      </c>
      <c r="L57" s="18">
        <f t="shared" si="1"/>
        <v>815.69000000000028</v>
      </c>
    </row>
    <row r="58" spans="2:12">
      <c r="B58" s="14">
        <v>56</v>
      </c>
      <c r="C58" s="29">
        <f t="shared" si="2"/>
        <v>823.86999999999989</v>
      </c>
      <c r="D58" s="29">
        <f t="shared" si="3"/>
        <v>790.97000000000025</v>
      </c>
      <c r="E58" s="26" t="s">
        <v>916</v>
      </c>
      <c r="F58" s="20" t="s">
        <v>31</v>
      </c>
      <c r="G58" s="388">
        <v>822</v>
      </c>
      <c r="H58" s="13">
        <v>59</v>
      </c>
      <c r="I58" s="564">
        <v>12.87</v>
      </c>
      <c r="J58" s="18">
        <f t="shared" si="1"/>
        <v>862.4799999999999</v>
      </c>
      <c r="K58" s="564">
        <v>12.36</v>
      </c>
      <c r="L58" s="18">
        <f t="shared" si="1"/>
        <v>828.0500000000003</v>
      </c>
    </row>
    <row r="59" spans="2:12">
      <c r="B59" s="14">
        <v>57</v>
      </c>
      <c r="C59" s="29">
        <f t="shared" si="2"/>
        <v>836.7399999999999</v>
      </c>
      <c r="D59" s="29">
        <f t="shared" si="3"/>
        <v>803.33000000000027</v>
      </c>
      <c r="E59" s="26" t="s">
        <v>917</v>
      </c>
      <c r="F59" s="20" t="s">
        <v>211</v>
      </c>
      <c r="G59" s="388">
        <v>536</v>
      </c>
      <c r="H59" s="13">
        <v>60</v>
      </c>
      <c r="I59" s="564">
        <v>12.87</v>
      </c>
      <c r="J59" s="18">
        <f t="shared" si="1"/>
        <v>875.34999999999991</v>
      </c>
      <c r="K59" s="564">
        <v>12.36</v>
      </c>
      <c r="L59" s="18">
        <f t="shared" si="1"/>
        <v>840.41000000000031</v>
      </c>
    </row>
    <row r="60" spans="2:12">
      <c r="B60" s="14">
        <v>58</v>
      </c>
      <c r="C60" s="29">
        <f t="shared" si="2"/>
        <v>849.6099999999999</v>
      </c>
      <c r="D60" s="29">
        <f t="shared" si="3"/>
        <v>815.69000000000028</v>
      </c>
      <c r="E60" s="26" t="s">
        <v>918</v>
      </c>
      <c r="F60" s="20" t="s">
        <v>207</v>
      </c>
      <c r="G60" s="388">
        <v>548</v>
      </c>
      <c r="H60" s="13">
        <v>61</v>
      </c>
      <c r="I60" s="564">
        <v>12.87</v>
      </c>
      <c r="J60" s="18">
        <f t="shared" si="1"/>
        <v>888.21999999999991</v>
      </c>
      <c r="K60" s="564">
        <v>12.36</v>
      </c>
      <c r="L60" s="18">
        <f t="shared" si="1"/>
        <v>852.77000000000032</v>
      </c>
    </row>
    <row r="61" spans="2:12">
      <c r="B61" s="14">
        <v>59</v>
      </c>
      <c r="C61" s="29">
        <f t="shared" si="2"/>
        <v>862.4799999999999</v>
      </c>
      <c r="D61" s="29">
        <f t="shared" si="3"/>
        <v>828.0500000000003</v>
      </c>
      <c r="E61" s="26" t="s">
        <v>919</v>
      </c>
      <c r="F61" s="20" t="s">
        <v>111</v>
      </c>
      <c r="G61" s="388">
        <v>548</v>
      </c>
      <c r="H61" s="13">
        <v>62</v>
      </c>
      <c r="I61" s="564">
        <v>12.87</v>
      </c>
      <c r="J61" s="18">
        <f t="shared" si="1"/>
        <v>901.08999999999992</v>
      </c>
      <c r="K61" s="564">
        <v>12.36</v>
      </c>
      <c r="L61" s="18">
        <f t="shared" si="1"/>
        <v>865.13000000000034</v>
      </c>
    </row>
    <row r="62" spans="2:12">
      <c r="B62" s="14">
        <v>60</v>
      </c>
      <c r="C62" s="29">
        <f t="shared" si="2"/>
        <v>875.34999999999991</v>
      </c>
      <c r="D62" s="29">
        <f t="shared" si="3"/>
        <v>840.41000000000031</v>
      </c>
      <c r="E62" s="26" t="s">
        <v>920</v>
      </c>
      <c r="F62" s="20" t="s">
        <v>252</v>
      </c>
      <c r="G62" s="388">
        <v>651.58000000000004</v>
      </c>
      <c r="H62" s="13">
        <v>63</v>
      </c>
      <c r="I62" s="564">
        <v>12.87</v>
      </c>
      <c r="J62" s="18">
        <f t="shared" si="1"/>
        <v>913.95999999999992</v>
      </c>
      <c r="K62" s="564">
        <v>12.36</v>
      </c>
      <c r="L62" s="18">
        <f t="shared" si="1"/>
        <v>877.49000000000035</v>
      </c>
    </row>
    <row r="63" spans="2:12">
      <c r="B63" s="14">
        <v>61</v>
      </c>
      <c r="C63" s="29">
        <f t="shared" si="2"/>
        <v>888.21999999999991</v>
      </c>
      <c r="D63" s="29">
        <f t="shared" si="3"/>
        <v>852.77000000000032</v>
      </c>
      <c r="E63" s="26" t="s">
        <v>921</v>
      </c>
      <c r="F63" s="20" t="s">
        <v>157</v>
      </c>
      <c r="G63" s="388">
        <v>2004</v>
      </c>
      <c r="H63" s="13">
        <v>64</v>
      </c>
      <c r="I63" s="564">
        <v>12.87</v>
      </c>
      <c r="J63" s="18">
        <f t="shared" si="1"/>
        <v>926.82999999999993</v>
      </c>
      <c r="K63" s="564">
        <v>12.36</v>
      </c>
      <c r="L63" s="18">
        <f t="shared" si="1"/>
        <v>889.85000000000036</v>
      </c>
    </row>
    <row r="64" spans="2:12">
      <c r="B64" s="14">
        <v>62</v>
      </c>
      <c r="C64" s="29">
        <f t="shared" si="2"/>
        <v>901.08999999999992</v>
      </c>
      <c r="D64" s="29">
        <f t="shared" si="3"/>
        <v>865.13000000000034</v>
      </c>
      <c r="E64" s="26" t="s">
        <v>922</v>
      </c>
      <c r="F64" s="20" t="s">
        <v>201</v>
      </c>
      <c r="G64" s="388">
        <v>460</v>
      </c>
      <c r="H64" s="13">
        <v>65</v>
      </c>
      <c r="I64" s="564">
        <v>12.87</v>
      </c>
      <c r="J64" s="18">
        <f t="shared" si="1"/>
        <v>939.69999999999993</v>
      </c>
      <c r="K64" s="564">
        <v>12.36</v>
      </c>
      <c r="L64" s="18">
        <f t="shared" si="1"/>
        <v>902.21000000000038</v>
      </c>
    </row>
    <row r="65" spans="2:12">
      <c r="B65" s="14">
        <v>63</v>
      </c>
      <c r="C65" s="29">
        <f t="shared" si="2"/>
        <v>913.95999999999992</v>
      </c>
      <c r="D65" s="29">
        <f t="shared" si="3"/>
        <v>877.49000000000035</v>
      </c>
      <c r="E65" s="26" t="s">
        <v>923</v>
      </c>
      <c r="F65" s="20" t="s">
        <v>288</v>
      </c>
      <c r="G65" s="388">
        <v>1907</v>
      </c>
      <c r="H65" s="13">
        <v>66</v>
      </c>
      <c r="I65" s="564">
        <v>12.87</v>
      </c>
      <c r="J65" s="18">
        <f t="shared" si="1"/>
        <v>952.56999999999994</v>
      </c>
      <c r="K65" s="564">
        <v>12.36</v>
      </c>
      <c r="L65" s="18">
        <f t="shared" si="1"/>
        <v>914.57000000000039</v>
      </c>
    </row>
    <row r="66" spans="2:12" ht="12.75" customHeight="1">
      <c r="B66" s="14">
        <v>64</v>
      </c>
      <c r="C66" s="29">
        <f t="shared" si="2"/>
        <v>926.82999999999993</v>
      </c>
      <c r="D66" s="29">
        <f t="shared" si="3"/>
        <v>889.85000000000036</v>
      </c>
      <c r="E66" s="26" t="s">
        <v>924</v>
      </c>
      <c r="F66" s="20" t="s">
        <v>32</v>
      </c>
      <c r="G66" s="388">
        <v>1084</v>
      </c>
      <c r="H66" s="13">
        <v>67</v>
      </c>
      <c r="I66" s="564">
        <v>12.87</v>
      </c>
      <c r="J66" s="18">
        <f t="shared" si="1"/>
        <v>965.43999999999994</v>
      </c>
      <c r="K66" s="564">
        <v>12.36</v>
      </c>
      <c r="L66" s="18">
        <f t="shared" si="1"/>
        <v>926.9300000000004</v>
      </c>
    </row>
    <row r="67" spans="2:12">
      <c r="B67" s="14">
        <v>65</v>
      </c>
      <c r="C67" s="29">
        <f t="shared" si="2"/>
        <v>939.69999999999993</v>
      </c>
      <c r="D67" s="29">
        <f t="shared" si="3"/>
        <v>902.21000000000038</v>
      </c>
      <c r="E67" s="26" t="s">
        <v>925</v>
      </c>
      <c r="F67" s="20" t="s">
        <v>51</v>
      </c>
      <c r="G67" s="388">
        <v>24685</v>
      </c>
      <c r="H67" s="13">
        <v>68</v>
      </c>
      <c r="I67" s="564">
        <v>12.87</v>
      </c>
      <c r="J67" s="18">
        <f t="shared" si="1"/>
        <v>978.31</v>
      </c>
      <c r="K67" s="564">
        <v>12.36</v>
      </c>
      <c r="L67" s="18">
        <f t="shared" si="1"/>
        <v>939.29000000000042</v>
      </c>
    </row>
    <row r="68" spans="2:12" ht="15" customHeight="1">
      <c r="B68" s="14">
        <v>66</v>
      </c>
      <c r="C68" s="29">
        <f t="shared" si="2"/>
        <v>952.56999999999994</v>
      </c>
      <c r="D68" s="29">
        <f t="shared" si="3"/>
        <v>914.57000000000039</v>
      </c>
      <c r="E68" s="26" t="s">
        <v>926</v>
      </c>
      <c r="F68" s="20" t="s">
        <v>167</v>
      </c>
      <c r="G68" s="388">
        <v>2861</v>
      </c>
      <c r="H68" s="13">
        <v>69</v>
      </c>
      <c r="I68" s="564">
        <v>12.87</v>
      </c>
      <c r="J68" s="18">
        <f t="shared" si="1"/>
        <v>991.18</v>
      </c>
      <c r="K68" s="564">
        <v>12.36</v>
      </c>
      <c r="L68" s="18">
        <f t="shared" si="1"/>
        <v>951.65000000000043</v>
      </c>
    </row>
    <row r="69" spans="2:12">
      <c r="B69" s="14">
        <v>67</v>
      </c>
      <c r="C69" s="29">
        <f t="shared" si="2"/>
        <v>965.43999999999994</v>
      </c>
      <c r="D69" s="29">
        <f t="shared" si="3"/>
        <v>926.9300000000004</v>
      </c>
      <c r="E69" s="26" t="s">
        <v>927</v>
      </c>
      <c r="F69" s="20" t="s">
        <v>23</v>
      </c>
      <c r="G69" s="388">
        <v>3264</v>
      </c>
      <c r="H69" s="13">
        <v>70</v>
      </c>
      <c r="I69" s="564">
        <v>12.87</v>
      </c>
      <c r="J69" s="18">
        <f t="shared" si="1"/>
        <v>1004.05</v>
      </c>
      <c r="K69" s="564">
        <v>12.36</v>
      </c>
      <c r="L69" s="18">
        <f t="shared" si="1"/>
        <v>964.01000000000045</v>
      </c>
    </row>
    <row r="70" spans="2:12">
      <c r="B70" s="14">
        <v>68</v>
      </c>
      <c r="C70" s="29">
        <f t="shared" si="2"/>
        <v>978.31</v>
      </c>
      <c r="D70" s="29">
        <f t="shared" si="3"/>
        <v>939.29000000000042</v>
      </c>
      <c r="E70" s="26" t="s">
        <v>928</v>
      </c>
      <c r="F70" s="20" t="s">
        <v>116</v>
      </c>
      <c r="G70" s="388">
        <v>2208</v>
      </c>
      <c r="H70" s="13">
        <v>71</v>
      </c>
      <c r="I70" s="564">
        <v>12.87</v>
      </c>
      <c r="J70" s="18">
        <f t="shared" si="1"/>
        <v>1016.92</v>
      </c>
      <c r="K70" s="564">
        <v>12.36</v>
      </c>
      <c r="L70" s="18">
        <f t="shared" si="1"/>
        <v>976.37000000000046</v>
      </c>
    </row>
    <row r="71" spans="2:12" ht="14.25" customHeight="1">
      <c r="B71" s="14">
        <v>69</v>
      </c>
      <c r="C71" s="29">
        <f t="shared" si="2"/>
        <v>991.18</v>
      </c>
      <c r="D71" s="29">
        <f t="shared" si="3"/>
        <v>951.65000000000043</v>
      </c>
      <c r="E71" s="26" t="s">
        <v>929</v>
      </c>
      <c r="F71" s="20" t="s">
        <v>212</v>
      </c>
      <c r="G71" s="388">
        <v>1803</v>
      </c>
      <c r="H71" s="13">
        <v>72</v>
      </c>
      <c r="I71" s="564">
        <v>12.87</v>
      </c>
      <c r="J71" s="18">
        <f t="shared" si="1"/>
        <v>1029.79</v>
      </c>
      <c r="K71" s="564">
        <v>12.36</v>
      </c>
      <c r="L71" s="18">
        <f t="shared" si="1"/>
        <v>988.73000000000047</v>
      </c>
    </row>
    <row r="72" spans="2:12">
      <c r="B72" s="14">
        <v>70</v>
      </c>
      <c r="C72" s="29">
        <f t="shared" si="2"/>
        <v>1004.05</v>
      </c>
      <c r="D72" s="29">
        <f t="shared" ref="D72:D103" si="4">L69</f>
        <v>964.01000000000045</v>
      </c>
      <c r="E72" s="26" t="s">
        <v>930</v>
      </c>
      <c r="F72" s="20" t="s">
        <v>213</v>
      </c>
      <c r="G72" s="388">
        <v>1469</v>
      </c>
      <c r="H72" s="13">
        <v>73</v>
      </c>
      <c r="I72" s="564">
        <v>12.87</v>
      </c>
      <c r="J72" s="18">
        <f t="shared" ref="J72:L135" si="5">J71+I72</f>
        <v>1042.6599999999999</v>
      </c>
      <c r="K72" s="564">
        <v>12.36</v>
      </c>
      <c r="L72" s="18">
        <f t="shared" si="5"/>
        <v>1001.0900000000005</v>
      </c>
    </row>
    <row r="73" spans="2:12">
      <c r="B73" s="14">
        <v>71</v>
      </c>
      <c r="C73" s="29">
        <f t="shared" ref="C73:C136" si="6">J70</f>
        <v>1016.92</v>
      </c>
      <c r="D73" s="29">
        <f t="shared" si="4"/>
        <v>976.37000000000046</v>
      </c>
      <c r="E73" s="26" t="s">
        <v>931</v>
      </c>
      <c r="F73" s="20" t="s">
        <v>52</v>
      </c>
      <c r="G73" s="388">
        <v>2572</v>
      </c>
      <c r="H73" s="13">
        <v>74</v>
      </c>
      <c r="I73" s="564">
        <v>12.87</v>
      </c>
      <c r="J73" s="18">
        <f t="shared" si="5"/>
        <v>1055.5299999999997</v>
      </c>
      <c r="K73" s="564">
        <v>12.36</v>
      </c>
      <c r="L73" s="18">
        <f t="shared" si="5"/>
        <v>1013.4500000000005</v>
      </c>
    </row>
    <row r="74" spans="2:12" ht="15" customHeight="1">
      <c r="B74" s="14">
        <v>72</v>
      </c>
      <c r="C74" s="29">
        <f t="shared" si="6"/>
        <v>1029.79</v>
      </c>
      <c r="D74" s="29">
        <f t="shared" si="4"/>
        <v>988.73000000000047</v>
      </c>
      <c r="E74" s="26" t="s">
        <v>932</v>
      </c>
      <c r="F74" s="256" t="s">
        <v>214</v>
      </c>
      <c r="G74" s="388">
        <v>1836</v>
      </c>
      <c r="H74" s="13">
        <v>75</v>
      </c>
      <c r="I74" s="564">
        <v>12.87</v>
      </c>
      <c r="J74" s="18">
        <f t="shared" si="5"/>
        <v>1068.3999999999996</v>
      </c>
      <c r="K74" s="564">
        <v>12.36</v>
      </c>
      <c r="L74" s="18">
        <f t="shared" si="5"/>
        <v>1025.8100000000004</v>
      </c>
    </row>
    <row r="75" spans="2:12">
      <c r="B75" s="14">
        <v>73</v>
      </c>
      <c r="C75" s="29">
        <f t="shared" si="6"/>
        <v>1042.6599999999999</v>
      </c>
      <c r="D75" s="29">
        <f t="shared" si="4"/>
        <v>1001.0900000000005</v>
      </c>
      <c r="E75" s="26" t="s">
        <v>933</v>
      </c>
      <c r="F75" s="20" t="s">
        <v>208</v>
      </c>
      <c r="G75" s="388">
        <v>1347.84</v>
      </c>
      <c r="H75" s="13">
        <v>76</v>
      </c>
      <c r="I75" s="564">
        <v>12.87</v>
      </c>
      <c r="J75" s="18">
        <f t="shared" si="5"/>
        <v>1081.2699999999995</v>
      </c>
      <c r="K75" s="564">
        <v>12.36</v>
      </c>
      <c r="L75" s="18">
        <f t="shared" si="5"/>
        <v>1038.1700000000003</v>
      </c>
    </row>
    <row r="76" spans="2:12">
      <c r="B76" s="14">
        <v>74</v>
      </c>
      <c r="C76" s="29">
        <f t="shared" si="6"/>
        <v>1055.5299999999997</v>
      </c>
      <c r="D76" s="29">
        <f t="shared" si="4"/>
        <v>1013.4500000000005</v>
      </c>
      <c r="E76" s="26" t="s">
        <v>934</v>
      </c>
      <c r="F76" s="20" t="s">
        <v>199</v>
      </c>
      <c r="G76" s="388">
        <v>708.08</v>
      </c>
      <c r="H76" s="13">
        <v>77</v>
      </c>
      <c r="I76" s="564">
        <v>12.87</v>
      </c>
      <c r="J76" s="18">
        <f t="shared" si="5"/>
        <v>1094.1399999999994</v>
      </c>
      <c r="K76" s="564">
        <v>12.36</v>
      </c>
      <c r="L76" s="18">
        <f t="shared" si="5"/>
        <v>1050.5300000000002</v>
      </c>
    </row>
    <row r="77" spans="2:12">
      <c r="B77" s="14">
        <v>75</v>
      </c>
      <c r="C77" s="29">
        <f t="shared" si="6"/>
        <v>1068.3999999999996</v>
      </c>
      <c r="D77" s="29">
        <f t="shared" si="4"/>
        <v>1025.8100000000004</v>
      </c>
      <c r="E77" s="262" t="s">
        <v>844</v>
      </c>
      <c r="F77" s="20" t="s">
        <v>260</v>
      </c>
      <c r="G77" s="388">
        <f>[277]Sheet3!F17</f>
        <v>8.6</v>
      </c>
      <c r="H77" s="13">
        <v>78</v>
      </c>
      <c r="I77" s="564">
        <v>12.87</v>
      </c>
      <c r="J77" s="18">
        <f t="shared" si="5"/>
        <v>1107.0099999999993</v>
      </c>
      <c r="K77" s="564">
        <v>12.36</v>
      </c>
      <c r="L77" s="18">
        <f t="shared" si="5"/>
        <v>1062.8900000000001</v>
      </c>
    </row>
    <row r="78" spans="2:12">
      <c r="B78" s="14">
        <v>76</v>
      </c>
      <c r="C78" s="29">
        <f t="shared" si="6"/>
        <v>1081.2699999999995</v>
      </c>
      <c r="D78" s="29">
        <f t="shared" si="4"/>
        <v>1038.1700000000003</v>
      </c>
      <c r="E78" s="262" t="s">
        <v>844</v>
      </c>
      <c r="F78" s="20" t="s">
        <v>261</v>
      </c>
      <c r="G78" s="388">
        <f>G77*10</f>
        <v>86</v>
      </c>
      <c r="H78" s="13">
        <v>79</v>
      </c>
      <c r="I78" s="564">
        <v>12.87</v>
      </c>
      <c r="J78" s="18">
        <f t="shared" si="5"/>
        <v>1119.8799999999992</v>
      </c>
      <c r="K78" s="564">
        <v>12.36</v>
      </c>
      <c r="L78" s="18">
        <f t="shared" si="5"/>
        <v>1075.25</v>
      </c>
    </row>
    <row r="79" spans="2:12">
      <c r="B79" s="14">
        <v>77</v>
      </c>
      <c r="C79" s="29">
        <f t="shared" si="6"/>
        <v>1094.1399999999994</v>
      </c>
      <c r="D79" s="29">
        <f t="shared" si="4"/>
        <v>1050.5300000000002</v>
      </c>
      <c r="E79" s="262" t="s">
        <v>935</v>
      </c>
      <c r="F79" s="256" t="s">
        <v>845</v>
      </c>
      <c r="G79" s="388">
        <v>70</v>
      </c>
      <c r="H79" s="13">
        <v>80</v>
      </c>
      <c r="I79" s="564">
        <v>12.87</v>
      </c>
      <c r="J79" s="18">
        <f t="shared" si="5"/>
        <v>1132.7499999999991</v>
      </c>
      <c r="K79" s="564">
        <v>12.36</v>
      </c>
      <c r="L79" s="18">
        <f t="shared" si="5"/>
        <v>1087.6099999999999</v>
      </c>
    </row>
    <row r="80" spans="2:12">
      <c r="B80" s="14">
        <v>78</v>
      </c>
      <c r="C80" s="29">
        <f t="shared" si="6"/>
        <v>1107.0099999999993</v>
      </c>
      <c r="D80" s="29">
        <f t="shared" si="4"/>
        <v>1062.8900000000001</v>
      </c>
      <c r="E80" s="26" t="s">
        <v>906</v>
      </c>
      <c r="F80" s="20" t="s">
        <v>176</v>
      </c>
      <c r="G80" s="545">
        <v>728</v>
      </c>
      <c r="H80" s="13">
        <v>81</v>
      </c>
      <c r="I80" s="564">
        <v>12.87</v>
      </c>
      <c r="J80" s="18">
        <f t="shared" si="5"/>
        <v>1145.619999999999</v>
      </c>
      <c r="K80" s="564">
        <v>12.36</v>
      </c>
      <c r="L80" s="18">
        <f t="shared" si="5"/>
        <v>1099.9699999999998</v>
      </c>
    </row>
    <row r="81" spans="2:12" ht="14.25" customHeight="1">
      <c r="B81" s="14">
        <v>79</v>
      </c>
      <c r="C81" s="29">
        <f t="shared" si="6"/>
        <v>1119.8799999999992</v>
      </c>
      <c r="D81" s="29">
        <f t="shared" si="4"/>
        <v>1075.25</v>
      </c>
      <c r="E81" s="26" t="s">
        <v>936</v>
      </c>
      <c r="F81" s="20" t="s">
        <v>404</v>
      </c>
      <c r="G81" s="388">
        <v>670</v>
      </c>
      <c r="H81" s="13">
        <v>82</v>
      </c>
      <c r="I81" s="564">
        <v>12.87</v>
      </c>
      <c r="J81" s="18">
        <f t="shared" si="5"/>
        <v>1158.4899999999989</v>
      </c>
      <c r="K81" s="564">
        <v>12.36</v>
      </c>
      <c r="L81" s="18">
        <f t="shared" si="5"/>
        <v>1112.3299999999997</v>
      </c>
    </row>
    <row r="82" spans="2:12" ht="13.5" customHeight="1">
      <c r="B82" s="14">
        <v>80</v>
      </c>
      <c r="C82" s="29">
        <f t="shared" si="6"/>
        <v>1132.7499999999991</v>
      </c>
      <c r="D82" s="29">
        <f t="shared" si="4"/>
        <v>1087.6099999999999</v>
      </c>
      <c r="E82" s="26" t="s">
        <v>937</v>
      </c>
      <c r="F82" s="20" t="s">
        <v>393</v>
      </c>
      <c r="G82" s="388">
        <v>780</v>
      </c>
      <c r="H82" s="13">
        <v>83</v>
      </c>
      <c r="I82" s="564">
        <v>12.87</v>
      </c>
      <c r="J82" s="18">
        <f t="shared" si="5"/>
        <v>1171.3599999999988</v>
      </c>
      <c r="K82" s="564">
        <v>12.36</v>
      </c>
      <c r="L82" s="18">
        <f t="shared" si="5"/>
        <v>1124.6899999999996</v>
      </c>
    </row>
    <row r="83" spans="2:12" ht="14.25" customHeight="1">
      <c r="B83" s="14">
        <v>81</v>
      </c>
      <c r="C83" s="29">
        <f t="shared" si="6"/>
        <v>1145.619999999999</v>
      </c>
      <c r="D83" s="29">
        <f t="shared" si="4"/>
        <v>1099.9699999999998</v>
      </c>
      <c r="E83" s="26" t="s">
        <v>938</v>
      </c>
      <c r="F83" s="20" t="s">
        <v>394</v>
      </c>
      <c r="G83" s="388">
        <v>780</v>
      </c>
      <c r="H83" s="13">
        <v>84</v>
      </c>
      <c r="I83" s="564">
        <v>12.87</v>
      </c>
      <c r="J83" s="18">
        <f t="shared" si="5"/>
        <v>1184.2299999999987</v>
      </c>
      <c r="K83" s="564">
        <v>12.36</v>
      </c>
      <c r="L83" s="18">
        <f t="shared" si="5"/>
        <v>1137.0499999999995</v>
      </c>
    </row>
    <row r="84" spans="2:12" ht="14.25" customHeight="1">
      <c r="B84" s="14">
        <v>82</v>
      </c>
      <c r="C84" s="29">
        <f t="shared" si="6"/>
        <v>1158.4899999999989</v>
      </c>
      <c r="D84" s="29">
        <f t="shared" si="4"/>
        <v>1112.3299999999997</v>
      </c>
      <c r="E84" s="26" t="s">
        <v>939</v>
      </c>
      <c r="F84" s="21" t="s">
        <v>495</v>
      </c>
      <c r="G84" s="546">
        <v>31115</v>
      </c>
      <c r="H84" s="13">
        <v>85</v>
      </c>
      <c r="I84" s="564">
        <v>12.87</v>
      </c>
      <c r="J84" s="18">
        <f t="shared" si="5"/>
        <v>1197.0999999999985</v>
      </c>
      <c r="K84" s="564">
        <v>12.36</v>
      </c>
      <c r="L84" s="18">
        <f t="shared" si="5"/>
        <v>1149.4099999999994</v>
      </c>
    </row>
    <row r="85" spans="2:12" ht="15.75" customHeight="1">
      <c r="B85" s="14">
        <v>83</v>
      </c>
      <c r="C85" s="29">
        <f t="shared" si="6"/>
        <v>1171.3599999999988</v>
      </c>
      <c r="D85" s="29">
        <f t="shared" si="4"/>
        <v>1124.6899999999996</v>
      </c>
      <c r="E85" s="26" t="s">
        <v>940</v>
      </c>
      <c r="F85" s="21" t="s">
        <v>500</v>
      </c>
      <c r="G85" s="546">
        <v>3891</v>
      </c>
      <c r="H85" s="13">
        <v>86</v>
      </c>
      <c r="I85" s="564">
        <v>12.87</v>
      </c>
      <c r="J85" s="18">
        <f t="shared" si="5"/>
        <v>1209.9699999999984</v>
      </c>
      <c r="K85" s="564">
        <v>12.36</v>
      </c>
      <c r="L85" s="18">
        <f t="shared" si="5"/>
        <v>1161.7699999999993</v>
      </c>
    </row>
    <row r="86" spans="2:12" ht="17.25" customHeight="1">
      <c r="B86" s="14">
        <v>84</v>
      </c>
      <c r="C86" s="29">
        <f t="shared" si="6"/>
        <v>1184.2299999999987</v>
      </c>
      <c r="D86" s="29">
        <f t="shared" si="4"/>
        <v>1137.0499999999995</v>
      </c>
      <c r="E86" s="262" t="s">
        <v>846</v>
      </c>
      <c r="F86" s="21" t="s">
        <v>512</v>
      </c>
      <c r="G86" s="546">
        <v>1607.25</v>
      </c>
      <c r="H86" s="13">
        <v>87</v>
      </c>
      <c r="I86" s="564">
        <v>12.87</v>
      </c>
      <c r="J86" s="18">
        <f t="shared" si="5"/>
        <v>1222.8399999999983</v>
      </c>
      <c r="K86" s="564">
        <v>12.36</v>
      </c>
      <c r="L86" s="18">
        <f t="shared" si="5"/>
        <v>1174.1299999999992</v>
      </c>
    </row>
    <row r="87" spans="2:12" ht="16.5" customHeight="1">
      <c r="B87" s="14">
        <v>85</v>
      </c>
      <c r="C87" s="29">
        <f t="shared" si="6"/>
        <v>1197.0999999999985</v>
      </c>
      <c r="D87" s="29">
        <f t="shared" si="4"/>
        <v>1149.4099999999994</v>
      </c>
      <c r="E87" s="262" t="s">
        <v>941</v>
      </c>
      <c r="F87" s="21" t="s">
        <v>513</v>
      </c>
      <c r="G87" s="546">
        <v>1567</v>
      </c>
      <c r="H87" s="13">
        <v>88</v>
      </c>
      <c r="I87" s="564">
        <v>12.87</v>
      </c>
      <c r="J87" s="18">
        <f t="shared" si="5"/>
        <v>1235.7099999999982</v>
      </c>
      <c r="K87" s="564">
        <v>12.36</v>
      </c>
      <c r="L87" s="18">
        <f t="shared" si="5"/>
        <v>1186.4899999999991</v>
      </c>
    </row>
    <row r="88" spans="2:12" ht="25.5" customHeight="1">
      <c r="B88" s="14">
        <v>86</v>
      </c>
      <c r="C88" s="29">
        <f t="shared" si="6"/>
        <v>1209.9699999999984</v>
      </c>
      <c r="D88" s="29">
        <f t="shared" si="4"/>
        <v>1161.7699999999993</v>
      </c>
      <c r="E88" s="262" t="s">
        <v>942</v>
      </c>
      <c r="F88" s="22" t="s">
        <v>538</v>
      </c>
      <c r="G88" s="546">
        <v>3863</v>
      </c>
      <c r="H88" s="13">
        <v>89</v>
      </c>
      <c r="I88" s="564">
        <v>12.87</v>
      </c>
      <c r="J88" s="18">
        <f t="shared" si="5"/>
        <v>1248.5799999999981</v>
      </c>
      <c r="K88" s="564">
        <v>12.36</v>
      </c>
      <c r="L88" s="18">
        <f t="shared" si="5"/>
        <v>1198.849999999999</v>
      </c>
    </row>
    <row r="89" spans="2:12" ht="16.5" customHeight="1">
      <c r="B89" s="14">
        <v>87</v>
      </c>
      <c r="C89" s="29">
        <f t="shared" si="6"/>
        <v>1222.8399999999983</v>
      </c>
      <c r="D89" s="29">
        <f t="shared" si="4"/>
        <v>1174.1299999999992</v>
      </c>
      <c r="E89" s="262" t="s">
        <v>943</v>
      </c>
      <c r="F89" s="258" t="s">
        <v>847</v>
      </c>
      <c r="G89" s="546">
        <v>144</v>
      </c>
      <c r="H89" s="13">
        <v>90</v>
      </c>
      <c r="I89" s="564">
        <v>12.87</v>
      </c>
      <c r="J89" s="18">
        <f t="shared" si="5"/>
        <v>1261.449999999998</v>
      </c>
      <c r="K89" s="564">
        <v>12.36</v>
      </c>
      <c r="L89" s="18">
        <f t="shared" si="5"/>
        <v>1211.2099999999989</v>
      </c>
    </row>
    <row r="90" spans="2:12" ht="16.5" customHeight="1">
      <c r="B90" s="14">
        <v>88</v>
      </c>
      <c r="C90" s="29">
        <f t="shared" si="6"/>
        <v>1235.7099999999982</v>
      </c>
      <c r="D90" s="29">
        <f t="shared" si="4"/>
        <v>1186.4899999999991</v>
      </c>
      <c r="E90" s="262" t="s">
        <v>944</v>
      </c>
      <c r="F90" s="258" t="s">
        <v>848</v>
      </c>
      <c r="G90" s="546">
        <v>193</v>
      </c>
      <c r="H90" s="13">
        <v>91</v>
      </c>
      <c r="I90" s="564">
        <v>12.87</v>
      </c>
      <c r="J90" s="18">
        <f t="shared" si="5"/>
        <v>1274.3199999999979</v>
      </c>
      <c r="K90" s="564">
        <v>12.36</v>
      </c>
      <c r="L90" s="18">
        <f t="shared" si="5"/>
        <v>1223.5699999999988</v>
      </c>
    </row>
    <row r="91" spans="2:12" ht="26.25" customHeight="1">
      <c r="B91" s="14">
        <v>89</v>
      </c>
      <c r="C91" s="29">
        <f t="shared" si="6"/>
        <v>1248.5799999999981</v>
      </c>
      <c r="D91" s="29">
        <f t="shared" si="4"/>
        <v>1198.849999999999</v>
      </c>
      <c r="E91" s="262" t="s">
        <v>945</v>
      </c>
      <c r="F91" s="259" t="s">
        <v>849</v>
      </c>
      <c r="G91" s="546">
        <v>55</v>
      </c>
      <c r="H91" s="13">
        <v>92</v>
      </c>
      <c r="I91" s="564">
        <v>12.87</v>
      </c>
      <c r="J91" s="18">
        <f t="shared" si="5"/>
        <v>1287.1899999999978</v>
      </c>
      <c r="K91" s="564">
        <v>12.36</v>
      </c>
      <c r="L91" s="18">
        <f t="shared" si="5"/>
        <v>1235.9299999999987</v>
      </c>
    </row>
    <row r="92" spans="2:12" ht="17.25" customHeight="1">
      <c r="B92" s="14">
        <v>90</v>
      </c>
      <c r="C92" s="29">
        <f t="shared" si="6"/>
        <v>1261.449999999998</v>
      </c>
      <c r="D92" s="29">
        <f t="shared" si="4"/>
        <v>1211.2099999999989</v>
      </c>
      <c r="E92" s="262" t="s">
        <v>946</v>
      </c>
      <c r="F92" s="258" t="s">
        <v>850</v>
      </c>
      <c r="G92" s="546">
        <v>65</v>
      </c>
      <c r="H92" s="13">
        <v>93</v>
      </c>
      <c r="I92" s="564">
        <v>12.87</v>
      </c>
      <c r="J92" s="18">
        <f t="shared" si="5"/>
        <v>1300.0599999999977</v>
      </c>
      <c r="K92" s="564">
        <v>12.36</v>
      </c>
      <c r="L92" s="18">
        <f t="shared" si="5"/>
        <v>1248.2899999999986</v>
      </c>
    </row>
    <row r="93" spans="2:12" ht="30.75" customHeight="1">
      <c r="B93" s="14">
        <v>91</v>
      </c>
      <c r="C93" s="29">
        <f t="shared" si="6"/>
        <v>1274.3199999999979</v>
      </c>
      <c r="D93" s="29">
        <f t="shared" si="4"/>
        <v>1223.5699999999988</v>
      </c>
      <c r="E93" s="263" t="s">
        <v>947</v>
      </c>
      <c r="F93" s="259" t="s">
        <v>851</v>
      </c>
      <c r="G93" s="546">
        <v>63</v>
      </c>
      <c r="H93" s="13">
        <v>94</v>
      </c>
      <c r="I93" s="564">
        <v>12.87</v>
      </c>
      <c r="J93" s="18">
        <f t="shared" si="5"/>
        <v>1312.9299999999976</v>
      </c>
      <c r="K93" s="564">
        <v>12.36</v>
      </c>
      <c r="L93" s="18">
        <f t="shared" si="5"/>
        <v>1260.6499999999985</v>
      </c>
    </row>
    <row r="94" spans="2:12" ht="25.5">
      <c r="B94" s="14">
        <v>92</v>
      </c>
      <c r="C94" s="29">
        <f t="shared" si="6"/>
        <v>1287.1899999999978</v>
      </c>
      <c r="D94" s="29">
        <f t="shared" si="4"/>
        <v>1235.9299999999987</v>
      </c>
      <c r="E94" s="263" t="s">
        <v>948</v>
      </c>
      <c r="F94" s="259" t="s">
        <v>852</v>
      </c>
      <c r="G94" s="546">
        <v>296</v>
      </c>
      <c r="H94" s="13">
        <v>95</v>
      </c>
      <c r="I94" s="564">
        <v>12.87</v>
      </c>
      <c r="J94" s="18">
        <f t="shared" si="5"/>
        <v>1325.7999999999975</v>
      </c>
      <c r="K94" s="564">
        <v>12.36</v>
      </c>
      <c r="L94" s="18">
        <f t="shared" si="5"/>
        <v>1273.0099999999984</v>
      </c>
    </row>
    <row r="95" spans="2:12" ht="17.25" customHeight="1">
      <c r="B95" s="14">
        <v>93</v>
      </c>
      <c r="C95" s="29">
        <f t="shared" si="6"/>
        <v>1300.0599999999977</v>
      </c>
      <c r="D95" s="29">
        <f t="shared" si="4"/>
        <v>1248.2899999999986</v>
      </c>
      <c r="F95" s="27" t="s">
        <v>543</v>
      </c>
      <c r="G95" s="33">
        <v>220</v>
      </c>
      <c r="H95" s="13">
        <v>96</v>
      </c>
      <c r="I95" s="564">
        <v>12.87</v>
      </c>
      <c r="J95" s="18">
        <f t="shared" si="5"/>
        <v>1338.6699999999973</v>
      </c>
      <c r="K95" s="564">
        <v>12.36</v>
      </c>
      <c r="L95" s="18">
        <f t="shared" si="5"/>
        <v>1285.3699999999983</v>
      </c>
    </row>
    <row r="96" spans="2:12" ht="15.75" customHeight="1">
      <c r="B96" s="14">
        <v>94</v>
      </c>
      <c r="C96" s="29">
        <f t="shared" si="6"/>
        <v>1312.9299999999976</v>
      </c>
      <c r="D96" s="29">
        <f t="shared" si="4"/>
        <v>1260.6499999999985</v>
      </c>
      <c r="F96" s="28" t="s">
        <v>542</v>
      </c>
      <c r="G96" s="33">
        <v>450</v>
      </c>
      <c r="H96" s="13">
        <v>97</v>
      </c>
      <c r="I96" s="564">
        <v>12.87</v>
      </c>
      <c r="J96" s="18">
        <f t="shared" si="5"/>
        <v>1351.5399999999972</v>
      </c>
      <c r="K96" s="564">
        <v>12.36</v>
      </c>
      <c r="L96" s="18">
        <f t="shared" si="5"/>
        <v>1297.7299999999982</v>
      </c>
    </row>
    <row r="97" spans="2:12" ht="25.5">
      <c r="B97" s="14">
        <v>95</v>
      </c>
      <c r="C97" s="29">
        <f t="shared" si="6"/>
        <v>1325.7999999999975</v>
      </c>
      <c r="D97" s="29">
        <f t="shared" si="4"/>
        <v>1273.0099999999984</v>
      </c>
      <c r="E97" s="262" t="s">
        <v>854</v>
      </c>
      <c r="F97" s="259" t="s">
        <v>853</v>
      </c>
      <c r="G97" s="547">
        <v>15.25</v>
      </c>
      <c r="H97" s="13">
        <v>98</v>
      </c>
      <c r="I97" s="564">
        <v>12.87</v>
      </c>
      <c r="J97" s="18">
        <f t="shared" si="5"/>
        <v>1364.4099999999971</v>
      </c>
      <c r="K97" s="564">
        <v>12.36</v>
      </c>
      <c r="L97" s="18">
        <f t="shared" si="5"/>
        <v>1310.0899999999981</v>
      </c>
    </row>
    <row r="98" spans="2:12">
      <c r="B98" s="14">
        <v>96</v>
      </c>
      <c r="C98" s="29">
        <f t="shared" si="6"/>
        <v>1338.6699999999973</v>
      </c>
      <c r="D98" s="29">
        <f t="shared" si="4"/>
        <v>1285.3699999999983</v>
      </c>
      <c r="E98" s="262" t="s">
        <v>949</v>
      </c>
      <c r="F98" s="261" t="s">
        <v>855</v>
      </c>
      <c r="G98" s="547">
        <v>71</v>
      </c>
      <c r="H98" s="13">
        <v>99</v>
      </c>
      <c r="I98" s="564">
        <v>12.87</v>
      </c>
      <c r="J98" s="18">
        <f t="shared" si="5"/>
        <v>1377.279999999997</v>
      </c>
      <c r="K98" s="564">
        <v>12.36</v>
      </c>
      <c r="L98" s="18">
        <f t="shared" si="5"/>
        <v>1322.449999999998</v>
      </c>
    </row>
    <row r="99" spans="2:12">
      <c r="B99" s="14">
        <v>97</v>
      </c>
      <c r="C99" s="29">
        <f t="shared" si="6"/>
        <v>1351.5399999999972</v>
      </c>
      <c r="D99" s="29">
        <f t="shared" si="4"/>
        <v>1297.7299999999982</v>
      </c>
      <c r="E99" s="262" t="s">
        <v>857</v>
      </c>
      <c r="F99" s="261" t="s">
        <v>856</v>
      </c>
      <c r="G99" s="547">
        <v>12</v>
      </c>
      <c r="H99" s="13">
        <v>100</v>
      </c>
      <c r="I99" s="564">
        <v>12.87</v>
      </c>
      <c r="J99" s="18">
        <f t="shared" si="5"/>
        <v>1390.1499999999969</v>
      </c>
      <c r="K99" s="564">
        <v>12.36</v>
      </c>
      <c r="L99" s="18">
        <f t="shared" si="5"/>
        <v>1334.8099999999979</v>
      </c>
    </row>
    <row r="100" spans="2:12" ht="25.5">
      <c r="B100" s="14">
        <v>98</v>
      </c>
      <c r="C100" s="29">
        <f t="shared" si="6"/>
        <v>1364.4099999999971</v>
      </c>
      <c r="D100" s="29">
        <f t="shared" si="4"/>
        <v>1310.0899999999981</v>
      </c>
      <c r="E100" s="262" t="s">
        <v>859</v>
      </c>
      <c r="F100" s="261" t="s">
        <v>858</v>
      </c>
      <c r="G100" s="547">
        <v>253</v>
      </c>
      <c r="H100" s="13">
        <v>101</v>
      </c>
      <c r="I100" s="564">
        <v>12.87</v>
      </c>
      <c r="J100" s="18">
        <f t="shared" si="5"/>
        <v>1403.0199999999968</v>
      </c>
      <c r="K100" s="564">
        <v>12.36</v>
      </c>
      <c r="L100" s="18">
        <f t="shared" si="5"/>
        <v>1347.1699999999978</v>
      </c>
    </row>
    <row r="101" spans="2:12">
      <c r="B101" s="14">
        <v>99</v>
      </c>
      <c r="C101" s="29">
        <f t="shared" si="6"/>
        <v>1377.279999999997</v>
      </c>
      <c r="D101" s="29">
        <f t="shared" si="4"/>
        <v>1322.449999999998</v>
      </c>
      <c r="E101" s="262" t="s">
        <v>861</v>
      </c>
      <c r="F101" s="261" t="s">
        <v>860</v>
      </c>
      <c r="G101" s="547">
        <v>64</v>
      </c>
      <c r="H101" s="13">
        <v>102</v>
      </c>
      <c r="I101" s="564">
        <v>12.87</v>
      </c>
      <c r="J101" s="18">
        <f t="shared" si="5"/>
        <v>1415.8899999999967</v>
      </c>
      <c r="K101" s="564">
        <v>12.36</v>
      </c>
      <c r="L101" s="18">
        <f t="shared" si="5"/>
        <v>1359.5299999999977</v>
      </c>
    </row>
    <row r="102" spans="2:12">
      <c r="B102" s="14">
        <v>100</v>
      </c>
      <c r="C102" s="29">
        <f t="shared" si="6"/>
        <v>1390.1499999999969</v>
      </c>
      <c r="D102" s="29">
        <f t="shared" si="4"/>
        <v>1334.8099999999979</v>
      </c>
      <c r="E102" s="26" t="s">
        <v>950</v>
      </c>
      <c r="F102" s="19" t="s">
        <v>579</v>
      </c>
      <c r="G102" s="547">
        <v>617</v>
      </c>
      <c r="H102" s="13">
        <v>103</v>
      </c>
      <c r="I102" s="564">
        <v>12.87</v>
      </c>
      <c r="J102" s="18">
        <f t="shared" si="5"/>
        <v>1428.7599999999966</v>
      </c>
      <c r="K102" s="564">
        <v>12.36</v>
      </c>
      <c r="L102" s="18">
        <f t="shared" si="5"/>
        <v>1371.8899999999976</v>
      </c>
    </row>
    <row r="103" spans="2:12" ht="28.5" customHeight="1">
      <c r="B103" s="14">
        <v>101</v>
      </c>
      <c r="C103" s="29">
        <f t="shared" si="6"/>
        <v>1403.0199999999968</v>
      </c>
      <c r="D103" s="29">
        <f t="shared" si="4"/>
        <v>1347.1699999999978</v>
      </c>
      <c r="E103" s="262" t="s">
        <v>863</v>
      </c>
      <c r="F103" s="260" t="s">
        <v>862</v>
      </c>
      <c r="G103" s="547">
        <v>265</v>
      </c>
      <c r="H103" s="13">
        <v>104</v>
      </c>
      <c r="I103" s="564">
        <v>12.87</v>
      </c>
      <c r="J103" s="18">
        <f t="shared" si="5"/>
        <v>1441.6299999999965</v>
      </c>
      <c r="K103" s="564">
        <v>12.36</v>
      </c>
      <c r="L103" s="18">
        <f t="shared" si="5"/>
        <v>1384.2499999999975</v>
      </c>
    </row>
    <row r="104" spans="2:12">
      <c r="B104" s="14">
        <v>102</v>
      </c>
      <c r="C104" s="29">
        <f t="shared" si="6"/>
        <v>1415.8899999999967</v>
      </c>
      <c r="D104" s="29">
        <f t="shared" ref="D104:D135" si="7">L101</f>
        <v>1359.5299999999977</v>
      </c>
      <c r="E104" s="262" t="s">
        <v>865</v>
      </c>
      <c r="F104" s="23" t="s">
        <v>586</v>
      </c>
      <c r="G104" s="547">
        <v>313</v>
      </c>
      <c r="H104" s="13">
        <v>105</v>
      </c>
      <c r="I104" s="564">
        <v>12.87</v>
      </c>
      <c r="J104" s="18">
        <f t="shared" si="5"/>
        <v>1454.4999999999964</v>
      </c>
      <c r="K104" s="564">
        <v>12.36</v>
      </c>
      <c r="L104" s="18">
        <f t="shared" si="5"/>
        <v>1396.6099999999974</v>
      </c>
    </row>
    <row r="105" spans="2:12">
      <c r="B105" s="14">
        <v>103</v>
      </c>
      <c r="C105" s="29">
        <f t="shared" si="6"/>
        <v>1428.7599999999966</v>
      </c>
      <c r="D105" s="29">
        <f t="shared" si="7"/>
        <v>1371.8899999999976</v>
      </c>
      <c r="E105" s="262" t="s">
        <v>864</v>
      </c>
      <c r="F105" s="23" t="s">
        <v>585</v>
      </c>
      <c r="G105" s="547">
        <v>185</v>
      </c>
      <c r="H105" s="13">
        <v>106</v>
      </c>
      <c r="I105" s="564">
        <v>12.87</v>
      </c>
      <c r="J105" s="18">
        <f t="shared" si="5"/>
        <v>1467.3699999999963</v>
      </c>
      <c r="K105" s="564">
        <v>12.36</v>
      </c>
      <c r="L105" s="18">
        <f t="shared" si="5"/>
        <v>1408.9699999999973</v>
      </c>
    </row>
    <row r="106" spans="2:12">
      <c r="B106" s="14">
        <v>104</v>
      </c>
      <c r="C106" s="29">
        <f t="shared" si="6"/>
        <v>1441.6299999999965</v>
      </c>
      <c r="D106" s="29">
        <f t="shared" si="7"/>
        <v>1384.2499999999975</v>
      </c>
      <c r="E106" s="262" t="s">
        <v>867</v>
      </c>
      <c r="F106" s="264" t="s">
        <v>866</v>
      </c>
      <c r="G106" s="547">
        <v>959</v>
      </c>
      <c r="H106" s="13">
        <v>107</v>
      </c>
      <c r="I106" s="564">
        <v>12.87</v>
      </c>
      <c r="J106" s="18">
        <f t="shared" si="5"/>
        <v>1480.2399999999961</v>
      </c>
      <c r="K106" s="564">
        <v>12.36</v>
      </c>
      <c r="L106" s="18">
        <f t="shared" si="5"/>
        <v>1421.3299999999972</v>
      </c>
    </row>
    <row r="107" spans="2:12">
      <c r="B107" s="14">
        <v>105</v>
      </c>
      <c r="C107" s="29">
        <f t="shared" si="6"/>
        <v>1454.4999999999964</v>
      </c>
      <c r="D107" s="29">
        <f t="shared" si="7"/>
        <v>1396.6099999999974</v>
      </c>
      <c r="E107" s="262" t="s">
        <v>869</v>
      </c>
      <c r="F107" s="264" t="s">
        <v>868</v>
      </c>
      <c r="G107" s="547">
        <v>549</v>
      </c>
      <c r="H107" s="13">
        <v>108</v>
      </c>
      <c r="I107" s="564">
        <v>12.87</v>
      </c>
      <c r="J107" s="18">
        <f t="shared" si="5"/>
        <v>1493.109999999996</v>
      </c>
      <c r="K107" s="564">
        <v>12.36</v>
      </c>
      <c r="L107" s="18">
        <f t="shared" si="5"/>
        <v>1433.6899999999971</v>
      </c>
    </row>
    <row r="108" spans="2:12">
      <c r="B108" s="14">
        <v>106</v>
      </c>
      <c r="C108" s="29">
        <f t="shared" si="6"/>
        <v>1467.3699999999963</v>
      </c>
      <c r="D108" s="29">
        <f t="shared" si="7"/>
        <v>1408.9699999999973</v>
      </c>
      <c r="G108" s="262"/>
      <c r="H108" s="13">
        <v>109</v>
      </c>
      <c r="I108" s="564">
        <v>12.87</v>
      </c>
      <c r="J108" s="18">
        <f t="shared" si="5"/>
        <v>1505.9799999999959</v>
      </c>
      <c r="K108" s="564">
        <v>12.36</v>
      </c>
      <c r="L108" s="18">
        <f t="shared" si="5"/>
        <v>1446.049999999997</v>
      </c>
    </row>
    <row r="109" spans="2:12">
      <c r="B109" s="14">
        <v>107</v>
      </c>
      <c r="C109" s="29">
        <f t="shared" si="6"/>
        <v>1480.2399999999961</v>
      </c>
      <c r="D109" s="29">
        <f t="shared" si="7"/>
        <v>1421.3299999999972</v>
      </c>
      <c r="G109" s="262"/>
      <c r="H109" s="13">
        <v>110</v>
      </c>
      <c r="I109" s="564">
        <v>12.87</v>
      </c>
      <c r="J109" s="18">
        <f t="shared" si="5"/>
        <v>1518.8499999999958</v>
      </c>
      <c r="K109" s="564">
        <v>12.36</v>
      </c>
      <c r="L109" s="18">
        <f t="shared" si="5"/>
        <v>1458.4099999999969</v>
      </c>
    </row>
    <row r="110" spans="2:12">
      <c r="B110" s="14">
        <v>108</v>
      </c>
      <c r="C110" s="29">
        <f t="shared" si="6"/>
        <v>1493.109999999996</v>
      </c>
      <c r="D110" s="29">
        <f t="shared" si="7"/>
        <v>1433.6899999999971</v>
      </c>
      <c r="G110" s="262"/>
      <c r="H110" s="13">
        <v>111</v>
      </c>
      <c r="I110" s="564">
        <v>12.87</v>
      </c>
      <c r="J110" s="18">
        <f t="shared" si="5"/>
        <v>1531.7199999999957</v>
      </c>
      <c r="K110" s="564">
        <v>12.36</v>
      </c>
      <c r="L110" s="18">
        <f t="shared" si="5"/>
        <v>1470.7699999999968</v>
      </c>
    </row>
    <row r="111" spans="2:12">
      <c r="B111" s="14">
        <v>109</v>
      </c>
      <c r="C111" s="29">
        <f t="shared" si="6"/>
        <v>1505.9799999999959</v>
      </c>
      <c r="D111" s="29">
        <f t="shared" si="7"/>
        <v>1446.049999999997</v>
      </c>
      <c r="G111" s="262"/>
      <c r="H111" s="13">
        <v>112</v>
      </c>
      <c r="I111" s="564">
        <v>12.87</v>
      </c>
      <c r="J111" s="18">
        <f t="shared" si="5"/>
        <v>1544.5899999999956</v>
      </c>
      <c r="K111" s="564">
        <v>12.36</v>
      </c>
      <c r="L111" s="18">
        <f t="shared" si="5"/>
        <v>1483.1299999999967</v>
      </c>
    </row>
    <row r="112" spans="2:12">
      <c r="B112" s="14">
        <v>110</v>
      </c>
      <c r="C112" s="29">
        <f t="shared" si="6"/>
        <v>1518.8499999999958</v>
      </c>
      <c r="D112" s="29">
        <f t="shared" si="7"/>
        <v>1458.4099999999969</v>
      </c>
      <c r="G112" s="262"/>
      <c r="H112" s="13">
        <v>113</v>
      </c>
      <c r="I112" s="564">
        <v>12.87</v>
      </c>
      <c r="J112" s="18">
        <f t="shared" si="5"/>
        <v>1557.4599999999955</v>
      </c>
      <c r="K112" s="564">
        <v>12.36</v>
      </c>
      <c r="L112" s="18">
        <f t="shared" si="5"/>
        <v>1495.4899999999966</v>
      </c>
    </row>
    <row r="113" spans="2:12">
      <c r="B113" s="14">
        <v>111</v>
      </c>
      <c r="C113" s="29">
        <f t="shared" si="6"/>
        <v>1531.7199999999957</v>
      </c>
      <c r="D113" s="29">
        <f t="shared" si="7"/>
        <v>1470.7699999999968</v>
      </c>
      <c r="G113" s="262"/>
      <c r="H113" s="13">
        <v>114</v>
      </c>
      <c r="I113" s="564">
        <v>12.87</v>
      </c>
      <c r="J113" s="18">
        <f t="shared" si="5"/>
        <v>1570.3299999999954</v>
      </c>
      <c r="K113" s="564">
        <v>12.36</v>
      </c>
      <c r="L113" s="18">
        <f t="shared" si="5"/>
        <v>1507.8499999999965</v>
      </c>
    </row>
    <row r="114" spans="2:12">
      <c r="B114" s="14">
        <v>112</v>
      </c>
      <c r="C114" s="29">
        <f t="shared" si="6"/>
        <v>1544.5899999999956</v>
      </c>
      <c r="D114" s="29">
        <f t="shared" si="7"/>
        <v>1483.1299999999967</v>
      </c>
      <c r="G114" s="262"/>
      <c r="H114" s="13">
        <v>115</v>
      </c>
      <c r="I114" s="564">
        <v>12.87</v>
      </c>
      <c r="J114" s="18">
        <f t="shared" si="5"/>
        <v>1583.1999999999953</v>
      </c>
      <c r="K114" s="564">
        <v>12.36</v>
      </c>
      <c r="L114" s="18">
        <f t="shared" si="5"/>
        <v>1520.2099999999964</v>
      </c>
    </row>
    <row r="115" spans="2:12">
      <c r="B115" s="14">
        <v>113</v>
      </c>
      <c r="C115" s="29">
        <f t="shared" si="6"/>
        <v>1557.4599999999955</v>
      </c>
      <c r="D115" s="29">
        <f t="shared" si="7"/>
        <v>1495.4899999999966</v>
      </c>
      <c r="F115" s="24" t="s">
        <v>113</v>
      </c>
      <c r="G115" s="935"/>
      <c r="H115" s="13">
        <v>116</v>
      </c>
      <c r="I115" s="564">
        <v>12.87</v>
      </c>
      <c r="J115" s="18">
        <f t="shared" si="5"/>
        <v>1596.0699999999952</v>
      </c>
      <c r="K115" s="564">
        <v>12.36</v>
      </c>
      <c r="L115" s="18">
        <f t="shared" si="5"/>
        <v>1532.5699999999963</v>
      </c>
    </row>
    <row r="116" spans="2:12">
      <c r="B116" s="14">
        <v>114</v>
      </c>
      <c r="C116" s="29">
        <f t="shared" si="6"/>
        <v>1570.3299999999954</v>
      </c>
      <c r="D116" s="29">
        <f t="shared" si="7"/>
        <v>1507.8499999999965</v>
      </c>
      <c r="F116" s="21" t="s">
        <v>114</v>
      </c>
      <c r="G116" s="936"/>
      <c r="H116" s="13">
        <v>117</v>
      </c>
      <c r="I116" s="564">
        <v>12.87</v>
      </c>
      <c r="J116" s="18">
        <f t="shared" si="5"/>
        <v>1608.9399999999951</v>
      </c>
      <c r="K116" s="564">
        <v>12.36</v>
      </c>
      <c r="L116" s="18">
        <f t="shared" si="5"/>
        <v>1544.9299999999962</v>
      </c>
    </row>
    <row r="117" spans="2:12">
      <c r="B117" s="14">
        <v>115</v>
      </c>
      <c r="C117" s="29">
        <f t="shared" si="6"/>
        <v>1583.1999999999953</v>
      </c>
      <c r="D117" s="29">
        <f t="shared" si="7"/>
        <v>1520.2099999999964</v>
      </c>
      <c r="F117" s="25" t="s">
        <v>115</v>
      </c>
      <c r="G117" s="937"/>
      <c r="H117" s="13">
        <v>118</v>
      </c>
      <c r="I117" s="564">
        <v>12.87</v>
      </c>
      <c r="J117" s="18">
        <f t="shared" si="5"/>
        <v>1621.8099999999949</v>
      </c>
      <c r="K117" s="564">
        <v>12.36</v>
      </c>
      <c r="L117" s="18">
        <f t="shared" si="5"/>
        <v>1557.2899999999961</v>
      </c>
    </row>
    <row r="118" spans="2:12">
      <c r="B118" s="14">
        <v>116</v>
      </c>
      <c r="C118" s="29">
        <f t="shared" si="6"/>
        <v>1596.0699999999952</v>
      </c>
      <c r="D118" s="29">
        <f t="shared" si="7"/>
        <v>1532.5699999999963</v>
      </c>
      <c r="G118" s="262"/>
      <c r="H118" s="13">
        <v>119</v>
      </c>
      <c r="I118" s="564">
        <v>12.87</v>
      </c>
      <c r="J118" s="18">
        <f t="shared" si="5"/>
        <v>1634.6799999999948</v>
      </c>
      <c r="K118" s="564">
        <v>12.36</v>
      </c>
      <c r="L118" s="18">
        <f t="shared" si="5"/>
        <v>1569.649999999996</v>
      </c>
    </row>
    <row r="119" spans="2:12">
      <c r="B119" s="14">
        <v>117</v>
      </c>
      <c r="C119" s="29">
        <f t="shared" si="6"/>
        <v>1608.9399999999951</v>
      </c>
      <c r="D119" s="29">
        <f t="shared" si="7"/>
        <v>1544.9299999999962</v>
      </c>
      <c r="E119" s="262" t="s">
        <v>870</v>
      </c>
      <c r="F119" s="265" t="s">
        <v>1321</v>
      </c>
      <c r="G119" s="547">
        <v>70</v>
      </c>
      <c r="H119" s="13">
        <v>120</v>
      </c>
      <c r="I119" s="564">
        <v>12.87</v>
      </c>
      <c r="J119" s="18">
        <f t="shared" si="5"/>
        <v>1647.5499999999947</v>
      </c>
      <c r="K119" s="564">
        <v>12.36</v>
      </c>
      <c r="L119" s="18">
        <f t="shared" si="5"/>
        <v>1582.0099999999959</v>
      </c>
    </row>
    <row r="120" spans="2:12">
      <c r="B120" s="14">
        <v>118</v>
      </c>
      <c r="C120" s="29">
        <f t="shared" si="6"/>
        <v>1621.8099999999949</v>
      </c>
      <c r="D120" s="29">
        <f t="shared" si="7"/>
        <v>1557.2899999999961</v>
      </c>
      <c r="G120" s="394"/>
      <c r="H120" s="13">
        <v>121</v>
      </c>
      <c r="I120" s="564">
        <v>12.87</v>
      </c>
      <c r="J120" s="18">
        <f t="shared" si="5"/>
        <v>1660.4199999999946</v>
      </c>
      <c r="K120" s="564">
        <v>12.36</v>
      </c>
      <c r="L120" s="18">
        <f t="shared" si="5"/>
        <v>1594.3699999999958</v>
      </c>
    </row>
    <row r="121" spans="2:12">
      <c r="B121" s="14">
        <v>119</v>
      </c>
      <c r="C121" s="29">
        <f t="shared" si="6"/>
        <v>1634.6799999999948</v>
      </c>
      <c r="D121" s="29">
        <f t="shared" si="7"/>
        <v>1569.649999999996</v>
      </c>
      <c r="E121" s="262" t="s">
        <v>874</v>
      </c>
      <c r="F121" s="257" t="s">
        <v>872</v>
      </c>
      <c r="G121" s="547">
        <v>640</v>
      </c>
      <c r="H121" s="13">
        <v>122</v>
      </c>
      <c r="I121" s="564">
        <v>12.87</v>
      </c>
      <c r="J121" s="18">
        <f t="shared" si="5"/>
        <v>1673.2899999999945</v>
      </c>
      <c r="K121" s="564">
        <v>12.36</v>
      </c>
      <c r="L121" s="18">
        <f t="shared" si="5"/>
        <v>1606.7299999999957</v>
      </c>
    </row>
    <row r="122" spans="2:12">
      <c r="B122" s="14">
        <v>120</v>
      </c>
      <c r="C122" s="29">
        <f t="shared" si="6"/>
        <v>1647.5499999999947</v>
      </c>
      <c r="D122" s="29">
        <f t="shared" si="7"/>
        <v>1582.0099999999959</v>
      </c>
      <c r="E122" s="262" t="s">
        <v>873</v>
      </c>
      <c r="F122" s="257" t="s">
        <v>871</v>
      </c>
      <c r="G122" s="547">
        <v>795</v>
      </c>
      <c r="H122" s="13">
        <v>123</v>
      </c>
      <c r="I122" s="564">
        <v>12.87</v>
      </c>
      <c r="J122" s="18">
        <f t="shared" si="5"/>
        <v>1686.1599999999944</v>
      </c>
      <c r="K122" s="564">
        <v>12.36</v>
      </c>
      <c r="L122" s="18">
        <f t="shared" si="5"/>
        <v>1619.0899999999956</v>
      </c>
    </row>
    <row r="123" spans="2:12">
      <c r="B123" s="14">
        <v>121</v>
      </c>
      <c r="C123" s="29">
        <f t="shared" si="6"/>
        <v>1660.4199999999946</v>
      </c>
      <c r="D123" s="29">
        <f t="shared" si="7"/>
        <v>1594.3699999999958</v>
      </c>
      <c r="G123" s="262"/>
      <c r="H123" s="13">
        <v>124</v>
      </c>
      <c r="I123" s="564">
        <v>12.87</v>
      </c>
      <c r="J123" s="18">
        <f t="shared" si="5"/>
        <v>1699.0299999999943</v>
      </c>
      <c r="K123" s="564">
        <v>12.36</v>
      </c>
      <c r="L123" s="18">
        <f t="shared" si="5"/>
        <v>1631.4499999999955</v>
      </c>
    </row>
    <row r="124" spans="2:12">
      <c r="B124" s="14">
        <v>122</v>
      </c>
      <c r="C124" s="29">
        <f t="shared" si="6"/>
        <v>1673.2899999999945</v>
      </c>
      <c r="D124" s="29">
        <f t="shared" si="7"/>
        <v>1606.7299999999957</v>
      </c>
      <c r="G124" s="262"/>
      <c r="H124" s="13">
        <v>125</v>
      </c>
      <c r="I124" s="564">
        <v>12.87</v>
      </c>
      <c r="J124" s="18">
        <f t="shared" si="5"/>
        <v>1711.8999999999942</v>
      </c>
      <c r="K124" s="564">
        <v>12.36</v>
      </c>
      <c r="L124" s="18">
        <f t="shared" si="5"/>
        <v>1643.8099999999954</v>
      </c>
    </row>
    <row r="125" spans="2:12">
      <c r="B125" s="14">
        <v>123</v>
      </c>
      <c r="C125" s="29">
        <f t="shared" si="6"/>
        <v>1686.1599999999944</v>
      </c>
      <c r="D125" s="29">
        <f t="shared" si="7"/>
        <v>1619.0899999999956</v>
      </c>
      <c r="G125" s="262"/>
      <c r="H125" s="13">
        <v>126</v>
      </c>
      <c r="I125" s="564">
        <v>12.87</v>
      </c>
      <c r="J125" s="18">
        <f t="shared" si="5"/>
        <v>1724.7699999999941</v>
      </c>
      <c r="K125" s="564">
        <v>12.36</v>
      </c>
      <c r="L125" s="18">
        <f t="shared" si="5"/>
        <v>1656.1699999999953</v>
      </c>
    </row>
    <row r="126" spans="2:12">
      <c r="B126" s="14">
        <v>124</v>
      </c>
      <c r="C126" s="29">
        <f t="shared" si="6"/>
        <v>1699.0299999999943</v>
      </c>
      <c r="D126" s="29">
        <f t="shared" si="7"/>
        <v>1631.4499999999955</v>
      </c>
      <c r="G126" s="262"/>
      <c r="H126" s="13">
        <v>127</v>
      </c>
      <c r="I126" s="564">
        <v>12.87</v>
      </c>
      <c r="J126" s="18">
        <f t="shared" si="5"/>
        <v>1737.639999999994</v>
      </c>
      <c r="K126" s="564">
        <v>12.36</v>
      </c>
      <c r="L126" s="18">
        <f t="shared" si="5"/>
        <v>1668.5299999999952</v>
      </c>
    </row>
    <row r="127" spans="2:12">
      <c r="B127" s="14">
        <v>125</v>
      </c>
      <c r="C127" s="29">
        <f t="shared" si="6"/>
        <v>1711.8999999999942</v>
      </c>
      <c r="D127" s="29">
        <f t="shared" si="7"/>
        <v>1643.8099999999954</v>
      </c>
      <c r="G127" s="262"/>
      <c r="H127" s="13">
        <v>128</v>
      </c>
      <c r="I127" s="564">
        <v>12.87</v>
      </c>
      <c r="J127" s="18">
        <f t="shared" si="5"/>
        <v>1750.5099999999939</v>
      </c>
      <c r="K127" s="564">
        <v>12.36</v>
      </c>
      <c r="L127" s="18">
        <f t="shared" si="5"/>
        <v>1680.8899999999951</v>
      </c>
    </row>
    <row r="128" spans="2:12">
      <c r="B128" s="14">
        <v>126</v>
      </c>
      <c r="C128" s="29">
        <f t="shared" si="6"/>
        <v>1724.7699999999941</v>
      </c>
      <c r="D128" s="29">
        <f t="shared" si="7"/>
        <v>1656.1699999999953</v>
      </c>
      <c r="G128" s="262"/>
      <c r="H128" s="13">
        <v>129</v>
      </c>
      <c r="I128" s="564">
        <v>12.87</v>
      </c>
      <c r="J128" s="18">
        <f t="shared" si="5"/>
        <v>1763.3799999999937</v>
      </c>
      <c r="K128" s="564">
        <v>12.36</v>
      </c>
      <c r="L128" s="18">
        <f t="shared" si="5"/>
        <v>1693.249999999995</v>
      </c>
    </row>
    <row r="129" spans="2:12">
      <c r="B129" s="14">
        <v>127</v>
      </c>
      <c r="C129" s="29">
        <f t="shared" si="6"/>
        <v>1737.639999999994</v>
      </c>
      <c r="D129" s="29">
        <f t="shared" si="7"/>
        <v>1668.5299999999952</v>
      </c>
      <c r="G129" s="262"/>
      <c r="H129" s="13">
        <v>130</v>
      </c>
      <c r="I129" s="564">
        <v>12.87</v>
      </c>
      <c r="J129" s="18">
        <f t="shared" si="5"/>
        <v>1776.2499999999936</v>
      </c>
      <c r="K129" s="564">
        <v>12.36</v>
      </c>
      <c r="L129" s="18">
        <f t="shared" si="5"/>
        <v>1705.6099999999949</v>
      </c>
    </row>
    <row r="130" spans="2:12">
      <c r="B130" s="14">
        <v>128</v>
      </c>
      <c r="C130" s="29">
        <f t="shared" si="6"/>
        <v>1750.5099999999939</v>
      </c>
      <c r="D130" s="29">
        <f t="shared" si="7"/>
        <v>1680.8899999999951</v>
      </c>
      <c r="G130" s="262"/>
      <c r="H130" s="13">
        <v>131</v>
      </c>
      <c r="I130" s="564">
        <v>12.87</v>
      </c>
      <c r="J130" s="18">
        <f t="shared" si="5"/>
        <v>1789.1199999999935</v>
      </c>
      <c r="K130" s="564">
        <v>12.36</v>
      </c>
      <c r="L130" s="18">
        <f t="shared" si="5"/>
        <v>1717.9699999999948</v>
      </c>
    </row>
    <row r="131" spans="2:12">
      <c r="B131" s="14">
        <v>129</v>
      </c>
      <c r="C131" s="29">
        <f t="shared" si="6"/>
        <v>1763.3799999999937</v>
      </c>
      <c r="D131" s="29">
        <f t="shared" si="7"/>
        <v>1693.249999999995</v>
      </c>
      <c r="G131" s="262"/>
      <c r="H131" s="13">
        <v>132</v>
      </c>
      <c r="I131" s="564">
        <v>12.87</v>
      </c>
      <c r="J131" s="18">
        <f t="shared" si="5"/>
        <v>1801.9899999999934</v>
      </c>
      <c r="K131" s="564">
        <v>12.36</v>
      </c>
      <c r="L131" s="18">
        <f t="shared" si="5"/>
        <v>1730.3299999999947</v>
      </c>
    </row>
    <row r="132" spans="2:12">
      <c r="B132" s="14">
        <v>130</v>
      </c>
      <c r="C132" s="29">
        <f t="shared" si="6"/>
        <v>1776.2499999999936</v>
      </c>
      <c r="D132" s="29">
        <f t="shared" si="7"/>
        <v>1705.6099999999949</v>
      </c>
      <c r="G132" s="262"/>
      <c r="H132" s="13">
        <v>133</v>
      </c>
      <c r="I132" s="564">
        <v>12.87</v>
      </c>
      <c r="J132" s="18">
        <f t="shared" si="5"/>
        <v>1814.8599999999933</v>
      </c>
      <c r="K132" s="564">
        <v>12.36</v>
      </c>
      <c r="L132" s="18">
        <f t="shared" si="5"/>
        <v>1742.6899999999946</v>
      </c>
    </row>
    <row r="133" spans="2:12">
      <c r="B133" s="14">
        <v>131</v>
      </c>
      <c r="C133" s="29">
        <f t="shared" si="6"/>
        <v>1789.1199999999935</v>
      </c>
      <c r="D133" s="29">
        <f t="shared" si="7"/>
        <v>1717.9699999999948</v>
      </c>
      <c r="G133" s="262"/>
      <c r="H133" s="13">
        <v>134</v>
      </c>
      <c r="I133" s="564">
        <v>12.87</v>
      </c>
      <c r="J133" s="18">
        <f t="shared" si="5"/>
        <v>1827.7299999999932</v>
      </c>
      <c r="K133" s="564">
        <v>12.36</v>
      </c>
      <c r="L133" s="18">
        <f t="shared" si="5"/>
        <v>1755.0499999999945</v>
      </c>
    </row>
    <row r="134" spans="2:12">
      <c r="B134" s="14">
        <v>132</v>
      </c>
      <c r="C134" s="29">
        <f t="shared" si="6"/>
        <v>1801.9899999999934</v>
      </c>
      <c r="D134" s="29">
        <f t="shared" si="7"/>
        <v>1730.3299999999947</v>
      </c>
      <c r="G134" s="262"/>
      <c r="H134" s="13">
        <v>135</v>
      </c>
      <c r="I134" s="564">
        <v>12.87</v>
      </c>
      <c r="J134" s="18">
        <f t="shared" si="5"/>
        <v>1840.5999999999931</v>
      </c>
      <c r="K134" s="564">
        <v>12.36</v>
      </c>
      <c r="L134" s="18">
        <f t="shared" si="5"/>
        <v>1767.4099999999944</v>
      </c>
    </row>
    <row r="135" spans="2:12">
      <c r="B135" s="14">
        <v>133</v>
      </c>
      <c r="C135" s="29">
        <f t="shared" si="6"/>
        <v>1814.8599999999933</v>
      </c>
      <c r="D135" s="29">
        <f t="shared" si="7"/>
        <v>1742.6899999999946</v>
      </c>
      <c r="G135" s="262"/>
      <c r="H135" s="13">
        <v>136</v>
      </c>
      <c r="I135" s="564">
        <v>12.87</v>
      </c>
      <c r="J135" s="18">
        <f t="shared" si="5"/>
        <v>1853.469999999993</v>
      </c>
      <c r="K135" s="564">
        <v>12.36</v>
      </c>
      <c r="L135" s="18">
        <f t="shared" si="5"/>
        <v>1779.7699999999943</v>
      </c>
    </row>
    <row r="136" spans="2:12">
      <c r="B136" s="14">
        <v>134</v>
      </c>
      <c r="C136" s="29">
        <f t="shared" si="6"/>
        <v>1827.7299999999932</v>
      </c>
      <c r="D136" s="29">
        <f t="shared" ref="D136:D167" si="8">L133</f>
        <v>1755.0499999999945</v>
      </c>
      <c r="G136" s="262"/>
      <c r="H136" s="13">
        <v>137</v>
      </c>
      <c r="I136" s="564">
        <v>12.87</v>
      </c>
      <c r="J136" s="18">
        <f t="shared" ref="J136:L148" si="9">J135+I136</f>
        <v>1866.3399999999929</v>
      </c>
      <c r="K136" s="564">
        <v>12.36</v>
      </c>
      <c r="L136" s="18">
        <f t="shared" si="9"/>
        <v>1792.1299999999942</v>
      </c>
    </row>
    <row r="137" spans="2:12">
      <c r="B137" s="14">
        <v>135</v>
      </c>
      <c r="C137" s="29">
        <f t="shared" ref="C137:C182" si="10">J134</f>
        <v>1840.5999999999931</v>
      </c>
      <c r="D137" s="29">
        <f t="shared" si="8"/>
        <v>1767.4099999999944</v>
      </c>
      <c r="G137" s="262"/>
      <c r="H137" s="13">
        <v>138</v>
      </c>
      <c r="I137" s="564">
        <v>12.87</v>
      </c>
      <c r="J137" s="18">
        <f t="shared" si="9"/>
        <v>1879.2099999999928</v>
      </c>
      <c r="K137" s="564">
        <v>12.36</v>
      </c>
      <c r="L137" s="18">
        <f t="shared" si="9"/>
        <v>1804.4899999999941</v>
      </c>
    </row>
    <row r="138" spans="2:12">
      <c r="B138" s="14">
        <v>136</v>
      </c>
      <c r="C138" s="29">
        <f t="shared" si="10"/>
        <v>1853.469999999993</v>
      </c>
      <c r="D138" s="29">
        <f t="shared" si="8"/>
        <v>1779.7699999999943</v>
      </c>
      <c r="G138" s="262"/>
      <c r="H138" s="13">
        <v>139</v>
      </c>
      <c r="I138" s="564">
        <v>12.87</v>
      </c>
      <c r="J138" s="18">
        <f t="shared" si="9"/>
        <v>1892.0799999999927</v>
      </c>
      <c r="K138" s="564">
        <v>12.36</v>
      </c>
      <c r="L138" s="18">
        <f t="shared" si="9"/>
        <v>1816.849999999994</v>
      </c>
    </row>
    <row r="139" spans="2:12">
      <c r="B139" s="14">
        <v>137</v>
      </c>
      <c r="C139" s="29">
        <f t="shared" si="10"/>
        <v>1866.3399999999929</v>
      </c>
      <c r="D139" s="29">
        <f t="shared" si="8"/>
        <v>1792.1299999999942</v>
      </c>
      <c r="G139" s="262"/>
      <c r="H139" s="13">
        <v>140</v>
      </c>
      <c r="I139" s="564">
        <v>12.87</v>
      </c>
      <c r="J139" s="18">
        <f t="shared" si="9"/>
        <v>1904.9499999999925</v>
      </c>
      <c r="K139" s="564">
        <v>12.36</v>
      </c>
      <c r="L139" s="18">
        <f t="shared" si="9"/>
        <v>1829.2099999999939</v>
      </c>
    </row>
    <row r="140" spans="2:12">
      <c r="B140" s="14">
        <v>138</v>
      </c>
      <c r="C140" s="29">
        <f t="shared" si="10"/>
        <v>1879.2099999999928</v>
      </c>
      <c r="D140" s="29">
        <f t="shared" si="8"/>
        <v>1804.4899999999941</v>
      </c>
      <c r="G140" s="262"/>
      <c r="H140" s="13">
        <v>141</v>
      </c>
      <c r="I140" s="564">
        <v>12.87</v>
      </c>
      <c r="J140" s="18">
        <f t="shared" si="9"/>
        <v>1917.8199999999924</v>
      </c>
      <c r="K140" s="564">
        <v>12.36</v>
      </c>
      <c r="L140" s="18">
        <f t="shared" si="9"/>
        <v>1841.5699999999938</v>
      </c>
    </row>
    <row r="141" spans="2:12">
      <c r="B141" s="14">
        <v>139</v>
      </c>
      <c r="C141" s="29">
        <f t="shared" si="10"/>
        <v>1892.0799999999927</v>
      </c>
      <c r="D141" s="29">
        <f t="shared" si="8"/>
        <v>1816.849999999994</v>
      </c>
      <c r="G141" s="262"/>
      <c r="H141" s="13">
        <v>142</v>
      </c>
      <c r="I141" s="564">
        <v>12.87</v>
      </c>
      <c r="J141" s="18">
        <f t="shared" si="9"/>
        <v>1930.6899999999923</v>
      </c>
      <c r="K141" s="564">
        <v>12.36</v>
      </c>
      <c r="L141" s="18">
        <f t="shared" si="9"/>
        <v>1853.9299999999937</v>
      </c>
    </row>
    <row r="142" spans="2:12">
      <c r="B142" s="14">
        <v>140</v>
      </c>
      <c r="C142" s="29">
        <f t="shared" si="10"/>
        <v>1904.9499999999925</v>
      </c>
      <c r="D142" s="29">
        <f t="shared" si="8"/>
        <v>1829.2099999999939</v>
      </c>
      <c r="G142" s="262"/>
      <c r="H142" s="13">
        <v>143</v>
      </c>
      <c r="I142" s="564">
        <v>12.87</v>
      </c>
      <c r="J142" s="18">
        <f t="shared" si="9"/>
        <v>1943.5599999999922</v>
      </c>
      <c r="K142" s="564">
        <v>12.36</v>
      </c>
      <c r="L142" s="18">
        <f t="shared" si="9"/>
        <v>1866.2899999999936</v>
      </c>
    </row>
    <row r="143" spans="2:12">
      <c r="B143" s="14">
        <v>141</v>
      </c>
      <c r="C143" s="29">
        <f t="shared" si="10"/>
        <v>1917.8199999999924</v>
      </c>
      <c r="D143" s="29">
        <f t="shared" si="8"/>
        <v>1841.5699999999938</v>
      </c>
      <c r="G143" s="262"/>
      <c r="H143" s="13">
        <v>144</v>
      </c>
      <c r="I143" s="564">
        <v>12.87</v>
      </c>
      <c r="J143" s="18">
        <f t="shared" si="9"/>
        <v>1956.4299999999921</v>
      </c>
      <c r="K143" s="564">
        <v>12.36</v>
      </c>
      <c r="L143" s="18">
        <f t="shared" si="9"/>
        <v>1878.6499999999935</v>
      </c>
    </row>
    <row r="144" spans="2:12">
      <c r="B144" s="14">
        <v>142</v>
      </c>
      <c r="C144" s="29">
        <f t="shared" si="10"/>
        <v>1930.6899999999923</v>
      </c>
      <c r="D144" s="29">
        <f t="shared" si="8"/>
        <v>1853.9299999999937</v>
      </c>
      <c r="G144" s="262"/>
      <c r="H144" s="13">
        <v>145</v>
      </c>
      <c r="I144" s="564">
        <v>12.87</v>
      </c>
      <c r="J144" s="18">
        <f t="shared" si="9"/>
        <v>1969.299999999992</v>
      </c>
      <c r="K144" s="564">
        <v>12.36</v>
      </c>
      <c r="L144" s="18">
        <f t="shared" si="9"/>
        <v>1891.0099999999934</v>
      </c>
    </row>
    <row r="145" spans="2:12">
      <c r="B145" s="14">
        <v>143</v>
      </c>
      <c r="C145" s="29">
        <f t="shared" si="10"/>
        <v>1943.5599999999922</v>
      </c>
      <c r="D145" s="29">
        <f t="shared" si="8"/>
        <v>1866.2899999999936</v>
      </c>
      <c r="G145" s="262"/>
      <c r="H145" s="13">
        <v>146</v>
      </c>
      <c r="I145" s="564">
        <v>12.87</v>
      </c>
      <c r="J145" s="18">
        <f t="shared" si="9"/>
        <v>1982.1699999999919</v>
      </c>
      <c r="K145" s="564">
        <v>12.36</v>
      </c>
      <c r="L145" s="18">
        <f t="shared" si="9"/>
        <v>1903.3699999999933</v>
      </c>
    </row>
    <row r="146" spans="2:12">
      <c r="B146" s="14">
        <v>144</v>
      </c>
      <c r="C146" s="29">
        <f t="shared" si="10"/>
        <v>1956.4299999999921</v>
      </c>
      <c r="D146" s="29">
        <f t="shared" si="8"/>
        <v>1878.6499999999935</v>
      </c>
      <c r="G146" s="262"/>
      <c r="H146" s="13">
        <v>147</v>
      </c>
      <c r="I146" s="564">
        <v>12.87</v>
      </c>
      <c r="J146" s="18">
        <f t="shared" si="9"/>
        <v>1995.0399999999918</v>
      </c>
      <c r="K146" s="564">
        <v>12.36</v>
      </c>
      <c r="L146" s="18">
        <f t="shared" si="9"/>
        <v>1915.7299999999932</v>
      </c>
    </row>
    <row r="147" spans="2:12">
      <c r="B147" s="14">
        <v>145</v>
      </c>
      <c r="C147" s="29">
        <f t="shared" si="10"/>
        <v>1969.299999999992</v>
      </c>
      <c r="D147" s="29">
        <f t="shared" si="8"/>
        <v>1891.0099999999934</v>
      </c>
      <c r="G147" s="262"/>
      <c r="H147" s="13">
        <v>148</v>
      </c>
      <c r="I147" s="564">
        <v>12.87</v>
      </c>
      <c r="J147" s="18">
        <f t="shared" si="9"/>
        <v>2007.9099999999917</v>
      </c>
      <c r="K147" s="564">
        <v>12.36</v>
      </c>
      <c r="L147" s="18">
        <f t="shared" si="9"/>
        <v>1928.0899999999931</v>
      </c>
    </row>
    <row r="148" spans="2:12">
      <c r="B148" s="14">
        <v>146</v>
      </c>
      <c r="C148" s="29">
        <f t="shared" si="10"/>
        <v>1982.1699999999919</v>
      </c>
      <c r="D148" s="29">
        <f t="shared" si="8"/>
        <v>1903.3699999999933</v>
      </c>
      <c r="G148" s="262"/>
      <c r="H148" s="13">
        <v>149</v>
      </c>
      <c r="I148" s="564">
        <v>12.87</v>
      </c>
      <c r="J148" s="18">
        <f t="shared" si="9"/>
        <v>2020.7799999999916</v>
      </c>
      <c r="K148" s="564">
        <v>12.36</v>
      </c>
      <c r="L148" s="18">
        <f t="shared" si="9"/>
        <v>1940.449999999993</v>
      </c>
    </row>
    <row r="149" spans="2:12">
      <c r="B149" s="14">
        <v>147</v>
      </c>
      <c r="C149" s="29">
        <f t="shared" si="10"/>
        <v>1995.0399999999918</v>
      </c>
      <c r="D149" s="29">
        <f t="shared" si="8"/>
        <v>1915.7299999999932</v>
      </c>
      <c r="G149" s="262"/>
      <c r="H149" s="13">
        <v>150</v>
      </c>
      <c r="I149" s="564">
        <v>12.87</v>
      </c>
      <c r="J149" s="18">
        <f>J148+I149</f>
        <v>2033.6499999999915</v>
      </c>
      <c r="K149" s="564">
        <v>12.36</v>
      </c>
      <c r="L149" s="18">
        <f>L148+K149</f>
        <v>1952.8099999999929</v>
      </c>
    </row>
    <row r="150" spans="2:12">
      <c r="B150" s="14">
        <v>148</v>
      </c>
      <c r="C150" s="29">
        <f t="shared" si="10"/>
        <v>2007.9099999999917</v>
      </c>
      <c r="D150" s="29">
        <f t="shared" si="8"/>
        <v>1928.0899999999931</v>
      </c>
      <c r="G150" s="262"/>
      <c r="H150" s="13">
        <v>151</v>
      </c>
      <c r="I150" s="564">
        <v>12.87</v>
      </c>
      <c r="J150" s="18">
        <f t="shared" ref="J150:L179" si="11">J149+I150</f>
        <v>2046.5199999999913</v>
      </c>
      <c r="K150" s="564">
        <v>12.36</v>
      </c>
      <c r="L150" s="18">
        <f t="shared" si="11"/>
        <v>1965.1699999999928</v>
      </c>
    </row>
    <row r="151" spans="2:12">
      <c r="B151" s="14">
        <v>149</v>
      </c>
      <c r="C151" s="29">
        <f t="shared" si="10"/>
        <v>2020.7799999999916</v>
      </c>
      <c r="D151" s="29">
        <f t="shared" si="8"/>
        <v>1940.449999999993</v>
      </c>
      <c r="G151" s="262"/>
      <c r="H151" s="13">
        <v>152</v>
      </c>
      <c r="I151" s="564">
        <v>12.87</v>
      </c>
      <c r="J151" s="18">
        <f t="shared" si="11"/>
        <v>2059.3899999999912</v>
      </c>
      <c r="K151" s="564">
        <v>12.36</v>
      </c>
      <c r="L151" s="18">
        <f t="shared" si="11"/>
        <v>1977.5299999999927</v>
      </c>
    </row>
    <row r="152" spans="2:12">
      <c r="B152" s="14">
        <v>150</v>
      </c>
      <c r="C152" s="29">
        <f t="shared" si="10"/>
        <v>2033.6499999999915</v>
      </c>
      <c r="D152" s="29">
        <f t="shared" si="8"/>
        <v>1952.8099999999929</v>
      </c>
      <c r="G152" s="262"/>
      <c r="H152" s="13">
        <v>153</v>
      </c>
      <c r="I152" s="564">
        <v>12.87</v>
      </c>
      <c r="J152" s="18">
        <f t="shared" si="11"/>
        <v>2072.2599999999911</v>
      </c>
      <c r="K152" s="564">
        <v>12.36</v>
      </c>
      <c r="L152" s="18">
        <f t="shared" si="11"/>
        <v>1989.8899999999926</v>
      </c>
    </row>
    <row r="153" spans="2:12">
      <c r="B153" s="14">
        <v>151</v>
      </c>
      <c r="C153" s="29">
        <f t="shared" si="10"/>
        <v>2046.5199999999913</v>
      </c>
      <c r="D153" s="29">
        <f t="shared" si="8"/>
        <v>1965.1699999999928</v>
      </c>
      <c r="G153" s="262"/>
      <c r="H153" s="13">
        <v>154</v>
      </c>
      <c r="I153" s="564">
        <v>12.87</v>
      </c>
      <c r="J153" s="18">
        <f t="shared" si="11"/>
        <v>2085.129999999991</v>
      </c>
      <c r="K153" s="564">
        <v>12.36</v>
      </c>
      <c r="L153" s="18">
        <f t="shared" si="11"/>
        <v>2002.2499999999925</v>
      </c>
    </row>
    <row r="154" spans="2:12">
      <c r="B154" s="14">
        <v>152</v>
      </c>
      <c r="C154" s="29">
        <f t="shared" si="10"/>
        <v>2059.3899999999912</v>
      </c>
      <c r="D154" s="29">
        <f t="shared" si="8"/>
        <v>1977.5299999999927</v>
      </c>
      <c r="G154" s="262"/>
      <c r="H154" s="13">
        <v>155</v>
      </c>
      <c r="I154" s="564">
        <v>12.87</v>
      </c>
      <c r="J154" s="18">
        <f t="shared" si="11"/>
        <v>2097.9999999999909</v>
      </c>
      <c r="K154" s="564">
        <v>12.36</v>
      </c>
      <c r="L154" s="18">
        <f t="shared" si="11"/>
        <v>2014.6099999999924</v>
      </c>
    </row>
    <row r="155" spans="2:12">
      <c r="B155" s="14">
        <v>153</v>
      </c>
      <c r="C155" s="29">
        <f t="shared" si="10"/>
        <v>2072.2599999999911</v>
      </c>
      <c r="D155" s="29">
        <f t="shared" si="8"/>
        <v>1989.8899999999926</v>
      </c>
      <c r="G155" s="262"/>
      <c r="H155" s="13">
        <v>156</v>
      </c>
      <c r="I155" s="564">
        <v>12.87</v>
      </c>
      <c r="J155" s="18">
        <f t="shared" si="11"/>
        <v>2110.8699999999908</v>
      </c>
      <c r="K155" s="564">
        <v>12.36</v>
      </c>
      <c r="L155" s="18">
        <f t="shared" si="11"/>
        <v>2026.9699999999923</v>
      </c>
    </row>
    <row r="156" spans="2:12">
      <c r="B156" s="14">
        <v>154</v>
      </c>
      <c r="C156" s="29">
        <f t="shared" si="10"/>
        <v>2085.129999999991</v>
      </c>
      <c r="D156" s="29">
        <f t="shared" si="8"/>
        <v>2002.2499999999925</v>
      </c>
      <c r="G156" s="262"/>
      <c r="H156" s="13">
        <v>157</v>
      </c>
      <c r="I156" s="564">
        <v>12.87</v>
      </c>
      <c r="J156" s="18">
        <f t="shared" si="11"/>
        <v>2123.7399999999907</v>
      </c>
      <c r="K156" s="564">
        <v>12.36</v>
      </c>
      <c r="L156" s="18">
        <f t="shared" si="11"/>
        <v>2039.3299999999922</v>
      </c>
    </row>
    <row r="157" spans="2:12">
      <c r="B157" s="14">
        <v>155</v>
      </c>
      <c r="C157" s="29">
        <f t="shared" si="10"/>
        <v>2097.9999999999909</v>
      </c>
      <c r="D157" s="29">
        <f t="shared" si="8"/>
        <v>2014.6099999999924</v>
      </c>
      <c r="G157" s="262"/>
      <c r="H157" s="13">
        <v>158</v>
      </c>
      <c r="I157" s="564">
        <v>12.87</v>
      </c>
      <c r="J157" s="18">
        <f t="shared" si="11"/>
        <v>2136.6099999999906</v>
      </c>
      <c r="K157" s="564">
        <v>12.36</v>
      </c>
      <c r="L157" s="18">
        <f t="shared" si="11"/>
        <v>2051.6899999999923</v>
      </c>
    </row>
    <row r="158" spans="2:12">
      <c r="B158" s="14">
        <v>156</v>
      </c>
      <c r="C158" s="29">
        <f t="shared" si="10"/>
        <v>2110.8699999999908</v>
      </c>
      <c r="D158" s="29">
        <f t="shared" si="8"/>
        <v>2026.9699999999923</v>
      </c>
      <c r="G158" s="262"/>
      <c r="H158" s="13">
        <v>159</v>
      </c>
      <c r="I158" s="564">
        <v>12.87</v>
      </c>
      <c r="J158" s="18">
        <f t="shared" si="11"/>
        <v>2149.4799999999905</v>
      </c>
      <c r="K158" s="564">
        <v>12.36</v>
      </c>
      <c r="L158" s="18">
        <f t="shared" si="11"/>
        <v>2064.0499999999925</v>
      </c>
    </row>
    <row r="159" spans="2:12">
      <c r="B159" s="14">
        <v>157</v>
      </c>
      <c r="C159" s="29">
        <f t="shared" si="10"/>
        <v>2123.7399999999907</v>
      </c>
      <c r="D159" s="29">
        <f t="shared" si="8"/>
        <v>2039.3299999999922</v>
      </c>
      <c r="G159" s="262"/>
      <c r="H159" s="13">
        <v>160</v>
      </c>
      <c r="I159" s="564">
        <v>12.87</v>
      </c>
      <c r="J159" s="18">
        <f t="shared" si="11"/>
        <v>2162.3499999999904</v>
      </c>
      <c r="K159" s="564">
        <v>12.36</v>
      </c>
      <c r="L159" s="18">
        <f t="shared" si="11"/>
        <v>2076.4099999999926</v>
      </c>
    </row>
    <row r="160" spans="2:12">
      <c r="B160" s="14">
        <v>158</v>
      </c>
      <c r="C160" s="29">
        <f t="shared" si="10"/>
        <v>2136.6099999999906</v>
      </c>
      <c r="D160" s="29">
        <f t="shared" si="8"/>
        <v>2051.6899999999923</v>
      </c>
      <c r="G160" s="262"/>
      <c r="H160" s="13">
        <v>161</v>
      </c>
      <c r="I160" s="564">
        <v>12.87</v>
      </c>
      <c r="J160" s="18">
        <f t="shared" si="11"/>
        <v>2175.2199999999903</v>
      </c>
      <c r="K160" s="564">
        <v>12.36</v>
      </c>
      <c r="L160" s="18">
        <f t="shared" si="11"/>
        <v>2088.7699999999927</v>
      </c>
    </row>
    <row r="161" spans="2:12">
      <c r="B161" s="14">
        <v>159</v>
      </c>
      <c r="C161" s="29">
        <f t="shared" si="10"/>
        <v>2149.4799999999905</v>
      </c>
      <c r="D161" s="29">
        <f t="shared" si="8"/>
        <v>2064.0499999999925</v>
      </c>
      <c r="G161" s="262"/>
      <c r="H161" s="13">
        <v>162</v>
      </c>
      <c r="I161" s="564">
        <v>12.87</v>
      </c>
      <c r="J161" s="18">
        <f t="shared" si="11"/>
        <v>2188.0899999999901</v>
      </c>
      <c r="K161" s="564">
        <v>12.36</v>
      </c>
      <c r="L161" s="18">
        <f t="shared" si="11"/>
        <v>2101.1299999999928</v>
      </c>
    </row>
    <row r="162" spans="2:12">
      <c r="B162" s="14">
        <v>160</v>
      </c>
      <c r="C162" s="29">
        <f t="shared" si="10"/>
        <v>2162.3499999999904</v>
      </c>
      <c r="D162" s="29">
        <f t="shared" si="8"/>
        <v>2076.4099999999926</v>
      </c>
      <c r="G162" s="262"/>
      <c r="H162" s="13">
        <v>163</v>
      </c>
      <c r="I162" s="564">
        <v>12.87</v>
      </c>
      <c r="J162" s="18">
        <f t="shared" si="11"/>
        <v>2200.95999999999</v>
      </c>
      <c r="K162" s="564">
        <v>12.36</v>
      </c>
      <c r="L162" s="18">
        <f t="shared" si="11"/>
        <v>2113.489999999993</v>
      </c>
    </row>
    <row r="163" spans="2:12">
      <c r="B163" s="14">
        <v>161</v>
      </c>
      <c r="C163" s="29">
        <f t="shared" si="10"/>
        <v>2175.2199999999903</v>
      </c>
      <c r="D163" s="29">
        <f t="shared" si="8"/>
        <v>2088.7699999999927</v>
      </c>
      <c r="G163" s="262"/>
      <c r="H163" s="13">
        <v>164</v>
      </c>
      <c r="I163" s="564">
        <v>12.87</v>
      </c>
      <c r="J163" s="18">
        <f t="shared" si="11"/>
        <v>2213.8299999999899</v>
      </c>
      <c r="K163" s="564">
        <v>12.36</v>
      </c>
      <c r="L163" s="18">
        <f t="shared" si="11"/>
        <v>2125.8499999999931</v>
      </c>
    </row>
    <row r="164" spans="2:12">
      <c r="B164" s="14">
        <v>162</v>
      </c>
      <c r="C164" s="29">
        <f t="shared" si="10"/>
        <v>2188.0899999999901</v>
      </c>
      <c r="D164" s="29">
        <f t="shared" si="8"/>
        <v>2101.1299999999928</v>
      </c>
      <c r="G164" s="262"/>
      <c r="H164" s="13">
        <v>165</v>
      </c>
      <c r="I164" s="564">
        <v>12.87</v>
      </c>
      <c r="J164" s="18">
        <f t="shared" si="11"/>
        <v>2226.6999999999898</v>
      </c>
      <c r="K164" s="564">
        <v>12.36</v>
      </c>
      <c r="L164" s="18">
        <f t="shared" si="11"/>
        <v>2138.2099999999932</v>
      </c>
    </row>
    <row r="165" spans="2:12">
      <c r="B165" s="14">
        <v>163</v>
      </c>
      <c r="C165" s="29">
        <f t="shared" si="10"/>
        <v>2200.95999999999</v>
      </c>
      <c r="D165" s="29">
        <f t="shared" si="8"/>
        <v>2113.489999999993</v>
      </c>
      <c r="G165" s="262"/>
      <c r="H165" s="13">
        <v>166</v>
      </c>
      <c r="I165" s="564">
        <v>12.87</v>
      </c>
      <c r="J165" s="18">
        <f t="shared" si="11"/>
        <v>2239.5699999999897</v>
      </c>
      <c r="K165" s="564">
        <v>12.36</v>
      </c>
      <c r="L165" s="18">
        <f t="shared" si="11"/>
        <v>2150.5699999999933</v>
      </c>
    </row>
    <row r="166" spans="2:12">
      <c r="B166" s="14">
        <v>164</v>
      </c>
      <c r="C166" s="29">
        <f t="shared" si="10"/>
        <v>2213.8299999999899</v>
      </c>
      <c r="D166" s="29">
        <f t="shared" si="8"/>
        <v>2125.8499999999931</v>
      </c>
      <c r="G166" s="262"/>
      <c r="H166" s="13">
        <v>167</v>
      </c>
      <c r="I166" s="564">
        <v>12.87</v>
      </c>
      <c r="J166" s="18">
        <f t="shared" si="11"/>
        <v>2252.4399999999896</v>
      </c>
      <c r="K166" s="564">
        <v>12.36</v>
      </c>
      <c r="L166" s="18">
        <f t="shared" si="11"/>
        <v>2162.9299999999935</v>
      </c>
    </row>
    <row r="167" spans="2:12">
      <c r="B167" s="14">
        <v>165</v>
      </c>
      <c r="C167" s="29">
        <f t="shared" si="10"/>
        <v>2226.6999999999898</v>
      </c>
      <c r="D167" s="29">
        <f t="shared" si="8"/>
        <v>2138.2099999999932</v>
      </c>
      <c r="G167" s="262"/>
      <c r="H167" s="13">
        <v>168</v>
      </c>
      <c r="I167" s="564">
        <v>12.87</v>
      </c>
      <c r="J167" s="18">
        <f t="shared" si="11"/>
        <v>2265.3099999999895</v>
      </c>
      <c r="K167" s="564">
        <v>12.36</v>
      </c>
      <c r="L167" s="18">
        <f t="shared" si="11"/>
        <v>2175.2899999999936</v>
      </c>
    </row>
    <row r="168" spans="2:12">
      <c r="B168" s="14">
        <v>166</v>
      </c>
      <c r="C168" s="29">
        <f t="shared" si="10"/>
        <v>2239.5699999999897</v>
      </c>
      <c r="D168" s="29">
        <f t="shared" ref="D168:D182" si="12">L165</f>
        <v>2150.5699999999933</v>
      </c>
      <c r="G168" s="262"/>
      <c r="H168" s="13">
        <v>169</v>
      </c>
      <c r="I168" s="564">
        <v>12.87</v>
      </c>
      <c r="J168" s="18">
        <f t="shared" si="11"/>
        <v>2278.1799999999894</v>
      </c>
      <c r="K168" s="564">
        <v>12.36</v>
      </c>
      <c r="L168" s="18">
        <f t="shared" si="11"/>
        <v>2187.6499999999937</v>
      </c>
    </row>
    <row r="169" spans="2:12">
      <c r="B169" s="14">
        <v>167</v>
      </c>
      <c r="C169" s="29">
        <f t="shared" si="10"/>
        <v>2252.4399999999896</v>
      </c>
      <c r="D169" s="29">
        <f t="shared" si="12"/>
        <v>2162.9299999999935</v>
      </c>
      <c r="G169" s="262"/>
      <c r="H169" s="13">
        <v>170</v>
      </c>
      <c r="I169" s="564">
        <v>12.87</v>
      </c>
      <c r="J169" s="18">
        <f t="shared" si="11"/>
        <v>2291.0499999999893</v>
      </c>
      <c r="K169" s="564">
        <v>12.36</v>
      </c>
      <c r="L169" s="18">
        <f t="shared" si="11"/>
        <v>2200.0099999999939</v>
      </c>
    </row>
    <row r="170" spans="2:12">
      <c r="B170" s="14">
        <v>168</v>
      </c>
      <c r="C170" s="29">
        <f t="shared" si="10"/>
        <v>2265.3099999999895</v>
      </c>
      <c r="D170" s="29">
        <f t="shared" si="12"/>
        <v>2175.2899999999936</v>
      </c>
      <c r="G170" s="262"/>
      <c r="H170" s="13">
        <v>171</v>
      </c>
      <c r="I170" s="564">
        <v>12.87</v>
      </c>
      <c r="J170" s="18">
        <f t="shared" si="11"/>
        <v>2303.9199999999892</v>
      </c>
      <c r="K170" s="564">
        <v>12.36</v>
      </c>
      <c r="L170" s="18">
        <f t="shared" si="11"/>
        <v>2212.369999999994</v>
      </c>
    </row>
    <row r="171" spans="2:12">
      <c r="B171" s="14">
        <v>169</v>
      </c>
      <c r="C171" s="29">
        <f t="shared" si="10"/>
        <v>2278.1799999999894</v>
      </c>
      <c r="D171" s="29">
        <f t="shared" si="12"/>
        <v>2187.6499999999937</v>
      </c>
      <c r="G171" s="262"/>
      <c r="H171" s="13">
        <v>172</v>
      </c>
      <c r="I171" s="564">
        <v>12.87</v>
      </c>
      <c r="J171" s="18">
        <f t="shared" si="11"/>
        <v>2316.789999999989</v>
      </c>
      <c r="K171" s="564">
        <v>12.36</v>
      </c>
      <c r="L171" s="18">
        <f t="shared" si="11"/>
        <v>2224.7299999999941</v>
      </c>
    </row>
    <row r="172" spans="2:12">
      <c r="B172" s="14">
        <v>170</v>
      </c>
      <c r="C172" s="29">
        <f t="shared" si="10"/>
        <v>2291.0499999999893</v>
      </c>
      <c r="D172" s="29">
        <f t="shared" si="12"/>
        <v>2200.0099999999939</v>
      </c>
      <c r="G172" s="262"/>
      <c r="H172" s="13">
        <v>173</v>
      </c>
      <c r="I172" s="564">
        <v>12.87</v>
      </c>
      <c r="J172" s="18">
        <f t="shared" si="11"/>
        <v>2329.6599999999889</v>
      </c>
      <c r="K172" s="564">
        <v>12.36</v>
      </c>
      <c r="L172" s="18">
        <f t="shared" si="11"/>
        <v>2237.0899999999942</v>
      </c>
    </row>
    <row r="173" spans="2:12">
      <c r="B173" s="14">
        <v>171</v>
      </c>
      <c r="C173" s="29">
        <f t="shared" si="10"/>
        <v>2303.9199999999892</v>
      </c>
      <c r="D173" s="29">
        <f t="shared" si="12"/>
        <v>2212.369999999994</v>
      </c>
      <c r="G173" s="262"/>
      <c r="H173" s="13">
        <v>174</v>
      </c>
      <c r="I173" s="564">
        <v>12.87</v>
      </c>
      <c r="J173" s="18">
        <f t="shared" si="11"/>
        <v>2342.5299999999888</v>
      </c>
      <c r="K173" s="564">
        <v>12.36</v>
      </c>
      <c r="L173" s="18">
        <f t="shared" si="11"/>
        <v>2249.4499999999944</v>
      </c>
    </row>
    <row r="174" spans="2:12">
      <c r="B174" s="14">
        <v>172</v>
      </c>
      <c r="C174" s="29">
        <f t="shared" si="10"/>
        <v>2316.789999999989</v>
      </c>
      <c r="D174" s="29">
        <f t="shared" si="12"/>
        <v>2224.7299999999941</v>
      </c>
      <c r="G174" s="262"/>
      <c r="H174" s="13">
        <v>175</v>
      </c>
      <c r="I174" s="564">
        <v>12.87</v>
      </c>
      <c r="J174" s="18">
        <f t="shared" si="11"/>
        <v>2355.3999999999887</v>
      </c>
      <c r="K174" s="564">
        <v>12.36</v>
      </c>
      <c r="L174" s="18">
        <f t="shared" si="11"/>
        <v>2261.8099999999945</v>
      </c>
    </row>
    <row r="175" spans="2:12">
      <c r="B175" s="14">
        <v>173</v>
      </c>
      <c r="C175" s="29">
        <f t="shared" si="10"/>
        <v>2329.6599999999889</v>
      </c>
      <c r="D175" s="29">
        <f t="shared" si="12"/>
        <v>2237.0899999999942</v>
      </c>
      <c r="G175" s="262"/>
      <c r="H175" s="13">
        <v>176</v>
      </c>
      <c r="I175" s="564">
        <v>12.87</v>
      </c>
      <c r="J175" s="18">
        <f t="shared" si="11"/>
        <v>2368.2699999999886</v>
      </c>
      <c r="K175" s="564">
        <v>12.36</v>
      </c>
      <c r="L175" s="18">
        <f t="shared" si="11"/>
        <v>2274.1699999999946</v>
      </c>
    </row>
    <row r="176" spans="2:12">
      <c r="B176" s="14">
        <v>174</v>
      </c>
      <c r="C176" s="29">
        <f t="shared" si="10"/>
        <v>2342.5299999999888</v>
      </c>
      <c r="D176" s="29">
        <f t="shared" si="12"/>
        <v>2249.4499999999944</v>
      </c>
      <c r="G176" s="262"/>
      <c r="H176" s="13">
        <v>177</v>
      </c>
      <c r="I176" s="564">
        <v>12.87</v>
      </c>
      <c r="J176" s="18">
        <f t="shared" si="11"/>
        <v>2381.1399999999885</v>
      </c>
      <c r="K176" s="564">
        <v>12.36</v>
      </c>
      <c r="L176" s="18">
        <f t="shared" si="11"/>
        <v>2286.5299999999947</v>
      </c>
    </row>
    <row r="177" spans="2:12">
      <c r="B177" s="14">
        <v>175</v>
      </c>
      <c r="C177" s="29">
        <f t="shared" si="10"/>
        <v>2355.3999999999887</v>
      </c>
      <c r="D177" s="29">
        <f t="shared" si="12"/>
        <v>2261.8099999999945</v>
      </c>
      <c r="G177" s="262"/>
      <c r="H177" s="13">
        <v>178</v>
      </c>
      <c r="I177" s="564">
        <v>12.87</v>
      </c>
      <c r="J177" s="18">
        <f t="shared" si="11"/>
        <v>2394.0099999999884</v>
      </c>
      <c r="K177" s="564">
        <v>12.36</v>
      </c>
      <c r="L177" s="18">
        <f t="shared" si="11"/>
        <v>2298.8899999999949</v>
      </c>
    </row>
    <row r="178" spans="2:12">
      <c r="B178" s="14">
        <v>176</v>
      </c>
      <c r="C178" s="29">
        <f t="shared" si="10"/>
        <v>2368.2699999999886</v>
      </c>
      <c r="D178" s="29">
        <f t="shared" si="12"/>
        <v>2274.1699999999946</v>
      </c>
      <c r="G178" s="262"/>
      <c r="H178" s="13">
        <v>179</v>
      </c>
      <c r="I178" s="564">
        <v>12.87</v>
      </c>
      <c r="J178" s="18">
        <f t="shared" si="11"/>
        <v>2406.8799999999883</v>
      </c>
      <c r="K178" s="564">
        <v>12.36</v>
      </c>
      <c r="L178" s="18">
        <f t="shared" si="11"/>
        <v>2311.249999999995</v>
      </c>
    </row>
    <row r="179" spans="2:12">
      <c r="B179" s="14">
        <v>177</v>
      </c>
      <c r="C179" s="29">
        <f t="shared" si="10"/>
        <v>2381.1399999999885</v>
      </c>
      <c r="D179" s="29">
        <f t="shared" si="12"/>
        <v>2286.5299999999947</v>
      </c>
      <c r="G179" s="262"/>
      <c r="H179" s="13">
        <v>180</v>
      </c>
      <c r="I179" s="564">
        <v>12.87</v>
      </c>
      <c r="J179" s="18">
        <f t="shared" si="11"/>
        <v>2419.7499999999882</v>
      </c>
      <c r="K179" s="564">
        <v>12.36</v>
      </c>
      <c r="L179" s="18">
        <f t="shared" si="11"/>
        <v>2323.6099999999951</v>
      </c>
    </row>
    <row r="180" spans="2:12">
      <c r="B180" s="14">
        <v>178</v>
      </c>
      <c r="C180" s="29">
        <f t="shared" si="10"/>
        <v>2394.0099999999884</v>
      </c>
      <c r="D180" s="29">
        <f t="shared" si="12"/>
        <v>2298.8899999999949</v>
      </c>
      <c r="G180" s="262"/>
    </row>
    <row r="181" spans="2:12">
      <c r="B181" s="14">
        <v>179</v>
      </c>
      <c r="C181" s="29">
        <f t="shared" si="10"/>
        <v>2406.8799999999883</v>
      </c>
      <c r="D181" s="29">
        <f t="shared" si="12"/>
        <v>2311.249999999995</v>
      </c>
      <c r="G181" s="262"/>
    </row>
    <row r="182" spans="2:12">
      <c r="B182" s="14">
        <v>180</v>
      </c>
      <c r="C182" s="29">
        <f t="shared" si="10"/>
        <v>2419.7499999999882</v>
      </c>
      <c r="D182" s="29">
        <f t="shared" si="12"/>
        <v>2323.6099999999951</v>
      </c>
    </row>
  </sheetData>
  <mergeCells count="3">
    <mergeCell ref="G115:G117"/>
    <mergeCell ref="B1:D1"/>
    <mergeCell ref="F1:G2"/>
  </mergeCells>
  <phoneticPr fontId="0" type="noConversion"/>
  <pageMargins left="0.75" right="0.75" top="1" bottom="1.5" header="0.5" footer="0.5"/>
  <pageSetup paperSize="9" scale="8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C12:G30"/>
  <sheetViews>
    <sheetView workbookViewId="0">
      <selection activeCell="D18" sqref="D18"/>
    </sheetView>
  </sheetViews>
  <sheetFormatPr defaultRowHeight="12.75"/>
  <cols>
    <col min="3" max="3" width="26.7109375" bestFit="1" customWidth="1"/>
  </cols>
  <sheetData>
    <row r="12" spans="3:5">
      <c r="C12" t="s">
        <v>603</v>
      </c>
      <c r="D12" s="6">
        <v>5.5</v>
      </c>
      <c r="E12" t="s">
        <v>254</v>
      </c>
    </row>
    <row r="13" spans="3:5">
      <c r="C13" t="s">
        <v>604</v>
      </c>
      <c r="D13" s="6">
        <f>+D12*80%</f>
        <v>4.4000000000000004</v>
      </c>
      <c r="E13" t="s">
        <v>254</v>
      </c>
    </row>
    <row r="14" spans="3:5">
      <c r="C14" t="s">
        <v>605</v>
      </c>
      <c r="D14" s="6">
        <v>1</v>
      </c>
      <c r="E14" t="s">
        <v>606</v>
      </c>
    </row>
    <row r="15" spans="3:5">
      <c r="D15" s="6"/>
    </row>
    <row r="16" spans="3:5">
      <c r="C16" t="s">
        <v>607</v>
      </c>
      <c r="D16" s="6">
        <v>2.15</v>
      </c>
      <c r="E16" t="s">
        <v>608</v>
      </c>
    </row>
    <row r="17" spans="3:7">
      <c r="C17" t="s">
        <v>609</v>
      </c>
      <c r="D17" s="6">
        <v>2.4</v>
      </c>
      <c r="E17" t="s">
        <v>608</v>
      </c>
    </row>
    <row r="18" spans="3:7">
      <c r="C18" t="s">
        <v>610</v>
      </c>
      <c r="D18" s="6">
        <v>2.4</v>
      </c>
      <c r="E18" t="s">
        <v>608</v>
      </c>
    </row>
    <row r="19" spans="3:7" ht="25.5">
      <c r="C19" s="7" t="s">
        <v>611</v>
      </c>
      <c r="D19" s="6">
        <v>1.4</v>
      </c>
      <c r="E19" t="s">
        <v>608</v>
      </c>
    </row>
    <row r="20" spans="3:7">
      <c r="C20" s="10" t="s">
        <v>43</v>
      </c>
      <c r="D20" s="8">
        <f>SUM(D16:D19)</f>
        <v>8.35</v>
      </c>
      <c r="E20" s="9" t="s">
        <v>608</v>
      </c>
    </row>
    <row r="21" spans="3:7">
      <c r="C21" s="11" t="s">
        <v>612</v>
      </c>
      <c r="D21" s="8">
        <v>8</v>
      </c>
      <c r="E21" s="9" t="s">
        <v>608</v>
      </c>
    </row>
    <row r="22" spans="3:7">
      <c r="D22" s="6"/>
    </row>
    <row r="23" spans="3:7">
      <c r="C23" s="5" t="s">
        <v>613</v>
      </c>
      <c r="D23" s="12">
        <f>(50/8)*D12</f>
        <v>34.375</v>
      </c>
      <c r="E23" s="5" t="s">
        <v>614</v>
      </c>
      <c r="G23">
        <f>941.6/D27</f>
        <v>25.554432698304925</v>
      </c>
    </row>
    <row r="24" spans="3:7">
      <c r="D24" s="6"/>
    </row>
    <row r="25" spans="3:7">
      <c r="D25" s="6"/>
    </row>
    <row r="26" spans="3:7">
      <c r="C26" s="11" t="s">
        <v>615</v>
      </c>
      <c r="D26" s="6">
        <f>Sheet1!G55</f>
        <v>1266.6099999999999</v>
      </c>
    </row>
    <row r="27" spans="3:7">
      <c r="D27" s="6">
        <f>+D26/D23</f>
        <v>36.846836363636363</v>
      </c>
    </row>
    <row r="28" spans="3:7">
      <c r="E28">
        <f>+D23/5.5</f>
        <v>6.25</v>
      </c>
      <c r="F28">
        <f>+D26*E28</f>
        <v>7916.3124999999991</v>
      </c>
    </row>
    <row r="30" spans="3:7">
      <c r="E30" s="544">
        <v>6.25</v>
      </c>
    </row>
  </sheetData>
  <pageMargins left="0.7" right="0.7" top="0.75" bottom="0.75" header="0.3" footer="0.3"/>
  <pageSetup paperSize="9"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D7:I16"/>
  <sheetViews>
    <sheetView workbookViewId="0">
      <selection activeCell="I8" sqref="I8"/>
    </sheetView>
  </sheetViews>
  <sheetFormatPr defaultColWidth="9.140625" defaultRowHeight="15"/>
  <cols>
    <col min="1" max="3" width="9.140625" style="34"/>
    <col min="4" max="4" width="11" style="34" bestFit="1" customWidth="1"/>
    <col min="5" max="5" width="15.85546875" style="40" customWidth="1"/>
    <col min="6" max="6" width="9.140625" style="40"/>
    <col min="7" max="16384" width="9.140625" style="34"/>
  </cols>
  <sheetData>
    <row r="7" spans="4:9" ht="25.5" customHeight="1">
      <c r="D7" s="37" t="s">
        <v>634</v>
      </c>
      <c r="E7" s="35" t="s">
        <v>146</v>
      </c>
      <c r="F7" s="35">
        <v>0</v>
      </c>
      <c r="H7" s="35" t="s">
        <v>635</v>
      </c>
      <c r="I7" s="44">
        <v>0</v>
      </c>
    </row>
    <row r="8" spans="4:9" ht="25.5" customHeight="1">
      <c r="E8" s="35" t="s">
        <v>57</v>
      </c>
      <c r="F8" s="35">
        <v>0</v>
      </c>
    </row>
    <row r="9" spans="4:9" ht="25.5" customHeight="1">
      <c r="E9" s="35" t="s">
        <v>149</v>
      </c>
      <c r="F9" s="35">
        <v>0</v>
      </c>
    </row>
    <row r="10" spans="4:9" ht="25.5" customHeight="1">
      <c r="E10" s="35" t="s">
        <v>631</v>
      </c>
      <c r="F10" s="35">
        <v>0</v>
      </c>
    </row>
    <row r="11" spans="4:9" ht="25.5" customHeight="1"/>
    <row r="12" spans="4:9" ht="25.5" customHeight="1">
      <c r="E12" s="35" t="s">
        <v>632</v>
      </c>
    </row>
    <row r="13" spans="4:9" ht="25.5" customHeight="1">
      <c r="E13" s="37" t="s">
        <v>602</v>
      </c>
      <c r="F13" s="35">
        <v>0</v>
      </c>
    </row>
    <row r="14" spans="4:9" ht="25.5" customHeight="1">
      <c r="E14" s="37" t="s">
        <v>633</v>
      </c>
      <c r="F14" s="35">
        <v>0</v>
      </c>
    </row>
    <row r="15" spans="4:9" ht="25.5" customHeight="1"/>
    <row r="16" spans="4:9" ht="25.5" customHeight="1"/>
  </sheetData>
  <pageMargins left="0.7" right="0.7" top="0.75" bottom="0.75" header="0.3" footer="0.3"/>
  <pageSetup paperSize="9" orientation="portrait"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selection activeCell="E12" sqref="E12"/>
    </sheetView>
  </sheetViews>
  <sheetFormatPr defaultColWidth="9.140625" defaultRowHeight="12.75"/>
  <cols>
    <col min="1" max="1" width="9.140625" style="13"/>
    <col min="2" max="2" width="42.28515625" style="13" customWidth="1"/>
    <col min="3" max="16384" width="9.140625" style="13"/>
  </cols>
  <sheetData>
    <row r="1" spans="1:6">
      <c r="B1" s="943" t="s">
        <v>664</v>
      </c>
      <c r="C1" s="943"/>
      <c r="D1" s="943"/>
      <c r="E1" s="943"/>
      <c r="F1" s="943"/>
    </row>
    <row r="2" spans="1:6">
      <c r="B2" s="46" t="s">
        <v>665</v>
      </c>
      <c r="C2" s="46" t="s">
        <v>666</v>
      </c>
      <c r="D2" s="47" t="s">
        <v>178</v>
      </c>
      <c r="E2" s="47" t="s">
        <v>667</v>
      </c>
      <c r="F2" s="47" t="s">
        <v>668</v>
      </c>
    </row>
    <row r="3" spans="1:6">
      <c r="A3" s="26">
        <v>1.4</v>
      </c>
      <c r="B3" s="48" t="s">
        <v>669</v>
      </c>
      <c r="C3" s="49"/>
      <c r="D3" s="50"/>
      <c r="E3" s="51"/>
      <c r="F3" s="52"/>
    </row>
    <row r="4" spans="1:6" ht="25.5">
      <c r="B4" s="53" t="s">
        <v>670</v>
      </c>
      <c r="C4" s="49"/>
      <c r="D4" s="50"/>
      <c r="E4" s="51"/>
      <c r="F4" s="52"/>
    </row>
    <row r="5" spans="1:6">
      <c r="B5" s="54" t="s">
        <v>671</v>
      </c>
      <c r="C5" s="49"/>
      <c r="D5" s="50"/>
      <c r="E5" s="51"/>
      <c r="F5" s="52"/>
    </row>
    <row r="6" spans="1:6" ht="25.5">
      <c r="B6" s="55" t="s">
        <v>672</v>
      </c>
      <c r="C6" s="49"/>
      <c r="D6" s="50"/>
      <c r="E6" s="51"/>
      <c r="F6" s="52"/>
    </row>
    <row r="7" spans="1:6">
      <c r="B7" s="48" t="s">
        <v>673</v>
      </c>
      <c r="C7" s="49"/>
      <c r="D7" s="50"/>
      <c r="E7" s="51"/>
      <c r="F7" s="52"/>
    </row>
    <row r="8" spans="1:6">
      <c r="B8" s="53" t="s">
        <v>674</v>
      </c>
      <c r="C8" s="49"/>
      <c r="D8" s="50"/>
      <c r="E8" s="51"/>
      <c r="F8" s="52"/>
    </row>
    <row r="9" spans="1:6">
      <c r="B9" s="53" t="s">
        <v>675</v>
      </c>
      <c r="C9" s="49"/>
      <c r="D9" s="50"/>
      <c r="E9" s="51"/>
      <c r="F9" s="52"/>
    </row>
    <row r="10" spans="1:6">
      <c r="B10" s="48" t="s">
        <v>676</v>
      </c>
      <c r="C10" s="49"/>
      <c r="D10" s="50"/>
      <c r="E10" s="51"/>
      <c r="F10" s="52"/>
    </row>
    <row r="11" spans="1:6">
      <c r="B11" s="56" t="s">
        <v>677</v>
      </c>
      <c r="C11" s="49"/>
      <c r="D11" s="50"/>
      <c r="E11" s="51"/>
      <c r="F11" s="52"/>
    </row>
    <row r="12" spans="1:6">
      <c r="B12" s="57" t="s">
        <v>678</v>
      </c>
      <c r="C12" s="58" t="s">
        <v>265</v>
      </c>
      <c r="D12" s="59">
        <v>0.4</v>
      </c>
      <c r="E12" s="51">
        <f>Sheet1!G55</f>
        <v>1266.6099999999999</v>
      </c>
      <c r="F12" s="60">
        <f>D12*E12</f>
        <v>506.64400000000001</v>
      </c>
    </row>
    <row r="13" spans="1:6">
      <c r="B13" s="57" t="s">
        <v>679</v>
      </c>
      <c r="C13" s="58" t="s">
        <v>265</v>
      </c>
      <c r="D13" s="59">
        <v>0.28999999999999998</v>
      </c>
      <c r="E13" s="51">
        <f>Sheet1!G55</f>
        <v>1266.6099999999999</v>
      </c>
      <c r="F13" s="60">
        <f>D13*E13</f>
        <v>367.31689999999992</v>
      </c>
    </row>
    <row r="14" spans="1:6">
      <c r="B14" s="56" t="str">
        <f>"b)      Overhead charges @"&amp;" "&amp;[278]INPUT!$C$333&amp;""&amp;" on (a)"</f>
        <v>b)      Overhead charges @ input on (a)</v>
      </c>
      <c r="C14" s="46"/>
      <c r="D14" s="61"/>
      <c r="E14" s="51"/>
      <c r="F14" s="52"/>
    </row>
    <row r="15" spans="1:6">
      <c r="B15" s="56" t="str">
        <f>"c)      Contractor's profit @"&amp;" "&amp;[278]INPUT!$C$334&amp;""&amp;" on (a+b) "</f>
        <v xml:space="preserve">c)      Contractor's profit @ input on (a+b) </v>
      </c>
      <c r="C15" s="46"/>
      <c r="D15" s="61"/>
      <c r="E15" s="51"/>
      <c r="F15" s="52"/>
    </row>
    <row r="16" spans="1:6">
      <c r="B16" s="53" t="s">
        <v>680</v>
      </c>
      <c r="C16" s="49"/>
      <c r="D16" s="50"/>
      <c r="E16" s="51"/>
      <c r="F16" s="52">
        <f>SUM(F12:F15)</f>
        <v>873.96089999999992</v>
      </c>
    </row>
    <row r="17" spans="2:6">
      <c r="B17" s="48" t="s">
        <v>681</v>
      </c>
      <c r="C17" s="49"/>
      <c r="D17" s="50"/>
      <c r="E17" s="60" t="s">
        <v>682</v>
      </c>
      <c r="F17" s="52">
        <f>ROUND(F16/100,1)</f>
        <v>8.6999999999999993</v>
      </c>
    </row>
  </sheetData>
  <mergeCells count="1">
    <mergeCell ref="B1:F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FF"/>
  </sheetPr>
  <dimension ref="A2:K48"/>
  <sheetViews>
    <sheetView view="pageBreakPreview" zoomScaleNormal="100" zoomScaleSheetLayoutView="100" workbookViewId="0">
      <selection activeCell="A7" sqref="A7"/>
    </sheetView>
  </sheetViews>
  <sheetFormatPr defaultColWidth="8.7109375" defaultRowHeight="15"/>
  <cols>
    <col min="1" max="1" width="6" style="62" bestFit="1" customWidth="1"/>
    <col min="2" max="2" width="20" style="63" customWidth="1"/>
    <col min="3" max="3" width="4.85546875" style="62" customWidth="1"/>
    <col min="4" max="7" width="8.7109375" style="62"/>
    <col min="8" max="8" width="15.5703125" style="62" customWidth="1"/>
    <col min="9" max="16384" width="8.7109375" style="63"/>
  </cols>
  <sheetData>
    <row r="2" spans="1:11" ht="27.6" customHeight="1">
      <c r="A2" s="952" t="s">
        <v>727</v>
      </c>
      <c r="B2" s="952"/>
      <c r="C2" s="948" t="str">
        <f>Cover!D20</f>
        <v>Construction of Helipad with Cement concrete  for the  visit of Hon'ble Chief Minister of Andhra pradesh Sri Nara Chandrababu Naidu Garu   on the occasion  of "Pattadar Pass Book- distribution"  Programme at Siddantham village of Penugonda mandal (Achanta constituency)in West Godavari District on 8.6.2026.</v>
      </c>
      <c r="D2" s="948"/>
      <c r="E2" s="948"/>
      <c r="F2" s="948"/>
      <c r="G2" s="948"/>
      <c r="H2" s="948"/>
      <c r="I2" s="339"/>
      <c r="J2" s="332"/>
      <c r="K2" s="332"/>
    </row>
    <row r="3" spans="1:11">
      <c r="A3" s="344"/>
      <c r="B3" s="344"/>
      <c r="C3" s="169"/>
      <c r="D3" s="332"/>
      <c r="E3" s="332"/>
      <c r="F3" s="332"/>
      <c r="G3" s="332"/>
      <c r="H3" s="332"/>
      <c r="I3" s="332"/>
      <c r="J3" s="332"/>
      <c r="K3" s="332"/>
    </row>
    <row r="4" spans="1:11">
      <c r="A4" s="953" t="s">
        <v>1106</v>
      </c>
      <c r="B4" s="953"/>
      <c r="C4" s="953"/>
      <c r="D4" s="953"/>
      <c r="E4" s="953"/>
      <c r="F4" s="953"/>
      <c r="G4" s="953"/>
      <c r="H4" s="953"/>
    </row>
    <row r="5" spans="1:11">
      <c r="A5" s="953" t="s">
        <v>1105</v>
      </c>
      <c r="B5" s="953"/>
      <c r="C5" s="953"/>
      <c r="D5" s="953"/>
      <c r="E5" s="953"/>
      <c r="F5" s="953"/>
      <c r="G5" s="953"/>
      <c r="H5" s="953"/>
    </row>
    <row r="7" spans="1:11" s="169" customFormat="1" ht="14.25">
      <c r="A7" s="346" t="s">
        <v>1059</v>
      </c>
      <c r="B7" s="346" t="s">
        <v>179</v>
      </c>
      <c r="C7" s="346"/>
      <c r="D7" s="346" t="s">
        <v>400</v>
      </c>
      <c r="E7" s="346" t="s">
        <v>760</v>
      </c>
      <c r="F7" s="346" t="s">
        <v>761</v>
      </c>
      <c r="G7" s="346" t="s">
        <v>762</v>
      </c>
      <c r="H7" s="346" t="s">
        <v>178</v>
      </c>
    </row>
    <row r="8" spans="1:11">
      <c r="A8" s="946">
        <v>1</v>
      </c>
      <c r="B8" s="944" t="s">
        <v>1060</v>
      </c>
      <c r="C8" s="347" t="s">
        <v>1063</v>
      </c>
      <c r="D8" s="347">
        <v>1</v>
      </c>
      <c r="E8" s="348">
        <v>200</v>
      </c>
      <c r="F8" s="349" t="s">
        <v>1061</v>
      </c>
      <c r="G8" s="347"/>
      <c r="H8" s="348">
        <f>E8*(1/2*(1.5*2))</f>
        <v>300</v>
      </c>
    </row>
    <row r="9" spans="1:11">
      <c r="A9" s="947"/>
      <c r="B9" s="945"/>
      <c r="C9" s="347" t="s">
        <v>1062</v>
      </c>
      <c r="D9" s="347">
        <v>1</v>
      </c>
      <c r="E9" s="348">
        <v>200</v>
      </c>
      <c r="F9" s="349" t="s">
        <v>1064</v>
      </c>
      <c r="G9" s="347"/>
      <c r="H9" s="348">
        <f>E9*(1/2*(1.8*2))</f>
        <v>360</v>
      </c>
    </row>
    <row r="10" spans="1:11">
      <c r="A10" s="946">
        <v>2</v>
      </c>
      <c r="B10" s="944" t="s">
        <v>1073</v>
      </c>
      <c r="C10" s="347" t="s">
        <v>1063</v>
      </c>
      <c r="D10" s="347">
        <v>1</v>
      </c>
      <c r="E10" s="348">
        <v>200</v>
      </c>
      <c r="F10" s="349" t="s">
        <v>1074</v>
      </c>
      <c r="G10" s="347"/>
      <c r="H10" s="348">
        <f>E10*(1/2*(1.7*1.9))</f>
        <v>323</v>
      </c>
    </row>
    <row r="11" spans="1:11">
      <c r="A11" s="947"/>
      <c r="B11" s="945"/>
      <c r="C11" s="347" t="s">
        <v>1062</v>
      </c>
      <c r="D11" s="347">
        <v>1</v>
      </c>
      <c r="E11" s="348">
        <v>200</v>
      </c>
      <c r="F11" s="349" t="s">
        <v>1075</v>
      </c>
      <c r="G11" s="347"/>
      <c r="H11" s="348">
        <f>E11*(1/2*(1.9*1.9))</f>
        <v>361</v>
      </c>
    </row>
    <row r="12" spans="1:11">
      <c r="A12" s="946">
        <v>3</v>
      </c>
      <c r="B12" s="944" t="s">
        <v>1076</v>
      </c>
      <c r="C12" s="347" t="s">
        <v>1063</v>
      </c>
      <c r="D12" s="347">
        <v>1</v>
      </c>
      <c r="E12" s="348">
        <v>200</v>
      </c>
      <c r="F12" s="349" t="s">
        <v>1080</v>
      </c>
      <c r="G12" s="347"/>
      <c r="H12" s="348">
        <f>E12*(1/2*(1.65*1.95))</f>
        <v>321.75</v>
      </c>
    </row>
    <row r="13" spans="1:11">
      <c r="A13" s="947"/>
      <c r="B13" s="945"/>
      <c r="C13" s="347" t="s">
        <v>1062</v>
      </c>
      <c r="D13" s="347">
        <v>1</v>
      </c>
      <c r="E13" s="348">
        <v>200</v>
      </c>
      <c r="F13" s="349" t="s">
        <v>1081</v>
      </c>
      <c r="G13" s="347"/>
      <c r="H13" s="348">
        <f>E13*(1/2*(1.9*1.95))</f>
        <v>370.49999999999994</v>
      </c>
    </row>
    <row r="14" spans="1:11">
      <c r="A14" s="946">
        <v>4</v>
      </c>
      <c r="B14" s="944" t="s">
        <v>1083</v>
      </c>
      <c r="C14" s="347" t="s">
        <v>1063</v>
      </c>
      <c r="D14" s="347">
        <v>1</v>
      </c>
      <c r="E14" s="348">
        <v>200</v>
      </c>
      <c r="F14" s="349" t="s">
        <v>1087</v>
      </c>
      <c r="G14" s="347"/>
      <c r="H14" s="348">
        <f>E14*(1/2*(1.75*1.8))</f>
        <v>315</v>
      </c>
    </row>
    <row r="15" spans="1:11">
      <c r="A15" s="947"/>
      <c r="B15" s="945"/>
      <c r="C15" s="347" t="s">
        <v>1062</v>
      </c>
      <c r="D15" s="347">
        <v>1</v>
      </c>
      <c r="E15" s="348">
        <v>200</v>
      </c>
      <c r="F15" s="349" t="s">
        <v>1088</v>
      </c>
      <c r="G15" s="347"/>
      <c r="H15" s="348">
        <f>E15*(1/2*(1.6*1.8))</f>
        <v>288.00000000000006</v>
      </c>
    </row>
    <row r="16" spans="1:11">
      <c r="A16" s="946">
        <v>5</v>
      </c>
      <c r="B16" s="944" t="s">
        <v>1089</v>
      </c>
      <c r="C16" s="347" t="s">
        <v>1063</v>
      </c>
      <c r="D16" s="347">
        <v>1</v>
      </c>
      <c r="E16" s="348">
        <v>200</v>
      </c>
      <c r="F16" s="349" t="s">
        <v>1093</v>
      </c>
      <c r="G16" s="347"/>
      <c r="H16" s="348">
        <f>E16*(1/2*(2*1.7))</f>
        <v>340</v>
      </c>
    </row>
    <row r="17" spans="1:8">
      <c r="A17" s="947"/>
      <c r="B17" s="945"/>
      <c r="C17" s="347" t="s">
        <v>1062</v>
      </c>
      <c r="D17" s="347">
        <v>1</v>
      </c>
      <c r="E17" s="348">
        <v>200</v>
      </c>
      <c r="F17" s="349" t="s">
        <v>1094</v>
      </c>
      <c r="G17" s="347"/>
      <c r="H17" s="348">
        <f>E17*(1/2*(1.6*1.7))</f>
        <v>272</v>
      </c>
    </row>
    <row r="18" spans="1:8">
      <c r="A18" s="946">
        <v>6</v>
      </c>
      <c r="B18" s="944" t="s">
        <v>1095</v>
      </c>
      <c r="C18" s="347" t="s">
        <v>1063</v>
      </c>
      <c r="D18" s="347">
        <v>1</v>
      </c>
      <c r="E18" s="348">
        <v>200</v>
      </c>
      <c r="F18" s="349" t="s">
        <v>1100</v>
      </c>
      <c r="G18" s="347"/>
      <c r="H18" s="348">
        <f>E18*(1/2*(1.8*1.65))</f>
        <v>297</v>
      </c>
    </row>
    <row r="19" spans="1:8">
      <c r="A19" s="947"/>
      <c r="B19" s="945"/>
      <c r="C19" s="347" t="s">
        <v>1062</v>
      </c>
      <c r="D19" s="347">
        <v>1</v>
      </c>
      <c r="E19" s="348">
        <v>200</v>
      </c>
      <c r="F19" s="349" t="s">
        <v>1101</v>
      </c>
      <c r="G19" s="347"/>
      <c r="H19" s="348">
        <f>E19*(1/2*(1.4*1.65))</f>
        <v>230.99999999999997</v>
      </c>
    </row>
    <row r="20" spans="1:8">
      <c r="A20" s="946">
        <v>7</v>
      </c>
      <c r="B20" s="944" t="s">
        <v>1096</v>
      </c>
      <c r="C20" s="347" t="s">
        <v>1063</v>
      </c>
      <c r="D20" s="347">
        <v>1</v>
      </c>
      <c r="E20" s="348">
        <v>200</v>
      </c>
      <c r="F20" s="349" t="s">
        <v>1103</v>
      </c>
      <c r="G20" s="347"/>
      <c r="H20" s="348">
        <f>E20*(1/2*(1.9*1.7))</f>
        <v>323</v>
      </c>
    </row>
    <row r="21" spans="1:8">
      <c r="A21" s="947"/>
      <c r="B21" s="945"/>
      <c r="C21" s="347" t="s">
        <v>1062</v>
      </c>
      <c r="D21" s="347">
        <v>1</v>
      </c>
      <c r="E21" s="348">
        <v>200</v>
      </c>
      <c r="F21" s="349" t="s">
        <v>1104</v>
      </c>
      <c r="G21" s="347"/>
      <c r="H21" s="348">
        <f>E21*(1/2*(1.8*1.7))</f>
        <v>306</v>
      </c>
    </row>
    <row r="22" spans="1:8">
      <c r="A22" s="946">
        <v>8</v>
      </c>
      <c r="B22" s="944" t="s">
        <v>1109</v>
      </c>
      <c r="C22" s="347" t="s">
        <v>1063</v>
      </c>
      <c r="D22" s="347">
        <v>1</v>
      </c>
      <c r="E22" s="348">
        <v>200</v>
      </c>
      <c r="F22" s="349" t="s">
        <v>1110</v>
      </c>
      <c r="G22" s="347"/>
      <c r="H22" s="348">
        <f>E22*(1/2*(1.3*1.8))</f>
        <v>234.00000000000003</v>
      </c>
    </row>
    <row r="23" spans="1:8">
      <c r="A23" s="947"/>
      <c r="B23" s="945"/>
      <c r="C23" s="347" t="s">
        <v>1062</v>
      </c>
      <c r="D23" s="347">
        <v>1</v>
      </c>
      <c r="E23" s="348">
        <v>200</v>
      </c>
      <c r="F23" s="349" t="s">
        <v>1088</v>
      </c>
      <c r="G23" s="347"/>
      <c r="H23" s="348">
        <f>E23*(1/2*(1.6*1.8))</f>
        <v>288.00000000000006</v>
      </c>
    </row>
    <row r="24" spans="1:8">
      <c r="A24" s="946">
        <v>9</v>
      </c>
      <c r="B24" s="944" t="s">
        <v>1113</v>
      </c>
      <c r="C24" s="347" t="s">
        <v>1063</v>
      </c>
      <c r="D24" s="347">
        <v>1</v>
      </c>
      <c r="E24" s="348">
        <v>200</v>
      </c>
      <c r="F24" s="349" t="s">
        <v>1114</v>
      </c>
      <c r="G24" s="347"/>
      <c r="H24" s="348">
        <f>E24*(1/2*(1.6*1.6))</f>
        <v>256.00000000000006</v>
      </c>
    </row>
    <row r="25" spans="1:8">
      <c r="A25" s="947"/>
      <c r="B25" s="945"/>
      <c r="C25" s="347" t="s">
        <v>1062</v>
      </c>
      <c r="D25" s="347">
        <v>1</v>
      </c>
      <c r="E25" s="348">
        <v>200</v>
      </c>
      <c r="F25" s="349" t="s">
        <v>1115</v>
      </c>
      <c r="G25" s="347"/>
      <c r="H25" s="348">
        <f>E25*(1/2*(1.5*1.6))</f>
        <v>240.00000000000003</v>
      </c>
    </row>
    <row r="26" spans="1:8">
      <c r="A26" s="946">
        <v>10</v>
      </c>
      <c r="B26" s="944" t="s">
        <v>1116</v>
      </c>
      <c r="C26" s="347" t="s">
        <v>1063</v>
      </c>
      <c r="D26" s="347">
        <v>1</v>
      </c>
      <c r="E26" s="348">
        <v>200</v>
      </c>
      <c r="F26" s="349" t="s">
        <v>1118</v>
      </c>
      <c r="G26" s="347"/>
      <c r="H26" s="348">
        <f>E26*(1/2*(1.75*1.9))</f>
        <v>332.5</v>
      </c>
    </row>
    <row r="27" spans="1:8">
      <c r="A27" s="947"/>
      <c r="B27" s="945"/>
      <c r="C27" s="347" t="s">
        <v>1062</v>
      </c>
      <c r="D27" s="347">
        <v>1</v>
      </c>
      <c r="E27" s="348">
        <v>200</v>
      </c>
      <c r="F27" s="349" t="s">
        <v>1119</v>
      </c>
      <c r="G27" s="347"/>
      <c r="H27" s="348">
        <f>E27*(1/2*(1.6*1.9))</f>
        <v>304</v>
      </c>
    </row>
    <row r="28" spans="1:8">
      <c r="A28" s="946">
        <v>11</v>
      </c>
      <c r="B28" s="944" t="s">
        <v>1120</v>
      </c>
      <c r="C28" s="347" t="s">
        <v>1063</v>
      </c>
      <c r="D28" s="347">
        <v>1</v>
      </c>
      <c r="E28" s="348">
        <v>200</v>
      </c>
      <c r="F28" s="349" t="s">
        <v>1126</v>
      </c>
      <c r="G28" s="347"/>
      <c r="H28" s="348">
        <f>E28*(1/2*(1.3*1.5))</f>
        <v>195.00000000000003</v>
      </c>
    </row>
    <row r="29" spans="1:8">
      <c r="A29" s="947"/>
      <c r="B29" s="945"/>
      <c r="C29" s="347" t="s">
        <v>1062</v>
      </c>
      <c r="D29" s="347">
        <v>1</v>
      </c>
      <c r="E29" s="348">
        <v>200</v>
      </c>
      <c r="F29" s="349" t="s">
        <v>1127</v>
      </c>
      <c r="G29" s="347"/>
      <c r="H29" s="348">
        <f>E29*(1/2*(1.7*1.5))</f>
        <v>254.99999999999997</v>
      </c>
    </row>
    <row r="30" spans="1:8">
      <c r="A30" s="946">
        <v>12</v>
      </c>
      <c r="B30" s="944" t="s">
        <v>1121</v>
      </c>
      <c r="C30" s="347" t="s">
        <v>1063</v>
      </c>
      <c r="D30" s="347">
        <v>1</v>
      </c>
      <c r="E30" s="348">
        <v>200</v>
      </c>
      <c r="F30" s="349" t="s">
        <v>1131</v>
      </c>
      <c r="G30" s="347"/>
      <c r="H30" s="348">
        <f>E30*(1/2*(1.45*1.7))</f>
        <v>246.5</v>
      </c>
    </row>
    <row r="31" spans="1:8">
      <c r="A31" s="947"/>
      <c r="B31" s="945"/>
      <c r="C31" s="347" t="s">
        <v>1062</v>
      </c>
      <c r="D31" s="347">
        <v>1</v>
      </c>
      <c r="E31" s="348">
        <v>200</v>
      </c>
      <c r="F31" s="349" t="s">
        <v>1132</v>
      </c>
      <c r="G31" s="347"/>
      <c r="H31" s="348">
        <f>E31*(1/2*(1.2*1.7))</f>
        <v>204</v>
      </c>
    </row>
    <row r="32" spans="1:8">
      <c r="A32" s="946">
        <v>13</v>
      </c>
      <c r="B32" s="944" t="s">
        <v>1122</v>
      </c>
      <c r="C32" s="347" t="s">
        <v>1063</v>
      </c>
      <c r="D32" s="347">
        <v>1</v>
      </c>
      <c r="E32" s="348">
        <v>200</v>
      </c>
      <c r="F32" s="349" t="s">
        <v>1135</v>
      </c>
      <c r="G32" s="347"/>
      <c r="H32" s="348">
        <f>E32*(1/2*(1.5*1.4))</f>
        <v>209.99999999999997</v>
      </c>
    </row>
    <row r="33" spans="1:9">
      <c r="A33" s="947"/>
      <c r="B33" s="945"/>
      <c r="C33" s="347" t="s">
        <v>1062</v>
      </c>
      <c r="D33" s="347">
        <v>1</v>
      </c>
      <c r="E33" s="348">
        <v>200</v>
      </c>
      <c r="F33" s="349" t="s">
        <v>1136</v>
      </c>
      <c r="G33" s="347"/>
      <c r="H33" s="348">
        <f>E33*(1/2*(1.3*1.4))</f>
        <v>181.99999999999997</v>
      </c>
    </row>
    <row r="34" spans="1:9">
      <c r="A34" s="946">
        <v>14</v>
      </c>
      <c r="B34" s="944" t="s">
        <v>1123</v>
      </c>
      <c r="C34" s="347" t="s">
        <v>1063</v>
      </c>
      <c r="D34" s="347">
        <v>1</v>
      </c>
      <c r="E34" s="348">
        <v>200</v>
      </c>
      <c r="F34" s="349" t="s">
        <v>1139</v>
      </c>
      <c r="G34" s="347"/>
      <c r="H34" s="348">
        <f>E34*(1/2*(1.6*1.3))</f>
        <v>208</v>
      </c>
    </row>
    <row r="35" spans="1:9">
      <c r="A35" s="947"/>
      <c r="B35" s="945"/>
      <c r="C35" s="347" t="s">
        <v>1062</v>
      </c>
      <c r="D35" s="347">
        <v>1</v>
      </c>
      <c r="E35" s="348">
        <v>200</v>
      </c>
      <c r="F35" s="349" t="s">
        <v>1140</v>
      </c>
      <c r="G35" s="347"/>
      <c r="H35" s="348">
        <f>E35*(1/2*(1.8*1.3))</f>
        <v>234.00000000000003</v>
      </c>
    </row>
    <row r="36" spans="1:9">
      <c r="A36" s="946">
        <v>15</v>
      </c>
      <c r="B36" s="944" t="s">
        <v>1141</v>
      </c>
      <c r="C36" s="347" t="s">
        <v>1063</v>
      </c>
      <c r="D36" s="347">
        <v>1</v>
      </c>
      <c r="E36" s="348">
        <v>50</v>
      </c>
      <c r="F36" s="349" t="s">
        <v>1144</v>
      </c>
      <c r="G36" s="347"/>
      <c r="H36" s="348">
        <f>E36*(1/2*(1.8*4))</f>
        <v>180</v>
      </c>
    </row>
    <row r="37" spans="1:9">
      <c r="A37" s="947"/>
      <c r="B37" s="945"/>
      <c r="C37" s="347" t="s">
        <v>1062</v>
      </c>
      <c r="D37" s="347">
        <v>1</v>
      </c>
      <c r="E37" s="348">
        <v>50</v>
      </c>
      <c r="F37" s="349" t="s">
        <v>1145</v>
      </c>
      <c r="G37" s="347"/>
      <c r="H37" s="348">
        <f>E37*(1/2*(1.7*4))</f>
        <v>170</v>
      </c>
    </row>
    <row r="38" spans="1:9">
      <c r="A38" s="949" t="s">
        <v>43</v>
      </c>
      <c r="B38" s="950"/>
      <c r="C38" s="950"/>
      <c r="D38" s="950"/>
      <c r="E38" s="950"/>
      <c r="F38" s="950"/>
      <c r="G38" s="951"/>
      <c r="H38" s="351">
        <f>SUM(H8:H37)</f>
        <v>8147.25</v>
      </c>
      <c r="I38" s="343" t="s">
        <v>254</v>
      </c>
    </row>
    <row r="42" spans="1:9">
      <c r="B42" s="121" t="s">
        <v>821</v>
      </c>
      <c r="C42" s="114"/>
      <c r="D42" s="114"/>
      <c r="E42" s="241"/>
      <c r="F42" s="241"/>
      <c r="H42" s="121" t="s">
        <v>822</v>
      </c>
    </row>
    <row r="43" spans="1:9">
      <c r="B43" s="121" t="s">
        <v>830</v>
      </c>
      <c r="C43" s="114"/>
      <c r="D43" s="114"/>
      <c r="E43" s="241"/>
      <c r="F43" s="241"/>
      <c r="H43" s="121" t="s">
        <v>831</v>
      </c>
    </row>
    <row r="47" spans="1:9">
      <c r="B47" s="121" t="s">
        <v>823</v>
      </c>
      <c r="C47" s="114"/>
      <c r="D47" s="114"/>
      <c r="E47" s="241"/>
      <c r="F47" s="241"/>
      <c r="H47" s="121" t="s">
        <v>1027</v>
      </c>
    </row>
    <row r="48" spans="1:9">
      <c r="B48" s="121" t="s">
        <v>956</v>
      </c>
      <c r="C48" s="114"/>
      <c r="D48" s="114"/>
      <c r="E48" s="241"/>
      <c r="F48" s="241"/>
      <c r="H48" s="121" t="s">
        <v>1028</v>
      </c>
    </row>
  </sheetData>
  <mergeCells count="35">
    <mergeCell ref="A2:B2"/>
    <mergeCell ref="A8:A9"/>
    <mergeCell ref="B8:B9"/>
    <mergeCell ref="A5:H5"/>
    <mergeCell ref="A4:H4"/>
    <mergeCell ref="B10:B11"/>
    <mergeCell ref="A10:A11"/>
    <mergeCell ref="A12:A13"/>
    <mergeCell ref="B12:B13"/>
    <mergeCell ref="A14:A15"/>
    <mergeCell ref="B14:B15"/>
    <mergeCell ref="A26:A27"/>
    <mergeCell ref="B26:B27"/>
    <mergeCell ref="A16:A17"/>
    <mergeCell ref="B16:B17"/>
    <mergeCell ref="A18:A19"/>
    <mergeCell ref="B18:B19"/>
    <mergeCell ref="A20:A21"/>
    <mergeCell ref="B20:B21"/>
    <mergeCell ref="B34:B35"/>
    <mergeCell ref="A34:A35"/>
    <mergeCell ref="C2:H2"/>
    <mergeCell ref="A38:G38"/>
    <mergeCell ref="A36:A37"/>
    <mergeCell ref="B36:B37"/>
    <mergeCell ref="A28:A29"/>
    <mergeCell ref="B28:B29"/>
    <mergeCell ref="B30:B31"/>
    <mergeCell ref="B32:B33"/>
    <mergeCell ref="A30:A31"/>
    <mergeCell ref="A32:A33"/>
    <mergeCell ref="A22:A23"/>
    <mergeCell ref="B22:B23"/>
    <mergeCell ref="A24:A25"/>
    <mergeCell ref="B24:B25"/>
  </mergeCells>
  <pageMargins left="0.7" right="0.7" top="0.32"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FF"/>
  </sheetPr>
  <dimension ref="A2:R252"/>
  <sheetViews>
    <sheetView view="pageBreakPreview" zoomScaleNormal="100" zoomScaleSheetLayoutView="100" workbookViewId="0"/>
  </sheetViews>
  <sheetFormatPr defaultColWidth="8.7109375" defaultRowHeight="15"/>
  <cols>
    <col min="1" max="1" width="4.42578125" style="63" customWidth="1"/>
    <col min="2" max="2" width="2" style="63" customWidth="1"/>
    <col min="3" max="3" width="1.5703125" style="63" customWidth="1"/>
    <col min="4" max="5" width="7" style="63" customWidth="1"/>
    <col min="6" max="6" width="9.5703125" style="63" customWidth="1"/>
    <col min="7" max="7" width="3.7109375" style="63" customWidth="1"/>
    <col min="8" max="11" width="6" style="63" customWidth="1"/>
    <col min="12" max="12" width="3.7109375" style="63" customWidth="1"/>
    <col min="13" max="13" width="9.5703125" style="63" customWidth="1"/>
    <col min="14" max="15" width="7" style="63" customWidth="1"/>
    <col min="16" max="16" width="1.5703125" style="63" customWidth="1"/>
    <col min="17" max="17" width="2" style="63" customWidth="1"/>
    <col min="18" max="18" width="5" style="63" customWidth="1"/>
    <col min="19" max="16384" width="8.7109375" style="63"/>
  </cols>
  <sheetData>
    <row r="2" spans="1:18" ht="27.6" customHeight="1">
      <c r="A2" s="961" t="s">
        <v>1180</v>
      </c>
      <c r="B2" s="961"/>
      <c r="C2" s="961"/>
      <c r="D2" s="961"/>
      <c r="E2" s="948" t="str">
        <f>Cover!D20</f>
        <v>Construction of Helipad with Cement concrete  for the  visit of Hon'ble Chief Minister of Andhra pradesh Sri Nara Chandrababu Naidu Garu   on the occasion  of "Pattadar Pass Book- distribution"  Programme at Siddantham village of Penugonda mandal (Achanta constituency)in West Godavari District on 8.6.2026.</v>
      </c>
      <c r="F2" s="948"/>
      <c r="G2" s="948"/>
      <c r="H2" s="948"/>
      <c r="I2" s="948"/>
      <c r="J2" s="948"/>
      <c r="K2" s="948"/>
      <c r="L2" s="948"/>
      <c r="M2" s="948"/>
      <c r="N2" s="948"/>
      <c r="O2" s="948"/>
      <c r="P2" s="948"/>
      <c r="Q2" s="948"/>
      <c r="R2" s="948"/>
    </row>
    <row r="3" spans="1:18">
      <c r="A3" s="350"/>
      <c r="B3" s="350"/>
      <c r="C3" s="350"/>
      <c r="D3" s="350"/>
      <c r="E3" s="332"/>
      <c r="F3" s="332"/>
      <c r="G3" s="332"/>
      <c r="H3" s="332"/>
      <c r="I3" s="332"/>
      <c r="J3" s="332"/>
      <c r="K3" s="332"/>
      <c r="L3" s="332"/>
      <c r="M3" s="332"/>
      <c r="N3" s="332"/>
      <c r="O3" s="332"/>
      <c r="P3" s="332"/>
      <c r="Q3" s="332"/>
      <c r="R3" s="332"/>
    </row>
    <row r="4" spans="1:18">
      <c r="A4" s="350"/>
      <c r="B4" s="350"/>
      <c r="C4" s="350"/>
      <c r="D4" s="350"/>
      <c r="E4" s="962" t="s">
        <v>1169</v>
      </c>
      <c r="F4" s="962"/>
      <c r="G4" s="962"/>
      <c r="H4" s="962"/>
      <c r="I4" s="962"/>
      <c r="J4" s="962"/>
      <c r="K4" s="962"/>
      <c r="L4" s="962"/>
      <c r="M4" s="962"/>
      <c r="N4" s="962"/>
      <c r="O4" s="962"/>
      <c r="P4" s="962"/>
      <c r="Q4" s="962"/>
      <c r="R4" s="332"/>
    </row>
    <row r="6" spans="1:18">
      <c r="A6" s="333"/>
      <c r="B6" s="334"/>
      <c r="C6" s="334"/>
      <c r="D6" s="334"/>
      <c r="E6" s="334"/>
      <c r="F6" s="334"/>
      <c r="G6" s="334"/>
      <c r="H6" s="334"/>
      <c r="I6" s="334"/>
      <c r="J6" s="334"/>
      <c r="K6" s="334"/>
      <c r="L6" s="334"/>
      <c r="M6" s="334"/>
      <c r="N6" s="334"/>
      <c r="O6" s="334"/>
      <c r="P6" s="334"/>
      <c r="Q6" s="334"/>
      <c r="R6" s="335"/>
    </row>
    <row r="7" spans="1:18" ht="8.4499999999999993" customHeight="1">
      <c r="A7" s="336"/>
      <c r="F7" s="957" t="s">
        <v>1067</v>
      </c>
      <c r="M7" s="959" t="s">
        <v>1068</v>
      </c>
      <c r="R7" s="161"/>
    </row>
    <row r="8" spans="1:18" ht="8.4499999999999993" customHeight="1">
      <c r="A8" s="336"/>
      <c r="F8" s="958"/>
      <c r="M8" s="960"/>
      <c r="R8" s="161"/>
    </row>
    <row r="9" spans="1:18" ht="8.4499999999999993" customHeight="1">
      <c r="A9" s="336"/>
      <c r="F9" s="345"/>
      <c r="M9" s="345"/>
      <c r="R9" s="161"/>
    </row>
    <row r="10" spans="1:18" ht="15.75" thickBot="1">
      <c r="A10" s="336"/>
      <c r="R10" s="161"/>
    </row>
    <row r="11" spans="1:18" ht="15.75" thickBot="1">
      <c r="A11" s="336"/>
      <c r="B11" s="334"/>
      <c r="F11" s="340"/>
      <c r="G11" s="340"/>
      <c r="H11" s="954" t="s">
        <v>750</v>
      </c>
      <c r="I11" s="955"/>
      <c r="J11" s="955"/>
      <c r="K11" s="956"/>
      <c r="L11" s="342"/>
      <c r="M11" s="340"/>
      <c r="Q11" s="334"/>
      <c r="R11" s="161"/>
    </row>
    <row r="12" spans="1:18" ht="15.75" thickBot="1">
      <c r="A12" s="336"/>
      <c r="H12" s="954" t="s">
        <v>749</v>
      </c>
      <c r="I12" s="955"/>
      <c r="J12" s="955"/>
      <c r="K12" s="956"/>
      <c r="L12" s="62"/>
      <c r="R12" s="161"/>
    </row>
    <row r="13" spans="1:18">
      <c r="A13" s="336"/>
      <c r="R13" s="161"/>
    </row>
    <row r="14" spans="1:18">
      <c r="A14" s="336"/>
      <c r="B14" s="62" t="s">
        <v>1066</v>
      </c>
      <c r="C14" s="62"/>
      <c r="Q14" s="62" t="s">
        <v>1066</v>
      </c>
      <c r="R14" s="161"/>
    </row>
    <row r="15" spans="1:18">
      <c r="A15" s="336"/>
      <c r="R15" s="161"/>
    </row>
    <row r="16" spans="1:18">
      <c r="A16" s="336"/>
      <c r="R16" s="161"/>
    </row>
    <row r="17" spans="1:18" ht="15.75" thickBot="1">
      <c r="A17" s="336"/>
      <c r="B17" s="164"/>
      <c r="D17" s="341"/>
      <c r="E17" s="341"/>
      <c r="F17" s="341"/>
      <c r="G17" s="341"/>
      <c r="H17" s="341"/>
      <c r="I17" s="341"/>
      <c r="J17" s="341"/>
      <c r="K17" s="341"/>
      <c r="L17" s="341"/>
      <c r="M17" s="341"/>
      <c r="N17" s="341"/>
      <c r="O17" s="341"/>
      <c r="Q17" s="164"/>
      <c r="R17" s="161"/>
    </row>
    <row r="18" spans="1:18">
      <c r="A18" s="336"/>
      <c r="R18" s="161"/>
    </row>
    <row r="19" spans="1:18">
      <c r="A19" s="336"/>
      <c r="R19" s="161"/>
    </row>
    <row r="20" spans="1:18">
      <c r="A20" s="336"/>
      <c r="D20" s="957" t="s">
        <v>1065</v>
      </c>
      <c r="E20" s="957"/>
      <c r="F20" s="957"/>
      <c r="G20" s="957"/>
      <c r="H20" s="957"/>
      <c r="I20" s="957"/>
      <c r="J20" s="957"/>
      <c r="K20" s="957"/>
      <c r="L20" s="957"/>
      <c r="M20" s="957"/>
      <c r="N20" s="957"/>
      <c r="O20" s="957"/>
      <c r="P20" s="62"/>
      <c r="Q20" s="62"/>
      <c r="R20" s="161"/>
    </row>
    <row r="21" spans="1:18">
      <c r="A21" s="337"/>
      <c r="B21" s="164"/>
      <c r="C21" s="164"/>
      <c r="D21" s="164"/>
      <c r="E21" s="164"/>
      <c r="F21" s="164"/>
      <c r="G21" s="164"/>
      <c r="H21" s="164"/>
      <c r="I21" s="164"/>
      <c r="J21" s="164"/>
      <c r="K21" s="164"/>
      <c r="L21" s="164"/>
      <c r="M21" s="164"/>
      <c r="N21" s="164"/>
      <c r="O21" s="164"/>
      <c r="P21" s="164"/>
      <c r="Q21" s="164"/>
      <c r="R21" s="338"/>
    </row>
    <row r="22" spans="1:18">
      <c r="A22" s="333"/>
      <c r="B22" s="334"/>
      <c r="C22" s="334"/>
      <c r="D22" s="334"/>
      <c r="E22" s="334"/>
      <c r="F22" s="334"/>
      <c r="G22" s="334"/>
      <c r="H22" s="334"/>
      <c r="I22" s="334"/>
      <c r="J22" s="334"/>
      <c r="K22" s="334"/>
      <c r="L22" s="334"/>
      <c r="M22" s="334"/>
      <c r="N22" s="334"/>
      <c r="O22" s="334"/>
      <c r="P22" s="334"/>
      <c r="Q22" s="334"/>
      <c r="R22" s="335"/>
    </row>
    <row r="23" spans="1:18" ht="8.4499999999999993" customHeight="1">
      <c r="A23" s="336"/>
      <c r="F23" s="957" t="s">
        <v>1070</v>
      </c>
      <c r="M23" s="959" t="s">
        <v>1071</v>
      </c>
      <c r="R23" s="161"/>
    </row>
    <row r="24" spans="1:18" ht="8.4499999999999993" customHeight="1">
      <c r="A24" s="336"/>
      <c r="F24" s="958"/>
      <c r="M24" s="960"/>
      <c r="R24" s="161"/>
    </row>
    <row r="25" spans="1:18" ht="8.4499999999999993" customHeight="1">
      <c r="A25" s="336"/>
      <c r="F25" s="345"/>
      <c r="M25" s="345"/>
      <c r="R25" s="161"/>
    </row>
    <row r="26" spans="1:18" ht="15.75" thickBot="1">
      <c r="A26" s="336"/>
      <c r="R26" s="161"/>
    </row>
    <row r="27" spans="1:18" ht="15.75" thickBot="1">
      <c r="A27" s="336"/>
      <c r="B27" s="334"/>
      <c r="F27" s="340"/>
      <c r="G27" s="340"/>
      <c r="H27" s="954" t="s">
        <v>750</v>
      </c>
      <c r="I27" s="955"/>
      <c r="J27" s="955"/>
      <c r="K27" s="956"/>
      <c r="L27" s="342"/>
      <c r="M27" s="340"/>
      <c r="Q27" s="334"/>
      <c r="R27" s="161"/>
    </row>
    <row r="28" spans="1:18" ht="15.75" thickBot="1">
      <c r="A28" s="336"/>
      <c r="H28" s="954" t="s">
        <v>749</v>
      </c>
      <c r="I28" s="955"/>
      <c r="J28" s="955"/>
      <c r="K28" s="956"/>
      <c r="L28" s="62"/>
      <c r="R28" s="161"/>
    </row>
    <row r="29" spans="1:18">
      <c r="A29" s="336"/>
      <c r="R29" s="161"/>
    </row>
    <row r="30" spans="1:18">
      <c r="A30" s="336"/>
      <c r="B30" s="62" t="s">
        <v>1069</v>
      </c>
      <c r="C30" s="62"/>
      <c r="Q30" s="62" t="s">
        <v>1069</v>
      </c>
      <c r="R30" s="161"/>
    </row>
    <row r="31" spans="1:18">
      <c r="A31" s="336"/>
      <c r="R31" s="161"/>
    </row>
    <row r="32" spans="1:18">
      <c r="A32" s="336"/>
      <c r="R32" s="161"/>
    </row>
    <row r="33" spans="1:18" ht="15.75" thickBot="1">
      <c r="A33" s="336"/>
      <c r="B33" s="164"/>
      <c r="D33" s="341"/>
      <c r="E33" s="341"/>
      <c r="F33" s="341"/>
      <c r="G33" s="341"/>
      <c r="H33" s="341"/>
      <c r="I33" s="341"/>
      <c r="J33" s="341"/>
      <c r="K33" s="341"/>
      <c r="L33" s="341"/>
      <c r="M33" s="341"/>
      <c r="N33" s="341"/>
      <c r="O33" s="341"/>
      <c r="Q33" s="164"/>
      <c r="R33" s="161"/>
    </row>
    <row r="34" spans="1:18">
      <c r="A34" s="336"/>
      <c r="R34" s="161"/>
    </row>
    <row r="35" spans="1:18">
      <c r="A35" s="336"/>
      <c r="R35" s="161"/>
    </row>
    <row r="36" spans="1:18">
      <c r="A36" s="336"/>
      <c r="D36" s="957" t="s">
        <v>1072</v>
      </c>
      <c r="E36" s="957"/>
      <c r="F36" s="957"/>
      <c r="G36" s="957"/>
      <c r="H36" s="957"/>
      <c r="I36" s="957"/>
      <c r="J36" s="957"/>
      <c r="K36" s="957"/>
      <c r="L36" s="957"/>
      <c r="M36" s="957"/>
      <c r="N36" s="957"/>
      <c r="O36" s="957"/>
      <c r="P36" s="62"/>
      <c r="Q36" s="62"/>
      <c r="R36" s="161"/>
    </row>
    <row r="37" spans="1:18">
      <c r="A37" s="337"/>
      <c r="B37" s="164"/>
      <c r="C37" s="164"/>
      <c r="D37" s="164"/>
      <c r="E37" s="164"/>
      <c r="F37" s="164"/>
      <c r="G37" s="164"/>
      <c r="H37" s="164"/>
      <c r="I37" s="164"/>
      <c r="J37" s="164"/>
      <c r="K37" s="164"/>
      <c r="L37" s="164"/>
      <c r="M37" s="164"/>
      <c r="N37" s="164"/>
      <c r="O37" s="164"/>
      <c r="P37" s="164"/>
      <c r="Q37" s="164"/>
      <c r="R37" s="338"/>
    </row>
    <row r="38" spans="1:18">
      <c r="A38" s="333"/>
      <c r="B38" s="334"/>
      <c r="C38" s="334"/>
      <c r="D38" s="334"/>
      <c r="E38" s="334"/>
      <c r="F38" s="334"/>
      <c r="G38" s="334"/>
      <c r="H38" s="334"/>
      <c r="I38" s="334"/>
      <c r="J38" s="334"/>
      <c r="K38" s="334"/>
      <c r="L38" s="334"/>
      <c r="M38" s="334"/>
      <c r="N38" s="334"/>
      <c r="O38" s="334"/>
      <c r="P38" s="334"/>
      <c r="Q38" s="334"/>
      <c r="R38" s="335"/>
    </row>
    <row r="39" spans="1:18" ht="8.4499999999999993" customHeight="1">
      <c r="A39" s="336"/>
      <c r="F39" s="957" t="s">
        <v>1078</v>
      </c>
      <c r="M39" s="959" t="s">
        <v>1071</v>
      </c>
      <c r="R39" s="161"/>
    </row>
    <row r="40" spans="1:18" ht="8.4499999999999993" customHeight="1">
      <c r="A40" s="336"/>
      <c r="F40" s="958"/>
      <c r="M40" s="960"/>
      <c r="R40" s="161"/>
    </row>
    <row r="41" spans="1:18" ht="8.4499999999999993" customHeight="1">
      <c r="A41" s="336"/>
      <c r="F41" s="345"/>
      <c r="M41" s="345"/>
      <c r="R41" s="161"/>
    </row>
    <row r="42" spans="1:18" ht="15.75" thickBot="1">
      <c r="A42" s="336"/>
      <c r="R42" s="161"/>
    </row>
    <row r="43" spans="1:18" ht="15.75" thickBot="1">
      <c r="A43" s="336"/>
      <c r="B43" s="334"/>
      <c r="F43" s="340"/>
      <c r="G43" s="340"/>
      <c r="H43" s="954" t="s">
        <v>750</v>
      </c>
      <c r="I43" s="955"/>
      <c r="J43" s="955"/>
      <c r="K43" s="956"/>
      <c r="L43" s="342"/>
      <c r="M43" s="340"/>
      <c r="Q43" s="334"/>
      <c r="R43" s="161"/>
    </row>
    <row r="44" spans="1:18" ht="15.75" thickBot="1">
      <c r="A44" s="336"/>
      <c r="H44" s="954" t="s">
        <v>749</v>
      </c>
      <c r="I44" s="955"/>
      <c r="J44" s="955"/>
      <c r="K44" s="956"/>
      <c r="L44" s="62"/>
      <c r="R44" s="161"/>
    </row>
    <row r="45" spans="1:18">
      <c r="A45" s="336"/>
      <c r="R45" s="161"/>
    </row>
    <row r="46" spans="1:18">
      <c r="A46" s="336"/>
      <c r="B46" s="62" t="s">
        <v>1079</v>
      </c>
      <c r="C46" s="62"/>
      <c r="Q46" s="62" t="s">
        <v>1079</v>
      </c>
      <c r="R46" s="161"/>
    </row>
    <row r="47" spans="1:18">
      <c r="A47" s="336"/>
      <c r="R47" s="161"/>
    </row>
    <row r="48" spans="1:18">
      <c r="A48" s="336"/>
      <c r="R48" s="161"/>
    </row>
    <row r="49" spans="1:18" ht="15.75" thickBot="1">
      <c r="A49" s="336"/>
      <c r="B49" s="164"/>
      <c r="D49" s="341"/>
      <c r="E49" s="341"/>
      <c r="F49" s="341"/>
      <c r="G49" s="341"/>
      <c r="H49" s="341"/>
      <c r="I49" s="341"/>
      <c r="J49" s="341"/>
      <c r="K49" s="341"/>
      <c r="L49" s="341"/>
      <c r="M49" s="341"/>
      <c r="N49" s="341"/>
      <c r="O49" s="341"/>
      <c r="Q49" s="164"/>
      <c r="R49" s="161"/>
    </row>
    <row r="50" spans="1:18">
      <c r="A50" s="336"/>
      <c r="R50" s="161"/>
    </row>
    <row r="51" spans="1:18" ht="6" customHeight="1">
      <c r="A51" s="336"/>
      <c r="R51" s="161"/>
    </row>
    <row r="52" spans="1:18">
      <c r="A52" s="336"/>
      <c r="D52" s="957" t="s">
        <v>1077</v>
      </c>
      <c r="E52" s="957"/>
      <c r="F52" s="957"/>
      <c r="G52" s="957"/>
      <c r="H52" s="957"/>
      <c r="I52" s="957"/>
      <c r="J52" s="957"/>
      <c r="K52" s="957"/>
      <c r="L52" s="957"/>
      <c r="M52" s="957"/>
      <c r="N52" s="957"/>
      <c r="O52" s="957"/>
      <c r="P52" s="62"/>
      <c r="Q52" s="62"/>
      <c r="R52" s="161"/>
    </row>
    <row r="53" spans="1:18">
      <c r="A53" s="337"/>
      <c r="B53" s="164"/>
      <c r="C53" s="164"/>
      <c r="D53" s="164"/>
      <c r="E53" s="164"/>
      <c r="F53" s="164"/>
      <c r="G53" s="164"/>
      <c r="H53" s="164"/>
      <c r="I53" s="164"/>
      <c r="J53" s="164"/>
      <c r="K53" s="164"/>
      <c r="L53" s="164"/>
      <c r="M53" s="164"/>
      <c r="N53" s="164"/>
      <c r="O53" s="164"/>
      <c r="P53" s="164"/>
      <c r="Q53" s="164"/>
      <c r="R53" s="338"/>
    </row>
    <row r="54" spans="1:18">
      <c r="A54" s="333"/>
      <c r="B54" s="334"/>
      <c r="C54" s="334"/>
      <c r="D54" s="334"/>
      <c r="E54" s="334"/>
      <c r="F54" s="334"/>
      <c r="G54" s="334"/>
      <c r="H54" s="334"/>
      <c r="I54" s="334"/>
      <c r="J54" s="334"/>
      <c r="K54" s="334"/>
      <c r="L54" s="334"/>
      <c r="M54" s="334"/>
      <c r="N54" s="334"/>
      <c r="O54" s="334"/>
      <c r="P54" s="334"/>
      <c r="Q54" s="334"/>
      <c r="R54" s="335"/>
    </row>
    <row r="55" spans="1:18" ht="8.4499999999999993" customHeight="1">
      <c r="A55" s="336"/>
      <c r="F55" s="957" t="s">
        <v>1084</v>
      </c>
      <c r="M55" s="959" t="s">
        <v>1085</v>
      </c>
      <c r="R55" s="161"/>
    </row>
    <row r="56" spans="1:18" ht="8.4499999999999993" customHeight="1">
      <c r="A56" s="336"/>
      <c r="F56" s="958"/>
      <c r="M56" s="960"/>
      <c r="R56" s="161"/>
    </row>
    <row r="57" spans="1:18" ht="8.4499999999999993" customHeight="1">
      <c r="A57" s="336"/>
      <c r="F57" s="345"/>
      <c r="M57" s="345"/>
      <c r="R57" s="161"/>
    </row>
    <row r="58" spans="1:18" ht="15.75" thickBot="1">
      <c r="A58" s="336"/>
      <c r="R58" s="161"/>
    </row>
    <row r="59" spans="1:18" ht="15.75" thickBot="1">
      <c r="A59" s="336"/>
      <c r="B59" s="334"/>
      <c r="F59" s="340"/>
      <c r="G59" s="340"/>
      <c r="H59" s="954" t="s">
        <v>750</v>
      </c>
      <c r="I59" s="955"/>
      <c r="J59" s="955"/>
      <c r="K59" s="956"/>
      <c r="L59" s="342"/>
      <c r="M59" s="340"/>
      <c r="Q59" s="334"/>
      <c r="R59" s="161"/>
    </row>
    <row r="60" spans="1:18" ht="15.75" thickBot="1">
      <c r="A60" s="336"/>
      <c r="H60" s="954" t="s">
        <v>749</v>
      </c>
      <c r="I60" s="955"/>
      <c r="J60" s="955"/>
      <c r="K60" s="956"/>
      <c r="L60" s="62"/>
      <c r="R60" s="161"/>
    </row>
    <row r="61" spans="1:18">
      <c r="A61" s="336"/>
      <c r="R61" s="161"/>
    </row>
    <row r="62" spans="1:18">
      <c r="A62" s="336"/>
      <c r="B62" s="62" t="s">
        <v>1086</v>
      </c>
      <c r="C62" s="62"/>
      <c r="Q62" s="62" t="s">
        <v>1086</v>
      </c>
      <c r="R62" s="161"/>
    </row>
    <row r="63" spans="1:18">
      <c r="A63" s="336"/>
      <c r="R63" s="161"/>
    </row>
    <row r="64" spans="1:18">
      <c r="A64" s="336"/>
      <c r="R64" s="161"/>
    </row>
    <row r="65" spans="1:18" ht="15.75" thickBot="1">
      <c r="A65" s="336"/>
      <c r="B65" s="164"/>
      <c r="D65" s="341"/>
      <c r="E65" s="341"/>
      <c r="F65" s="341"/>
      <c r="G65" s="341"/>
      <c r="H65" s="341"/>
      <c r="I65" s="341"/>
      <c r="J65" s="341"/>
      <c r="K65" s="341"/>
      <c r="L65" s="341"/>
      <c r="M65" s="341"/>
      <c r="N65" s="341"/>
      <c r="O65" s="341"/>
      <c r="Q65" s="164"/>
      <c r="R65" s="161"/>
    </row>
    <row r="66" spans="1:18">
      <c r="A66" s="336"/>
      <c r="R66" s="161"/>
    </row>
    <row r="67" spans="1:18">
      <c r="A67" s="336"/>
      <c r="R67" s="161"/>
    </row>
    <row r="68" spans="1:18">
      <c r="A68" s="336"/>
      <c r="D68" s="957" t="s">
        <v>1082</v>
      </c>
      <c r="E68" s="957"/>
      <c r="F68" s="957"/>
      <c r="G68" s="957"/>
      <c r="H68" s="957"/>
      <c r="I68" s="957"/>
      <c r="J68" s="957"/>
      <c r="K68" s="957"/>
      <c r="L68" s="957"/>
      <c r="M68" s="957"/>
      <c r="N68" s="957"/>
      <c r="O68" s="957"/>
      <c r="P68" s="62"/>
      <c r="Q68" s="62"/>
      <c r="R68" s="161"/>
    </row>
    <row r="69" spans="1:18">
      <c r="A69" s="337"/>
      <c r="B69" s="164"/>
      <c r="C69" s="164"/>
      <c r="D69" s="164"/>
      <c r="E69" s="164"/>
      <c r="F69" s="164"/>
      <c r="G69" s="164"/>
      <c r="H69" s="164"/>
      <c r="I69" s="164"/>
      <c r="J69" s="164"/>
      <c r="K69" s="164"/>
      <c r="L69" s="164"/>
      <c r="M69" s="164"/>
      <c r="N69" s="164"/>
      <c r="O69" s="164"/>
      <c r="P69" s="164"/>
      <c r="Q69" s="164"/>
      <c r="R69" s="338"/>
    </row>
    <row r="70" spans="1:18">
      <c r="A70" s="333"/>
      <c r="B70" s="334"/>
      <c r="C70" s="334"/>
      <c r="D70" s="334"/>
      <c r="E70" s="334"/>
      <c r="F70" s="334"/>
      <c r="G70" s="334"/>
      <c r="H70" s="334"/>
      <c r="I70" s="334"/>
      <c r="J70" s="334"/>
      <c r="K70" s="334"/>
      <c r="L70" s="334"/>
      <c r="M70" s="334"/>
      <c r="N70" s="334"/>
      <c r="O70" s="334"/>
      <c r="P70" s="334"/>
      <c r="Q70" s="334"/>
      <c r="R70" s="335"/>
    </row>
    <row r="71" spans="1:18" ht="8.4499999999999993" customHeight="1">
      <c r="A71" s="336"/>
      <c r="F71" s="957" t="s">
        <v>1091</v>
      </c>
      <c r="M71" s="959" t="s">
        <v>1085</v>
      </c>
      <c r="R71" s="161"/>
    </row>
    <row r="72" spans="1:18" ht="8.4499999999999993" customHeight="1">
      <c r="A72" s="336"/>
      <c r="F72" s="958"/>
      <c r="M72" s="960"/>
      <c r="R72" s="161"/>
    </row>
    <row r="73" spans="1:18" ht="8.4499999999999993" customHeight="1">
      <c r="A73" s="336"/>
      <c r="F73" s="345"/>
      <c r="M73" s="345"/>
      <c r="R73" s="161"/>
    </row>
    <row r="74" spans="1:18" ht="15.75" thickBot="1">
      <c r="A74" s="336"/>
      <c r="R74" s="161"/>
    </row>
    <row r="75" spans="1:18" ht="15.75" thickBot="1">
      <c r="A75" s="336"/>
      <c r="B75" s="334"/>
      <c r="F75" s="340"/>
      <c r="G75" s="340"/>
      <c r="H75" s="954" t="s">
        <v>750</v>
      </c>
      <c r="I75" s="955"/>
      <c r="J75" s="955"/>
      <c r="K75" s="956"/>
      <c r="L75" s="342"/>
      <c r="M75" s="340"/>
      <c r="Q75" s="334"/>
      <c r="R75" s="161"/>
    </row>
    <row r="76" spans="1:18" ht="15.75" thickBot="1">
      <c r="A76" s="336"/>
      <c r="H76" s="954" t="s">
        <v>749</v>
      </c>
      <c r="I76" s="955"/>
      <c r="J76" s="955"/>
      <c r="K76" s="956"/>
      <c r="L76" s="62"/>
      <c r="R76" s="161"/>
    </row>
    <row r="77" spans="1:18">
      <c r="A77" s="336"/>
      <c r="R77" s="161"/>
    </row>
    <row r="78" spans="1:18">
      <c r="A78" s="336"/>
      <c r="B78" s="62" t="s">
        <v>1092</v>
      </c>
      <c r="C78" s="62"/>
      <c r="Q78" s="62" t="s">
        <v>1092</v>
      </c>
      <c r="R78" s="161"/>
    </row>
    <row r="79" spans="1:18">
      <c r="A79" s="336"/>
      <c r="R79" s="161"/>
    </row>
    <row r="80" spans="1:18">
      <c r="A80" s="336"/>
      <c r="R80" s="161"/>
    </row>
    <row r="81" spans="1:18" ht="15.75" thickBot="1">
      <c r="A81" s="336"/>
      <c r="B81" s="164"/>
      <c r="D81" s="341"/>
      <c r="E81" s="341"/>
      <c r="F81" s="341"/>
      <c r="G81" s="341"/>
      <c r="H81" s="341"/>
      <c r="I81" s="341"/>
      <c r="J81" s="341"/>
      <c r="K81" s="341"/>
      <c r="L81" s="341"/>
      <c r="M81" s="341"/>
      <c r="N81" s="341"/>
      <c r="O81" s="341"/>
      <c r="Q81" s="164"/>
      <c r="R81" s="161"/>
    </row>
    <row r="82" spans="1:18">
      <c r="A82" s="336"/>
      <c r="R82" s="161"/>
    </row>
    <row r="83" spans="1:18">
      <c r="A83" s="336"/>
      <c r="R83" s="161"/>
    </row>
    <row r="84" spans="1:18">
      <c r="A84" s="336"/>
      <c r="D84" s="957" t="s">
        <v>1090</v>
      </c>
      <c r="E84" s="957"/>
      <c r="F84" s="957"/>
      <c r="G84" s="957"/>
      <c r="H84" s="957"/>
      <c r="I84" s="957"/>
      <c r="J84" s="957"/>
      <c r="K84" s="957"/>
      <c r="L84" s="957"/>
      <c r="M84" s="957"/>
      <c r="N84" s="957"/>
      <c r="O84" s="957"/>
      <c r="P84" s="62"/>
      <c r="Q84" s="62"/>
      <c r="R84" s="161"/>
    </row>
    <row r="85" spans="1:18">
      <c r="A85" s="337"/>
      <c r="B85" s="164"/>
      <c r="C85" s="164"/>
      <c r="D85" s="164"/>
      <c r="E85" s="164"/>
      <c r="F85" s="164"/>
      <c r="G85" s="164"/>
      <c r="H85" s="164"/>
      <c r="I85" s="164"/>
      <c r="J85" s="164"/>
      <c r="K85" s="164"/>
      <c r="L85" s="164"/>
      <c r="M85" s="164"/>
      <c r="N85" s="164"/>
      <c r="O85" s="164"/>
      <c r="P85" s="164"/>
      <c r="Q85" s="164"/>
      <c r="R85" s="338"/>
    </row>
    <row r="86" spans="1:18">
      <c r="A86" s="333"/>
      <c r="B86" s="334"/>
      <c r="C86" s="334"/>
      <c r="D86" s="334"/>
      <c r="E86" s="334"/>
      <c r="F86" s="334"/>
      <c r="G86" s="334"/>
      <c r="H86" s="334"/>
      <c r="I86" s="334"/>
      <c r="J86" s="334"/>
      <c r="K86" s="334"/>
      <c r="L86" s="334"/>
      <c r="M86" s="334"/>
      <c r="N86" s="334"/>
      <c r="O86" s="334"/>
      <c r="P86" s="334"/>
      <c r="Q86" s="334"/>
      <c r="R86" s="335"/>
    </row>
    <row r="87" spans="1:18" ht="8.4499999999999993" customHeight="1">
      <c r="A87" s="336"/>
      <c r="F87" s="957" t="s">
        <v>1068</v>
      </c>
      <c r="M87" s="959" t="s">
        <v>1098</v>
      </c>
      <c r="R87" s="161"/>
    </row>
    <row r="88" spans="1:18" ht="8.4499999999999993" customHeight="1">
      <c r="A88" s="336"/>
      <c r="F88" s="958"/>
      <c r="M88" s="960"/>
      <c r="R88" s="161"/>
    </row>
    <row r="89" spans="1:18" ht="8.4499999999999993" customHeight="1">
      <c r="A89" s="336"/>
      <c r="F89" s="345"/>
      <c r="M89" s="345"/>
      <c r="R89" s="161"/>
    </row>
    <row r="90" spans="1:18" ht="15.75" thickBot="1">
      <c r="A90" s="336"/>
      <c r="R90" s="161"/>
    </row>
    <row r="91" spans="1:18" ht="15.75" thickBot="1">
      <c r="A91" s="336"/>
      <c r="B91" s="334"/>
      <c r="F91" s="340"/>
      <c r="G91" s="340"/>
      <c r="H91" s="954" t="s">
        <v>750</v>
      </c>
      <c r="I91" s="955"/>
      <c r="J91" s="955"/>
      <c r="K91" s="956"/>
      <c r="L91" s="342"/>
      <c r="M91" s="340"/>
      <c r="Q91" s="334"/>
      <c r="R91" s="161"/>
    </row>
    <row r="92" spans="1:18" ht="15.75" thickBot="1">
      <c r="A92" s="336"/>
      <c r="H92" s="954" t="s">
        <v>749</v>
      </c>
      <c r="I92" s="955"/>
      <c r="J92" s="955"/>
      <c r="K92" s="956"/>
      <c r="L92" s="62"/>
      <c r="R92" s="161"/>
    </row>
    <row r="93" spans="1:18">
      <c r="A93" s="336"/>
      <c r="R93" s="161"/>
    </row>
    <row r="94" spans="1:18">
      <c r="A94" s="336"/>
      <c r="B94" s="62" t="s">
        <v>1099</v>
      </c>
      <c r="C94" s="62"/>
      <c r="Q94" s="62" t="s">
        <v>1099</v>
      </c>
      <c r="R94" s="161"/>
    </row>
    <row r="95" spans="1:18">
      <c r="A95" s="336"/>
      <c r="R95" s="161"/>
    </row>
    <row r="96" spans="1:18">
      <c r="A96" s="336"/>
      <c r="R96" s="161"/>
    </row>
    <row r="97" spans="1:18" ht="15.75" thickBot="1">
      <c r="A97" s="336"/>
      <c r="B97" s="164"/>
      <c r="D97" s="341"/>
      <c r="E97" s="341"/>
      <c r="F97" s="341"/>
      <c r="G97" s="341"/>
      <c r="H97" s="341"/>
      <c r="I97" s="341"/>
      <c r="J97" s="341"/>
      <c r="K97" s="341"/>
      <c r="L97" s="341"/>
      <c r="M97" s="341"/>
      <c r="N97" s="341"/>
      <c r="O97" s="341"/>
      <c r="Q97" s="164"/>
      <c r="R97" s="161"/>
    </row>
    <row r="98" spans="1:18">
      <c r="A98" s="336"/>
      <c r="R98" s="161"/>
    </row>
    <row r="99" spans="1:18">
      <c r="A99" s="336"/>
      <c r="R99" s="161"/>
    </row>
    <row r="100" spans="1:18">
      <c r="A100" s="336"/>
      <c r="D100" s="957" t="s">
        <v>1097</v>
      </c>
      <c r="E100" s="957"/>
      <c r="F100" s="957"/>
      <c r="G100" s="957"/>
      <c r="H100" s="957"/>
      <c r="I100" s="957"/>
      <c r="J100" s="957"/>
      <c r="K100" s="957"/>
      <c r="L100" s="957"/>
      <c r="M100" s="957"/>
      <c r="N100" s="957"/>
      <c r="O100" s="957"/>
      <c r="P100" s="62"/>
      <c r="Q100" s="62"/>
      <c r="R100" s="161"/>
    </row>
    <row r="101" spans="1:18">
      <c r="A101" s="337"/>
      <c r="B101" s="164"/>
      <c r="C101" s="164"/>
      <c r="D101" s="164"/>
      <c r="E101" s="164"/>
      <c r="F101" s="164"/>
      <c r="G101" s="164"/>
      <c r="H101" s="164"/>
      <c r="I101" s="164"/>
      <c r="J101" s="164"/>
      <c r="K101" s="164"/>
      <c r="L101" s="164"/>
      <c r="M101" s="164"/>
      <c r="N101" s="164"/>
      <c r="O101" s="164"/>
      <c r="P101" s="164"/>
      <c r="Q101" s="164"/>
      <c r="R101" s="338"/>
    </row>
    <row r="102" spans="1:18">
      <c r="A102" s="333"/>
      <c r="B102" s="334"/>
      <c r="C102" s="334"/>
      <c r="D102" s="334"/>
      <c r="E102" s="334"/>
      <c r="F102" s="334"/>
      <c r="G102" s="334"/>
      <c r="H102" s="334"/>
      <c r="I102" s="334"/>
      <c r="J102" s="334"/>
      <c r="K102" s="334"/>
      <c r="L102" s="334"/>
      <c r="M102" s="334"/>
      <c r="N102" s="334"/>
      <c r="O102" s="334"/>
      <c r="P102" s="334"/>
      <c r="Q102" s="334"/>
      <c r="R102" s="335"/>
    </row>
    <row r="103" spans="1:18" ht="8.4499999999999993" customHeight="1">
      <c r="A103" s="336"/>
      <c r="F103" s="957" t="s">
        <v>1071</v>
      </c>
      <c r="M103" s="959" t="s">
        <v>1068</v>
      </c>
      <c r="R103" s="161"/>
    </row>
    <row r="104" spans="1:18" ht="8.4499999999999993" customHeight="1">
      <c r="A104" s="336"/>
      <c r="F104" s="958"/>
      <c r="M104" s="960"/>
      <c r="R104" s="161"/>
    </row>
    <row r="105" spans="1:18" ht="8.4499999999999993" customHeight="1">
      <c r="A105" s="336"/>
      <c r="F105" s="345"/>
      <c r="M105" s="345"/>
      <c r="R105" s="161"/>
    </row>
    <row r="106" spans="1:18" ht="15.75" thickBot="1">
      <c r="A106" s="336"/>
      <c r="R106" s="161"/>
    </row>
    <row r="107" spans="1:18" ht="15.75" thickBot="1">
      <c r="A107" s="336"/>
      <c r="B107" s="334"/>
      <c r="F107" s="340"/>
      <c r="G107" s="340"/>
      <c r="H107" s="954" t="s">
        <v>750</v>
      </c>
      <c r="I107" s="955"/>
      <c r="J107" s="955"/>
      <c r="K107" s="956"/>
      <c r="L107" s="342"/>
      <c r="M107" s="340"/>
      <c r="Q107" s="334"/>
      <c r="R107" s="161"/>
    </row>
    <row r="108" spans="1:18" ht="15.75" thickBot="1">
      <c r="A108" s="336"/>
      <c r="H108" s="954" t="s">
        <v>749</v>
      </c>
      <c r="I108" s="955"/>
      <c r="J108" s="955"/>
      <c r="K108" s="956"/>
      <c r="L108" s="62"/>
      <c r="R108" s="161"/>
    </row>
    <row r="109" spans="1:18">
      <c r="A109" s="336"/>
      <c r="R109" s="161"/>
    </row>
    <row r="110" spans="1:18">
      <c r="A110" s="336"/>
      <c r="B110" s="62" t="s">
        <v>1092</v>
      </c>
      <c r="C110" s="62"/>
      <c r="Q110" s="62" t="s">
        <v>1092</v>
      </c>
      <c r="R110" s="161"/>
    </row>
    <row r="111" spans="1:18">
      <c r="A111" s="336"/>
      <c r="R111" s="161"/>
    </row>
    <row r="112" spans="1:18">
      <c r="A112" s="336"/>
      <c r="R112" s="161"/>
    </row>
    <row r="113" spans="1:18" ht="15.75" thickBot="1">
      <c r="A113" s="336"/>
      <c r="B113" s="164"/>
      <c r="D113" s="341"/>
      <c r="E113" s="341"/>
      <c r="F113" s="341"/>
      <c r="G113" s="341"/>
      <c r="H113" s="341"/>
      <c r="I113" s="341"/>
      <c r="J113" s="341"/>
      <c r="K113" s="341"/>
      <c r="L113" s="341"/>
      <c r="M113" s="341"/>
      <c r="N113" s="341"/>
      <c r="O113" s="341"/>
      <c r="Q113" s="164"/>
      <c r="R113" s="161"/>
    </row>
    <row r="114" spans="1:18">
      <c r="A114" s="336"/>
      <c r="R114" s="161"/>
    </row>
    <row r="115" spans="1:18">
      <c r="A115" s="336"/>
      <c r="R115" s="161"/>
    </row>
    <row r="116" spans="1:18">
      <c r="A116" s="336"/>
      <c r="D116" s="957" t="s">
        <v>1102</v>
      </c>
      <c r="E116" s="957"/>
      <c r="F116" s="957"/>
      <c r="G116" s="957"/>
      <c r="H116" s="957"/>
      <c r="I116" s="957"/>
      <c r="J116" s="957"/>
      <c r="K116" s="957"/>
      <c r="L116" s="957"/>
      <c r="M116" s="957"/>
      <c r="N116" s="957"/>
      <c r="O116" s="957"/>
      <c r="P116" s="62"/>
      <c r="Q116" s="62"/>
      <c r="R116" s="161"/>
    </row>
    <row r="117" spans="1:18">
      <c r="A117" s="337"/>
      <c r="B117" s="164"/>
      <c r="C117" s="164"/>
      <c r="D117" s="164"/>
      <c r="E117" s="164"/>
      <c r="F117" s="164"/>
      <c r="G117" s="164"/>
      <c r="H117" s="164"/>
      <c r="I117" s="164"/>
      <c r="J117" s="164"/>
      <c r="K117" s="164"/>
      <c r="L117" s="164"/>
      <c r="M117" s="164"/>
      <c r="N117" s="164"/>
      <c r="O117" s="164"/>
      <c r="P117" s="164"/>
      <c r="Q117" s="164"/>
      <c r="R117" s="338"/>
    </row>
    <row r="118" spans="1:18">
      <c r="A118" s="333"/>
      <c r="B118" s="334"/>
      <c r="C118" s="334"/>
      <c r="D118" s="334"/>
      <c r="E118" s="334"/>
      <c r="F118" s="334"/>
      <c r="G118" s="334"/>
      <c r="H118" s="334"/>
      <c r="I118" s="334"/>
      <c r="J118" s="334"/>
      <c r="K118" s="334"/>
      <c r="L118" s="334"/>
      <c r="M118" s="334"/>
      <c r="N118" s="334"/>
      <c r="O118" s="334"/>
      <c r="P118" s="334"/>
      <c r="Q118" s="334"/>
      <c r="R118" s="335"/>
    </row>
    <row r="119" spans="1:18" ht="8.4499999999999993" customHeight="1">
      <c r="A119" s="336"/>
      <c r="F119" s="957" t="s">
        <v>1108</v>
      </c>
      <c r="M119" s="959" t="s">
        <v>1085</v>
      </c>
      <c r="R119" s="161"/>
    </row>
    <row r="120" spans="1:18" ht="8.4499999999999993" customHeight="1">
      <c r="A120" s="336"/>
      <c r="F120" s="958"/>
      <c r="M120" s="960"/>
      <c r="R120" s="161"/>
    </row>
    <row r="121" spans="1:18" ht="8.4499999999999993" customHeight="1">
      <c r="A121" s="336"/>
      <c r="F121" s="345"/>
      <c r="M121" s="345"/>
      <c r="R121" s="161"/>
    </row>
    <row r="122" spans="1:18" ht="15.75" thickBot="1">
      <c r="A122" s="336"/>
      <c r="R122" s="161"/>
    </row>
    <row r="123" spans="1:18" ht="15.75" thickBot="1">
      <c r="A123" s="336"/>
      <c r="B123" s="334"/>
      <c r="F123" s="340"/>
      <c r="G123" s="340"/>
      <c r="H123" s="954" t="s">
        <v>750</v>
      </c>
      <c r="I123" s="955"/>
      <c r="J123" s="955"/>
      <c r="K123" s="956"/>
      <c r="L123" s="342"/>
      <c r="M123" s="340"/>
      <c r="Q123" s="334"/>
      <c r="R123" s="161"/>
    </row>
    <row r="124" spans="1:18" ht="15.75" thickBot="1">
      <c r="A124" s="336"/>
      <c r="H124" s="954" t="s">
        <v>749</v>
      </c>
      <c r="I124" s="955"/>
      <c r="J124" s="955"/>
      <c r="K124" s="956"/>
      <c r="L124" s="62"/>
      <c r="R124" s="161"/>
    </row>
    <row r="125" spans="1:18">
      <c r="A125" s="336"/>
      <c r="R125" s="161"/>
    </row>
    <row r="126" spans="1:18">
      <c r="A126" s="336"/>
      <c r="B126" s="62" t="s">
        <v>1086</v>
      </c>
      <c r="C126" s="62"/>
      <c r="Q126" s="62" t="s">
        <v>1086</v>
      </c>
      <c r="R126" s="161"/>
    </row>
    <row r="127" spans="1:18">
      <c r="A127" s="336"/>
      <c r="R127" s="161"/>
    </row>
    <row r="128" spans="1:18">
      <c r="A128" s="336"/>
      <c r="R128" s="161"/>
    </row>
    <row r="129" spans="1:18" ht="15.75" thickBot="1">
      <c r="A129" s="336"/>
      <c r="B129" s="164"/>
      <c r="D129" s="341"/>
      <c r="E129" s="341"/>
      <c r="F129" s="341"/>
      <c r="G129" s="341"/>
      <c r="H129" s="341"/>
      <c r="I129" s="341"/>
      <c r="J129" s="341"/>
      <c r="K129" s="341"/>
      <c r="L129" s="341"/>
      <c r="M129" s="341"/>
      <c r="N129" s="341"/>
      <c r="O129" s="341"/>
      <c r="Q129" s="164"/>
      <c r="R129" s="161"/>
    </row>
    <row r="130" spans="1:18">
      <c r="A130" s="336"/>
      <c r="R130" s="161"/>
    </row>
    <row r="131" spans="1:18">
      <c r="A131" s="336"/>
      <c r="R131" s="161"/>
    </row>
    <row r="132" spans="1:18">
      <c r="A132" s="336"/>
      <c r="D132" s="957" t="s">
        <v>1107</v>
      </c>
      <c r="E132" s="957"/>
      <c r="F132" s="957"/>
      <c r="G132" s="957"/>
      <c r="H132" s="957"/>
      <c r="I132" s="957"/>
      <c r="J132" s="957"/>
      <c r="K132" s="957"/>
      <c r="L132" s="957"/>
      <c r="M132" s="957"/>
      <c r="N132" s="957"/>
      <c r="O132" s="957"/>
      <c r="P132" s="62"/>
      <c r="Q132" s="62"/>
      <c r="R132" s="161"/>
    </row>
    <row r="133" spans="1:18">
      <c r="A133" s="337"/>
      <c r="B133" s="164"/>
      <c r="C133" s="164"/>
      <c r="D133" s="164"/>
      <c r="E133" s="164"/>
      <c r="F133" s="164"/>
      <c r="G133" s="164"/>
      <c r="H133" s="164"/>
      <c r="I133" s="164"/>
      <c r="J133" s="164"/>
      <c r="K133" s="164"/>
      <c r="L133" s="164"/>
      <c r="M133" s="164"/>
      <c r="N133" s="164"/>
      <c r="O133" s="164"/>
      <c r="P133" s="164"/>
      <c r="Q133" s="164"/>
      <c r="R133" s="338"/>
    </row>
    <row r="134" spans="1:18">
      <c r="A134" s="333"/>
      <c r="B134" s="334"/>
      <c r="C134" s="334"/>
      <c r="D134" s="334"/>
      <c r="E134" s="334"/>
      <c r="F134" s="334"/>
      <c r="G134" s="334"/>
      <c r="H134" s="334"/>
      <c r="I134" s="334"/>
      <c r="J134" s="334"/>
      <c r="K134" s="334"/>
      <c r="L134" s="334"/>
      <c r="M134" s="334"/>
      <c r="N134" s="334"/>
      <c r="O134" s="334"/>
      <c r="P134" s="334"/>
      <c r="Q134" s="334"/>
      <c r="R134" s="335"/>
    </row>
    <row r="135" spans="1:18" ht="8.4499999999999993" customHeight="1">
      <c r="A135" s="336"/>
      <c r="F135" s="957" t="s">
        <v>1085</v>
      </c>
      <c r="M135" s="959" t="s">
        <v>1067</v>
      </c>
      <c r="R135" s="161"/>
    </row>
    <row r="136" spans="1:18" ht="8.4499999999999993" customHeight="1">
      <c r="A136" s="336"/>
      <c r="F136" s="958"/>
      <c r="M136" s="960"/>
      <c r="R136" s="161"/>
    </row>
    <row r="137" spans="1:18" ht="8.4499999999999993" customHeight="1">
      <c r="A137" s="336"/>
      <c r="F137" s="345"/>
      <c r="M137" s="345"/>
      <c r="R137" s="161"/>
    </row>
    <row r="138" spans="1:18" ht="15.75" thickBot="1">
      <c r="A138" s="336"/>
      <c r="R138" s="161"/>
    </row>
    <row r="139" spans="1:18" ht="15.75" thickBot="1">
      <c r="A139" s="336"/>
      <c r="B139" s="334"/>
      <c r="F139" s="340"/>
      <c r="G139" s="340"/>
      <c r="H139" s="954" t="s">
        <v>750</v>
      </c>
      <c r="I139" s="955"/>
      <c r="J139" s="955"/>
      <c r="K139" s="956"/>
      <c r="L139" s="342"/>
      <c r="M139" s="340"/>
      <c r="Q139" s="334"/>
      <c r="R139" s="161"/>
    </row>
    <row r="140" spans="1:18" ht="15.75" thickBot="1">
      <c r="A140" s="336"/>
      <c r="H140" s="954" t="s">
        <v>749</v>
      </c>
      <c r="I140" s="955"/>
      <c r="J140" s="955"/>
      <c r="K140" s="956"/>
      <c r="L140" s="62"/>
      <c r="R140" s="161"/>
    </row>
    <row r="141" spans="1:18">
      <c r="A141" s="336"/>
      <c r="R141" s="161"/>
    </row>
    <row r="142" spans="1:18">
      <c r="A142" s="336"/>
      <c r="B142" s="62" t="s">
        <v>1112</v>
      </c>
      <c r="C142" s="62"/>
      <c r="Q142" s="62" t="s">
        <v>1112</v>
      </c>
      <c r="R142" s="161"/>
    </row>
    <row r="143" spans="1:18">
      <c r="A143" s="336"/>
      <c r="R143" s="161"/>
    </row>
    <row r="144" spans="1:18">
      <c r="A144" s="336"/>
      <c r="R144" s="161"/>
    </row>
    <row r="145" spans="1:18" ht="15.75" thickBot="1">
      <c r="A145" s="336"/>
      <c r="B145" s="164"/>
      <c r="D145" s="341"/>
      <c r="E145" s="341"/>
      <c r="F145" s="341"/>
      <c r="G145" s="341"/>
      <c r="H145" s="341"/>
      <c r="I145" s="341"/>
      <c r="J145" s="341"/>
      <c r="K145" s="341"/>
      <c r="L145" s="341"/>
      <c r="M145" s="341"/>
      <c r="N145" s="341"/>
      <c r="O145" s="341"/>
      <c r="Q145" s="164"/>
      <c r="R145" s="161"/>
    </row>
    <row r="146" spans="1:18">
      <c r="A146" s="336"/>
      <c r="R146" s="161"/>
    </row>
    <row r="147" spans="1:18">
      <c r="A147" s="336"/>
      <c r="R147" s="161"/>
    </row>
    <row r="148" spans="1:18">
      <c r="A148" s="336"/>
      <c r="D148" s="957" t="s">
        <v>1111</v>
      </c>
      <c r="E148" s="957"/>
      <c r="F148" s="957"/>
      <c r="G148" s="957"/>
      <c r="H148" s="957"/>
      <c r="I148" s="957"/>
      <c r="J148" s="957"/>
      <c r="K148" s="957"/>
      <c r="L148" s="957"/>
      <c r="M148" s="957"/>
      <c r="N148" s="957"/>
      <c r="O148" s="957"/>
      <c r="P148" s="62"/>
      <c r="Q148" s="62"/>
      <c r="R148" s="161"/>
    </row>
    <row r="149" spans="1:18">
      <c r="A149" s="337"/>
      <c r="B149" s="164"/>
      <c r="C149" s="164"/>
      <c r="D149" s="164"/>
      <c r="E149" s="164"/>
      <c r="F149" s="164"/>
      <c r="G149" s="164"/>
      <c r="H149" s="164"/>
      <c r="I149" s="164"/>
      <c r="J149" s="164"/>
      <c r="K149" s="164"/>
      <c r="L149" s="164"/>
      <c r="M149" s="164"/>
      <c r="N149" s="164"/>
      <c r="O149" s="164"/>
      <c r="P149" s="164"/>
      <c r="Q149" s="164"/>
      <c r="R149" s="338"/>
    </row>
    <row r="150" spans="1:18">
      <c r="A150" s="333"/>
      <c r="B150" s="334"/>
      <c r="C150" s="334"/>
      <c r="D150" s="334"/>
      <c r="E150" s="334"/>
      <c r="F150" s="334"/>
      <c r="G150" s="334"/>
      <c r="H150" s="334"/>
      <c r="I150" s="334"/>
      <c r="J150" s="334"/>
      <c r="K150" s="334"/>
      <c r="L150" s="334"/>
      <c r="M150" s="334"/>
      <c r="N150" s="334"/>
      <c r="O150" s="334"/>
      <c r="P150" s="334"/>
      <c r="Q150" s="334"/>
      <c r="R150" s="335"/>
    </row>
    <row r="151" spans="1:18" ht="8.4499999999999993" customHeight="1">
      <c r="A151" s="336"/>
      <c r="F151" s="957" t="s">
        <v>1084</v>
      </c>
      <c r="M151" s="959" t="s">
        <v>1085</v>
      </c>
      <c r="R151" s="161"/>
    </row>
    <row r="152" spans="1:18" ht="8.4499999999999993" customHeight="1">
      <c r="A152" s="336"/>
      <c r="F152" s="958"/>
      <c r="M152" s="960"/>
      <c r="R152" s="161"/>
    </row>
    <row r="153" spans="1:18" ht="8.4499999999999993" customHeight="1">
      <c r="A153" s="336"/>
      <c r="F153" s="345"/>
      <c r="M153" s="345"/>
      <c r="R153" s="161"/>
    </row>
    <row r="154" spans="1:18" ht="15.75" thickBot="1">
      <c r="A154" s="336"/>
      <c r="R154" s="161"/>
    </row>
    <row r="155" spans="1:18" ht="15.75" thickBot="1">
      <c r="A155" s="336"/>
      <c r="B155" s="334"/>
      <c r="F155" s="340"/>
      <c r="G155" s="340"/>
      <c r="H155" s="954" t="s">
        <v>750</v>
      </c>
      <c r="I155" s="955"/>
      <c r="J155" s="955"/>
      <c r="K155" s="956"/>
      <c r="L155" s="342"/>
      <c r="M155" s="340"/>
      <c r="Q155" s="334"/>
      <c r="R155" s="161"/>
    </row>
    <row r="156" spans="1:18" ht="15.75" thickBot="1">
      <c r="A156" s="336"/>
      <c r="H156" s="954" t="s">
        <v>749</v>
      </c>
      <c r="I156" s="955"/>
      <c r="J156" s="955"/>
      <c r="K156" s="956"/>
      <c r="L156" s="62"/>
      <c r="R156" s="161"/>
    </row>
    <row r="157" spans="1:18">
      <c r="A157" s="336"/>
      <c r="R157" s="161"/>
    </row>
    <row r="158" spans="1:18">
      <c r="A158" s="336"/>
      <c r="B158" s="62" t="s">
        <v>1069</v>
      </c>
      <c r="C158" s="62"/>
      <c r="Q158" s="62" t="s">
        <v>1069</v>
      </c>
      <c r="R158" s="161"/>
    </row>
    <row r="159" spans="1:18">
      <c r="A159" s="336"/>
      <c r="R159" s="161"/>
    </row>
    <row r="160" spans="1:18">
      <c r="A160" s="336"/>
      <c r="R160" s="161"/>
    </row>
    <row r="161" spans="1:18" ht="15.75" thickBot="1">
      <c r="A161" s="336"/>
      <c r="B161" s="164"/>
      <c r="D161" s="341"/>
      <c r="E161" s="341"/>
      <c r="F161" s="341"/>
      <c r="G161" s="341"/>
      <c r="H161" s="341"/>
      <c r="I161" s="341"/>
      <c r="J161" s="341"/>
      <c r="K161" s="341"/>
      <c r="L161" s="341"/>
      <c r="M161" s="341"/>
      <c r="N161" s="341"/>
      <c r="O161" s="341"/>
      <c r="Q161" s="164"/>
      <c r="R161" s="161"/>
    </row>
    <row r="162" spans="1:18">
      <c r="A162" s="336"/>
      <c r="R162" s="161"/>
    </row>
    <row r="163" spans="1:18">
      <c r="A163" s="336"/>
      <c r="R163" s="161"/>
    </row>
    <row r="164" spans="1:18">
      <c r="A164" s="336"/>
      <c r="D164" s="957" t="s">
        <v>1117</v>
      </c>
      <c r="E164" s="957"/>
      <c r="F164" s="957"/>
      <c r="G164" s="957"/>
      <c r="H164" s="957"/>
      <c r="I164" s="957"/>
      <c r="J164" s="957"/>
      <c r="K164" s="957"/>
      <c r="L164" s="957"/>
      <c r="M164" s="957"/>
      <c r="N164" s="957"/>
      <c r="O164" s="957"/>
      <c r="P164" s="62"/>
      <c r="Q164" s="62"/>
      <c r="R164" s="161"/>
    </row>
    <row r="165" spans="1:18">
      <c r="A165" s="337"/>
      <c r="B165" s="164"/>
      <c r="C165" s="164"/>
      <c r="D165" s="164"/>
      <c r="E165" s="164"/>
      <c r="F165" s="164"/>
      <c r="G165" s="164"/>
      <c r="H165" s="164"/>
      <c r="I165" s="164"/>
      <c r="J165" s="164"/>
      <c r="K165" s="164"/>
      <c r="L165" s="164"/>
      <c r="M165" s="164"/>
      <c r="N165" s="164"/>
      <c r="O165" s="164"/>
      <c r="P165" s="164"/>
      <c r="Q165" s="164"/>
      <c r="R165" s="338"/>
    </row>
    <row r="166" spans="1:18">
      <c r="A166" s="333"/>
      <c r="B166" s="334"/>
      <c r="C166" s="334"/>
      <c r="D166" s="334"/>
      <c r="E166" s="334"/>
      <c r="F166" s="334"/>
      <c r="G166" s="334"/>
      <c r="H166" s="334"/>
      <c r="I166" s="334"/>
      <c r="J166" s="334"/>
      <c r="K166" s="334"/>
      <c r="L166" s="334"/>
      <c r="M166" s="334"/>
      <c r="N166" s="334"/>
      <c r="O166" s="334"/>
      <c r="P166" s="334"/>
      <c r="Q166" s="334"/>
      <c r="R166" s="335"/>
    </row>
    <row r="167" spans="1:18" ht="8.4499999999999993" customHeight="1">
      <c r="A167" s="336"/>
      <c r="F167" s="957" t="s">
        <v>1108</v>
      </c>
      <c r="M167" s="959" t="s">
        <v>1070</v>
      </c>
      <c r="R167" s="161"/>
    </row>
    <row r="168" spans="1:18" ht="8.4499999999999993" customHeight="1">
      <c r="A168" s="336"/>
      <c r="F168" s="958"/>
      <c r="M168" s="960"/>
      <c r="R168" s="161"/>
    </row>
    <row r="169" spans="1:18" ht="8.4499999999999993" customHeight="1">
      <c r="A169" s="336"/>
      <c r="F169" s="345"/>
      <c r="M169" s="345"/>
      <c r="R169" s="161"/>
    </row>
    <row r="170" spans="1:18" ht="15.75" thickBot="1">
      <c r="A170" s="336"/>
      <c r="R170" s="161"/>
    </row>
    <row r="171" spans="1:18" ht="15.75" thickBot="1">
      <c r="A171" s="336"/>
      <c r="B171" s="334"/>
      <c r="F171" s="340"/>
      <c r="G171" s="340"/>
      <c r="H171" s="954" t="s">
        <v>750</v>
      </c>
      <c r="I171" s="955"/>
      <c r="J171" s="955"/>
      <c r="K171" s="956"/>
      <c r="L171" s="342"/>
      <c r="M171" s="340"/>
      <c r="Q171" s="334"/>
      <c r="R171" s="161"/>
    </row>
    <row r="172" spans="1:18" ht="15.75" thickBot="1">
      <c r="A172" s="336"/>
      <c r="H172" s="954" t="s">
        <v>749</v>
      </c>
      <c r="I172" s="955"/>
      <c r="J172" s="955"/>
      <c r="K172" s="956"/>
      <c r="L172" s="62"/>
      <c r="R172" s="161"/>
    </row>
    <row r="173" spans="1:18">
      <c r="A173" s="336"/>
      <c r="R173" s="161"/>
    </row>
    <row r="174" spans="1:18">
      <c r="A174" s="336"/>
      <c r="B174" s="62" t="s">
        <v>1125</v>
      </c>
      <c r="C174" s="62"/>
      <c r="Q174" s="62" t="s">
        <v>1125</v>
      </c>
      <c r="R174" s="161"/>
    </row>
    <row r="175" spans="1:18">
      <c r="A175" s="336"/>
      <c r="R175" s="161"/>
    </row>
    <row r="176" spans="1:18">
      <c r="A176" s="336"/>
      <c r="R176" s="161"/>
    </row>
    <row r="177" spans="1:18" ht="15.75" thickBot="1">
      <c r="A177" s="336"/>
      <c r="B177" s="164"/>
      <c r="D177" s="341"/>
      <c r="E177" s="341"/>
      <c r="F177" s="341"/>
      <c r="G177" s="341"/>
      <c r="H177" s="341"/>
      <c r="I177" s="341"/>
      <c r="J177" s="341"/>
      <c r="K177" s="341"/>
      <c r="L177" s="341"/>
      <c r="M177" s="341"/>
      <c r="N177" s="341"/>
      <c r="O177" s="341"/>
      <c r="Q177" s="164"/>
      <c r="R177" s="161"/>
    </row>
    <row r="178" spans="1:18">
      <c r="A178" s="336"/>
      <c r="R178" s="161"/>
    </row>
    <row r="179" spans="1:18">
      <c r="A179" s="336"/>
      <c r="R179" s="161"/>
    </row>
    <row r="180" spans="1:18">
      <c r="A180" s="336"/>
      <c r="D180" s="957" t="s">
        <v>1124</v>
      </c>
      <c r="E180" s="957"/>
      <c r="F180" s="957"/>
      <c r="G180" s="957"/>
      <c r="H180" s="957"/>
      <c r="I180" s="957"/>
      <c r="J180" s="957"/>
      <c r="K180" s="957"/>
      <c r="L180" s="957"/>
      <c r="M180" s="957"/>
      <c r="N180" s="957"/>
      <c r="O180" s="957"/>
      <c r="P180" s="62"/>
      <c r="Q180" s="62"/>
      <c r="R180" s="161"/>
    </row>
    <row r="181" spans="1:18">
      <c r="A181" s="337"/>
      <c r="B181" s="164"/>
      <c r="C181" s="164"/>
      <c r="D181" s="164"/>
      <c r="E181" s="164"/>
      <c r="F181" s="164"/>
      <c r="G181" s="164"/>
      <c r="H181" s="164"/>
      <c r="I181" s="164"/>
      <c r="J181" s="164"/>
      <c r="K181" s="164"/>
      <c r="L181" s="164"/>
      <c r="M181" s="164"/>
      <c r="N181" s="164"/>
      <c r="O181" s="164"/>
      <c r="P181" s="164"/>
      <c r="Q181" s="164"/>
      <c r="R181" s="338"/>
    </row>
    <row r="182" spans="1:18">
      <c r="A182" s="333"/>
      <c r="B182" s="334"/>
      <c r="C182" s="334"/>
      <c r="D182" s="334"/>
      <c r="E182" s="334"/>
      <c r="F182" s="334"/>
      <c r="G182" s="334"/>
      <c r="H182" s="334"/>
      <c r="I182" s="334"/>
      <c r="J182" s="334"/>
      <c r="K182" s="334"/>
      <c r="L182" s="334"/>
      <c r="M182" s="334"/>
      <c r="N182" s="334"/>
      <c r="O182" s="334"/>
      <c r="P182" s="334"/>
      <c r="Q182" s="334"/>
      <c r="R182" s="335"/>
    </row>
    <row r="183" spans="1:18" ht="8.4499999999999993" customHeight="1">
      <c r="A183" s="336"/>
      <c r="F183" s="957" t="s">
        <v>1129</v>
      </c>
      <c r="M183" s="959" t="s">
        <v>1130</v>
      </c>
      <c r="R183" s="161"/>
    </row>
    <row r="184" spans="1:18" ht="8.4499999999999993" customHeight="1">
      <c r="A184" s="336"/>
      <c r="F184" s="958"/>
      <c r="M184" s="960"/>
      <c r="R184" s="161"/>
    </row>
    <row r="185" spans="1:18" ht="8.4499999999999993" customHeight="1">
      <c r="A185" s="336"/>
      <c r="F185" s="345"/>
      <c r="M185" s="345"/>
      <c r="R185" s="161"/>
    </row>
    <row r="186" spans="1:18" ht="15.75" thickBot="1">
      <c r="A186" s="336"/>
      <c r="R186" s="161"/>
    </row>
    <row r="187" spans="1:18" ht="15.75" thickBot="1">
      <c r="A187" s="336"/>
      <c r="B187" s="334"/>
      <c r="F187" s="340"/>
      <c r="G187" s="340"/>
      <c r="H187" s="954" t="s">
        <v>750</v>
      </c>
      <c r="I187" s="955"/>
      <c r="J187" s="955"/>
      <c r="K187" s="956"/>
      <c r="L187" s="342"/>
      <c r="M187" s="340"/>
      <c r="Q187" s="334"/>
      <c r="R187" s="161"/>
    </row>
    <row r="188" spans="1:18" ht="15.75" thickBot="1">
      <c r="A188" s="336"/>
      <c r="H188" s="954" t="s">
        <v>749</v>
      </c>
      <c r="I188" s="955"/>
      <c r="J188" s="955"/>
      <c r="K188" s="956"/>
      <c r="L188" s="62"/>
      <c r="R188" s="161"/>
    </row>
    <row r="189" spans="1:18">
      <c r="A189" s="336"/>
      <c r="R189" s="161"/>
    </row>
    <row r="190" spans="1:18">
      <c r="A190" s="336"/>
      <c r="B190" s="62" t="s">
        <v>1092</v>
      </c>
      <c r="C190" s="62"/>
      <c r="Q190" s="62" t="s">
        <v>1092</v>
      </c>
      <c r="R190" s="161"/>
    </row>
    <row r="191" spans="1:18">
      <c r="A191" s="336"/>
      <c r="R191" s="161"/>
    </row>
    <row r="192" spans="1:18">
      <c r="A192" s="336"/>
      <c r="R192" s="161"/>
    </row>
    <row r="193" spans="1:18" ht="15.75" thickBot="1">
      <c r="A193" s="336"/>
      <c r="B193" s="164"/>
      <c r="D193" s="341"/>
      <c r="E193" s="341"/>
      <c r="F193" s="341"/>
      <c r="G193" s="341"/>
      <c r="H193" s="341"/>
      <c r="I193" s="341"/>
      <c r="J193" s="341"/>
      <c r="K193" s="341"/>
      <c r="L193" s="341"/>
      <c r="M193" s="341"/>
      <c r="N193" s="341"/>
      <c r="O193" s="341"/>
      <c r="Q193" s="164"/>
      <c r="R193" s="161"/>
    </row>
    <row r="194" spans="1:18">
      <c r="A194" s="336"/>
      <c r="R194" s="161"/>
    </row>
    <row r="195" spans="1:18">
      <c r="A195" s="336"/>
      <c r="R195" s="161"/>
    </row>
    <row r="196" spans="1:18">
      <c r="A196" s="336"/>
      <c r="D196" s="957" t="s">
        <v>1128</v>
      </c>
      <c r="E196" s="957"/>
      <c r="F196" s="957"/>
      <c r="G196" s="957"/>
      <c r="H196" s="957"/>
      <c r="I196" s="957"/>
      <c r="J196" s="957"/>
      <c r="K196" s="957"/>
      <c r="L196" s="957"/>
      <c r="M196" s="957"/>
      <c r="N196" s="957"/>
      <c r="O196" s="957"/>
      <c r="P196" s="62"/>
      <c r="Q196" s="62"/>
      <c r="R196" s="161"/>
    </row>
    <row r="197" spans="1:18">
      <c r="A197" s="337"/>
      <c r="B197" s="164"/>
      <c r="C197" s="164"/>
      <c r="D197" s="164"/>
      <c r="E197" s="164"/>
      <c r="F197" s="164"/>
      <c r="G197" s="164"/>
      <c r="H197" s="164"/>
      <c r="I197" s="164"/>
      <c r="J197" s="164"/>
      <c r="K197" s="164"/>
      <c r="L197" s="164"/>
      <c r="M197" s="164"/>
      <c r="N197" s="164"/>
      <c r="O197" s="164"/>
      <c r="P197" s="164"/>
      <c r="Q197" s="164"/>
      <c r="R197" s="338"/>
    </row>
    <row r="198" spans="1:18">
      <c r="A198" s="333"/>
      <c r="B198" s="334"/>
      <c r="C198" s="334"/>
      <c r="D198" s="334"/>
      <c r="E198" s="334"/>
      <c r="F198" s="334"/>
      <c r="G198" s="334"/>
      <c r="H198" s="334"/>
      <c r="I198" s="334"/>
      <c r="J198" s="334"/>
      <c r="K198" s="334"/>
      <c r="L198" s="334"/>
      <c r="M198" s="334"/>
      <c r="N198" s="334"/>
      <c r="O198" s="334"/>
      <c r="P198" s="334"/>
      <c r="Q198" s="334"/>
      <c r="R198" s="335"/>
    </row>
    <row r="199" spans="1:18" ht="8.4499999999999993" customHeight="1">
      <c r="A199" s="336"/>
      <c r="F199" s="957" t="s">
        <v>1067</v>
      </c>
      <c r="M199" s="959" t="s">
        <v>1108</v>
      </c>
      <c r="R199" s="161"/>
    </row>
    <row r="200" spans="1:18" ht="8.4499999999999993" customHeight="1">
      <c r="A200" s="336"/>
      <c r="F200" s="958"/>
      <c r="M200" s="960"/>
      <c r="R200" s="161"/>
    </row>
    <row r="201" spans="1:18" ht="8.4499999999999993" customHeight="1">
      <c r="A201" s="336"/>
      <c r="F201" s="345"/>
      <c r="M201" s="345"/>
      <c r="R201" s="161"/>
    </row>
    <row r="202" spans="1:18" ht="15.75" thickBot="1">
      <c r="A202" s="336"/>
      <c r="R202" s="161"/>
    </row>
    <row r="203" spans="1:18" ht="15.75" thickBot="1">
      <c r="A203" s="336"/>
      <c r="B203" s="334"/>
      <c r="F203" s="340"/>
      <c r="G203" s="340"/>
      <c r="H203" s="954" t="s">
        <v>750</v>
      </c>
      <c r="I203" s="955"/>
      <c r="J203" s="955"/>
      <c r="K203" s="956"/>
      <c r="L203" s="342"/>
      <c r="M203" s="340"/>
      <c r="Q203" s="334"/>
      <c r="R203" s="161"/>
    </row>
    <row r="204" spans="1:18" ht="15.75" thickBot="1">
      <c r="A204" s="336"/>
      <c r="H204" s="954" t="s">
        <v>749</v>
      </c>
      <c r="I204" s="955"/>
      <c r="J204" s="955"/>
      <c r="K204" s="956"/>
      <c r="L204" s="62"/>
      <c r="R204" s="161"/>
    </row>
    <row r="205" spans="1:18">
      <c r="A205" s="336"/>
      <c r="R205" s="161"/>
    </row>
    <row r="206" spans="1:18">
      <c r="A206" s="336"/>
      <c r="B206" s="62" t="s">
        <v>1134</v>
      </c>
      <c r="C206" s="62"/>
      <c r="Q206" s="62" t="s">
        <v>1134</v>
      </c>
      <c r="R206" s="161"/>
    </row>
    <row r="207" spans="1:18">
      <c r="A207" s="336"/>
      <c r="R207" s="161"/>
    </row>
    <row r="208" spans="1:18">
      <c r="A208" s="336"/>
      <c r="R208" s="161"/>
    </row>
    <row r="209" spans="1:18" ht="15.75" thickBot="1">
      <c r="A209" s="336"/>
      <c r="B209" s="164"/>
      <c r="D209" s="341"/>
      <c r="E209" s="341"/>
      <c r="F209" s="341"/>
      <c r="G209" s="341"/>
      <c r="H209" s="341"/>
      <c r="I209" s="341"/>
      <c r="J209" s="341"/>
      <c r="K209" s="341"/>
      <c r="L209" s="341"/>
      <c r="M209" s="341"/>
      <c r="N209" s="341"/>
      <c r="O209" s="341"/>
      <c r="Q209" s="164"/>
      <c r="R209" s="161"/>
    </row>
    <row r="210" spans="1:18">
      <c r="A210" s="336"/>
      <c r="R210" s="161"/>
    </row>
    <row r="211" spans="1:18">
      <c r="A211" s="336"/>
      <c r="D211" s="957" t="s">
        <v>1133</v>
      </c>
      <c r="E211" s="957"/>
      <c r="F211" s="957"/>
      <c r="G211" s="957"/>
      <c r="H211" s="957"/>
      <c r="I211" s="957"/>
      <c r="J211" s="957"/>
      <c r="K211" s="957"/>
      <c r="L211" s="957"/>
      <c r="M211" s="957"/>
      <c r="N211" s="957"/>
      <c r="O211" s="957"/>
      <c r="P211" s="62"/>
      <c r="Q211" s="62"/>
      <c r="R211" s="161"/>
    </row>
    <row r="212" spans="1:18">
      <c r="A212" s="337"/>
      <c r="B212" s="164"/>
      <c r="C212" s="164"/>
      <c r="D212" s="164"/>
      <c r="E212" s="164"/>
      <c r="F212" s="164"/>
      <c r="G212" s="164"/>
      <c r="H212" s="164"/>
      <c r="I212" s="164"/>
      <c r="J212" s="164"/>
      <c r="K212" s="164"/>
      <c r="L212" s="164"/>
      <c r="M212" s="164"/>
      <c r="N212" s="164"/>
      <c r="O212" s="164"/>
      <c r="P212" s="164"/>
      <c r="Q212" s="164"/>
      <c r="R212" s="338"/>
    </row>
    <row r="213" spans="1:18">
      <c r="A213" s="333"/>
      <c r="B213" s="334"/>
      <c r="C213" s="334"/>
      <c r="D213" s="334"/>
      <c r="E213" s="334"/>
      <c r="F213" s="334"/>
      <c r="G213" s="334"/>
      <c r="H213" s="334"/>
      <c r="I213" s="334"/>
      <c r="J213" s="334"/>
      <c r="K213" s="334"/>
      <c r="L213" s="334"/>
      <c r="M213" s="334"/>
      <c r="N213" s="334"/>
      <c r="O213" s="334"/>
      <c r="P213" s="334"/>
      <c r="Q213" s="334"/>
      <c r="R213" s="335"/>
    </row>
    <row r="214" spans="1:18" ht="8.4499999999999993" customHeight="1">
      <c r="A214" s="336"/>
      <c r="F214" s="957" t="s">
        <v>1085</v>
      </c>
      <c r="M214" s="959" t="s">
        <v>1068</v>
      </c>
      <c r="R214" s="161"/>
    </row>
    <row r="215" spans="1:18" ht="8.4499999999999993" customHeight="1">
      <c r="A215" s="336"/>
      <c r="F215" s="958"/>
      <c r="M215" s="960"/>
      <c r="R215" s="161"/>
    </row>
    <row r="216" spans="1:18" ht="8.4499999999999993" customHeight="1">
      <c r="A216" s="336"/>
      <c r="F216" s="345"/>
      <c r="M216" s="345"/>
      <c r="R216" s="161"/>
    </row>
    <row r="217" spans="1:18" ht="15.75" thickBot="1">
      <c r="A217" s="336"/>
      <c r="R217" s="161"/>
    </row>
    <row r="218" spans="1:18" ht="15.75" thickBot="1">
      <c r="A218" s="336"/>
      <c r="B218" s="334"/>
      <c r="F218" s="340"/>
      <c r="G218" s="340"/>
      <c r="H218" s="954" t="s">
        <v>750</v>
      </c>
      <c r="I218" s="955"/>
      <c r="J218" s="955"/>
      <c r="K218" s="956"/>
      <c r="L218" s="342"/>
      <c r="M218" s="340"/>
      <c r="Q218" s="334"/>
      <c r="R218" s="161"/>
    </row>
    <row r="219" spans="1:18" ht="15.75" thickBot="1">
      <c r="A219" s="336"/>
      <c r="H219" s="954" t="s">
        <v>749</v>
      </c>
      <c r="I219" s="955"/>
      <c r="J219" s="955"/>
      <c r="K219" s="956"/>
      <c r="L219" s="62"/>
      <c r="R219" s="161"/>
    </row>
    <row r="220" spans="1:18">
      <c r="A220" s="336"/>
      <c r="R220" s="161"/>
    </row>
    <row r="221" spans="1:18">
      <c r="A221" s="336"/>
      <c r="B221" s="62" t="s">
        <v>1138</v>
      </c>
      <c r="C221" s="62"/>
      <c r="Q221" s="62" t="s">
        <v>1138</v>
      </c>
      <c r="R221" s="161"/>
    </row>
    <row r="222" spans="1:18">
      <c r="A222" s="336"/>
      <c r="R222" s="161"/>
    </row>
    <row r="223" spans="1:18">
      <c r="A223" s="336"/>
      <c r="R223" s="161"/>
    </row>
    <row r="224" spans="1:18" ht="15.75" thickBot="1">
      <c r="A224" s="336"/>
      <c r="B224" s="164"/>
      <c r="D224" s="341"/>
      <c r="E224" s="341"/>
      <c r="F224" s="341"/>
      <c r="G224" s="341"/>
      <c r="H224" s="341"/>
      <c r="I224" s="341"/>
      <c r="J224" s="341"/>
      <c r="K224" s="341"/>
      <c r="L224" s="341"/>
      <c r="M224" s="341"/>
      <c r="N224" s="341"/>
      <c r="O224" s="341"/>
      <c r="Q224" s="164"/>
      <c r="R224" s="161"/>
    </row>
    <row r="225" spans="1:18">
      <c r="A225" s="336"/>
      <c r="R225" s="161"/>
    </row>
    <row r="226" spans="1:18">
      <c r="A226" s="336"/>
      <c r="D226" s="957" t="s">
        <v>1137</v>
      </c>
      <c r="E226" s="957"/>
      <c r="F226" s="957"/>
      <c r="G226" s="957"/>
      <c r="H226" s="957"/>
      <c r="I226" s="957"/>
      <c r="J226" s="957"/>
      <c r="K226" s="957"/>
      <c r="L226" s="957"/>
      <c r="M226" s="957"/>
      <c r="N226" s="957"/>
      <c r="O226" s="957"/>
      <c r="P226" s="62"/>
      <c r="Q226" s="62"/>
      <c r="R226" s="161"/>
    </row>
    <row r="227" spans="1:18" ht="7.5" customHeight="1">
      <c r="A227" s="337"/>
      <c r="B227" s="164"/>
      <c r="C227" s="164"/>
      <c r="D227" s="164"/>
      <c r="E227" s="164"/>
      <c r="F227" s="164"/>
      <c r="G227" s="164"/>
      <c r="H227" s="164"/>
      <c r="I227" s="164"/>
      <c r="J227" s="164"/>
      <c r="K227" s="164"/>
      <c r="L227" s="164"/>
      <c r="M227" s="164"/>
      <c r="N227" s="164"/>
      <c r="O227" s="164"/>
      <c r="P227" s="164"/>
      <c r="Q227" s="164"/>
      <c r="R227" s="338"/>
    </row>
    <row r="228" spans="1:18">
      <c r="A228" s="333"/>
      <c r="B228" s="334"/>
      <c r="C228" s="334"/>
      <c r="D228" s="334"/>
      <c r="E228" s="334"/>
      <c r="F228" s="334"/>
      <c r="G228" s="334"/>
      <c r="H228" s="334"/>
      <c r="I228" s="334"/>
      <c r="J228" s="334"/>
      <c r="K228" s="334"/>
      <c r="L228" s="334"/>
      <c r="M228" s="334"/>
      <c r="N228" s="334"/>
      <c r="O228" s="334"/>
      <c r="P228" s="334"/>
      <c r="Q228" s="334"/>
      <c r="R228" s="335"/>
    </row>
    <row r="229" spans="1:18" ht="8.4499999999999993" customHeight="1">
      <c r="A229" s="336"/>
      <c r="F229" s="957" t="s">
        <v>1068</v>
      </c>
      <c r="M229" s="959" t="s">
        <v>1070</v>
      </c>
      <c r="R229" s="161"/>
    </row>
    <row r="230" spans="1:18" ht="8.4499999999999993" customHeight="1">
      <c r="A230" s="336"/>
      <c r="F230" s="958"/>
      <c r="M230" s="960"/>
      <c r="R230" s="161"/>
    </row>
    <row r="231" spans="1:18" ht="8.4499999999999993" customHeight="1">
      <c r="A231" s="336"/>
      <c r="F231" s="345"/>
      <c r="M231" s="345"/>
      <c r="R231" s="161"/>
    </row>
    <row r="232" spans="1:18" ht="15.75" thickBot="1">
      <c r="A232" s="336"/>
      <c r="R232" s="161"/>
    </row>
    <row r="233" spans="1:18" ht="15.75" thickBot="1">
      <c r="A233" s="336"/>
      <c r="B233" s="334"/>
      <c r="F233" s="340"/>
      <c r="G233" s="340"/>
      <c r="H233" s="954" t="s">
        <v>750</v>
      </c>
      <c r="I233" s="955"/>
      <c r="J233" s="955"/>
      <c r="K233" s="956"/>
      <c r="L233" s="342"/>
      <c r="M233" s="340"/>
      <c r="Q233" s="334"/>
      <c r="R233" s="161"/>
    </row>
    <row r="234" spans="1:18" ht="15.75" thickBot="1">
      <c r="A234" s="336"/>
      <c r="H234" s="954" t="s">
        <v>749</v>
      </c>
      <c r="I234" s="955"/>
      <c r="J234" s="955"/>
      <c r="K234" s="956"/>
      <c r="L234" s="62"/>
      <c r="R234" s="161"/>
    </row>
    <row r="235" spans="1:18">
      <c r="A235" s="336"/>
      <c r="R235" s="161"/>
    </row>
    <row r="236" spans="1:18">
      <c r="A236" s="336"/>
      <c r="B236" s="62" t="s">
        <v>1143</v>
      </c>
      <c r="C236" s="62"/>
      <c r="Q236" s="62" t="s">
        <v>1143</v>
      </c>
      <c r="R236" s="161"/>
    </row>
    <row r="237" spans="1:18">
      <c r="A237" s="336"/>
      <c r="R237" s="161"/>
    </row>
    <row r="238" spans="1:18">
      <c r="A238" s="336"/>
      <c r="R238" s="161"/>
    </row>
    <row r="239" spans="1:18" ht="15.75" thickBot="1">
      <c r="A239" s="336"/>
      <c r="B239" s="164"/>
      <c r="D239" s="341"/>
      <c r="E239" s="341"/>
      <c r="F239" s="341"/>
      <c r="G239" s="341"/>
      <c r="H239" s="341"/>
      <c r="I239" s="341"/>
      <c r="J239" s="341"/>
      <c r="K239" s="341"/>
      <c r="L239" s="341"/>
      <c r="M239" s="341"/>
      <c r="N239" s="341"/>
      <c r="O239" s="341"/>
      <c r="Q239" s="164"/>
      <c r="R239" s="161"/>
    </row>
    <row r="240" spans="1:18" ht="9" customHeight="1">
      <c r="A240" s="336"/>
      <c r="R240" s="161"/>
    </row>
    <row r="241" spans="1:18">
      <c r="A241" s="336"/>
      <c r="D241" s="957" t="s">
        <v>1142</v>
      </c>
      <c r="E241" s="957"/>
      <c r="F241" s="957"/>
      <c r="G241" s="957"/>
      <c r="H241" s="957"/>
      <c r="I241" s="957"/>
      <c r="J241" s="957"/>
      <c r="K241" s="957"/>
      <c r="L241" s="957"/>
      <c r="M241" s="957"/>
      <c r="N241" s="957"/>
      <c r="O241" s="957"/>
      <c r="P241" s="62"/>
      <c r="Q241" s="62"/>
      <c r="R241" s="161"/>
    </row>
    <row r="242" spans="1:18" ht="6.75" customHeight="1">
      <c r="A242" s="337"/>
      <c r="B242" s="164"/>
      <c r="C242" s="164"/>
      <c r="D242" s="164"/>
      <c r="E242" s="164"/>
      <c r="F242" s="164"/>
      <c r="G242" s="164"/>
      <c r="H242" s="164"/>
      <c r="I242" s="164"/>
      <c r="J242" s="164"/>
      <c r="K242" s="164"/>
      <c r="L242" s="164"/>
      <c r="M242" s="164"/>
      <c r="N242" s="164"/>
      <c r="O242" s="164"/>
      <c r="P242" s="164"/>
      <c r="Q242" s="164"/>
      <c r="R242" s="338"/>
    </row>
    <row r="246" spans="1:18">
      <c r="E246" s="121" t="s">
        <v>821</v>
      </c>
      <c r="F246" s="114"/>
      <c r="G246" s="114"/>
      <c r="H246" s="241"/>
      <c r="I246" s="241"/>
      <c r="J246" s="62"/>
      <c r="M246" s="121" t="s">
        <v>822</v>
      </c>
    </row>
    <row r="247" spans="1:18">
      <c r="E247" s="121" t="s">
        <v>830</v>
      </c>
      <c r="F247" s="114"/>
      <c r="G247" s="114"/>
      <c r="H247" s="241"/>
      <c r="I247" s="241"/>
      <c r="J247" s="62"/>
      <c r="M247" s="121" t="s">
        <v>831</v>
      </c>
    </row>
    <row r="248" spans="1:18">
      <c r="F248" s="62"/>
      <c r="G248" s="62"/>
      <c r="H248" s="62"/>
      <c r="I248" s="62"/>
      <c r="J248" s="62"/>
      <c r="M248" s="62"/>
    </row>
    <row r="249" spans="1:18">
      <c r="F249" s="62"/>
      <c r="G249" s="62"/>
      <c r="H249" s="62"/>
      <c r="I249" s="62"/>
      <c r="J249" s="62"/>
      <c r="M249" s="62"/>
    </row>
    <row r="250" spans="1:18">
      <c r="F250" s="62"/>
      <c r="G250" s="62"/>
      <c r="H250" s="62"/>
      <c r="I250" s="62"/>
      <c r="J250" s="62"/>
      <c r="M250" s="62"/>
    </row>
    <row r="251" spans="1:18">
      <c r="E251" s="121" t="s">
        <v>823</v>
      </c>
      <c r="F251" s="114"/>
      <c r="G251" s="114"/>
      <c r="H251" s="241"/>
      <c r="I251" s="241"/>
      <c r="J251" s="62"/>
      <c r="M251" s="121" t="s">
        <v>1027</v>
      </c>
    </row>
    <row r="252" spans="1:18">
      <c r="E252" s="121" t="s">
        <v>956</v>
      </c>
      <c r="F252" s="114"/>
      <c r="G252" s="114"/>
      <c r="H252" s="241"/>
      <c r="I252" s="241"/>
      <c r="J252" s="62"/>
      <c r="M252" s="121" t="s">
        <v>1028</v>
      </c>
    </row>
  </sheetData>
  <mergeCells count="78">
    <mergeCell ref="A2:D2"/>
    <mergeCell ref="D20:O20"/>
    <mergeCell ref="H11:K11"/>
    <mergeCell ref="H12:K12"/>
    <mergeCell ref="E2:R2"/>
    <mergeCell ref="F7:F8"/>
    <mergeCell ref="M7:M8"/>
    <mergeCell ref="E4:Q4"/>
    <mergeCell ref="F23:F24"/>
    <mergeCell ref="M23:M24"/>
    <mergeCell ref="H27:K27"/>
    <mergeCell ref="H28:K28"/>
    <mergeCell ref="D36:O36"/>
    <mergeCell ref="H171:K171"/>
    <mergeCell ref="H172:K172"/>
    <mergeCell ref="H140:K140"/>
    <mergeCell ref="D148:O148"/>
    <mergeCell ref="H123:K123"/>
    <mergeCell ref="H124:K124"/>
    <mergeCell ref="D132:O132"/>
    <mergeCell ref="F151:F152"/>
    <mergeCell ref="M151:M152"/>
    <mergeCell ref="H155:K155"/>
    <mergeCell ref="H156:K156"/>
    <mergeCell ref="D164:O164"/>
    <mergeCell ref="H92:K92"/>
    <mergeCell ref="F39:F40"/>
    <mergeCell ref="M39:M40"/>
    <mergeCell ref="F55:F56"/>
    <mergeCell ref="M55:M56"/>
    <mergeCell ref="H59:K59"/>
    <mergeCell ref="F71:F72"/>
    <mergeCell ref="M71:M72"/>
    <mergeCell ref="D84:O84"/>
    <mergeCell ref="H60:K60"/>
    <mergeCell ref="D68:O68"/>
    <mergeCell ref="H43:K43"/>
    <mergeCell ref="H44:K44"/>
    <mergeCell ref="D52:O52"/>
    <mergeCell ref="H75:K75"/>
    <mergeCell ref="H76:K76"/>
    <mergeCell ref="F87:F88"/>
    <mergeCell ref="M87:M88"/>
    <mergeCell ref="H91:K91"/>
    <mergeCell ref="F167:F168"/>
    <mergeCell ref="M167:M168"/>
    <mergeCell ref="D100:O100"/>
    <mergeCell ref="F119:F120"/>
    <mergeCell ref="M119:M120"/>
    <mergeCell ref="F135:F136"/>
    <mergeCell ref="M135:M136"/>
    <mergeCell ref="H139:K139"/>
    <mergeCell ref="F103:F104"/>
    <mergeCell ref="M103:M104"/>
    <mergeCell ref="H107:K107"/>
    <mergeCell ref="H108:K108"/>
    <mergeCell ref="D116:O116"/>
    <mergeCell ref="F214:F215"/>
    <mergeCell ref="M214:M215"/>
    <mergeCell ref="D180:O180"/>
    <mergeCell ref="F183:F184"/>
    <mergeCell ref="M183:M184"/>
    <mergeCell ref="H187:K187"/>
    <mergeCell ref="H188:K188"/>
    <mergeCell ref="D196:O196"/>
    <mergeCell ref="F199:F200"/>
    <mergeCell ref="M199:M200"/>
    <mergeCell ref="H203:K203"/>
    <mergeCell ref="H204:K204"/>
    <mergeCell ref="D211:O211"/>
    <mergeCell ref="H234:K234"/>
    <mergeCell ref="D241:O241"/>
    <mergeCell ref="H218:K218"/>
    <mergeCell ref="H219:K219"/>
    <mergeCell ref="D226:O226"/>
    <mergeCell ref="F229:F230"/>
    <mergeCell ref="M229:M230"/>
    <mergeCell ref="H233:K233"/>
  </mergeCells>
  <pageMargins left="0.70866141732283472" right="0.44" top="0.54" bottom="0.3" header="0.31496062992125984" footer="0.31496062992125984"/>
  <pageSetup orientation="portrait" r:id="rId1"/>
  <rowBreaks count="4" manualBreakCount="4">
    <brk id="53" max="17" man="1"/>
    <brk id="101" max="17" man="1"/>
    <brk id="149" max="17" man="1"/>
    <brk id="197" max="17"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T47"/>
  <sheetViews>
    <sheetView view="pageBreakPreview" zoomScaleNormal="100" zoomScaleSheetLayoutView="100" workbookViewId="0">
      <selection activeCell="D1" sqref="D1"/>
    </sheetView>
  </sheetViews>
  <sheetFormatPr defaultColWidth="9.140625" defaultRowHeight="15"/>
  <cols>
    <col min="1" max="1" width="5.42578125" style="63" customWidth="1"/>
    <col min="2" max="2" width="7.85546875" style="63" customWidth="1"/>
    <col min="3" max="3" width="9.140625" style="63"/>
    <col min="4" max="4" width="14.42578125" style="63" customWidth="1"/>
    <col min="5" max="7" width="9.140625" style="63"/>
    <col min="8" max="8" width="5.42578125" style="63" customWidth="1"/>
    <col min="9" max="9" width="9.5703125" style="63" customWidth="1"/>
    <col min="10" max="10" width="5.42578125" style="63" customWidth="1"/>
    <col min="11" max="11" width="6.85546875" style="63" customWidth="1"/>
    <col min="12" max="12" width="5.42578125" style="63" customWidth="1"/>
    <col min="13" max="15" width="9.140625" style="63"/>
    <col min="16" max="16" width="14.42578125" style="63" customWidth="1"/>
    <col min="17" max="17" width="9.140625" style="63"/>
    <col min="18" max="18" width="6.85546875" style="63" customWidth="1"/>
    <col min="19" max="19" width="4.85546875" style="63" customWidth="1"/>
    <col min="20" max="16384" width="9.140625" style="63"/>
  </cols>
  <sheetData>
    <row r="1" spans="1:20">
      <c r="B1" s="952" t="s">
        <v>727</v>
      </c>
      <c r="C1" s="952"/>
      <c r="D1" s="551" t="str">
        <f>Cover!D20</f>
        <v>Construction of Helipad with Cement concrete  for the  visit of Hon'ble Chief Minister of Andhra pradesh Sri Nara Chandrababu Naidu Garu   on the occasion  of "Pattadar Pass Book- distribution"  Programme at Siddantham village of Penugonda mandal (Achanta constituency)in West Godavari District on 8.6.2026.</v>
      </c>
    </row>
    <row r="2" spans="1:20">
      <c r="D2" s="540" t="s">
        <v>1292</v>
      </c>
      <c r="E2" s="541"/>
      <c r="F2" s="541"/>
      <c r="G2" s="541"/>
      <c r="H2" s="541"/>
      <c r="I2" s="541"/>
      <c r="J2" s="541"/>
    </row>
    <row r="3" spans="1:20" ht="15.75" thickBot="1"/>
    <row r="4" spans="1:20">
      <c r="A4" s="520"/>
      <c r="B4" s="340"/>
      <c r="C4" s="340"/>
      <c r="D4" s="340"/>
      <c r="E4" s="340"/>
      <c r="F4" s="340"/>
      <c r="G4" s="340"/>
      <c r="H4" s="340"/>
      <c r="I4" s="340"/>
      <c r="J4" s="340"/>
      <c r="K4" s="340"/>
      <c r="L4" s="340"/>
      <c r="M4" s="340"/>
      <c r="N4" s="340"/>
      <c r="O4" s="340"/>
      <c r="P4" s="340"/>
      <c r="Q4" s="340"/>
      <c r="R4" s="340"/>
      <c r="S4" s="521"/>
    </row>
    <row r="5" spans="1:20" ht="15.75" thickBot="1">
      <c r="A5" s="522"/>
      <c r="C5" s="523"/>
      <c r="D5" s="523"/>
      <c r="O5" s="967"/>
      <c r="P5" s="967"/>
      <c r="Q5" s="967"/>
      <c r="S5" s="524"/>
    </row>
    <row r="6" spans="1:20">
      <c r="A6" s="522"/>
      <c r="E6" s="968" t="s">
        <v>1275</v>
      </c>
      <c r="F6" s="969"/>
      <c r="G6" s="969"/>
      <c r="H6" s="969"/>
      <c r="I6" s="969"/>
      <c r="J6" s="969"/>
      <c r="K6" s="969"/>
      <c r="L6" s="969"/>
      <c r="M6" s="969"/>
      <c r="N6" s="969"/>
      <c r="O6" s="970"/>
      <c r="S6" s="524"/>
    </row>
    <row r="7" spans="1:20">
      <c r="A7" s="522"/>
      <c r="E7" s="971"/>
      <c r="F7" s="972"/>
      <c r="G7" s="972"/>
      <c r="H7" s="972"/>
      <c r="I7" s="972"/>
      <c r="J7" s="972"/>
      <c r="K7" s="972"/>
      <c r="L7" s="972"/>
      <c r="M7" s="972"/>
      <c r="N7" s="972"/>
      <c r="O7" s="973"/>
      <c r="P7" s="977" t="s">
        <v>1157</v>
      </c>
      <c r="S7" s="524"/>
    </row>
    <row r="8" spans="1:20">
      <c r="A8" s="522"/>
      <c r="E8" s="971"/>
      <c r="F8" s="972"/>
      <c r="G8" s="972"/>
      <c r="H8" s="972"/>
      <c r="I8" s="972"/>
      <c r="J8" s="972"/>
      <c r="K8" s="972"/>
      <c r="L8" s="972"/>
      <c r="M8" s="972"/>
      <c r="N8" s="972"/>
      <c r="O8" s="973"/>
      <c r="P8" s="977"/>
      <c r="S8" s="524"/>
    </row>
    <row r="9" spans="1:20" ht="15.75" thickBot="1">
      <c r="A9" s="522"/>
      <c r="E9" s="974"/>
      <c r="F9" s="975"/>
      <c r="G9" s="975"/>
      <c r="H9" s="975"/>
      <c r="I9" s="975"/>
      <c r="J9" s="975"/>
      <c r="K9" s="975"/>
      <c r="L9" s="975"/>
      <c r="M9" s="975"/>
      <c r="N9" s="975"/>
      <c r="O9" s="976"/>
      <c r="S9" s="524"/>
    </row>
    <row r="10" spans="1:20">
      <c r="A10" s="522"/>
      <c r="E10" s="978" t="s">
        <v>1276</v>
      </c>
      <c r="F10" s="963"/>
      <c r="G10" s="963"/>
      <c r="H10" s="963"/>
      <c r="I10" s="963"/>
      <c r="J10" s="963"/>
      <c r="K10" s="963"/>
      <c r="L10" s="963"/>
      <c r="M10" s="963"/>
      <c r="N10" s="963"/>
      <c r="O10" s="979"/>
      <c r="S10" s="524"/>
    </row>
    <row r="11" spans="1:20" ht="15.75" thickBot="1">
      <c r="A11" s="522"/>
      <c r="B11" s="525"/>
      <c r="D11" s="524"/>
      <c r="E11" s="980"/>
      <c r="F11" s="964"/>
      <c r="G11" s="964"/>
      <c r="H11" s="964"/>
      <c r="I11" s="964"/>
      <c r="J11" s="964"/>
      <c r="K11" s="964"/>
      <c r="L11" s="964"/>
      <c r="M11" s="964"/>
      <c r="N11" s="964"/>
      <c r="O11" s="981"/>
      <c r="S11" s="524"/>
    </row>
    <row r="12" spans="1:20">
      <c r="A12" s="522"/>
      <c r="B12" s="525"/>
      <c r="E12" s="965" t="s">
        <v>1277</v>
      </c>
      <c r="M12" s="963" t="s">
        <v>1160</v>
      </c>
      <c r="O12" s="965" t="s">
        <v>1277</v>
      </c>
      <c r="S12" s="524"/>
    </row>
    <row r="13" spans="1:20" ht="15.75" thickBot="1">
      <c r="A13" s="522"/>
      <c r="B13" s="525"/>
      <c r="E13" s="966"/>
      <c r="M13" s="957"/>
      <c r="O13" s="966"/>
      <c r="S13" s="524"/>
    </row>
    <row r="14" spans="1:20">
      <c r="A14" s="522"/>
      <c r="E14" s="62" t="s">
        <v>1278</v>
      </c>
      <c r="L14" s="526"/>
      <c r="O14" s="62" t="s">
        <v>1279</v>
      </c>
      <c r="P14" s="62"/>
      <c r="S14" s="524"/>
    </row>
    <row r="15" spans="1:20">
      <c r="A15" s="522"/>
      <c r="I15" s="957" t="s">
        <v>1280</v>
      </c>
      <c r="J15" s="957"/>
      <c r="K15" s="957"/>
      <c r="S15" s="524"/>
    </row>
    <row r="16" spans="1:20">
      <c r="A16" s="522"/>
      <c r="S16" s="524"/>
      <c r="T16" s="63">
        <f>2.78+0.15</f>
        <v>2.9299999999999997</v>
      </c>
    </row>
    <row r="17" spans="1:20">
      <c r="A17" s="522"/>
      <c r="S17" s="524"/>
    </row>
    <row r="18" spans="1:20">
      <c r="A18" s="522"/>
      <c r="S18" s="524"/>
    </row>
    <row r="19" spans="1:20">
      <c r="A19" s="522"/>
      <c r="C19" s="62"/>
      <c r="S19" s="524"/>
    </row>
    <row r="20" spans="1:20">
      <c r="A20" s="522"/>
      <c r="J20" s="62"/>
      <c r="O20" s="526"/>
      <c r="S20" s="524"/>
    </row>
    <row r="21" spans="1:20">
      <c r="A21" s="522"/>
      <c r="L21" s="62"/>
      <c r="M21" s="62" t="s">
        <v>1281</v>
      </c>
      <c r="S21" s="524"/>
    </row>
    <row r="22" spans="1:20">
      <c r="A22" s="522"/>
      <c r="O22" s="526" t="s">
        <v>1282</v>
      </c>
      <c r="S22" s="524"/>
    </row>
    <row r="23" spans="1:20">
      <c r="A23" s="522"/>
      <c r="E23" s="323" t="s">
        <v>1282</v>
      </c>
      <c r="O23" s="845" t="s">
        <v>1283</v>
      </c>
      <c r="P23" s="845"/>
      <c r="S23" s="524"/>
    </row>
    <row r="24" spans="1:20">
      <c r="A24" s="522"/>
      <c r="D24" s="957" t="s">
        <v>1351</v>
      </c>
      <c r="E24" s="957"/>
      <c r="G24" s="957"/>
      <c r="S24" s="524"/>
    </row>
    <row r="25" spans="1:20">
      <c r="A25" s="522"/>
      <c r="D25" s="179"/>
      <c r="E25" s="179"/>
      <c r="F25" s="179"/>
      <c r="G25" s="957"/>
      <c r="J25" s="62"/>
      <c r="S25" s="524"/>
    </row>
    <row r="26" spans="1:20" ht="17.25" customHeight="1">
      <c r="A26" s="522"/>
      <c r="D26" s="67"/>
      <c r="E26" s="179"/>
      <c r="I26" s="527"/>
      <c r="J26" s="62"/>
      <c r="K26" s="179"/>
      <c r="S26" s="524"/>
      <c r="T26" s="63">
        <f>1.25+0.15</f>
        <v>1.4</v>
      </c>
    </row>
    <row r="27" spans="1:20" ht="19.5" customHeight="1" thickBot="1">
      <c r="A27" s="522"/>
      <c r="B27" s="62"/>
      <c r="D27" s="69" t="s">
        <v>1284</v>
      </c>
      <c r="E27" s="550" t="s">
        <v>1285</v>
      </c>
      <c r="F27" s="550"/>
      <c r="H27" s="62"/>
      <c r="J27" s="62"/>
      <c r="N27" s="548"/>
      <c r="O27" s="549" t="s">
        <v>1285</v>
      </c>
      <c r="P27" s="62" t="s">
        <v>1286</v>
      </c>
      <c r="R27" s="62"/>
      <c r="S27" s="524"/>
    </row>
    <row r="28" spans="1:20" ht="15" customHeight="1">
      <c r="A28" s="522"/>
      <c r="B28" s="62"/>
      <c r="D28" s="528"/>
      <c r="E28" s="340"/>
      <c r="F28" s="340"/>
      <c r="G28" s="963" t="s">
        <v>1287</v>
      </c>
      <c r="H28" s="963"/>
      <c r="I28" s="963"/>
      <c r="J28" s="963"/>
      <c r="K28" s="963"/>
      <c r="L28" s="963"/>
      <c r="M28" s="963"/>
      <c r="N28" s="340"/>
      <c r="O28" s="340"/>
      <c r="P28" s="521"/>
      <c r="R28" s="62"/>
      <c r="S28" s="524"/>
    </row>
    <row r="29" spans="1:20" ht="15.75" thickBot="1">
      <c r="A29" s="522"/>
      <c r="B29" s="62"/>
      <c r="D29" s="529"/>
      <c r="E29" s="341"/>
      <c r="F29" s="341"/>
      <c r="G29" s="964"/>
      <c r="H29" s="964"/>
      <c r="I29" s="964"/>
      <c r="J29" s="964"/>
      <c r="K29" s="964"/>
      <c r="L29" s="964"/>
      <c r="M29" s="964"/>
      <c r="N29" s="341"/>
      <c r="O29" s="341"/>
      <c r="P29" s="530"/>
      <c r="R29" s="62"/>
      <c r="S29" s="524"/>
    </row>
    <row r="30" spans="1:20" ht="15.75" thickBot="1">
      <c r="A30" s="522"/>
      <c r="B30" s="62"/>
      <c r="D30" s="531"/>
      <c r="E30" s="532"/>
      <c r="F30" s="532"/>
      <c r="G30" s="955" t="s">
        <v>1288</v>
      </c>
      <c r="H30" s="955"/>
      <c r="I30" s="955"/>
      <c r="J30" s="955"/>
      <c r="K30" s="955"/>
      <c r="L30" s="955"/>
      <c r="M30" s="955"/>
      <c r="N30" s="532"/>
      <c r="O30" s="532"/>
      <c r="P30" s="533"/>
      <c r="R30" s="62"/>
      <c r="S30" s="524"/>
    </row>
    <row r="31" spans="1:20" ht="15.75" thickBot="1">
      <c r="A31" s="522"/>
      <c r="B31" s="62"/>
      <c r="D31" s="531"/>
      <c r="E31" s="532"/>
      <c r="F31" s="532"/>
      <c r="G31" s="955" t="s">
        <v>1289</v>
      </c>
      <c r="H31" s="955"/>
      <c r="I31" s="955"/>
      <c r="J31" s="955"/>
      <c r="K31" s="955"/>
      <c r="L31" s="955"/>
      <c r="M31" s="955"/>
      <c r="N31" s="532"/>
      <c r="O31" s="532"/>
      <c r="P31" s="533"/>
      <c r="R31" s="62"/>
      <c r="S31" s="524"/>
    </row>
    <row r="32" spans="1:20">
      <c r="A32" s="522"/>
      <c r="B32" s="62"/>
      <c r="D32" s="845"/>
      <c r="E32" s="845"/>
      <c r="I32" s="957" t="s">
        <v>1290</v>
      </c>
      <c r="J32" s="957"/>
      <c r="K32" s="957"/>
      <c r="R32" s="62"/>
      <c r="S32" s="524"/>
    </row>
    <row r="33" spans="1:19">
      <c r="A33" s="522"/>
      <c r="B33" s="62"/>
      <c r="I33" s="957"/>
      <c r="J33" s="957"/>
      <c r="K33" s="957"/>
      <c r="S33" s="524"/>
    </row>
    <row r="34" spans="1:19">
      <c r="A34" s="522"/>
      <c r="E34" s="953"/>
      <c r="F34" s="953"/>
      <c r="G34" s="953"/>
      <c r="H34" s="953"/>
      <c r="I34" s="953"/>
      <c r="J34" s="953"/>
      <c r="K34" s="953"/>
      <c r="L34" s="953"/>
      <c r="M34" s="953"/>
      <c r="N34" s="953"/>
      <c r="O34" s="953"/>
      <c r="P34" s="169"/>
      <c r="S34" s="524"/>
    </row>
    <row r="35" spans="1:19" ht="15.75" thickBot="1">
      <c r="A35" s="534"/>
      <c r="B35" s="341"/>
      <c r="C35" s="341"/>
      <c r="D35" s="341"/>
      <c r="E35" s="341"/>
      <c r="F35" s="341"/>
      <c r="G35" s="341"/>
      <c r="H35" s="341"/>
      <c r="I35" s="341"/>
      <c r="J35" s="341"/>
      <c r="K35" s="341"/>
      <c r="L35" s="341"/>
      <c r="M35" s="341"/>
      <c r="N35" s="341"/>
      <c r="O35" s="341"/>
      <c r="P35" s="341"/>
      <c r="Q35" s="341"/>
      <c r="R35" s="341"/>
      <c r="S35" s="530"/>
    </row>
    <row r="36" spans="1:19">
      <c r="I36" s="343"/>
      <c r="J36" s="343"/>
      <c r="K36" s="343"/>
      <c r="L36" s="343"/>
      <c r="M36" s="343"/>
      <c r="N36" s="343"/>
    </row>
    <row r="37" spans="1:19">
      <c r="I37" s="343"/>
      <c r="J37" s="343"/>
      <c r="K37" s="343"/>
      <c r="L37" s="343"/>
      <c r="M37" s="343"/>
      <c r="N37" s="343"/>
    </row>
    <row r="38" spans="1:19">
      <c r="I38" s="343"/>
      <c r="J38" s="343"/>
      <c r="K38" s="343"/>
      <c r="L38" s="343"/>
      <c r="M38" s="343"/>
      <c r="N38" s="343"/>
    </row>
    <row r="39" spans="1:19">
      <c r="I39" s="343"/>
      <c r="J39" s="343"/>
      <c r="K39" s="343"/>
      <c r="L39" s="343"/>
      <c r="M39" s="343"/>
      <c r="N39" s="343"/>
    </row>
    <row r="40" spans="1:19" ht="15.75">
      <c r="D40" s="535" t="s">
        <v>821</v>
      </c>
      <c r="E40" s="536"/>
      <c r="F40" s="536"/>
      <c r="G40" s="537"/>
      <c r="H40" s="537"/>
      <c r="I40" s="538"/>
      <c r="J40" s="539"/>
      <c r="K40" s="539"/>
      <c r="L40" s="65"/>
      <c r="M40" s="539"/>
      <c r="N40" s="535" t="s">
        <v>822</v>
      </c>
    </row>
    <row r="41" spans="1:19" ht="15.75">
      <c r="D41" s="535" t="s">
        <v>1291</v>
      </c>
      <c r="E41" s="536"/>
      <c r="F41" s="536"/>
      <c r="G41" s="537"/>
      <c r="H41" s="537"/>
      <c r="I41" s="538"/>
      <c r="J41" s="539"/>
      <c r="K41" s="539"/>
      <c r="L41" s="65"/>
      <c r="M41" s="539"/>
      <c r="N41" s="535" t="s">
        <v>831</v>
      </c>
    </row>
    <row r="42" spans="1:19" ht="15.75">
      <c r="D42" s="539"/>
      <c r="E42" s="538"/>
      <c r="F42" s="538"/>
      <c r="G42" s="538"/>
      <c r="H42" s="538"/>
      <c r="I42" s="538"/>
      <c r="J42" s="539"/>
      <c r="K42" s="539"/>
      <c r="L42" s="65"/>
      <c r="M42" s="539"/>
      <c r="N42" s="538"/>
    </row>
    <row r="43" spans="1:19" ht="15.75">
      <c r="D43" s="539"/>
      <c r="E43" s="538"/>
      <c r="F43" s="538"/>
      <c r="G43" s="538"/>
      <c r="H43" s="538"/>
      <c r="I43" s="538"/>
      <c r="J43" s="539"/>
      <c r="K43" s="539"/>
      <c r="L43" s="65"/>
      <c r="M43" s="539"/>
      <c r="N43" s="538"/>
    </row>
    <row r="44" spans="1:19" ht="15.75">
      <c r="D44" s="539"/>
      <c r="E44" s="538"/>
      <c r="F44" s="538"/>
      <c r="G44" s="538"/>
      <c r="H44" s="538"/>
      <c r="I44" s="538"/>
      <c r="J44" s="539"/>
      <c r="K44" s="539"/>
      <c r="L44" s="65"/>
      <c r="M44" s="539"/>
      <c r="N44" s="538"/>
    </row>
    <row r="45" spans="1:19" ht="15.75">
      <c r="D45" s="539"/>
      <c r="E45" s="538"/>
      <c r="F45" s="538"/>
      <c r="G45" s="538"/>
      <c r="H45" s="538"/>
      <c r="I45" s="538"/>
      <c r="J45" s="539"/>
      <c r="K45" s="539"/>
      <c r="L45" s="65"/>
      <c r="M45" s="539"/>
      <c r="N45" s="538"/>
    </row>
    <row r="46" spans="1:19" ht="15.75">
      <c r="D46" s="535" t="s">
        <v>823</v>
      </c>
      <c r="E46" s="536"/>
      <c r="F46" s="536"/>
      <c r="G46" s="537"/>
      <c r="H46" s="537"/>
      <c r="I46" s="538"/>
      <c r="J46" s="539"/>
      <c r="K46" s="539"/>
      <c r="L46" s="65"/>
      <c r="M46" s="539"/>
      <c r="N46" s="535" t="s">
        <v>1027</v>
      </c>
    </row>
    <row r="47" spans="1:19" ht="15.75">
      <c r="D47" s="535" t="s">
        <v>956</v>
      </c>
      <c r="E47" s="536"/>
      <c r="F47" s="536"/>
      <c r="G47" s="537"/>
      <c r="H47" s="537"/>
      <c r="I47" s="538"/>
      <c r="J47" s="539"/>
      <c r="K47" s="539"/>
      <c r="L47" s="65"/>
      <c r="M47" s="539"/>
      <c r="N47" s="535" t="s">
        <v>1028</v>
      </c>
    </row>
  </sheetData>
  <mergeCells count="18">
    <mergeCell ref="E12:E13"/>
    <mergeCell ref="M12:M13"/>
    <mergeCell ref="O12:O13"/>
    <mergeCell ref="B1:C1"/>
    <mergeCell ref="O5:Q5"/>
    <mergeCell ref="E6:O9"/>
    <mergeCell ref="P7:P8"/>
    <mergeCell ref="E10:O11"/>
    <mergeCell ref="E34:O34"/>
    <mergeCell ref="I15:K15"/>
    <mergeCell ref="G24:G25"/>
    <mergeCell ref="G28:M29"/>
    <mergeCell ref="G30:M30"/>
    <mergeCell ref="G31:M31"/>
    <mergeCell ref="D32:E32"/>
    <mergeCell ref="I32:K33"/>
    <mergeCell ref="D24:E24"/>
    <mergeCell ref="O23:P23"/>
  </mergeCells>
  <pageMargins left="0.70866141732283472" right="0.31496062992125984" top="0.39370078740157483" bottom="0.31496062992125984" header="0.31496062992125984" footer="0.31496062992125984"/>
  <pageSetup paperSize="9" scale="77"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J176"/>
  <sheetViews>
    <sheetView view="pageBreakPreview" zoomScaleNormal="100" zoomScaleSheetLayoutView="100" workbookViewId="0">
      <pane ySplit="5" topLeftCell="A6" activePane="bottomLeft" state="frozen"/>
      <selection pane="bottomLeft" sqref="A1:I1"/>
    </sheetView>
  </sheetViews>
  <sheetFormatPr defaultColWidth="8.7109375" defaultRowHeight="15"/>
  <cols>
    <col min="1" max="1" width="3.5703125" style="384" bestFit="1" customWidth="1"/>
    <col min="2" max="2" width="8.85546875" style="384" customWidth="1"/>
    <col min="3" max="4" width="4.85546875" style="384" customWidth="1"/>
    <col min="5" max="8" width="7.85546875" style="384" customWidth="1"/>
    <col min="9" max="9" width="5.42578125" style="370" bestFit="1" customWidth="1"/>
    <col min="10" max="16384" width="8.7109375" style="370"/>
  </cols>
  <sheetData>
    <row r="1" spans="1:10" ht="30.95" customHeight="1">
      <c r="A1" s="982" t="str">
        <f>Cover!D20</f>
        <v>Construction of Helipad with Cement concrete  for the  visit of Hon'ble Chief Minister of Andhra pradesh Sri Nara Chandrababu Naidu Garu   on the occasion  of "Pattadar Pass Book- distribution"  Programme at Siddantham village of Penugonda mandal (Achanta constituency)in West Godavari District on 8.6.2026.</v>
      </c>
      <c r="B1" s="982"/>
      <c r="C1" s="982"/>
      <c r="D1" s="982"/>
      <c r="E1" s="982"/>
      <c r="F1" s="982"/>
      <c r="G1" s="982"/>
      <c r="H1" s="982"/>
      <c r="I1" s="982"/>
    </row>
    <row r="3" spans="1:10">
      <c r="A3" s="983" t="s">
        <v>1184</v>
      </c>
      <c r="B3" s="983"/>
      <c r="C3" s="983"/>
      <c r="D3" s="983"/>
      <c r="E3" s="983"/>
      <c r="F3" s="983"/>
      <c r="G3" s="983"/>
      <c r="H3" s="983"/>
      <c r="J3" s="387">
        <f>H170</f>
        <v>50.261949999999985</v>
      </c>
    </row>
    <row r="5" spans="1:10">
      <c r="A5" s="372"/>
      <c r="B5" s="373"/>
      <c r="C5" s="374"/>
      <c r="D5" s="375" t="s">
        <v>400</v>
      </c>
      <c r="E5" s="375" t="s">
        <v>760</v>
      </c>
      <c r="F5" s="375" t="s">
        <v>761</v>
      </c>
      <c r="G5" s="375" t="s">
        <v>762</v>
      </c>
      <c r="H5" s="375" t="s">
        <v>759</v>
      </c>
    </row>
    <row r="6" spans="1:10">
      <c r="A6" s="376" t="s">
        <v>606</v>
      </c>
      <c r="B6" s="377" t="s">
        <v>1187</v>
      </c>
      <c r="C6" s="378" t="s">
        <v>1062</v>
      </c>
      <c r="D6" s="379">
        <v>1</v>
      </c>
      <c r="E6" s="380">
        <v>1.5</v>
      </c>
      <c r="F6" s="380">
        <v>1.2</v>
      </c>
      <c r="G6" s="380">
        <v>7.4999999999999997E-2</v>
      </c>
      <c r="H6" s="381">
        <f t="shared" ref="H6:H169" si="0">D6*E6*F6*G6</f>
        <v>0.13499999999999998</v>
      </c>
    </row>
    <row r="7" spans="1:10">
      <c r="A7" s="376"/>
      <c r="B7" s="382"/>
      <c r="C7" s="378" t="s">
        <v>1063</v>
      </c>
      <c r="D7" s="379">
        <v>1</v>
      </c>
      <c r="E7" s="380">
        <v>1</v>
      </c>
      <c r="F7" s="380">
        <v>1</v>
      </c>
      <c r="G7" s="380">
        <v>6.5000000000000002E-2</v>
      </c>
      <c r="H7" s="381">
        <f t="shared" si="0"/>
        <v>6.5000000000000002E-2</v>
      </c>
    </row>
    <row r="8" spans="1:10">
      <c r="A8" s="376"/>
      <c r="B8" s="382"/>
      <c r="C8" s="378" t="s">
        <v>1062</v>
      </c>
      <c r="D8" s="379">
        <v>1</v>
      </c>
      <c r="E8" s="380">
        <v>2.1</v>
      </c>
      <c r="F8" s="380">
        <v>1</v>
      </c>
      <c r="G8" s="380">
        <v>0.08</v>
      </c>
      <c r="H8" s="381">
        <f t="shared" si="0"/>
        <v>0.16800000000000001</v>
      </c>
    </row>
    <row r="9" spans="1:10">
      <c r="A9" s="376"/>
      <c r="B9" s="382"/>
      <c r="C9" s="378" t="s">
        <v>1063</v>
      </c>
      <c r="D9" s="379">
        <v>1</v>
      </c>
      <c r="E9" s="380">
        <v>4.5</v>
      </c>
      <c r="F9" s="380">
        <v>2.5</v>
      </c>
      <c r="G9" s="380">
        <v>0.1</v>
      </c>
      <c r="H9" s="381">
        <f t="shared" si="0"/>
        <v>1.125</v>
      </c>
    </row>
    <row r="10" spans="1:10">
      <c r="A10" s="376"/>
      <c r="B10" s="382"/>
      <c r="C10" s="378" t="s">
        <v>1062</v>
      </c>
      <c r="D10" s="379">
        <v>1</v>
      </c>
      <c r="E10" s="380">
        <v>3.2</v>
      </c>
      <c r="F10" s="380">
        <v>1.4</v>
      </c>
      <c r="G10" s="380">
        <v>7.4999999999999997E-2</v>
      </c>
      <c r="H10" s="381">
        <f t="shared" si="0"/>
        <v>0.33599999999999997</v>
      </c>
    </row>
    <row r="11" spans="1:10">
      <c r="A11" s="376"/>
      <c r="B11" s="382"/>
      <c r="C11" s="378" t="s">
        <v>1063</v>
      </c>
      <c r="D11" s="379">
        <v>1</v>
      </c>
      <c r="E11" s="380">
        <v>2.5</v>
      </c>
      <c r="F11" s="380">
        <v>0.9</v>
      </c>
      <c r="G11" s="380">
        <v>7.4999999999999997E-2</v>
      </c>
      <c r="H11" s="381">
        <f t="shared" si="0"/>
        <v>0.16874999999999998</v>
      </c>
    </row>
    <row r="12" spans="1:10">
      <c r="A12" s="376"/>
      <c r="B12" s="382"/>
      <c r="C12" s="378" t="s">
        <v>1062</v>
      </c>
      <c r="D12" s="379">
        <v>1</v>
      </c>
      <c r="E12" s="380">
        <v>1.5</v>
      </c>
      <c r="F12" s="380">
        <v>1.8</v>
      </c>
      <c r="G12" s="380">
        <v>0.1</v>
      </c>
      <c r="H12" s="381">
        <f t="shared" si="0"/>
        <v>0.27</v>
      </c>
    </row>
    <row r="13" spans="1:10">
      <c r="A13" s="376"/>
      <c r="B13" s="382"/>
      <c r="C13" s="378" t="s">
        <v>1063</v>
      </c>
      <c r="D13" s="379">
        <v>1</v>
      </c>
      <c r="E13" s="380">
        <v>2.1</v>
      </c>
      <c r="F13" s="380">
        <v>1.1000000000000001</v>
      </c>
      <c r="G13" s="380">
        <v>7.4999999999999997E-2</v>
      </c>
      <c r="H13" s="381">
        <f t="shared" si="0"/>
        <v>0.17325000000000004</v>
      </c>
    </row>
    <row r="14" spans="1:10">
      <c r="A14" s="376"/>
      <c r="B14" s="382"/>
      <c r="C14" s="378" t="s">
        <v>1063</v>
      </c>
      <c r="D14" s="379">
        <v>1</v>
      </c>
      <c r="E14" s="380">
        <v>1.6</v>
      </c>
      <c r="F14" s="380">
        <v>1.2</v>
      </c>
      <c r="G14" s="380">
        <v>0.1</v>
      </c>
      <c r="H14" s="381">
        <f t="shared" si="0"/>
        <v>0.192</v>
      </c>
    </row>
    <row r="15" spans="1:10">
      <c r="A15" s="376"/>
      <c r="B15" s="382"/>
      <c r="C15" s="378" t="s">
        <v>1062</v>
      </c>
      <c r="D15" s="379">
        <v>1</v>
      </c>
      <c r="E15" s="380">
        <v>1.7</v>
      </c>
      <c r="F15" s="380">
        <v>1.1000000000000001</v>
      </c>
      <c r="G15" s="380">
        <v>7.4999999999999997E-2</v>
      </c>
      <c r="H15" s="381">
        <f t="shared" si="0"/>
        <v>0.14025000000000001</v>
      </c>
    </row>
    <row r="16" spans="1:10">
      <c r="A16" s="376"/>
      <c r="B16" s="382"/>
      <c r="C16" s="378" t="s">
        <v>1063</v>
      </c>
      <c r="D16" s="379">
        <v>1</v>
      </c>
      <c r="E16" s="380">
        <v>1.2</v>
      </c>
      <c r="F16" s="380">
        <v>1</v>
      </c>
      <c r="G16" s="380">
        <v>7.4999999999999997E-2</v>
      </c>
      <c r="H16" s="381">
        <f t="shared" si="0"/>
        <v>0.09</v>
      </c>
    </row>
    <row r="17" spans="1:8">
      <c r="A17" s="376" t="s">
        <v>606</v>
      </c>
      <c r="B17" s="377" t="s">
        <v>1189</v>
      </c>
      <c r="C17" s="378" t="s">
        <v>1063</v>
      </c>
      <c r="D17" s="379">
        <v>1</v>
      </c>
      <c r="E17" s="380">
        <v>1</v>
      </c>
      <c r="F17" s="380">
        <v>1</v>
      </c>
      <c r="G17" s="380">
        <v>0.1</v>
      </c>
      <c r="H17" s="381">
        <f t="shared" si="0"/>
        <v>0.1</v>
      </c>
    </row>
    <row r="18" spans="1:8">
      <c r="A18" s="376"/>
      <c r="B18" s="382"/>
      <c r="C18" s="378" t="s">
        <v>1062</v>
      </c>
      <c r="D18" s="379">
        <v>1</v>
      </c>
      <c r="E18" s="380">
        <v>1.1000000000000001</v>
      </c>
      <c r="F18" s="380">
        <v>1.2</v>
      </c>
      <c r="G18" s="380">
        <v>0.1</v>
      </c>
      <c r="H18" s="381">
        <f t="shared" si="0"/>
        <v>0.13200000000000001</v>
      </c>
    </row>
    <row r="19" spans="1:8">
      <c r="A19" s="376"/>
      <c r="B19" s="382"/>
      <c r="C19" s="378" t="s">
        <v>1062</v>
      </c>
      <c r="D19" s="379">
        <v>1</v>
      </c>
      <c r="E19" s="380">
        <v>1.6</v>
      </c>
      <c r="F19" s="380">
        <v>1.2</v>
      </c>
      <c r="G19" s="380">
        <v>7.4999999999999997E-2</v>
      </c>
      <c r="H19" s="381">
        <f t="shared" si="0"/>
        <v>0.14399999999999999</v>
      </c>
    </row>
    <row r="20" spans="1:8">
      <c r="A20" s="376"/>
      <c r="B20" s="382"/>
      <c r="C20" s="378" t="s">
        <v>1063</v>
      </c>
      <c r="D20" s="379">
        <v>1</v>
      </c>
      <c r="E20" s="380">
        <v>1.2</v>
      </c>
      <c r="F20" s="380">
        <v>1</v>
      </c>
      <c r="G20" s="380">
        <v>7.4999999999999997E-2</v>
      </c>
      <c r="H20" s="381">
        <f t="shared" si="0"/>
        <v>0.09</v>
      </c>
    </row>
    <row r="21" spans="1:8">
      <c r="A21" s="376"/>
      <c r="B21" s="382"/>
      <c r="C21" s="378" t="s">
        <v>1062</v>
      </c>
      <c r="D21" s="379">
        <v>1</v>
      </c>
      <c r="E21" s="380">
        <v>1</v>
      </c>
      <c r="F21" s="380">
        <v>1</v>
      </c>
      <c r="G21" s="380">
        <v>6.5000000000000002E-2</v>
      </c>
      <c r="H21" s="381">
        <f t="shared" si="0"/>
        <v>6.5000000000000002E-2</v>
      </c>
    </row>
    <row r="22" spans="1:8">
      <c r="A22" s="376"/>
      <c r="B22" s="382"/>
      <c r="C22" s="378" t="s">
        <v>1062</v>
      </c>
      <c r="D22" s="379">
        <v>1</v>
      </c>
      <c r="E22" s="380">
        <v>1</v>
      </c>
      <c r="F22" s="380">
        <v>1.1000000000000001</v>
      </c>
      <c r="G22" s="380">
        <v>6.5000000000000002E-2</v>
      </c>
      <c r="H22" s="381">
        <f t="shared" si="0"/>
        <v>7.1500000000000008E-2</v>
      </c>
    </row>
    <row r="23" spans="1:8">
      <c r="A23" s="376"/>
      <c r="B23" s="382"/>
      <c r="C23" s="378" t="s">
        <v>1062</v>
      </c>
      <c r="D23" s="379">
        <v>1</v>
      </c>
      <c r="E23" s="380">
        <v>1</v>
      </c>
      <c r="F23" s="380">
        <v>1.2</v>
      </c>
      <c r="G23" s="380">
        <v>7.4999999999999997E-2</v>
      </c>
      <c r="H23" s="381">
        <f t="shared" si="0"/>
        <v>0.09</v>
      </c>
    </row>
    <row r="24" spans="1:8">
      <c r="A24" s="376"/>
      <c r="B24" s="382"/>
      <c r="C24" s="378" t="s">
        <v>1063</v>
      </c>
      <c r="D24" s="379">
        <v>1</v>
      </c>
      <c r="E24" s="380">
        <v>3</v>
      </c>
      <c r="F24" s="380">
        <v>2</v>
      </c>
      <c r="G24" s="380">
        <v>7.4999999999999997E-2</v>
      </c>
      <c r="H24" s="381">
        <f t="shared" si="0"/>
        <v>0.44999999999999996</v>
      </c>
    </row>
    <row r="25" spans="1:8">
      <c r="A25" s="376"/>
      <c r="B25" s="382"/>
      <c r="C25" s="378" t="s">
        <v>1063</v>
      </c>
      <c r="D25" s="379">
        <v>1</v>
      </c>
      <c r="E25" s="380">
        <v>2</v>
      </c>
      <c r="F25" s="380">
        <v>1.1000000000000001</v>
      </c>
      <c r="G25" s="380">
        <v>0.1</v>
      </c>
      <c r="H25" s="381">
        <f t="shared" si="0"/>
        <v>0.22000000000000003</v>
      </c>
    </row>
    <row r="26" spans="1:8">
      <c r="A26" s="376"/>
      <c r="B26" s="382"/>
      <c r="C26" s="378" t="s">
        <v>1062</v>
      </c>
      <c r="D26" s="379">
        <v>1</v>
      </c>
      <c r="E26" s="380">
        <v>1</v>
      </c>
      <c r="F26" s="380">
        <v>1</v>
      </c>
      <c r="G26" s="380">
        <v>0.1</v>
      </c>
      <c r="H26" s="381">
        <f t="shared" si="0"/>
        <v>0.1</v>
      </c>
    </row>
    <row r="27" spans="1:8">
      <c r="A27" s="376"/>
      <c r="B27" s="382"/>
      <c r="C27" s="378" t="s">
        <v>1063</v>
      </c>
      <c r="D27" s="379">
        <v>1</v>
      </c>
      <c r="E27" s="380">
        <v>1.2</v>
      </c>
      <c r="F27" s="380">
        <v>1.1000000000000001</v>
      </c>
      <c r="G27" s="380">
        <v>7.4999999999999997E-2</v>
      </c>
      <c r="H27" s="381">
        <f t="shared" si="0"/>
        <v>9.9000000000000005E-2</v>
      </c>
    </row>
    <row r="28" spans="1:8">
      <c r="A28" s="376"/>
      <c r="B28" s="382"/>
      <c r="C28" s="378" t="s">
        <v>1062</v>
      </c>
      <c r="D28" s="379">
        <v>1</v>
      </c>
      <c r="E28" s="380">
        <v>6.7</v>
      </c>
      <c r="F28" s="380">
        <v>1.5</v>
      </c>
      <c r="G28" s="380">
        <v>7.4999999999999997E-2</v>
      </c>
      <c r="H28" s="381">
        <f t="shared" si="0"/>
        <v>0.75375000000000003</v>
      </c>
    </row>
    <row r="29" spans="1:8">
      <c r="A29" s="376" t="s">
        <v>606</v>
      </c>
      <c r="B29" s="377" t="s">
        <v>1191</v>
      </c>
      <c r="C29" s="378" t="s">
        <v>1062</v>
      </c>
      <c r="D29" s="379">
        <v>1</v>
      </c>
      <c r="E29" s="380">
        <v>3</v>
      </c>
      <c r="F29" s="380">
        <v>1.2</v>
      </c>
      <c r="G29" s="380">
        <v>7.4999999999999997E-2</v>
      </c>
      <c r="H29" s="381">
        <f t="shared" si="0"/>
        <v>0.26999999999999996</v>
      </c>
    </row>
    <row r="30" spans="1:8">
      <c r="A30" s="376"/>
      <c r="B30" s="382"/>
      <c r="C30" s="378" t="s">
        <v>1063</v>
      </c>
      <c r="D30" s="379">
        <v>1</v>
      </c>
      <c r="E30" s="380">
        <v>1.5</v>
      </c>
      <c r="F30" s="380">
        <v>1</v>
      </c>
      <c r="G30" s="380">
        <v>7.4999999999999997E-2</v>
      </c>
      <c r="H30" s="381">
        <f t="shared" si="0"/>
        <v>0.11249999999999999</v>
      </c>
    </row>
    <row r="31" spans="1:8">
      <c r="A31" s="376"/>
      <c r="B31" s="377"/>
      <c r="C31" s="378" t="s">
        <v>1062</v>
      </c>
      <c r="D31" s="379">
        <v>1</v>
      </c>
      <c r="E31" s="380">
        <v>5</v>
      </c>
      <c r="F31" s="380">
        <v>2</v>
      </c>
      <c r="G31" s="380">
        <v>7.4999999999999997E-2</v>
      </c>
      <c r="H31" s="381">
        <f t="shared" si="0"/>
        <v>0.75</v>
      </c>
    </row>
    <row r="32" spans="1:8">
      <c r="A32" s="376"/>
      <c r="B32" s="382"/>
      <c r="C32" s="378" t="s">
        <v>1063</v>
      </c>
      <c r="D32" s="379">
        <v>1</v>
      </c>
      <c r="E32" s="380">
        <v>1.2</v>
      </c>
      <c r="F32" s="380">
        <v>2.2000000000000002</v>
      </c>
      <c r="G32" s="380">
        <v>0.1</v>
      </c>
      <c r="H32" s="381">
        <f t="shared" si="0"/>
        <v>0.26400000000000001</v>
      </c>
    </row>
    <row r="33" spans="1:8">
      <c r="A33" s="376"/>
      <c r="B33" s="382"/>
      <c r="C33" s="378" t="s">
        <v>1063</v>
      </c>
      <c r="D33" s="379">
        <v>1</v>
      </c>
      <c r="E33" s="380">
        <v>1</v>
      </c>
      <c r="F33" s="380">
        <v>2</v>
      </c>
      <c r="G33" s="380">
        <v>7.4999999999999997E-2</v>
      </c>
      <c r="H33" s="381">
        <f t="shared" si="0"/>
        <v>0.15</v>
      </c>
    </row>
    <row r="34" spans="1:8">
      <c r="A34" s="376"/>
      <c r="B34" s="382"/>
      <c r="C34" s="378" t="s">
        <v>1062</v>
      </c>
      <c r="D34" s="379">
        <v>1</v>
      </c>
      <c r="E34" s="380">
        <v>0.9</v>
      </c>
      <c r="F34" s="380">
        <v>2.6</v>
      </c>
      <c r="G34" s="380">
        <v>7.4999999999999997E-2</v>
      </c>
      <c r="H34" s="381">
        <f t="shared" si="0"/>
        <v>0.17550000000000002</v>
      </c>
    </row>
    <row r="35" spans="1:8">
      <c r="A35" s="376"/>
      <c r="B35" s="382"/>
      <c r="C35" s="378" t="s">
        <v>1063</v>
      </c>
      <c r="D35" s="379">
        <v>1</v>
      </c>
      <c r="E35" s="380">
        <v>1.5</v>
      </c>
      <c r="F35" s="380">
        <v>2</v>
      </c>
      <c r="G35" s="380">
        <v>0.1</v>
      </c>
      <c r="H35" s="381">
        <f t="shared" si="0"/>
        <v>0.30000000000000004</v>
      </c>
    </row>
    <row r="36" spans="1:8">
      <c r="A36" s="376"/>
      <c r="B36" s="382"/>
      <c r="C36" s="378" t="s">
        <v>1063</v>
      </c>
      <c r="D36" s="379">
        <v>1</v>
      </c>
      <c r="E36" s="380">
        <v>2.5</v>
      </c>
      <c r="F36" s="380">
        <v>0.9</v>
      </c>
      <c r="G36" s="380">
        <v>0.1</v>
      </c>
      <c r="H36" s="381">
        <f t="shared" si="0"/>
        <v>0.22500000000000001</v>
      </c>
    </row>
    <row r="37" spans="1:8">
      <c r="A37" s="376"/>
      <c r="B37" s="382"/>
      <c r="C37" s="378" t="s">
        <v>1062</v>
      </c>
      <c r="D37" s="379">
        <v>1</v>
      </c>
      <c r="E37" s="380">
        <v>3</v>
      </c>
      <c r="F37" s="380">
        <v>2.2000000000000002</v>
      </c>
      <c r="G37" s="380">
        <v>0.1</v>
      </c>
      <c r="H37" s="381">
        <f t="shared" si="0"/>
        <v>0.66000000000000014</v>
      </c>
    </row>
    <row r="38" spans="1:8">
      <c r="A38" s="376"/>
      <c r="B38" s="382"/>
      <c r="C38" s="378" t="s">
        <v>1062</v>
      </c>
      <c r="D38" s="379">
        <v>1</v>
      </c>
      <c r="E38" s="380">
        <v>2.5</v>
      </c>
      <c r="F38" s="380">
        <v>2</v>
      </c>
      <c r="G38" s="380">
        <v>7.4999999999999997E-2</v>
      </c>
      <c r="H38" s="381">
        <f t="shared" si="0"/>
        <v>0.375</v>
      </c>
    </row>
    <row r="39" spans="1:8">
      <c r="A39" s="376"/>
      <c r="B39" s="382"/>
      <c r="C39" s="378" t="s">
        <v>1062</v>
      </c>
      <c r="D39" s="379">
        <v>1</v>
      </c>
      <c r="E39" s="380">
        <v>1.9</v>
      </c>
      <c r="F39" s="380">
        <v>0.9</v>
      </c>
      <c r="G39" s="380">
        <v>7.4999999999999997E-2</v>
      </c>
      <c r="H39" s="381">
        <f t="shared" si="0"/>
        <v>0.12825</v>
      </c>
    </row>
    <row r="40" spans="1:8">
      <c r="A40" s="376"/>
      <c r="B40" s="382"/>
      <c r="C40" s="378" t="s">
        <v>1063</v>
      </c>
      <c r="D40" s="379">
        <v>1</v>
      </c>
      <c r="E40" s="380">
        <v>9.5</v>
      </c>
      <c r="F40" s="380">
        <v>1</v>
      </c>
      <c r="G40" s="380">
        <v>6.5000000000000002E-2</v>
      </c>
      <c r="H40" s="381">
        <f t="shared" si="0"/>
        <v>0.61750000000000005</v>
      </c>
    </row>
    <row r="41" spans="1:8">
      <c r="A41" s="376"/>
      <c r="B41" s="382"/>
      <c r="C41" s="378" t="s">
        <v>1063</v>
      </c>
      <c r="D41" s="379">
        <v>1</v>
      </c>
      <c r="E41" s="380">
        <v>1</v>
      </c>
      <c r="F41" s="380">
        <v>1.1000000000000001</v>
      </c>
      <c r="G41" s="380">
        <v>7.4999999999999997E-2</v>
      </c>
      <c r="H41" s="381">
        <f t="shared" si="0"/>
        <v>8.2500000000000004E-2</v>
      </c>
    </row>
    <row r="42" spans="1:8">
      <c r="A42" s="376"/>
      <c r="B42" s="382"/>
      <c r="C42" s="378" t="s">
        <v>1062</v>
      </c>
      <c r="D42" s="379">
        <v>1</v>
      </c>
      <c r="E42" s="380">
        <v>2</v>
      </c>
      <c r="F42" s="380">
        <v>1</v>
      </c>
      <c r="G42" s="380">
        <v>7.4999999999999997E-2</v>
      </c>
      <c r="H42" s="381">
        <f t="shared" si="0"/>
        <v>0.15</v>
      </c>
    </row>
    <row r="43" spans="1:8">
      <c r="A43" s="376"/>
      <c r="B43" s="377"/>
      <c r="C43" s="378" t="s">
        <v>1063</v>
      </c>
      <c r="D43" s="379">
        <v>1</v>
      </c>
      <c r="E43" s="380">
        <v>2.1</v>
      </c>
      <c r="F43" s="380">
        <v>1</v>
      </c>
      <c r="G43" s="380">
        <v>0.1</v>
      </c>
      <c r="H43" s="381">
        <f t="shared" si="0"/>
        <v>0.21000000000000002</v>
      </c>
    </row>
    <row r="44" spans="1:8">
      <c r="A44" s="376"/>
      <c r="B44" s="382"/>
      <c r="C44" s="378" t="s">
        <v>1062</v>
      </c>
      <c r="D44" s="379">
        <v>1</v>
      </c>
      <c r="E44" s="380">
        <v>2</v>
      </c>
      <c r="F44" s="380">
        <v>1.1000000000000001</v>
      </c>
      <c r="G44" s="380">
        <v>0.1</v>
      </c>
      <c r="H44" s="381">
        <f t="shared" si="0"/>
        <v>0.22000000000000003</v>
      </c>
    </row>
    <row r="45" spans="1:8">
      <c r="A45" s="376"/>
      <c r="B45" s="382"/>
      <c r="C45" s="378" t="s">
        <v>1062</v>
      </c>
      <c r="D45" s="379">
        <v>1</v>
      </c>
      <c r="E45" s="380">
        <v>3</v>
      </c>
      <c r="F45" s="380">
        <v>1</v>
      </c>
      <c r="G45" s="380">
        <v>7.4999999999999997E-2</v>
      </c>
      <c r="H45" s="381">
        <f t="shared" si="0"/>
        <v>0.22499999999999998</v>
      </c>
    </row>
    <row r="46" spans="1:8">
      <c r="A46" s="376"/>
      <c r="B46" s="382"/>
      <c r="C46" s="378" t="s">
        <v>1062</v>
      </c>
      <c r="D46" s="379">
        <v>1</v>
      </c>
      <c r="E46" s="380">
        <v>1.5</v>
      </c>
      <c r="F46" s="380">
        <v>1</v>
      </c>
      <c r="G46" s="380">
        <v>7.4999999999999997E-2</v>
      </c>
      <c r="H46" s="381">
        <f t="shared" si="0"/>
        <v>0.11249999999999999</v>
      </c>
    </row>
    <row r="47" spans="1:8">
      <c r="A47" s="376" t="s">
        <v>606</v>
      </c>
      <c r="B47" s="377" t="s">
        <v>1192</v>
      </c>
      <c r="C47" s="378" t="s">
        <v>1062</v>
      </c>
      <c r="D47" s="379">
        <v>1</v>
      </c>
      <c r="E47" s="380">
        <v>1.5</v>
      </c>
      <c r="F47" s="380">
        <v>1.3</v>
      </c>
      <c r="G47" s="380">
        <v>7.4999999999999997E-2</v>
      </c>
      <c r="H47" s="381">
        <f t="shared" si="0"/>
        <v>0.14625000000000002</v>
      </c>
    </row>
    <row r="48" spans="1:8">
      <c r="A48" s="376"/>
      <c r="B48" s="382"/>
      <c r="C48" s="378" t="s">
        <v>1062</v>
      </c>
      <c r="D48" s="379">
        <v>1</v>
      </c>
      <c r="E48" s="380">
        <v>1.6</v>
      </c>
      <c r="F48" s="380">
        <v>1.2</v>
      </c>
      <c r="G48" s="380">
        <v>6.5000000000000002E-2</v>
      </c>
      <c r="H48" s="381">
        <f t="shared" si="0"/>
        <v>0.12479999999999999</v>
      </c>
    </row>
    <row r="49" spans="1:8">
      <c r="A49" s="376"/>
      <c r="B49" s="382"/>
      <c r="C49" s="378" t="s">
        <v>1063</v>
      </c>
      <c r="D49" s="379">
        <v>1</v>
      </c>
      <c r="E49" s="380">
        <v>1.6</v>
      </c>
      <c r="F49" s="380">
        <v>1</v>
      </c>
      <c r="G49" s="380">
        <v>7.4999999999999997E-2</v>
      </c>
      <c r="H49" s="381">
        <f t="shared" si="0"/>
        <v>0.12</v>
      </c>
    </row>
    <row r="50" spans="1:8">
      <c r="A50" s="376"/>
      <c r="B50" s="382"/>
      <c r="C50" s="378" t="s">
        <v>1063</v>
      </c>
      <c r="D50" s="379">
        <v>1</v>
      </c>
      <c r="E50" s="380">
        <v>2</v>
      </c>
      <c r="F50" s="380">
        <v>1</v>
      </c>
      <c r="G50" s="380">
        <v>7.4999999999999997E-2</v>
      </c>
      <c r="H50" s="381">
        <f t="shared" si="0"/>
        <v>0.15</v>
      </c>
    </row>
    <row r="51" spans="1:8">
      <c r="A51" s="376"/>
      <c r="B51" s="382"/>
      <c r="C51" s="378" t="s">
        <v>1063</v>
      </c>
      <c r="D51" s="379">
        <v>1</v>
      </c>
      <c r="E51" s="380">
        <v>2.1</v>
      </c>
      <c r="F51" s="380">
        <v>1.1000000000000001</v>
      </c>
      <c r="G51" s="380">
        <v>5.5E-2</v>
      </c>
      <c r="H51" s="381">
        <f t="shared" si="0"/>
        <v>0.12705000000000002</v>
      </c>
    </row>
    <row r="52" spans="1:8">
      <c r="A52" s="376"/>
      <c r="B52" s="382"/>
      <c r="C52" s="378" t="s">
        <v>1062</v>
      </c>
      <c r="D52" s="379">
        <v>1</v>
      </c>
      <c r="E52" s="380">
        <v>2</v>
      </c>
      <c r="F52" s="380">
        <v>1.2</v>
      </c>
      <c r="G52" s="380">
        <v>7.4999999999999997E-2</v>
      </c>
      <c r="H52" s="381">
        <f t="shared" si="0"/>
        <v>0.18</v>
      </c>
    </row>
    <row r="53" spans="1:8">
      <c r="A53" s="376"/>
      <c r="B53" s="382"/>
      <c r="C53" s="378" t="s">
        <v>1063</v>
      </c>
      <c r="D53" s="379">
        <v>1</v>
      </c>
      <c r="E53" s="380">
        <v>3</v>
      </c>
      <c r="F53" s="380">
        <v>1.5</v>
      </c>
      <c r="G53" s="380">
        <v>5.5E-2</v>
      </c>
      <c r="H53" s="381">
        <f t="shared" si="0"/>
        <v>0.2475</v>
      </c>
    </row>
    <row r="54" spans="1:8">
      <c r="A54" s="376" t="s">
        <v>606</v>
      </c>
      <c r="B54" s="377" t="s">
        <v>1194</v>
      </c>
      <c r="C54" s="378" t="s">
        <v>1062</v>
      </c>
      <c r="D54" s="379">
        <v>1</v>
      </c>
      <c r="E54" s="380">
        <v>3.1</v>
      </c>
      <c r="F54" s="380">
        <v>1.6</v>
      </c>
      <c r="G54" s="380">
        <v>7.4999999999999997E-2</v>
      </c>
      <c r="H54" s="381">
        <f t="shared" si="0"/>
        <v>0.37200000000000005</v>
      </c>
    </row>
    <row r="55" spans="1:8">
      <c r="A55" s="376"/>
      <c r="B55" s="382"/>
      <c r="C55" s="378" t="s">
        <v>1062</v>
      </c>
      <c r="D55" s="379">
        <v>1</v>
      </c>
      <c r="E55" s="380">
        <v>2.1</v>
      </c>
      <c r="F55" s="380">
        <v>1.6</v>
      </c>
      <c r="G55" s="380">
        <v>0.1</v>
      </c>
      <c r="H55" s="381">
        <f t="shared" si="0"/>
        <v>0.33600000000000008</v>
      </c>
    </row>
    <row r="56" spans="1:8">
      <c r="A56" s="376"/>
      <c r="B56" s="382"/>
      <c r="C56" s="378" t="s">
        <v>1063</v>
      </c>
      <c r="D56" s="379">
        <v>1</v>
      </c>
      <c r="E56" s="380">
        <v>2.2000000000000002</v>
      </c>
      <c r="F56" s="380">
        <v>1.6</v>
      </c>
      <c r="G56" s="380">
        <v>7.4999999999999997E-2</v>
      </c>
      <c r="H56" s="381">
        <f t="shared" si="0"/>
        <v>0.26400000000000001</v>
      </c>
    </row>
    <row r="57" spans="1:8">
      <c r="A57" s="376"/>
      <c r="B57" s="382"/>
      <c r="C57" s="378" t="s">
        <v>1063</v>
      </c>
      <c r="D57" s="379">
        <v>1</v>
      </c>
      <c r="E57" s="380">
        <v>2.1</v>
      </c>
      <c r="F57" s="380">
        <v>1.7</v>
      </c>
      <c r="G57" s="380">
        <v>0.1</v>
      </c>
      <c r="H57" s="381">
        <f t="shared" si="0"/>
        <v>0.35699999999999998</v>
      </c>
    </row>
    <row r="58" spans="1:8">
      <c r="A58" s="376"/>
      <c r="B58" s="382"/>
      <c r="C58" s="378" t="s">
        <v>1062</v>
      </c>
      <c r="D58" s="379">
        <v>1</v>
      </c>
      <c r="E58" s="380">
        <v>1.2</v>
      </c>
      <c r="F58" s="380">
        <v>1.3</v>
      </c>
      <c r="G58" s="380">
        <v>0.1</v>
      </c>
      <c r="H58" s="381">
        <f t="shared" si="0"/>
        <v>0.15600000000000003</v>
      </c>
    </row>
    <row r="59" spans="1:8">
      <c r="A59" s="376"/>
      <c r="B59" s="382"/>
      <c r="C59" s="378" t="s">
        <v>1062</v>
      </c>
      <c r="D59" s="379">
        <v>1</v>
      </c>
      <c r="E59" s="380">
        <v>5</v>
      </c>
      <c r="F59" s="380">
        <v>1.2</v>
      </c>
      <c r="G59" s="380">
        <v>0.1</v>
      </c>
      <c r="H59" s="381">
        <f t="shared" si="0"/>
        <v>0.60000000000000009</v>
      </c>
    </row>
    <row r="60" spans="1:8">
      <c r="A60" s="376"/>
      <c r="B60" s="382"/>
      <c r="C60" s="378" t="s">
        <v>1063</v>
      </c>
      <c r="D60" s="379">
        <v>1</v>
      </c>
      <c r="E60" s="380">
        <v>1</v>
      </c>
      <c r="F60" s="380">
        <v>1</v>
      </c>
      <c r="G60" s="380">
        <v>7.4999999999999997E-2</v>
      </c>
      <c r="H60" s="381">
        <f t="shared" si="0"/>
        <v>7.4999999999999997E-2</v>
      </c>
    </row>
    <row r="61" spans="1:8">
      <c r="A61" s="376"/>
      <c r="B61" s="382"/>
      <c r="C61" s="378" t="s">
        <v>1063</v>
      </c>
      <c r="D61" s="379">
        <v>1</v>
      </c>
      <c r="E61" s="380">
        <v>10.199999999999999</v>
      </c>
      <c r="F61" s="380">
        <v>1.1000000000000001</v>
      </c>
      <c r="G61" s="380">
        <v>7.4999999999999997E-2</v>
      </c>
      <c r="H61" s="381">
        <f t="shared" si="0"/>
        <v>0.84150000000000003</v>
      </c>
    </row>
    <row r="62" spans="1:8">
      <c r="A62" s="376"/>
      <c r="B62" s="382"/>
      <c r="C62" s="378" t="s">
        <v>1062</v>
      </c>
      <c r="D62" s="379">
        <v>1</v>
      </c>
      <c r="E62" s="380">
        <v>1</v>
      </c>
      <c r="F62" s="380">
        <v>1.2</v>
      </c>
      <c r="G62" s="380">
        <v>6.5000000000000002E-2</v>
      </c>
      <c r="H62" s="381">
        <f t="shared" si="0"/>
        <v>7.8E-2</v>
      </c>
    </row>
    <row r="63" spans="1:8">
      <c r="A63" s="376"/>
      <c r="B63" s="382"/>
      <c r="C63" s="378" t="s">
        <v>1062</v>
      </c>
      <c r="D63" s="379">
        <v>1</v>
      </c>
      <c r="E63" s="380">
        <v>1.1000000000000001</v>
      </c>
      <c r="F63" s="380">
        <v>1.2</v>
      </c>
      <c r="G63" s="380">
        <v>7.4999999999999997E-2</v>
      </c>
      <c r="H63" s="381">
        <f t="shared" si="0"/>
        <v>9.9000000000000005E-2</v>
      </c>
    </row>
    <row r="64" spans="1:8">
      <c r="A64" s="376"/>
      <c r="B64" s="377"/>
      <c r="C64" s="378" t="s">
        <v>1063</v>
      </c>
      <c r="D64" s="379">
        <v>1</v>
      </c>
      <c r="E64" s="380">
        <v>1.3</v>
      </c>
      <c r="F64" s="380">
        <v>2</v>
      </c>
      <c r="G64" s="380">
        <v>0.1</v>
      </c>
      <c r="H64" s="381">
        <f t="shared" si="0"/>
        <v>0.26</v>
      </c>
    </row>
    <row r="65" spans="1:8">
      <c r="A65" s="376"/>
      <c r="B65" s="382"/>
      <c r="C65" s="378" t="s">
        <v>1062</v>
      </c>
      <c r="D65" s="379">
        <v>1</v>
      </c>
      <c r="E65" s="380">
        <v>9.5</v>
      </c>
      <c r="F65" s="380">
        <v>1.5</v>
      </c>
      <c r="G65" s="380">
        <v>7.4999999999999997E-2</v>
      </c>
      <c r="H65" s="381">
        <f t="shared" si="0"/>
        <v>1.0687499999999999</v>
      </c>
    </row>
    <row r="66" spans="1:8">
      <c r="A66" s="376"/>
      <c r="B66" s="377"/>
      <c r="C66" s="378" t="s">
        <v>1062</v>
      </c>
      <c r="D66" s="379">
        <v>1</v>
      </c>
      <c r="E66" s="380">
        <v>2.2000000000000002</v>
      </c>
      <c r="F66" s="380">
        <v>1</v>
      </c>
      <c r="G66" s="380">
        <v>7.4999999999999997E-2</v>
      </c>
      <c r="H66" s="381">
        <f t="shared" si="0"/>
        <v>0.16500000000000001</v>
      </c>
    </row>
    <row r="67" spans="1:8">
      <c r="A67" s="376"/>
      <c r="B67" s="382"/>
      <c r="C67" s="378" t="s">
        <v>1063</v>
      </c>
      <c r="D67" s="379">
        <v>1</v>
      </c>
      <c r="E67" s="380">
        <v>1.2</v>
      </c>
      <c r="F67" s="380">
        <v>2.1</v>
      </c>
      <c r="G67" s="380">
        <v>0.1</v>
      </c>
      <c r="H67" s="381">
        <f t="shared" si="0"/>
        <v>0.252</v>
      </c>
    </row>
    <row r="68" spans="1:8">
      <c r="A68" s="376"/>
      <c r="B68" s="382"/>
      <c r="C68" s="378" t="s">
        <v>1063</v>
      </c>
      <c r="D68" s="379">
        <v>1</v>
      </c>
      <c r="E68" s="380">
        <v>6.5</v>
      </c>
      <c r="F68" s="380">
        <v>1.5</v>
      </c>
      <c r="G68" s="380">
        <v>7.4999999999999997E-2</v>
      </c>
      <c r="H68" s="381">
        <f t="shared" si="0"/>
        <v>0.73124999999999996</v>
      </c>
    </row>
    <row r="69" spans="1:8">
      <c r="A69" s="376"/>
      <c r="B69" s="382"/>
      <c r="C69" s="378" t="s">
        <v>1062</v>
      </c>
      <c r="D69" s="379">
        <v>1</v>
      </c>
      <c r="E69" s="380">
        <v>5.5</v>
      </c>
      <c r="F69" s="380">
        <v>1.8</v>
      </c>
      <c r="G69" s="380">
        <v>7.4999999999999997E-2</v>
      </c>
      <c r="H69" s="381">
        <f t="shared" si="0"/>
        <v>0.74250000000000005</v>
      </c>
    </row>
    <row r="70" spans="1:8">
      <c r="A70" s="376" t="s">
        <v>606</v>
      </c>
      <c r="B70" s="377" t="s">
        <v>1188</v>
      </c>
      <c r="C70" s="378" t="s">
        <v>1062</v>
      </c>
      <c r="D70" s="379">
        <v>1</v>
      </c>
      <c r="E70" s="380">
        <v>2</v>
      </c>
      <c r="F70" s="380">
        <v>1.2</v>
      </c>
      <c r="G70" s="380">
        <v>7.4999999999999997E-2</v>
      </c>
      <c r="H70" s="381">
        <f t="shared" si="0"/>
        <v>0.18</v>
      </c>
    </row>
    <row r="71" spans="1:8">
      <c r="A71" s="376"/>
      <c r="B71" s="382"/>
      <c r="C71" s="378" t="s">
        <v>1063</v>
      </c>
      <c r="D71" s="379">
        <v>1</v>
      </c>
      <c r="E71" s="380">
        <v>2</v>
      </c>
      <c r="F71" s="380">
        <v>1</v>
      </c>
      <c r="G71" s="380">
        <v>7.4999999999999997E-2</v>
      </c>
      <c r="H71" s="381">
        <f t="shared" si="0"/>
        <v>0.15</v>
      </c>
    </row>
    <row r="72" spans="1:8">
      <c r="A72" s="376"/>
      <c r="B72" s="382"/>
      <c r="C72" s="378" t="s">
        <v>1063</v>
      </c>
      <c r="D72" s="379">
        <v>1</v>
      </c>
      <c r="E72" s="380">
        <v>2.1</v>
      </c>
      <c r="F72" s="380">
        <v>1.2</v>
      </c>
      <c r="G72" s="380">
        <v>5.5E-2</v>
      </c>
      <c r="H72" s="381">
        <f t="shared" si="0"/>
        <v>0.1386</v>
      </c>
    </row>
    <row r="73" spans="1:8">
      <c r="A73" s="376"/>
      <c r="B73" s="382"/>
      <c r="C73" s="378" t="s">
        <v>1062</v>
      </c>
      <c r="D73" s="379">
        <v>1</v>
      </c>
      <c r="E73" s="380">
        <v>10.199999999999999</v>
      </c>
      <c r="F73" s="380">
        <v>1.2</v>
      </c>
      <c r="G73" s="380">
        <v>5.5E-2</v>
      </c>
      <c r="H73" s="381">
        <f t="shared" si="0"/>
        <v>0.67319999999999991</v>
      </c>
    </row>
    <row r="74" spans="1:8">
      <c r="A74" s="376"/>
      <c r="B74" s="382"/>
      <c r="C74" s="378" t="s">
        <v>1062</v>
      </c>
      <c r="D74" s="379">
        <v>1</v>
      </c>
      <c r="E74" s="380">
        <v>1.6</v>
      </c>
      <c r="F74" s="380">
        <v>1.3</v>
      </c>
      <c r="G74" s="380">
        <v>7.4999999999999997E-2</v>
      </c>
      <c r="H74" s="381">
        <f t="shared" si="0"/>
        <v>0.156</v>
      </c>
    </row>
    <row r="75" spans="1:8">
      <c r="A75" s="376"/>
      <c r="B75" s="382"/>
      <c r="C75" s="378" t="s">
        <v>1062</v>
      </c>
      <c r="D75" s="379">
        <v>1</v>
      </c>
      <c r="E75" s="380">
        <v>1.4</v>
      </c>
      <c r="F75" s="380">
        <v>1.2</v>
      </c>
      <c r="G75" s="380">
        <v>6.5000000000000002E-2</v>
      </c>
      <c r="H75" s="381">
        <f t="shared" si="0"/>
        <v>0.10920000000000001</v>
      </c>
    </row>
    <row r="76" spans="1:8">
      <c r="A76" s="376"/>
      <c r="B76" s="377"/>
      <c r="C76" s="378" t="s">
        <v>1062</v>
      </c>
      <c r="D76" s="379">
        <v>1</v>
      </c>
      <c r="E76" s="380">
        <v>9.5</v>
      </c>
      <c r="F76" s="380">
        <v>1.2</v>
      </c>
      <c r="G76" s="380">
        <v>0.1</v>
      </c>
      <c r="H76" s="381">
        <f t="shared" si="0"/>
        <v>1.1400000000000001</v>
      </c>
    </row>
    <row r="77" spans="1:8">
      <c r="A77" s="376"/>
      <c r="B77" s="382"/>
      <c r="C77" s="378" t="s">
        <v>1062</v>
      </c>
      <c r="D77" s="379">
        <v>1</v>
      </c>
      <c r="E77" s="380">
        <v>1.6</v>
      </c>
      <c r="F77" s="380">
        <v>1.2</v>
      </c>
      <c r="G77" s="380">
        <v>7.4999999999999997E-2</v>
      </c>
      <c r="H77" s="381">
        <f t="shared" si="0"/>
        <v>0.14399999999999999</v>
      </c>
    </row>
    <row r="78" spans="1:8">
      <c r="A78" s="376"/>
      <c r="B78" s="377"/>
      <c r="C78" s="378" t="s">
        <v>1062</v>
      </c>
      <c r="D78" s="379">
        <v>1</v>
      </c>
      <c r="E78" s="380">
        <v>1.4</v>
      </c>
      <c r="F78" s="380">
        <v>1.1000000000000001</v>
      </c>
      <c r="G78" s="380">
        <v>7.4999999999999997E-2</v>
      </c>
      <c r="H78" s="381">
        <f t="shared" si="0"/>
        <v>0.11549999999999999</v>
      </c>
    </row>
    <row r="79" spans="1:8">
      <c r="A79" s="376"/>
      <c r="B79" s="382"/>
      <c r="C79" s="378" t="s">
        <v>1062</v>
      </c>
      <c r="D79" s="379">
        <v>1</v>
      </c>
      <c r="E79" s="380">
        <v>8.1999999999999993</v>
      </c>
      <c r="F79" s="380">
        <v>1.6</v>
      </c>
      <c r="G79" s="380">
        <v>6.5000000000000002E-2</v>
      </c>
      <c r="H79" s="381">
        <f t="shared" si="0"/>
        <v>0.8528</v>
      </c>
    </row>
    <row r="80" spans="1:8">
      <c r="A80" s="376"/>
      <c r="B80" s="377"/>
      <c r="C80" s="378" t="s">
        <v>1063</v>
      </c>
      <c r="D80" s="379">
        <v>1</v>
      </c>
      <c r="E80" s="380">
        <v>1.3</v>
      </c>
      <c r="F80" s="380">
        <v>1.2</v>
      </c>
      <c r="G80" s="380">
        <v>6.5000000000000002E-2</v>
      </c>
      <c r="H80" s="381">
        <f t="shared" si="0"/>
        <v>0.1014</v>
      </c>
    </row>
    <row r="81" spans="1:8">
      <c r="A81" s="376"/>
      <c r="B81" s="382"/>
      <c r="C81" s="378" t="s">
        <v>1062</v>
      </c>
      <c r="D81" s="379">
        <v>1</v>
      </c>
      <c r="E81" s="380">
        <v>1</v>
      </c>
      <c r="F81" s="380">
        <v>2.2000000000000002</v>
      </c>
      <c r="G81" s="380">
        <v>7.4999999999999997E-2</v>
      </c>
      <c r="H81" s="381">
        <f t="shared" si="0"/>
        <v>0.16500000000000001</v>
      </c>
    </row>
    <row r="82" spans="1:8">
      <c r="A82" s="376" t="s">
        <v>606</v>
      </c>
      <c r="B82" s="377" t="s">
        <v>1195</v>
      </c>
      <c r="C82" s="378" t="s">
        <v>1063</v>
      </c>
      <c r="D82" s="379">
        <v>1</v>
      </c>
      <c r="E82" s="380">
        <v>4.5999999999999996</v>
      </c>
      <c r="F82" s="380">
        <v>1.5</v>
      </c>
      <c r="G82" s="380">
        <v>7.4999999999999997E-2</v>
      </c>
      <c r="H82" s="381">
        <f t="shared" si="0"/>
        <v>0.51749999999999996</v>
      </c>
    </row>
    <row r="83" spans="1:8">
      <c r="A83" s="376"/>
      <c r="B83" s="382"/>
      <c r="C83" s="378" t="s">
        <v>1062</v>
      </c>
      <c r="D83" s="379">
        <v>1</v>
      </c>
      <c r="E83" s="380">
        <v>7.1</v>
      </c>
      <c r="F83" s="380">
        <v>1</v>
      </c>
      <c r="G83" s="380">
        <v>7.4999999999999997E-2</v>
      </c>
      <c r="H83" s="381">
        <f t="shared" si="0"/>
        <v>0.53249999999999997</v>
      </c>
    </row>
    <row r="84" spans="1:8">
      <c r="A84" s="376"/>
      <c r="B84" s="382"/>
      <c r="C84" s="378" t="s">
        <v>1063</v>
      </c>
      <c r="D84" s="379">
        <v>1</v>
      </c>
      <c r="E84" s="380">
        <v>2</v>
      </c>
      <c r="F84" s="380">
        <v>1.9</v>
      </c>
      <c r="G84" s="380">
        <v>7.4999999999999997E-2</v>
      </c>
      <c r="H84" s="381">
        <f t="shared" si="0"/>
        <v>0.28499999999999998</v>
      </c>
    </row>
    <row r="85" spans="1:8">
      <c r="A85" s="376"/>
      <c r="B85" s="382"/>
      <c r="C85" s="378" t="s">
        <v>1062</v>
      </c>
      <c r="D85" s="379">
        <v>1</v>
      </c>
      <c r="E85" s="380">
        <v>1.5</v>
      </c>
      <c r="F85" s="380">
        <v>1.2</v>
      </c>
      <c r="G85" s="380">
        <v>7.4999999999999997E-2</v>
      </c>
      <c r="H85" s="381">
        <f t="shared" si="0"/>
        <v>0.13499999999999998</v>
      </c>
    </row>
    <row r="86" spans="1:8">
      <c r="A86" s="376"/>
      <c r="B86" s="382"/>
      <c r="C86" s="378" t="s">
        <v>1062</v>
      </c>
      <c r="D86" s="379">
        <v>1</v>
      </c>
      <c r="E86" s="380">
        <v>1.1000000000000001</v>
      </c>
      <c r="F86" s="380">
        <v>1.9</v>
      </c>
      <c r="G86" s="380">
        <v>0.1</v>
      </c>
      <c r="H86" s="381">
        <f t="shared" si="0"/>
        <v>0.20899999999999999</v>
      </c>
    </row>
    <row r="87" spans="1:8">
      <c r="A87" s="376"/>
      <c r="B87" s="382"/>
      <c r="C87" s="378" t="s">
        <v>1062</v>
      </c>
      <c r="D87" s="379">
        <v>1</v>
      </c>
      <c r="E87" s="380">
        <v>1</v>
      </c>
      <c r="F87" s="380">
        <v>0.9</v>
      </c>
      <c r="G87" s="380">
        <v>0.1</v>
      </c>
      <c r="H87" s="381">
        <f t="shared" si="0"/>
        <v>9.0000000000000011E-2</v>
      </c>
    </row>
    <row r="88" spans="1:8">
      <c r="A88" s="376"/>
      <c r="B88" s="382"/>
      <c r="C88" s="378" t="s">
        <v>1063</v>
      </c>
      <c r="D88" s="379">
        <v>1</v>
      </c>
      <c r="E88" s="380">
        <v>1</v>
      </c>
      <c r="F88" s="380">
        <v>1.9</v>
      </c>
      <c r="G88" s="380">
        <v>7.4999999999999997E-2</v>
      </c>
      <c r="H88" s="381">
        <f t="shared" si="0"/>
        <v>0.14249999999999999</v>
      </c>
    </row>
    <row r="89" spans="1:8">
      <c r="A89" s="376"/>
      <c r="B89" s="382"/>
      <c r="C89" s="378" t="s">
        <v>1062</v>
      </c>
      <c r="D89" s="379">
        <v>1</v>
      </c>
      <c r="E89" s="380">
        <v>2</v>
      </c>
      <c r="F89" s="380">
        <v>1.5</v>
      </c>
      <c r="G89" s="380">
        <v>7.4999999999999997E-2</v>
      </c>
      <c r="H89" s="381">
        <f t="shared" si="0"/>
        <v>0.22499999999999998</v>
      </c>
    </row>
    <row r="90" spans="1:8">
      <c r="A90" s="376"/>
      <c r="B90" s="377"/>
      <c r="C90" s="378" t="s">
        <v>1063</v>
      </c>
      <c r="D90" s="379">
        <v>1</v>
      </c>
      <c r="E90" s="380">
        <v>6.8</v>
      </c>
      <c r="F90" s="380">
        <v>2</v>
      </c>
      <c r="G90" s="380">
        <v>7.4999999999999997E-2</v>
      </c>
      <c r="H90" s="381">
        <f t="shared" si="0"/>
        <v>1.02</v>
      </c>
    </row>
    <row r="91" spans="1:8">
      <c r="A91" s="376"/>
      <c r="B91" s="382"/>
      <c r="C91" s="378" t="s">
        <v>1062</v>
      </c>
      <c r="D91" s="379">
        <v>1</v>
      </c>
      <c r="E91" s="380">
        <v>3.1</v>
      </c>
      <c r="F91" s="380">
        <v>2.1</v>
      </c>
      <c r="G91" s="380">
        <v>5.5E-2</v>
      </c>
      <c r="H91" s="381">
        <f t="shared" si="0"/>
        <v>0.35805000000000003</v>
      </c>
    </row>
    <row r="92" spans="1:8">
      <c r="A92" s="376"/>
      <c r="B92" s="382"/>
      <c r="C92" s="378" t="s">
        <v>1062</v>
      </c>
      <c r="D92" s="379">
        <v>1</v>
      </c>
      <c r="E92" s="380">
        <v>2</v>
      </c>
      <c r="F92" s="380">
        <v>2</v>
      </c>
      <c r="G92" s="380">
        <v>5.5E-2</v>
      </c>
      <c r="H92" s="381">
        <f t="shared" si="0"/>
        <v>0.22</v>
      </c>
    </row>
    <row r="93" spans="1:8">
      <c r="A93" s="376"/>
      <c r="B93" s="382"/>
      <c r="C93" s="378" t="s">
        <v>1063</v>
      </c>
      <c r="D93" s="379">
        <v>1</v>
      </c>
      <c r="E93" s="380">
        <v>2.5</v>
      </c>
      <c r="F93" s="380">
        <v>2.1</v>
      </c>
      <c r="G93" s="380">
        <v>5.5E-2</v>
      </c>
      <c r="H93" s="381">
        <f t="shared" si="0"/>
        <v>0.28875000000000001</v>
      </c>
    </row>
    <row r="94" spans="1:8">
      <c r="A94" s="376"/>
      <c r="B94" s="382"/>
      <c r="C94" s="378" t="s">
        <v>1063</v>
      </c>
      <c r="D94" s="379">
        <v>1</v>
      </c>
      <c r="E94" s="380">
        <v>6.5</v>
      </c>
      <c r="F94" s="380">
        <v>2.1</v>
      </c>
      <c r="G94" s="380">
        <v>5.5E-2</v>
      </c>
      <c r="H94" s="381">
        <f t="shared" si="0"/>
        <v>0.75075000000000003</v>
      </c>
    </row>
    <row r="95" spans="1:8">
      <c r="A95" s="376"/>
      <c r="B95" s="382"/>
      <c r="C95" s="378" t="s">
        <v>1062</v>
      </c>
      <c r="D95" s="379">
        <v>1</v>
      </c>
      <c r="E95" s="380">
        <v>2.7</v>
      </c>
      <c r="F95" s="380">
        <v>2.5</v>
      </c>
      <c r="G95" s="380">
        <v>7.4999999999999997E-2</v>
      </c>
      <c r="H95" s="381">
        <f t="shared" si="0"/>
        <v>0.50624999999999998</v>
      </c>
    </row>
    <row r="96" spans="1:8">
      <c r="A96" s="376"/>
      <c r="B96" s="382"/>
      <c r="C96" s="378" t="s">
        <v>1062</v>
      </c>
      <c r="D96" s="379">
        <v>1</v>
      </c>
      <c r="E96" s="380">
        <v>2.2000000000000002</v>
      </c>
      <c r="F96" s="380">
        <v>2.1</v>
      </c>
      <c r="G96" s="380">
        <v>0.1</v>
      </c>
      <c r="H96" s="381">
        <f t="shared" si="0"/>
        <v>0.46200000000000013</v>
      </c>
    </row>
    <row r="97" spans="1:8">
      <c r="A97" s="376"/>
      <c r="B97" s="382"/>
      <c r="C97" s="378" t="s">
        <v>1063</v>
      </c>
      <c r="D97" s="379">
        <v>1</v>
      </c>
      <c r="E97" s="380">
        <v>1</v>
      </c>
      <c r="F97" s="380">
        <v>1.1000000000000001</v>
      </c>
      <c r="G97" s="380">
        <v>0.1</v>
      </c>
      <c r="H97" s="381">
        <f t="shared" si="0"/>
        <v>0.11000000000000001</v>
      </c>
    </row>
    <row r="98" spans="1:8">
      <c r="A98" s="376"/>
      <c r="B98" s="382"/>
      <c r="C98" s="378" t="s">
        <v>1063</v>
      </c>
      <c r="D98" s="379">
        <v>1</v>
      </c>
      <c r="E98" s="380">
        <v>6.2</v>
      </c>
      <c r="F98" s="380">
        <v>2</v>
      </c>
      <c r="G98" s="380">
        <v>0.1</v>
      </c>
      <c r="H98" s="381">
        <f t="shared" si="0"/>
        <v>1.2400000000000002</v>
      </c>
    </row>
    <row r="99" spans="1:8">
      <c r="A99" s="376"/>
      <c r="B99" s="383"/>
      <c r="C99" s="378" t="s">
        <v>1063</v>
      </c>
      <c r="D99" s="379">
        <v>1</v>
      </c>
      <c r="E99" s="380">
        <v>1.5</v>
      </c>
      <c r="F99" s="380">
        <v>2</v>
      </c>
      <c r="G99" s="380">
        <v>7.4999999999999997E-2</v>
      </c>
      <c r="H99" s="381">
        <f t="shared" si="0"/>
        <v>0.22499999999999998</v>
      </c>
    </row>
    <row r="100" spans="1:8">
      <c r="A100" s="376" t="s">
        <v>606</v>
      </c>
      <c r="B100" s="377" t="s">
        <v>1196</v>
      </c>
      <c r="C100" s="378" t="s">
        <v>1063</v>
      </c>
      <c r="D100" s="379">
        <v>1</v>
      </c>
      <c r="E100" s="380">
        <v>2.5</v>
      </c>
      <c r="F100" s="380">
        <v>2.6</v>
      </c>
      <c r="G100" s="380">
        <v>0.08</v>
      </c>
      <c r="H100" s="381">
        <f t="shared" si="0"/>
        <v>0.52</v>
      </c>
    </row>
    <row r="101" spans="1:8">
      <c r="A101" s="376"/>
      <c r="B101" s="382"/>
      <c r="C101" s="378" t="s">
        <v>1062</v>
      </c>
      <c r="D101" s="379">
        <v>1</v>
      </c>
      <c r="E101" s="380">
        <v>1.5</v>
      </c>
      <c r="F101" s="380">
        <v>1.3</v>
      </c>
      <c r="G101" s="380">
        <v>7.4999999999999997E-2</v>
      </c>
      <c r="H101" s="381">
        <f t="shared" si="0"/>
        <v>0.14625000000000002</v>
      </c>
    </row>
    <row r="102" spans="1:8">
      <c r="A102" s="376"/>
      <c r="B102" s="383"/>
      <c r="C102" s="378" t="s">
        <v>1062</v>
      </c>
      <c r="D102" s="379">
        <v>1</v>
      </c>
      <c r="E102" s="380">
        <v>1.6</v>
      </c>
      <c r="F102" s="380">
        <v>2</v>
      </c>
      <c r="G102" s="380">
        <v>5.5E-2</v>
      </c>
      <c r="H102" s="381">
        <f t="shared" si="0"/>
        <v>0.17600000000000002</v>
      </c>
    </row>
    <row r="103" spans="1:8">
      <c r="A103" s="376"/>
      <c r="B103" s="382"/>
      <c r="C103" s="378" t="s">
        <v>1062</v>
      </c>
      <c r="D103" s="379">
        <v>1</v>
      </c>
      <c r="E103" s="380">
        <v>2</v>
      </c>
      <c r="F103" s="380">
        <v>2</v>
      </c>
      <c r="G103" s="380">
        <v>5.5E-2</v>
      </c>
      <c r="H103" s="381">
        <f t="shared" si="0"/>
        <v>0.22</v>
      </c>
    </row>
    <row r="104" spans="1:8">
      <c r="A104" s="376"/>
      <c r="B104" s="382"/>
      <c r="C104" s="378" t="s">
        <v>1062</v>
      </c>
      <c r="D104" s="379">
        <v>1</v>
      </c>
      <c r="E104" s="380">
        <v>2.1</v>
      </c>
      <c r="F104" s="380">
        <v>1.5</v>
      </c>
      <c r="G104" s="380">
        <v>7.4999999999999997E-2</v>
      </c>
      <c r="H104" s="381">
        <f t="shared" si="0"/>
        <v>0.23625000000000002</v>
      </c>
    </row>
    <row r="105" spans="1:8">
      <c r="A105" s="376"/>
      <c r="B105" s="382"/>
      <c r="C105" s="378" t="s">
        <v>1063</v>
      </c>
      <c r="D105" s="379">
        <v>1</v>
      </c>
      <c r="E105" s="380">
        <v>1.1000000000000001</v>
      </c>
      <c r="F105" s="380">
        <v>2</v>
      </c>
      <c r="G105" s="380">
        <v>0.1</v>
      </c>
      <c r="H105" s="381">
        <f t="shared" si="0"/>
        <v>0.22000000000000003</v>
      </c>
    </row>
    <row r="106" spans="1:8">
      <c r="A106" s="376"/>
      <c r="B106" s="382"/>
      <c r="C106" s="378" t="s">
        <v>1062</v>
      </c>
      <c r="D106" s="379">
        <v>1</v>
      </c>
      <c r="E106" s="380">
        <v>1.9</v>
      </c>
      <c r="F106" s="380">
        <v>1.3</v>
      </c>
      <c r="G106" s="380">
        <v>0.1</v>
      </c>
      <c r="H106" s="381">
        <f t="shared" si="0"/>
        <v>0.247</v>
      </c>
    </row>
    <row r="107" spans="1:8">
      <c r="A107" s="376"/>
      <c r="B107" s="382"/>
      <c r="C107" s="378" t="s">
        <v>1063</v>
      </c>
      <c r="D107" s="379">
        <v>1</v>
      </c>
      <c r="E107" s="380">
        <v>1.2</v>
      </c>
      <c r="F107" s="380">
        <v>2.2000000000000002</v>
      </c>
      <c r="G107" s="380">
        <v>7.4999999999999997E-2</v>
      </c>
      <c r="H107" s="381">
        <f t="shared" si="0"/>
        <v>0.19800000000000001</v>
      </c>
    </row>
    <row r="108" spans="1:8">
      <c r="A108" s="376"/>
      <c r="B108" s="382"/>
      <c r="C108" s="378" t="s">
        <v>1063</v>
      </c>
      <c r="D108" s="379">
        <v>1</v>
      </c>
      <c r="E108" s="380">
        <v>0.9</v>
      </c>
      <c r="F108" s="380">
        <v>0.8</v>
      </c>
      <c r="G108" s="380">
        <v>7.4999999999999997E-2</v>
      </c>
      <c r="H108" s="381">
        <f t="shared" si="0"/>
        <v>5.4000000000000006E-2</v>
      </c>
    </row>
    <row r="109" spans="1:8">
      <c r="A109" s="376"/>
      <c r="B109" s="382"/>
      <c r="C109" s="378" t="s">
        <v>1062</v>
      </c>
      <c r="D109" s="379">
        <v>1</v>
      </c>
      <c r="E109" s="380">
        <v>5.5</v>
      </c>
      <c r="F109" s="380">
        <v>1.8</v>
      </c>
      <c r="G109" s="380">
        <v>0.1</v>
      </c>
      <c r="H109" s="381">
        <f t="shared" si="0"/>
        <v>0.9900000000000001</v>
      </c>
    </row>
    <row r="110" spans="1:8">
      <c r="A110" s="376"/>
      <c r="B110" s="382"/>
      <c r="C110" s="378" t="s">
        <v>1062</v>
      </c>
      <c r="D110" s="379">
        <v>1</v>
      </c>
      <c r="E110" s="380">
        <v>3.2</v>
      </c>
      <c r="F110" s="380">
        <v>1</v>
      </c>
      <c r="G110" s="380">
        <v>5.5E-2</v>
      </c>
      <c r="H110" s="381">
        <f t="shared" si="0"/>
        <v>0.17600000000000002</v>
      </c>
    </row>
    <row r="111" spans="1:8">
      <c r="A111" s="376" t="s">
        <v>606</v>
      </c>
      <c r="B111" s="377" t="s">
        <v>1193</v>
      </c>
      <c r="C111" s="378" t="s">
        <v>1063</v>
      </c>
      <c r="D111" s="379">
        <v>1</v>
      </c>
      <c r="E111" s="380">
        <v>6.5</v>
      </c>
      <c r="F111" s="380">
        <v>1.9</v>
      </c>
      <c r="G111" s="380">
        <v>7.4999999999999997E-2</v>
      </c>
      <c r="H111" s="381">
        <f t="shared" si="0"/>
        <v>0.92624999999999991</v>
      </c>
    </row>
    <row r="112" spans="1:8">
      <c r="A112" s="376"/>
      <c r="B112" s="382"/>
      <c r="C112" s="378" t="s">
        <v>1063</v>
      </c>
      <c r="D112" s="379">
        <v>1</v>
      </c>
      <c r="E112" s="380">
        <v>3.2</v>
      </c>
      <c r="F112" s="380">
        <v>2.6</v>
      </c>
      <c r="G112" s="380">
        <v>7.4999999999999997E-2</v>
      </c>
      <c r="H112" s="381">
        <f t="shared" si="0"/>
        <v>0.624</v>
      </c>
    </row>
    <row r="113" spans="1:8">
      <c r="A113" s="376"/>
      <c r="B113" s="383"/>
      <c r="C113" s="378" t="s">
        <v>1063</v>
      </c>
      <c r="D113" s="379">
        <v>1</v>
      </c>
      <c r="E113" s="380">
        <v>2.5</v>
      </c>
      <c r="F113" s="380">
        <v>2</v>
      </c>
      <c r="G113" s="380">
        <v>7.4999999999999997E-2</v>
      </c>
      <c r="H113" s="381">
        <f t="shared" si="0"/>
        <v>0.375</v>
      </c>
    </row>
    <row r="114" spans="1:8">
      <c r="A114" s="376"/>
      <c r="B114" s="382"/>
      <c r="C114" s="378" t="s">
        <v>1062</v>
      </c>
      <c r="D114" s="379">
        <v>1</v>
      </c>
      <c r="E114" s="380">
        <v>1.9</v>
      </c>
      <c r="F114" s="380">
        <v>1.8</v>
      </c>
      <c r="G114" s="380">
        <v>7.4999999999999997E-2</v>
      </c>
      <c r="H114" s="381">
        <f t="shared" si="0"/>
        <v>0.25650000000000001</v>
      </c>
    </row>
    <row r="115" spans="1:8">
      <c r="A115" s="376"/>
      <c r="B115" s="382"/>
      <c r="C115" s="378" t="s">
        <v>1062</v>
      </c>
      <c r="D115" s="379">
        <v>1</v>
      </c>
      <c r="E115" s="380">
        <v>6.6</v>
      </c>
      <c r="F115" s="380">
        <v>2</v>
      </c>
      <c r="G115" s="380">
        <v>0.1</v>
      </c>
      <c r="H115" s="381">
        <f t="shared" si="0"/>
        <v>1.32</v>
      </c>
    </row>
    <row r="116" spans="1:8">
      <c r="A116" s="376"/>
      <c r="B116" s="382"/>
      <c r="C116" s="378" t="s">
        <v>1063</v>
      </c>
      <c r="D116" s="379">
        <v>1</v>
      </c>
      <c r="E116" s="380">
        <v>5.5</v>
      </c>
      <c r="F116" s="380">
        <v>2.5</v>
      </c>
      <c r="G116" s="380">
        <v>0.1</v>
      </c>
      <c r="H116" s="381">
        <f t="shared" si="0"/>
        <v>1.375</v>
      </c>
    </row>
    <row r="117" spans="1:8">
      <c r="A117" s="376"/>
      <c r="B117" s="382"/>
      <c r="C117" s="378" t="s">
        <v>1062</v>
      </c>
      <c r="D117" s="379">
        <v>1</v>
      </c>
      <c r="E117" s="380">
        <v>4.2</v>
      </c>
      <c r="F117" s="380">
        <v>1.9</v>
      </c>
      <c r="G117" s="380">
        <v>7.4999999999999997E-2</v>
      </c>
      <c r="H117" s="381">
        <f t="shared" si="0"/>
        <v>0.59849999999999992</v>
      </c>
    </row>
    <row r="118" spans="1:8">
      <c r="A118" s="376"/>
      <c r="B118" s="382"/>
      <c r="C118" s="378" t="s">
        <v>1062</v>
      </c>
      <c r="D118" s="379">
        <v>1</v>
      </c>
      <c r="E118" s="380">
        <v>3.5</v>
      </c>
      <c r="F118" s="380">
        <v>2.2000000000000002</v>
      </c>
      <c r="G118" s="380">
        <v>7.4999999999999997E-2</v>
      </c>
      <c r="H118" s="381">
        <f t="shared" si="0"/>
        <v>0.57750000000000001</v>
      </c>
    </row>
    <row r="119" spans="1:8">
      <c r="A119" s="376"/>
      <c r="B119" s="382"/>
      <c r="C119" s="378" t="s">
        <v>1063</v>
      </c>
      <c r="D119" s="379">
        <v>1</v>
      </c>
      <c r="E119" s="380">
        <v>1.5</v>
      </c>
      <c r="F119" s="380">
        <v>2</v>
      </c>
      <c r="G119" s="380">
        <v>0.1</v>
      </c>
      <c r="H119" s="381">
        <f t="shared" si="0"/>
        <v>0.30000000000000004</v>
      </c>
    </row>
    <row r="120" spans="1:8">
      <c r="A120" s="376"/>
      <c r="B120" s="382"/>
      <c r="C120" s="378" t="s">
        <v>1063</v>
      </c>
      <c r="D120" s="379">
        <v>1</v>
      </c>
      <c r="E120" s="380">
        <v>2</v>
      </c>
      <c r="F120" s="380">
        <v>2</v>
      </c>
      <c r="G120" s="380">
        <v>0.1</v>
      </c>
      <c r="H120" s="381">
        <f t="shared" si="0"/>
        <v>0.4</v>
      </c>
    </row>
    <row r="121" spans="1:8">
      <c r="A121" s="376"/>
      <c r="B121" s="383"/>
      <c r="C121" s="378" t="s">
        <v>1062</v>
      </c>
      <c r="D121" s="379">
        <v>1</v>
      </c>
      <c r="E121" s="380">
        <v>1.5</v>
      </c>
      <c r="F121" s="380">
        <v>1</v>
      </c>
      <c r="G121" s="380">
        <v>5.5E-2</v>
      </c>
      <c r="H121" s="381">
        <f t="shared" si="0"/>
        <v>8.2500000000000004E-2</v>
      </c>
    </row>
    <row r="122" spans="1:8">
      <c r="A122" s="376"/>
      <c r="B122" s="382"/>
      <c r="C122" s="378" t="s">
        <v>1063</v>
      </c>
      <c r="D122" s="379">
        <v>1</v>
      </c>
      <c r="E122" s="380">
        <v>2</v>
      </c>
      <c r="F122" s="380">
        <v>1.5</v>
      </c>
      <c r="G122" s="380">
        <v>5.5E-2</v>
      </c>
      <c r="H122" s="381">
        <f t="shared" si="0"/>
        <v>0.16500000000000001</v>
      </c>
    </row>
    <row r="123" spans="1:8">
      <c r="A123" s="376"/>
      <c r="B123" s="382"/>
      <c r="C123" s="378" t="s">
        <v>1062</v>
      </c>
      <c r="D123" s="379">
        <v>1</v>
      </c>
      <c r="E123" s="380">
        <v>2.1</v>
      </c>
      <c r="F123" s="380">
        <v>1.6</v>
      </c>
      <c r="G123" s="380">
        <v>7.4999999999999997E-2</v>
      </c>
      <c r="H123" s="381">
        <f t="shared" si="0"/>
        <v>0.252</v>
      </c>
    </row>
    <row r="124" spans="1:8">
      <c r="A124" s="376"/>
      <c r="B124" s="382"/>
      <c r="C124" s="378" t="s">
        <v>1063</v>
      </c>
      <c r="D124" s="379">
        <v>1</v>
      </c>
      <c r="E124" s="380">
        <v>1.6</v>
      </c>
      <c r="F124" s="380">
        <v>1.2</v>
      </c>
      <c r="G124" s="380">
        <v>6.5000000000000002E-2</v>
      </c>
      <c r="H124" s="381">
        <f t="shared" si="0"/>
        <v>0.12479999999999999</v>
      </c>
    </row>
    <row r="125" spans="1:8">
      <c r="A125" s="376"/>
      <c r="B125" s="382"/>
      <c r="C125" s="378" t="s">
        <v>1063</v>
      </c>
      <c r="D125" s="379">
        <v>1</v>
      </c>
      <c r="E125" s="380">
        <v>1.6</v>
      </c>
      <c r="F125" s="380">
        <v>1.1000000000000001</v>
      </c>
      <c r="G125" s="380">
        <v>6.5000000000000002E-2</v>
      </c>
      <c r="H125" s="381">
        <f t="shared" si="0"/>
        <v>0.11440000000000002</v>
      </c>
    </row>
    <row r="126" spans="1:8">
      <c r="A126" s="376" t="s">
        <v>606</v>
      </c>
      <c r="B126" s="377" t="s">
        <v>1197</v>
      </c>
      <c r="C126" s="378" t="s">
        <v>1062</v>
      </c>
      <c r="D126" s="379">
        <v>1</v>
      </c>
      <c r="E126" s="380">
        <v>2.2000000000000002</v>
      </c>
      <c r="F126" s="380">
        <v>1.2</v>
      </c>
      <c r="G126" s="380">
        <v>0.05</v>
      </c>
      <c r="H126" s="381">
        <f t="shared" si="0"/>
        <v>0.13200000000000001</v>
      </c>
    </row>
    <row r="127" spans="1:8">
      <c r="A127" s="376"/>
      <c r="B127" s="382"/>
      <c r="C127" s="378" t="s">
        <v>1063</v>
      </c>
      <c r="D127" s="379">
        <v>1</v>
      </c>
      <c r="E127" s="380">
        <v>1.9</v>
      </c>
      <c r="F127" s="380">
        <v>1</v>
      </c>
      <c r="G127" s="380">
        <v>0.05</v>
      </c>
      <c r="H127" s="381">
        <f t="shared" si="0"/>
        <v>9.5000000000000001E-2</v>
      </c>
    </row>
    <row r="128" spans="1:8">
      <c r="A128" s="376"/>
      <c r="B128" s="382"/>
      <c r="C128" s="378" t="s">
        <v>1062</v>
      </c>
      <c r="D128" s="379">
        <v>1</v>
      </c>
      <c r="E128" s="380">
        <v>1.1000000000000001</v>
      </c>
      <c r="F128" s="380">
        <v>2.6</v>
      </c>
      <c r="G128" s="380">
        <v>0.05</v>
      </c>
      <c r="H128" s="381">
        <f t="shared" si="0"/>
        <v>0.14300000000000002</v>
      </c>
    </row>
    <row r="129" spans="1:8">
      <c r="A129" s="376"/>
      <c r="B129" s="382"/>
      <c r="C129" s="378" t="s">
        <v>1062</v>
      </c>
      <c r="D129" s="379">
        <v>1</v>
      </c>
      <c r="E129" s="380">
        <v>3.2</v>
      </c>
      <c r="F129" s="380">
        <v>2.1</v>
      </c>
      <c r="G129" s="380">
        <v>7.4999999999999997E-2</v>
      </c>
      <c r="H129" s="381">
        <f t="shared" si="0"/>
        <v>0.504</v>
      </c>
    </row>
    <row r="130" spans="1:8">
      <c r="A130" s="376"/>
      <c r="B130" s="382"/>
      <c r="C130" s="378" t="s">
        <v>1063</v>
      </c>
      <c r="D130" s="379">
        <v>1</v>
      </c>
      <c r="E130" s="380">
        <v>4.9000000000000004</v>
      </c>
      <c r="F130" s="380">
        <v>1.4</v>
      </c>
      <c r="G130" s="380">
        <v>0.05</v>
      </c>
      <c r="H130" s="381">
        <f t="shared" si="0"/>
        <v>0.34300000000000003</v>
      </c>
    </row>
    <row r="131" spans="1:8">
      <c r="A131" s="376"/>
      <c r="B131" s="382"/>
      <c r="C131" s="378" t="s">
        <v>1063</v>
      </c>
      <c r="D131" s="379">
        <v>1</v>
      </c>
      <c r="E131" s="380">
        <v>1.2</v>
      </c>
      <c r="F131" s="380">
        <v>1</v>
      </c>
      <c r="G131" s="380">
        <v>0.05</v>
      </c>
      <c r="H131" s="381">
        <f t="shared" si="0"/>
        <v>0.06</v>
      </c>
    </row>
    <row r="132" spans="1:8">
      <c r="A132" s="376"/>
      <c r="B132" s="382"/>
      <c r="C132" s="378" t="s">
        <v>1062</v>
      </c>
      <c r="D132" s="379">
        <v>1</v>
      </c>
      <c r="E132" s="380">
        <v>2.9</v>
      </c>
      <c r="F132" s="380">
        <v>2.2000000000000002</v>
      </c>
      <c r="G132" s="380">
        <v>7.4999999999999997E-2</v>
      </c>
      <c r="H132" s="381">
        <f t="shared" si="0"/>
        <v>0.47849999999999998</v>
      </c>
    </row>
    <row r="133" spans="1:8">
      <c r="A133" s="376"/>
      <c r="B133" s="382"/>
      <c r="C133" s="378" t="s">
        <v>1063</v>
      </c>
      <c r="D133" s="379">
        <v>1</v>
      </c>
      <c r="E133" s="380">
        <v>3.4</v>
      </c>
      <c r="F133" s="380">
        <v>2</v>
      </c>
      <c r="G133" s="380">
        <v>0.05</v>
      </c>
      <c r="H133" s="381">
        <f t="shared" si="0"/>
        <v>0.34</v>
      </c>
    </row>
    <row r="134" spans="1:8">
      <c r="A134" s="376"/>
      <c r="B134" s="382"/>
      <c r="C134" s="378" t="s">
        <v>1062</v>
      </c>
      <c r="D134" s="379">
        <v>1</v>
      </c>
      <c r="E134" s="380">
        <v>2.2000000000000002</v>
      </c>
      <c r="F134" s="380">
        <v>0.9</v>
      </c>
      <c r="G134" s="380">
        <v>0.05</v>
      </c>
      <c r="H134" s="381">
        <f t="shared" si="0"/>
        <v>9.9000000000000019E-2</v>
      </c>
    </row>
    <row r="135" spans="1:8">
      <c r="A135" s="376"/>
      <c r="B135" s="382"/>
      <c r="C135" s="378" t="s">
        <v>1063</v>
      </c>
      <c r="D135" s="379">
        <v>1</v>
      </c>
      <c r="E135" s="380">
        <v>4.3</v>
      </c>
      <c r="F135" s="380">
        <v>1.9</v>
      </c>
      <c r="G135" s="380">
        <v>7.4999999999999997E-2</v>
      </c>
      <c r="H135" s="381">
        <f t="shared" si="0"/>
        <v>0.61275000000000002</v>
      </c>
    </row>
    <row r="136" spans="1:8">
      <c r="A136" s="376"/>
      <c r="B136" s="382"/>
      <c r="C136" s="378" t="s">
        <v>1062</v>
      </c>
      <c r="D136" s="379">
        <v>1</v>
      </c>
      <c r="E136" s="380">
        <v>2.9</v>
      </c>
      <c r="F136" s="380">
        <v>1.7</v>
      </c>
      <c r="G136" s="380">
        <v>7.4999999999999997E-2</v>
      </c>
      <c r="H136" s="381">
        <f t="shared" si="0"/>
        <v>0.36974999999999997</v>
      </c>
    </row>
    <row r="137" spans="1:8">
      <c r="A137" s="376"/>
      <c r="B137" s="382"/>
      <c r="C137" s="378" t="s">
        <v>1063</v>
      </c>
      <c r="D137" s="379">
        <v>1</v>
      </c>
      <c r="E137" s="380">
        <v>3.9</v>
      </c>
      <c r="F137" s="380">
        <v>2.4</v>
      </c>
      <c r="G137" s="380">
        <v>0.05</v>
      </c>
      <c r="H137" s="381">
        <f t="shared" si="0"/>
        <v>0.46799999999999997</v>
      </c>
    </row>
    <row r="138" spans="1:8">
      <c r="A138" s="376" t="s">
        <v>606</v>
      </c>
      <c r="B138" s="377" t="s">
        <v>1190</v>
      </c>
      <c r="C138" s="378" t="s">
        <v>1063</v>
      </c>
      <c r="D138" s="379">
        <v>1</v>
      </c>
      <c r="E138" s="380">
        <v>6.2</v>
      </c>
      <c r="F138" s="380">
        <v>1.8</v>
      </c>
      <c r="G138" s="380">
        <v>0.05</v>
      </c>
      <c r="H138" s="381">
        <f t="shared" si="0"/>
        <v>0.55800000000000005</v>
      </c>
    </row>
    <row r="139" spans="1:8">
      <c r="A139" s="376"/>
      <c r="B139" s="382"/>
      <c r="C139" s="378" t="s">
        <v>1063</v>
      </c>
      <c r="D139" s="379">
        <v>1</v>
      </c>
      <c r="E139" s="380">
        <v>7.9</v>
      </c>
      <c r="F139" s="380">
        <v>1.2</v>
      </c>
      <c r="G139" s="380">
        <v>0.05</v>
      </c>
      <c r="H139" s="381">
        <f t="shared" si="0"/>
        <v>0.47400000000000003</v>
      </c>
    </row>
    <row r="140" spans="1:8">
      <c r="A140" s="376"/>
      <c r="B140" s="382"/>
      <c r="C140" s="378" t="s">
        <v>1062</v>
      </c>
      <c r="D140" s="379">
        <v>1</v>
      </c>
      <c r="E140" s="380">
        <v>2.2000000000000002</v>
      </c>
      <c r="F140" s="380">
        <v>1</v>
      </c>
      <c r="G140" s="380">
        <v>0.05</v>
      </c>
      <c r="H140" s="381">
        <f t="shared" si="0"/>
        <v>0.11000000000000001</v>
      </c>
    </row>
    <row r="141" spans="1:8">
      <c r="A141" s="376"/>
      <c r="B141" s="382"/>
      <c r="C141" s="378" t="s">
        <v>1062</v>
      </c>
      <c r="D141" s="379">
        <v>1</v>
      </c>
      <c r="E141" s="380">
        <v>1</v>
      </c>
      <c r="F141" s="380">
        <v>1.9</v>
      </c>
      <c r="G141" s="380">
        <v>0.05</v>
      </c>
      <c r="H141" s="381">
        <f t="shared" si="0"/>
        <v>9.5000000000000001E-2</v>
      </c>
    </row>
    <row r="142" spans="1:8">
      <c r="A142" s="376"/>
      <c r="B142" s="382"/>
      <c r="C142" s="378" t="s">
        <v>1062</v>
      </c>
      <c r="D142" s="379">
        <v>1</v>
      </c>
      <c r="E142" s="380">
        <v>2</v>
      </c>
      <c r="F142" s="380">
        <v>1</v>
      </c>
      <c r="G142" s="380">
        <v>6.5000000000000002E-2</v>
      </c>
      <c r="H142" s="381">
        <f t="shared" si="0"/>
        <v>0.13</v>
      </c>
    </row>
    <row r="143" spans="1:8">
      <c r="A143" s="376"/>
      <c r="B143" s="382"/>
      <c r="C143" s="378" t="s">
        <v>1062</v>
      </c>
      <c r="D143" s="379">
        <v>1</v>
      </c>
      <c r="E143" s="380">
        <v>2.2000000000000002</v>
      </c>
      <c r="F143" s="380">
        <v>2</v>
      </c>
      <c r="G143" s="380">
        <v>0.05</v>
      </c>
      <c r="H143" s="381">
        <f t="shared" si="0"/>
        <v>0.22000000000000003</v>
      </c>
    </row>
    <row r="144" spans="1:8">
      <c r="A144" s="376"/>
      <c r="B144" s="382"/>
      <c r="C144" s="378" t="s">
        <v>1062</v>
      </c>
      <c r="D144" s="379">
        <v>1</v>
      </c>
      <c r="E144" s="380">
        <v>3.4</v>
      </c>
      <c r="F144" s="380">
        <v>1.9</v>
      </c>
      <c r="G144" s="380">
        <v>7.4999999999999997E-2</v>
      </c>
      <c r="H144" s="381">
        <f t="shared" si="0"/>
        <v>0.48449999999999999</v>
      </c>
    </row>
    <row r="145" spans="1:8">
      <c r="A145" s="376"/>
      <c r="B145" s="382"/>
      <c r="C145" s="378" t="s">
        <v>1063</v>
      </c>
      <c r="D145" s="379">
        <v>1</v>
      </c>
      <c r="E145" s="380">
        <v>1.9</v>
      </c>
      <c r="F145" s="380">
        <v>2</v>
      </c>
      <c r="G145" s="380">
        <v>0.05</v>
      </c>
      <c r="H145" s="381">
        <f t="shared" si="0"/>
        <v>0.19</v>
      </c>
    </row>
    <row r="146" spans="1:8">
      <c r="A146" s="376" t="s">
        <v>606</v>
      </c>
      <c r="B146" s="377" t="s">
        <v>1198</v>
      </c>
      <c r="C146" s="378" t="s">
        <v>1062</v>
      </c>
      <c r="D146" s="379">
        <v>1</v>
      </c>
      <c r="E146" s="380">
        <v>1</v>
      </c>
      <c r="F146" s="380">
        <v>1</v>
      </c>
      <c r="G146" s="380">
        <v>0.05</v>
      </c>
      <c r="H146" s="381">
        <f t="shared" si="0"/>
        <v>0.05</v>
      </c>
    </row>
    <row r="147" spans="1:8">
      <c r="A147" s="376"/>
      <c r="B147" s="382"/>
      <c r="C147" s="378" t="s">
        <v>1062</v>
      </c>
      <c r="D147" s="379">
        <v>1</v>
      </c>
      <c r="E147" s="380">
        <v>1.5</v>
      </c>
      <c r="F147" s="380">
        <v>1.2</v>
      </c>
      <c r="G147" s="380">
        <v>0.05</v>
      </c>
      <c r="H147" s="381">
        <f t="shared" si="0"/>
        <v>0.09</v>
      </c>
    </row>
    <row r="148" spans="1:8">
      <c r="A148" s="376"/>
      <c r="B148" s="382"/>
      <c r="C148" s="378" t="s">
        <v>1063</v>
      </c>
      <c r="D148" s="379">
        <v>1</v>
      </c>
      <c r="E148" s="380">
        <v>3.4</v>
      </c>
      <c r="F148" s="380">
        <v>2.4</v>
      </c>
      <c r="G148" s="380">
        <v>0.05</v>
      </c>
      <c r="H148" s="381">
        <f t="shared" si="0"/>
        <v>0.40800000000000003</v>
      </c>
    </row>
    <row r="149" spans="1:8">
      <c r="A149" s="376"/>
      <c r="B149" s="382"/>
      <c r="C149" s="378" t="s">
        <v>1062</v>
      </c>
      <c r="D149" s="379">
        <v>1</v>
      </c>
      <c r="E149" s="380">
        <v>2.1</v>
      </c>
      <c r="F149" s="380">
        <v>1.1000000000000001</v>
      </c>
      <c r="G149" s="380">
        <v>6.5000000000000002E-2</v>
      </c>
      <c r="H149" s="381">
        <f t="shared" si="0"/>
        <v>0.15015000000000003</v>
      </c>
    </row>
    <row r="150" spans="1:8">
      <c r="A150" s="376"/>
      <c r="B150" s="382"/>
      <c r="C150" s="378" t="s">
        <v>1063</v>
      </c>
      <c r="D150" s="379">
        <v>1</v>
      </c>
      <c r="E150" s="380">
        <v>2.1</v>
      </c>
      <c r="F150" s="380">
        <v>1.2</v>
      </c>
      <c r="G150" s="380">
        <v>7.4999999999999997E-2</v>
      </c>
      <c r="H150" s="381">
        <f t="shared" si="0"/>
        <v>0.189</v>
      </c>
    </row>
    <row r="151" spans="1:8">
      <c r="A151" s="376"/>
      <c r="B151" s="382"/>
      <c r="C151" s="378" t="s">
        <v>1062</v>
      </c>
      <c r="D151" s="379">
        <v>1</v>
      </c>
      <c r="E151" s="380">
        <v>2.1</v>
      </c>
      <c r="F151" s="380">
        <v>1.2</v>
      </c>
      <c r="G151" s="380">
        <v>0.1</v>
      </c>
      <c r="H151" s="381">
        <f t="shared" si="0"/>
        <v>0.252</v>
      </c>
    </row>
    <row r="152" spans="1:8">
      <c r="A152" s="376"/>
      <c r="B152" s="382"/>
      <c r="C152" s="378" t="s">
        <v>1063</v>
      </c>
      <c r="D152" s="379">
        <v>1</v>
      </c>
      <c r="E152" s="380">
        <v>3.1</v>
      </c>
      <c r="F152" s="380">
        <v>1.2</v>
      </c>
      <c r="G152" s="380">
        <v>0.1</v>
      </c>
      <c r="H152" s="381">
        <f t="shared" si="0"/>
        <v>0.372</v>
      </c>
    </row>
    <row r="153" spans="1:8">
      <c r="A153" s="376"/>
      <c r="B153" s="377"/>
      <c r="C153" s="378" t="s">
        <v>1063</v>
      </c>
      <c r="D153" s="379">
        <v>1</v>
      </c>
      <c r="E153" s="380">
        <v>2</v>
      </c>
      <c r="F153" s="380">
        <v>1</v>
      </c>
      <c r="G153" s="380">
        <v>7.4999999999999997E-2</v>
      </c>
      <c r="H153" s="381">
        <f t="shared" si="0"/>
        <v>0.15</v>
      </c>
    </row>
    <row r="154" spans="1:8">
      <c r="A154" s="376"/>
      <c r="B154" s="382"/>
      <c r="C154" s="378" t="s">
        <v>1063</v>
      </c>
      <c r="D154" s="379">
        <v>1</v>
      </c>
      <c r="E154" s="380">
        <v>1.5</v>
      </c>
      <c r="F154" s="380">
        <v>1.1000000000000001</v>
      </c>
      <c r="G154" s="380">
        <v>7.4999999999999997E-2</v>
      </c>
      <c r="H154" s="381">
        <f t="shared" si="0"/>
        <v>0.12375</v>
      </c>
    </row>
    <row r="155" spans="1:8">
      <c r="A155" s="376"/>
      <c r="B155" s="382"/>
      <c r="C155" s="378" t="s">
        <v>1063</v>
      </c>
      <c r="D155" s="379">
        <v>1</v>
      </c>
      <c r="E155" s="380">
        <v>2</v>
      </c>
      <c r="F155" s="380">
        <v>1.1000000000000001</v>
      </c>
      <c r="G155" s="380">
        <v>0.1</v>
      </c>
      <c r="H155" s="381">
        <f t="shared" si="0"/>
        <v>0.22000000000000003</v>
      </c>
    </row>
    <row r="156" spans="1:8">
      <c r="A156" s="376"/>
      <c r="B156" s="377"/>
      <c r="C156" s="378" t="s">
        <v>1062</v>
      </c>
      <c r="D156" s="379">
        <v>1</v>
      </c>
      <c r="E156" s="380">
        <v>1.6</v>
      </c>
      <c r="F156" s="380">
        <v>1.1000000000000001</v>
      </c>
      <c r="G156" s="380">
        <v>0.05</v>
      </c>
      <c r="H156" s="381">
        <f t="shared" si="0"/>
        <v>8.8000000000000023E-2</v>
      </c>
    </row>
    <row r="157" spans="1:8">
      <c r="A157" s="376"/>
      <c r="B157" s="377"/>
      <c r="C157" s="378" t="s">
        <v>1062</v>
      </c>
      <c r="D157" s="379">
        <v>1</v>
      </c>
      <c r="E157" s="380">
        <v>1.7</v>
      </c>
      <c r="F157" s="380">
        <v>1.5</v>
      </c>
      <c r="G157" s="380">
        <v>7.4999999999999997E-2</v>
      </c>
      <c r="H157" s="381">
        <f t="shared" si="0"/>
        <v>0.19124999999999998</v>
      </c>
    </row>
    <row r="158" spans="1:8">
      <c r="A158" s="376"/>
      <c r="B158" s="377"/>
      <c r="C158" s="378" t="s">
        <v>1063</v>
      </c>
      <c r="D158" s="379">
        <v>1</v>
      </c>
      <c r="E158" s="380">
        <v>1.6</v>
      </c>
      <c r="F158" s="380">
        <v>1.2</v>
      </c>
      <c r="G158" s="380">
        <v>0.05</v>
      </c>
      <c r="H158" s="381">
        <f t="shared" si="0"/>
        <v>9.6000000000000002E-2</v>
      </c>
    </row>
    <row r="159" spans="1:8">
      <c r="A159" s="376"/>
      <c r="B159" s="377"/>
      <c r="C159" s="378" t="s">
        <v>1062</v>
      </c>
      <c r="D159" s="379">
        <v>1</v>
      </c>
      <c r="E159" s="380">
        <v>1.7</v>
      </c>
      <c r="F159" s="380">
        <v>1</v>
      </c>
      <c r="G159" s="380">
        <v>7.4999999999999997E-2</v>
      </c>
      <c r="H159" s="381">
        <f t="shared" si="0"/>
        <v>0.1275</v>
      </c>
    </row>
    <row r="160" spans="1:8">
      <c r="A160" s="376"/>
      <c r="B160" s="377"/>
      <c r="C160" s="378" t="s">
        <v>1062</v>
      </c>
      <c r="D160" s="379">
        <v>1</v>
      </c>
      <c r="E160" s="380">
        <v>1</v>
      </c>
      <c r="F160" s="380">
        <v>1</v>
      </c>
      <c r="G160" s="380">
        <v>0.1</v>
      </c>
      <c r="H160" s="381">
        <f t="shared" si="0"/>
        <v>0.1</v>
      </c>
    </row>
    <row r="161" spans="1:9">
      <c r="A161" s="376"/>
      <c r="B161" s="377"/>
      <c r="C161" s="378" t="s">
        <v>1062</v>
      </c>
      <c r="D161" s="379">
        <v>1</v>
      </c>
      <c r="E161" s="380">
        <v>2</v>
      </c>
      <c r="F161" s="380">
        <v>2.1</v>
      </c>
      <c r="G161" s="380">
        <v>0.1</v>
      </c>
      <c r="H161" s="381">
        <f t="shared" si="0"/>
        <v>0.42000000000000004</v>
      </c>
    </row>
    <row r="162" spans="1:9">
      <c r="A162" s="376"/>
      <c r="B162" s="377"/>
      <c r="C162" s="378" t="s">
        <v>1063</v>
      </c>
      <c r="D162" s="379">
        <v>1</v>
      </c>
      <c r="E162" s="380">
        <v>2.5</v>
      </c>
      <c r="F162" s="380">
        <v>2.1</v>
      </c>
      <c r="G162" s="380">
        <v>7.4999999999999997E-2</v>
      </c>
      <c r="H162" s="381">
        <f t="shared" si="0"/>
        <v>0.39374999999999999</v>
      </c>
    </row>
    <row r="163" spans="1:9">
      <c r="A163" s="376"/>
      <c r="B163" s="382"/>
      <c r="C163" s="378" t="s">
        <v>1062</v>
      </c>
      <c r="D163" s="379">
        <v>1</v>
      </c>
      <c r="E163" s="380">
        <v>1</v>
      </c>
      <c r="F163" s="380">
        <v>1.5</v>
      </c>
      <c r="G163" s="380">
        <v>7.4999999999999997E-2</v>
      </c>
      <c r="H163" s="381">
        <f t="shared" si="0"/>
        <v>0.11249999999999999</v>
      </c>
    </row>
    <row r="164" spans="1:9">
      <c r="A164" s="376"/>
      <c r="B164" s="382"/>
      <c r="C164" s="378" t="s">
        <v>1063</v>
      </c>
      <c r="D164" s="379">
        <v>1</v>
      </c>
      <c r="E164" s="380">
        <v>1.7</v>
      </c>
      <c r="F164" s="380">
        <v>1.6</v>
      </c>
      <c r="G164" s="380">
        <v>7.4999999999999997E-2</v>
      </c>
      <c r="H164" s="381">
        <f t="shared" si="0"/>
        <v>0.20400000000000001</v>
      </c>
    </row>
    <row r="165" spans="1:9">
      <c r="A165" s="376"/>
      <c r="B165" s="382"/>
      <c r="C165" s="378" t="s">
        <v>1063</v>
      </c>
      <c r="D165" s="379">
        <v>1</v>
      </c>
      <c r="E165" s="380">
        <v>2.1</v>
      </c>
      <c r="F165" s="380">
        <v>2.5</v>
      </c>
      <c r="G165" s="380">
        <v>7.4999999999999997E-2</v>
      </c>
      <c r="H165" s="381">
        <f t="shared" si="0"/>
        <v>0.39374999999999999</v>
      </c>
    </row>
    <row r="166" spans="1:9">
      <c r="A166" s="376"/>
      <c r="B166" s="382"/>
      <c r="C166" s="378" t="s">
        <v>1063</v>
      </c>
      <c r="D166" s="379">
        <v>1</v>
      </c>
      <c r="E166" s="380">
        <v>2.5</v>
      </c>
      <c r="F166" s="380">
        <v>1</v>
      </c>
      <c r="G166" s="380">
        <v>7.4999999999999997E-2</v>
      </c>
      <c r="H166" s="381">
        <f t="shared" si="0"/>
        <v>0.1875</v>
      </c>
    </row>
    <row r="167" spans="1:9">
      <c r="A167" s="376"/>
      <c r="B167" s="382"/>
      <c r="C167" s="378" t="s">
        <v>1063</v>
      </c>
      <c r="D167" s="379">
        <v>1</v>
      </c>
      <c r="E167" s="380">
        <v>1</v>
      </c>
      <c r="F167" s="380">
        <v>1.5</v>
      </c>
      <c r="G167" s="380">
        <v>5.5E-2</v>
      </c>
      <c r="H167" s="381">
        <f t="shared" si="0"/>
        <v>8.2500000000000004E-2</v>
      </c>
    </row>
    <row r="168" spans="1:9">
      <c r="A168" s="376"/>
      <c r="B168" s="382"/>
      <c r="C168" s="378" t="s">
        <v>1063</v>
      </c>
      <c r="D168" s="379">
        <v>1</v>
      </c>
      <c r="E168" s="380">
        <v>1.6</v>
      </c>
      <c r="F168" s="380">
        <v>1.5</v>
      </c>
      <c r="G168" s="380">
        <v>5.5E-2</v>
      </c>
      <c r="H168" s="381">
        <f t="shared" si="0"/>
        <v>0.13200000000000003</v>
      </c>
    </row>
    <row r="169" spans="1:9">
      <c r="A169" s="376"/>
      <c r="B169" s="382"/>
      <c r="C169" s="378" t="s">
        <v>1063</v>
      </c>
      <c r="D169" s="379">
        <v>1</v>
      </c>
      <c r="E169" s="380">
        <v>1.7</v>
      </c>
      <c r="F169" s="380">
        <v>1.2</v>
      </c>
      <c r="G169" s="380">
        <v>0.1</v>
      </c>
      <c r="H169" s="381">
        <f t="shared" si="0"/>
        <v>0.20400000000000001</v>
      </c>
    </row>
    <row r="170" spans="1:9">
      <c r="G170" s="371" t="s">
        <v>43</v>
      </c>
      <c r="H170" s="385">
        <f>SUM(H6:H169)</f>
        <v>50.261949999999985</v>
      </c>
      <c r="I170" s="386" t="s">
        <v>254</v>
      </c>
    </row>
    <row r="175" spans="1:9">
      <c r="D175" s="121" t="s">
        <v>821</v>
      </c>
    </row>
    <row r="176" spans="1:9">
      <c r="D176" s="121" t="s">
        <v>830</v>
      </c>
    </row>
  </sheetData>
  <mergeCells count="2">
    <mergeCell ref="A1:I1"/>
    <mergeCell ref="A3:H3"/>
  </mergeCells>
  <pageMargins left="1.23" right="0.44" top="0.75" bottom="0.6"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FF"/>
    <pageSetUpPr fitToPage="1"/>
  </sheetPr>
  <dimension ref="A1:P109"/>
  <sheetViews>
    <sheetView view="pageBreakPreview" zoomScaleSheetLayoutView="100" workbookViewId="0">
      <selection activeCell="A2" sqref="A2"/>
    </sheetView>
  </sheetViews>
  <sheetFormatPr defaultColWidth="9.140625" defaultRowHeight="15"/>
  <cols>
    <col min="1" max="1" width="4.28515625" style="83" customWidth="1"/>
    <col min="2" max="2" width="5.7109375" style="126" customWidth="1"/>
    <col min="3" max="3" width="18.85546875" style="126" customWidth="1"/>
    <col min="4" max="4" width="3.28515625" style="126" customWidth="1"/>
    <col min="5" max="5" width="2.5703125" style="125" customWidth="1"/>
    <col min="6" max="6" width="5.140625" style="126" customWidth="1"/>
    <col min="7" max="7" width="8.5703125" style="126" customWidth="1"/>
    <col min="8" max="8" width="8.140625" style="126" customWidth="1"/>
    <col min="9" max="9" width="6.85546875" style="126" customWidth="1"/>
    <col min="10" max="10" width="10.140625" style="126" customWidth="1"/>
    <col min="11" max="11" width="9.28515625" style="126" customWidth="1"/>
    <col min="12" max="12" width="11.140625" style="125" customWidth="1"/>
    <col min="13" max="15" width="9.140625" style="126"/>
    <col min="16" max="16" width="20.7109375" style="126" customWidth="1"/>
    <col min="17" max="16384" width="9.140625" style="126"/>
  </cols>
  <sheetData>
    <row r="1" spans="1:12" s="124" customFormat="1" ht="15.75">
      <c r="A1" s="804" t="s">
        <v>731</v>
      </c>
      <c r="B1" s="804"/>
      <c r="C1" s="804"/>
      <c r="D1" s="804"/>
      <c r="E1" s="804"/>
      <c r="F1" s="804"/>
      <c r="G1" s="804"/>
      <c r="H1" s="804"/>
      <c r="I1" s="804"/>
      <c r="J1" s="804"/>
      <c r="K1" s="804"/>
      <c r="L1" s="804"/>
    </row>
    <row r="2" spans="1:12">
      <c r="B2" s="83"/>
      <c r="C2" s="83"/>
      <c r="D2" s="83"/>
      <c r="G2" s="83"/>
      <c r="H2" s="83"/>
      <c r="I2" s="83"/>
      <c r="J2" s="83"/>
    </row>
    <row r="3" spans="1:12" s="124" customFormat="1" ht="14.25" customHeight="1">
      <c r="A3" s="811" t="s">
        <v>739</v>
      </c>
      <c r="B3" s="811"/>
      <c r="C3" s="812" t="str">
        <f>Cover!D20</f>
        <v>Construction of Helipad with Cement concrete  for the  visit of Hon'ble Chief Minister of Andhra pradesh Sri Nara Chandrababu Naidu Garu   on the occasion  of "Pattadar Pass Book- distribution"  Programme at Siddantham village of Penugonda mandal (Achanta constituency)in West Godavari District on 8.6.2026.</v>
      </c>
      <c r="D3" s="812"/>
      <c r="E3" s="812"/>
      <c r="F3" s="812"/>
      <c r="G3" s="812"/>
      <c r="H3" s="812"/>
      <c r="I3" s="812"/>
      <c r="J3" s="812"/>
      <c r="K3" s="812"/>
      <c r="L3" s="812"/>
    </row>
    <row r="4" spans="1:12" s="124" customFormat="1" ht="18" customHeight="1">
      <c r="A4" s="811"/>
      <c r="B4" s="811"/>
      <c r="C4" s="812"/>
      <c r="D4" s="812"/>
      <c r="E4" s="812"/>
      <c r="F4" s="812"/>
      <c r="G4" s="812"/>
      <c r="H4" s="812"/>
      <c r="I4" s="812"/>
      <c r="J4" s="812"/>
      <c r="K4" s="812"/>
      <c r="L4" s="812"/>
    </row>
    <row r="5" spans="1:12" s="124" customFormat="1" ht="18.75" customHeight="1">
      <c r="A5" s="985" t="s">
        <v>1353</v>
      </c>
      <c r="B5" s="985"/>
      <c r="C5" s="985"/>
      <c r="D5" s="985"/>
      <c r="E5" s="985"/>
      <c r="F5" s="985"/>
      <c r="G5" s="985"/>
      <c r="H5" s="985"/>
      <c r="I5" s="985"/>
      <c r="J5" s="985"/>
      <c r="K5" s="985"/>
      <c r="L5" s="985"/>
    </row>
    <row r="6" spans="1:12" ht="15.75" thickBot="1">
      <c r="A6" s="127"/>
      <c r="B6" s="128"/>
      <c r="C6" s="128"/>
      <c r="D6" s="128"/>
      <c r="E6" s="128"/>
      <c r="F6" s="128"/>
      <c r="G6" s="128"/>
      <c r="H6" s="128"/>
      <c r="I6" s="128"/>
      <c r="J6" s="128"/>
      <c r="K6" s="128"/>
      <c r="L6" s="128"/>
    </row>
    <row r="7" spans="1:12" ht="15" customHeight="1">
      <c r="A7" s="805" t="s">
        <v>740</v>
      </c>
      <c r="B7" s="807" t="s">
        <v>732</v>
      </c>
      <c r="C7" s="808"/>
      <c r="D7" s="807" t="s">
        <v>400</v>
      </c>
      <c r="E7" s="808"/>
      <c r="F7" s="808"/>
      <c r="G7" s="807" t="s">
        <v>733</v>
      </c>
      <c r="H7" s="813" t="s">
        <v>734</v>
      </c>
      <c r="I7" s="813" t="s">
        <v>735</v>
      </c>
      <c r="J7" s="807" t="s">
        <v>178</v>
      </c>
      <c r="K7" s="817" t="s">
        <v>736</v>
      </c>
      <c r="L7" s="815" t="s">
        <v>737</v>
      </c>
    </row>
    <row r="8" spans="1:12">
      <c r="A8" s="806"/>
      <c r="B8" s="809"/>
      <c r="C8" s="810"/>
      <c r="D8" s="809"/>
      <c r="E8" s="810"/>
      <c r="F8" s="810"/>
      <c r="G8" s="809"/>
      <c r="H8" s="814"/>
      <c r="I8" s="814"/>
      <c r="J8" s="809"/>
      <c r="K8" s="818"/>
      <c r="L8" s="816"/>
    </row>
    <row r="9" spans="1:12">
      <c r="A9" s="129">
        <v>1</v>
      </c>
      <c r="B9" s="802">
        <v>2</v>
      </c>
      <c r="C9" s="803"/>
      <c r="D9" s="802">
        <v>3</v>
      </c>
      <c r="E9" s="803"/>
      <c r="F9" s="803"/>
      <c r="G9" s="130">
        <v>4</v>
      </c>
      <c r="H9" s="130">
        <v>5</v>
      </c>
      <c r="I9" s="130">
        <v>6</v>
      </c>
      <c r="J9" s="307">
        <v>7</v>
      </c>
      <c r="K9" s="130">
        <v>8</v>
      </c>
      <c r="L9" s="309">
        <v>9</v>
      </c>
    </row>
    <row r="10" spans="1:12" s="93" customFormat="1">
      <c r="A10" s="132"/>
      <c r="B10" s="135"/>
      <c r="C10" s="135"/>
      <c r="D10" s="83"/>
      <c r="E10" s="83"/>
      <c r="F10" s="83"/>
      <c r="G10" s="84"/>
      <c r="H10" s="133"/>
      <c r="I10" s="144"/>
      <c r="J10" s="85"/>
      <c r="K10" s="85"/>
      <c r="L10" s="145"/>
    </row>
    <row r="11" spans="1:12" s="93" customFormat="1" ht="105" customHeight="1">
      <c r="A11" s="326">
        <v>1</v>
      </c>
      <c r="B11" s="798" t="s">
        <v>973</v>
      </c>
      <c r="C11" s="798"/>
      <c r="D11" s="798"/>
      <c r="E11" s="798"/>
      <c r="F11" s="798"/>
      <c r="G11" s="798"/>
      <c r="H11" s="798"/>
      <c r="I11" s="798"/>
      <c r="J11" s="798"/>
      <c r="L11" s="131"/>
    </row>
    <row r="12" spans="1:12">
      <c r="A12" s="327"/>
      <c r="B12" s="146"/>
      <c r="C12" s="146"/>
      <c r="D12" s="83"/>
      <c r="E12" s="83"/>
      <c r="F12" s="83"/>
      <c r="G12" s="84"/>
      <c r="H12" s="84"/>
      <c r="I12" s="133"/>
      <c r="J12" s="84"/>
      <c r="L12" s="134"/>
    </row>
    <row r="13" spans="1:12" hidden="1">
      <c r="A13" s="327"/>
      <c r="B13" s="126" t="s">
        <v>1011</v>
      </c>
      <c r="C13" s="146"/>
      <c r="D13" s="83">
        <v>8</v>
      </c>
      <c r="E13" s="83" t="s">
        <v>738</v>
      </c>
      <c r="F13" s="83"/>
      <c r="G13" s="84">
        <v>10</v>
      </c>
      <c r="H13" s="84">
        <v>1</v>
      </c>
      <c r="I13" s="133">
        <v>1.2</v>
      </c>
      <c r="J13" s="84">
        <f t="shared" ref="J13" si="0">D13*F13*G13*H13*I13</f>
        <v>0</v>
      </c>
      <c r="L13" s="134"/>
    </row>
    <row r="14" spans="1:12" s="398" customFormat="1">
      <c r="A14" s="397"/>
      <c r="B14" s="398" t="s">
        <v>1354</v>
      </c>
      <c r="C14" s="399"/>
      <c r="D14" s="400"/>
      <c r="E14" s="400"/>
      <c r="F14" s="400"/>
      <c r="G14" s="401"/>
      <c r="H14" s="401"/>
      <c r="I14" s="402"/>
      <c r="J14" s="401"/>
      <c r="L14" s="403"/>
    </row>
    <row r="15" spans="1:12" s="405" customFormat="1">
      <c r="A15" s="404"/>
      <c r="B15" s="405" t="s">
        <v>1049</v>
      </c>
      <c r="C15" s="406"/>
      <c r="D15" s="407">
        <v>2</v>
      </c>
      <c r="E15" s="407" t="s">
        <v>738</v>
      </c>
      <c r="F15" s="407">
        <v>2</v>
      </c>
      <c r="G15" s="408">
        <v>4.4000000000000004</v>
      </c>
      <c r="H15" s="408">
        <v>1.7</v>
      </c>
      <c r="I15" s="409">
        <v>2.65</v>
      </c>
      <c r="J15" s="408">
        <f t="shared" ref="J15:J16" si="1">D15*F15*G15*H15*I15</f>
        <v>79.287999999999997</v>
      </c>
      <c r="L15" s="410"/>
    </row>
    <row r="16" spans="1:12" s="405" customFormat="1">
      <c r="A16" s="404"/>
      <c r="B16" s="405" t="s">
        <v>1050</v>
      </c>
      <c r="C16" s="406"/>
      <c r="D16" s="407">
        <v>2</v>
      </c>
      <c r="E16" s="407" t="s">
        <v>738</v>
      </c>
      <c r="F16" s="407">
        <v>1</v>
      </c>
      <c r="G16" s="401">
        <v>7.7</v>
      </c>
      <c r="H16" s="408">
        <v>1.6</v>
      </c>
      <c r="I16" s="409">
        <v>2.0499999999999998</v>
      </c>
      <c r="J16" s="408">
        <f t="shared" si="1"/>
        <v>50.511999999999993</v>
      </c>
      <c r="L16" s="410"/>
    </row>
    <row r="17" spans="1:14">
      <c r="A17" s="327"/>
      <c r="B17" s="135"/>
      <c r="C17" s="135"/>
      <c r="D17" s="83"/>
      <c r="E17" s="83"/>
      <c r="F17" s="83"/>
      <c r="G17" s="84"/>
      <c r="H17" s="84"/>
      <c r="I17" s="133"/>
      <c r="J17" s="136">
        <f>SUM(J12:J16)</f>
        <v>129.79999999999998</v>
      </c>
      <c r="L17" s="134"/>
    </row>
    <row r="18" spans="1:14">
      <c r="A18" s="327"/>
      <c r="B18" s="135"/>
      <c r="C18" s="135"/>
      <c r="D18" s="83"/>
      <c r="E18" s="83"/>
      <c r="F18" s="83"/>
      <c r="G18" s="84"/>
      <c r="H18" s="84"/>
      <c r="I18" s="133"/>
      <c r="J18" s="84"/>
      <c r="L18" s="134"/>
    </row>
    <row r="19" spans="1:14" s="93" customFormat="1">
      <c r="A19" s="327"/>
      <c r="B19" s="135"/>
      <c r="C19" s="135"/>
      <c r="D19" s="83"/>
      <c r="E19" s="83"/>
      <c r="F19" s="83"/>
      <c r="G19" s="84"/>
      <c r="H19" s="133"/>
      <c r="I19" s="127" t="s">
        <v>612</v>
      </c>
      <c r="J19" s="85">
        <f>ROUNDUP(J17,0)</f>
        <v>130</v>
      </c>
      <c r="K19" s="85">
        <f>' Road data'!J610</f>
        <v>127.2</v>
      </c>
      <c r="L19" s="137">
        <f>ROUND(J19*K19,0)</f>
        <v>16536</v>
      </c>
      <c r="M19" s="93">
        <f>20170+40270</f>
        <v>60440</v>
      </c>
      <c r="N19" s="148">
        <f>J19-M19</f>
        <v>-60310</v>
      </c>
    </row>
    <row r="20" spans="1:14" s="93" customFormat="1">
      <c r="A20" s="328"/>
      <c r="B20" s="138"/>
      <c r="C20" s="138"/>
      <c r="D20" s="139"/>
      <c r="E20" s="139"/>
      <c r="F20" s="139"/>
      <c r="G20" s="140"/>
      <c r="H20" s="141"/>
      <c r="I20" s="142"/>
      <c r="J20" s="86" t="s">
        <v>254</v>
      </c>
      <c r="K20" s="86" t="s">
        <v>824</v>
      </c>
      <c r="L20" s="143"/>
    </row>
    <row r="21" spans="1:14" s="419" customFormat="1">
      <c r="A21" s="411"/>
      <c r="B21" s="412"/>
      <c r="C21" s="412"/>
      <c r="D21" s="413"/>
      <c r="E21" s="413"/>
      <c r="F21" s="413"/>
      <c r="G21" s="414"/>
      <c r="H21" s="415"/>
      <c r="I21" s="416"/>
      <c r="J21" s="417"/>
      <c r="K21" s="417"/>
      <c r="L21" s="418"/>
    </row>
    <row r="22" spans="1:14" s="419" customFormat="1" ht="45.75" customHeight="1">
      <c r="A22" s="420">
        <v>2</v>
      </c>
      <c r="B22" s="984" t="s">
        <v>974</v>
      </c>
      <c r="C22" s="984"/>
      <c r="D22" s="984"/>
      <c r="E22" s="984"/>
      <c r="F22" s="984"/>
      <c r="G22" s="984"/>
      <c r="H22" s="984"/>
      <c r="I22" s="984"/>
      <c r="J22" s="984"/>
      <c r="L22" s="421"/>
    </row>
    <row r="23" spans="1:14" s="423" customFormat="1">
      <c r="A23" s="411"/>
      <c r="B23" s="422"/>
      <c r="C23" s="422"/>
      <c r="D23" s="413"/>
      <c r="E23" s="413"/>
      <c r="F23" s="413"/>
      <c r="G23" s="414"/>
      <c r="H23" s="414"/>
      <c r="I23" s="415"/>
      <c r="J23" s="414"/>
      <c r="L23" s="424"/>
    </row>
    <row r="24" spans="1:14" s="423" customFormat="1">
      <c r="A24" s="411"/>
      <c r="B24" s="398" t="s">
        <v>1354</v>
      </c>
      <c r="C24" s="422"/>
      <c r="D24" s="413"/>
      <c r="E24" s="413"/>
      <c r="F24" s="413"/>
      <c r="G24" s="414"/>
      <c r="H24" s="414"/>
      <c r="I24" s="415"/>
      <c r="J24" s="414"/>
      <c r="L24" s="424"/>
    </row>
    <row r="25" spans="1:14" s="405" customFormat="1">
      <c r="A25" s="404"/>
      <c r="B25" s="405" t="s">
        <v>1049</v>
      </c>
      <c r="C25" s="406"/>
      <c r="D25" s="407">
        <v>2</v>
      </c>
      <c r="E25" s="407" t="s">
        <v>738</v>
      </c>
      <c r="F25" s="407">
        <v>2</v>
      </c>
      <c r="G25" s="408">
        <v>4.4000000000000004</v>
      </c>
      <c r="H25" s="408">
        <v>1.7</v>
      </c>
      <c r="I25" s="409">
        <v>0.3</v>
      </c>
      <c r="J25" s="408">
        <f t="shared" ref="J25:J26" si="2">D25*F25*G25*H25*I25</f>
        <v>8.9760000000000009</v>
      </c>
      <c r="L25" s="410"/>
    </row>
    <row r="26" spans="1:14" s="405" customFormat="1">
      <c r="A26" s="404"/>
      <c r="B26" s="405" t="s">
        <v>1050</v>
      </c>
      <c r="C26" s="406"/>
      <c r="D26" s="407">
        <v>2</v>
      </c>
      <c r="E26" s="407" t="s">
        <v>738</v>
      </c>
      <c r="F26" s="407">
        <v>1</v>
      </c>
      <c r="G26" s="401">
        <v>7.7</v>
      </c>
      <c r="H26" s="408">
        <v>1.6</v>
      </c>
      <c r="I26" s="409">
        <v>0.3</v>
      </c>
      <c r="J26" s="408">
        <f t="shared" si="2"/>
        <v>7.3919999999999995</v>
      </c>
      <c r="L26" s="410"/>
    </row>
    <row r="27" spans="1:14" s="423" customFormat="1">
      <c r="A27" s="411"/>
      <c r="B27" s="412"/>
      <c r="C27" s="412"/>
      <c r="D27" s="413"/>
      <c r="E27" s="413"/>
      <c r="F27" s="413"/>
      <c r="G27" s="414"/>
      <c r="H27" s="414"/>
      <c r="I27" s="415"/>
      <c r="J27" s="425">
        <f>SUM(J25:J26)</f>
        <v>16.368000000000002</v>
      </c>
      <c r="L27" s="424"/>
    </row>
    <row r="28" spans="1:14" s="423" customFormat="1">
      <c r="A28" s="411"/>
      <c r="B28" s="412"/>
      <c r="C28" s="412"/>
      <c r="D28" s="413"/>
      <c r="E28" s="413"/>
      <c r="F28" s="413"/>
      <c r="G28" s="414"/>
      <c r="H28" s="414"/>
      <c r="I28" s="415"/>
      <c r="J28" s="414"/>
      <c r="L28" s="424"/>
    </row>
    <row r="29" spans="1:14" s="419" customFormat="1">
      <c r="A29" s="411"/>
      <c r="B29" s="412"/>
      <c r="C29" s="412"/>
      <c r="D29" s="413"/>
      <c r="E29" s="413"/>
      <c r="F29" s="413"/>
      <c r="G29" s="414"/>
      <c r="H29" s="415"/>
      <c r="I29" s="426" t="s">
        <v>612</v>
      </c>
      <c r="J29" s="417">
        <f>ROUND(J27,0)</f>
        <v>16</v>
      </c>
      <c r="K29" s="417">
        <f>' Road data'!J1347</f>
        <v>969</v>
      </c>
      <c r="L29" s="427">
        <f>ROUND(J29*K29,0)</f>
        <v>15504</v>
      </c>
      <c r="M29" s="419">
        <f>20170+40270</f>
        <v>60440</v>
      </c>
      <c r="N29" s="428">
        <f>J29-M29</f>
        <v>-60424</v>
      </c>
    </row>
    <row r="30" spans="1:14" s="419" customFormat="1">
      <c r="A30" s="429"/>
      <c r="B30" s="430"/>
      <c r="C30" s="430"/>
      <c r="D30" s="431"/>
      <c r="E30" s="431"/>
      <c r="F30" s="431"/>
      <c r="G30" s="432"/>
      <c r="H30" s="433"/>
      <c r="I30" s="434"/>
      <c r="J30" s="435" t="s">
        <v>254</v>
      </c>
      <c r="K30" s="435" t="s">
        <v>824</v>
      </c>
      <c r="L30" s="436"/>
    </row>
    <row r="31" spans="1:14" s="93" customFormat="1" hidden="1">
      <c r="A31" s="327"/>
      <c r="B31" s="135"/>
      <c r="C31" s="135"/>
      <c r="D31" s="83"/>
      <c r="E31" s="83"/>
      <c r="F31" s="83"/>
      <c r="G31" s="84"/>
      <c r="H31" s="133"/>
      <c r="I31" s="144"/>
      <c r="J31" s="85"/>
      <c r="K31" s="85"/>
      <c r="L31" s="145"/>
    </row>
    <row r="32" spans="1:14" s="93" customFormat="1" ht="64.5" hidden="1" customHeight="1">
      <c r="A32" s="326">
        <v>3</v>
      </c>
      <c r="B32" s="798" t="s">
        <v>1010</v>
      </c>
      <c r="C32" s="798"/>
      <c r="D32" s="798"/>
      <c r="E32" s="798"/>
      <c r="F32" s="798"/>
      <c r="G32" s="798"/>
      <c r="H32" s="798"/>
      <c r="I32" s="798"/>
      <c r="J32" s="798"/>
      <c r="L32" s="131"/>
    </row>
    <row r="33" spans="1:14" hidden="1">
      <c r="A33" s="327"/>
      <c r="B33" s="146"/>
      <c r="C33" s="146"/>
      <c r="D33" s="83"/>
      <c r="E33" s="83"/>
      <c r="F33" s="83"/>
      <c r="G33" s="84"/>
      <c r="H33" s="84"/>
      <c r="I33" s="133"/>
      <c r="J33" s="84"/>
      <c r="L33" s="134"/>
    </row>
    <row r="34" spans="1:14" hidden="1">
      <c r="A34" s="327"/>
      <c r="B34" s="126" t="s">
        <v>1011</v>
      </c>
      <c r="C34" s="146"/>
      <c r="D34" s="83"/>
      <c r="E34" s="83"/>
      <c r="F34" s="83"/>
      <c r="G34" s="84"/>
      <c r="H34" s="84"/>
      <c r="I34" s="133"/>
      <c r="J34" s="84"/>
      <c r="L34" s="134"/>
    </row>
    <row r="35" spans="1:14" hidden="1">
      <c r="A35" s="327"/>
      <c r="B35" s="126" t="s">
        <v>1012</v>
      </c>
      <c r="C35" s="146"/>
      <c r="D35" s="83"/>
      <c r="E35" s="83" t="s">
        <v>738</v>
      </c>
      <c r="F35" s="83">
        <v>1</v>
      </c>
      <c r="G35" s="84">
        <v>9.5</v>
      </c>
      <c r="H35" s="84">
        <v>1</v>
      </c>
      <c r="I35" s="133">
        <v>1.2</v>
      </c>
      <c r="J35" s="84">
        <f t="shared" ref="J35" si="3">D35*F35*G35*H35*I35</f>
        <v>0</v>
      </c>
      <c r="L35" s="134"/>
    </row>
    <row r="36" spans="1:14" hidden="1">
      <c r="A36" s="327"/>
      <c r="B36" s="126" t="s">
        <v>1013</v>
      </c>
      <c r="C36" s="146"/>
      <c r="D36" s="83"/>
      <c r="E36" s="83" t="s">
        <v>738</v>
      </c>
      <c r="F36" s="83">
        <v>-1</v>
      </c>
      <c r="G36" s="84">
        <v>9.5</v>
      </c>
      <c r="H36" s="437" t="s">
        <v>1014</v>
      </c>
      <c r="I36" s="133"/>
      <c r="J36" s="84">
        <f>D36*F36*G36*((3.14/4)*0.65*0.65)</f>
        <v>0</v>
      </c>
      <c r="L36" s="134"/>
    </row>
    <row r="37" spans="1:14" s="423" customFormat="1" hidden="1">
      <c r="A37" s="411"/>
      <c r="B37" s="423" t="s">
        <v>1056</v>
      </c>
      <c r="C37" s="422"/>
      <c r="D37" s="413"/>
      <c r="E37" s="413"/>
      <c r="F37" s="413"/>
      <c r="G37" s="414"/>
      <c r="H37" s="414"/>
      <c r="I37" s="415"/>
      <c r="J37" s="414"/>
      <c r="L37" s="424"/>
    </row>
    <row r="38" spans="1:14" s="423" customFormat="1" ht="30" hidden="1">
      <c r="A38" s="411"/>
      <c r="B38" s="423" t="s">
        <v>1050</v>
      </c>
      <c r="C38" s="422"/>
      <c r="D38" s="413"/>
      <c r="E38" s="413" t="s">
        <v>738</v>
      </c>
      <c r="F38" s="413">
        <v>1</v>
      </c>
      <c r="G38" s="438" t="s">
        <v>1051</v>
      </c>
      <c r="H38" s="414">
        <v>1.4</v>
      </c>
      <c r="I38" s="415">
        <v>1.65</v>
      </c>
      <c r="J38" s="414">
        <f>D38*F38*((11.6+9.86)/2)*H38*I38</f>
        <v>0</v>
      </c>
      <c r="L38" s="424"/>
    </row>
    <row r="39" spans="1:14" s="423" customFormat="1" ht="30" hidden="1">
      <c r="A39" s="411"/>
      <c r="B39" s="423" t="s">
        <v>1013</v>
      </c>
      <c r="C39" s="422"/>
      <c r="D39" s="413"/>
      <c r="E39" s="413" t="s">
        <v>738</v>
      </c>
      <c r="F39" s="413">
        <v>-1</v>
      </c>
      <c r="G39" s="438" t="s">
        <v>1052</v>
      </c>
      <c r="H39" s="439" t="s">
        <v>1057</v>
      </c>
      <c r="I39" s="415"/>
      <c r="J39" s="414">
        <f>D39*F39*((10.96+9.86)/2)*((3.14/4)*1.1*1.1)</f>
        <v>0</v>
      </c>
      <c r="L39" s="424"/>
    </row>
    <row r="40" spans="1:14" hidden="1">
      <c r="A40" s="327"/>
      <c r="B40" s="135"/>
      <c r="C40" s="135"/>
      <c r="D40" s="83"/>
      <c r="E40" s="83"/>
      <c r="F40" s="83"/>
      <c r="G40" s="84"/>
      <c r="H40" s="84"/>
      <c r="I40" s="133"/>
      <c r="J40" s="136">
        <f>SUM(J35:J39)</f>
        <v>0</v>
      </c>
      <c r="L40" s="134"/>
    </row>
    <row r="41" spans="1:14" hidden="1">
      <c r="A41" s="327"/>
      <c r="B41" s="135"/>
      <c r="C41" s="135"/>
      <c r="D41" s="83"/>
      <c r="E41" s="83"/>
      <c r="F41" s="83"/>
      <c r="G41" s="84"/>
      <c r="H41" s="84"/>
      <c r="I41" s="133"/>
      <c r="J41" s="84"/>
      <c r="L41" s="134"/>
    </row>
    <row r="42" spans="1:14" s="93" customFormat="1" hidden="1">
      <c r="A42" s="327"/>
      <c r="B42" s="135"/>
      <c r="C42" s="135"/>
      <c r="D42" s="83"/>
      <c r="E42" s="83"/>
      <c r="F42" s="83"/>
      <c r="G42" s="84"/>
      <c r="H42" s="133"/>
      <c r="I42" s="127" t="s">
        <v>612</v>
      </c>
      <c r="J42" s="85">
        <f>ROUND(J40,0)</f>
        <v>0</v>
      </c>
      <c r="K42" s="85">
        <f>' Road data'!J634</f>
        <v>1659</v>
      </c>
      <c r="L42" s="137">
        <f>ROUND(J42*K42,0)</f>
        <v>0</v>
      </c>
      <c r="M42" s="93">
        <f>20170+40270</f>
        <v>60440</v>
      </c>
      <c r="N42" s="148">
        <f>J42-M42</f>
        <v>-60440</v>
      </c>
    </row>
    <row r="43" spans="1:14" s="93" customFormat="1" hidden="1">
      <c r="A43" s="328"/>
      <c r="B43" s="138"/>
      <c r="C43" s="138"/>
      <c r="D43" s="139"/>
      <c r="E43" s="139"/>
      <c r="F43" s="139"/>
      <c r="G43" s="140"/>
      <c r="H43" s="141"/>
      <c r="I43" s="142"/>
      <c r="J43" s="86" t="s">
        <v>254</v>
      </c>
      <c r="K43" s="86" t="s">
        <v>824</v>
      </c>
      <c r="L43" s="143"/>
    </row>
    <row r="44" spans="1:14" s="419" customFormat="1">
      <c r="A44" s="411"/>
      <c r="B44" s="412"/>
      <c r="C44" s="412"/>
      <c r="D44" s="413"/>
      <c r="E44" s="413"/>
      <c r="F44" s="413"/>
      <c r="G44" s="414"/>
      <c r="H44" s="415"/>
      <c r="I44" s="416"/>
      <c r="J44" s="417"/>
      <c r="K44" s="417"/>
      <c r="L44" s="418"/>
    </row>
    <row r="45" spans="1:14" s="419" customFormat="1" ht="108.75" customHeight="1">
      <c r="A45" s="420">
        <v>3</v>
      </c>
      <c r="B45" s="984" t="s">
        <v>1053</v>
      </c>
      <c r="C45" s="984"/>
      <c r="D45" s="984"/>
      <c r="E45" s="984"/>
      <c r="F45" s="984"/>
      <c r="G45" s="984"/>
      <c r="H45" s="984"/>
      <c r="I45" s="984"/>
      <c r="J45" s="984"/>
      <c r="L45" s="421"/>
    </row>
    <row r="46" spans="1:14" s="423" customFormat="1">
      <c r="A46" s="411"/>
      <c r="B46" s="422"/>
      <c r="C46" s="422"/>
      <c r="D46" s="413"/>
      <c r="E46" s="413"/>
      <c r="F46" s="413"/>
      <c r="G46" s="414"/>
      <c r="H46" s="414"/>
      <c r="I46" s="415"/>
      <c r="J46" s="414"/>
      <c r="L46" s="424"/>
    </row>
    <row r="47" spans="1:14" s="423" customFormat="1">
      <c r="A47" s="411"/>
      <c r="B47" s="398" t="s">
        <v>1354</v>
      </c>
      <c r="C47" s="422"/>
      <c r="D47" s="413"/>
      <c r="E47" s="413"/>
      <c r="F47" s="413"/>
      <c r="G47" s="414"/>
      <c r="H47" s="414"/>
      <c r="I47" s="415"/>
      <c r="J47" s="414"/>
      <c r="L47" s="424"/>
    </row>
    <row r="48" spans="1:14" s="405" customFormat="1">
      <c r="A48" s="404"/>
      <c r="B48" s="405" t="s">
        <v>1049</v>
      </c>
      <c r="C48" s="406"/>
      <c r="D48" s="407">
        <v>2</v>
      </c>
      <c r="E48" s="407" t="s">
        <v>738</v>
      </c>
      <c r="F48" s="407">
        <v>2</v>
      </c>
      <c r="G48" s="408">
        <v>4.4000000000000004</v>
      </c>
      <c r="H48" s="408">
        <v>1.7</v>
      </c>
      <c r="I48" s="409">
        <v>0.3</v>
      </c>
      <c r="J48" s="408">
        <f t="shared" ref="J48:J49" si="4">D48*F48*G48*H48*I48</f>
        <v>8.9760000000000009</v>
      </c>
      <c r="L48" s="410"/>
    </row>
    <row r="49" spans="1:14" s="405" customFormat="1">
      <c r="A49" s="404"/>
      <c r="B49" s="405" t="s">
        <v>1161</v>
      </c>
      <c r="C49" s="406"/>
      <c r="D49" s="407">
        <v>2</v>
      </c>
      <c r="E49" s="407" t="s">
        <v>738</v>
      </c>
      <c r="F49" s="407">
        <v>1</v>
      </c>
      <c r="G49" s="401">
        <v>7.7</v>
      </c>
      <c r="H49" s="408">
        <v>1.6</v>
      </c>
      <c r="I49" s="409">
        <v>0.3</v>
      </c>
      <c r="J49" s="408">
        <f t="shared" si="4"/>
        <v>7.3919999999999995</v>
      </c>
      <c r="L49" s="410"/>
    </row>
    <row r="50" spans="1:14" s="423" customFormat="1">
      <c r="A50" s="411"/>
      <c r="B50" s="412"/>
      <c r="C50" s="412"/>
      <c r="D50" s="413"/>
      <c r="E50" s="413"/>
      <c r="F50" s="413"/>
      <c r="G50" s="414"/>
      <c r="H50" s="414"/>
      <c r="I50" s="415"/>
      <c r="J50" s="425">
        <f>SUM(J48:J49)</f>
        <v>16.368000000000002</v>
      </c>
      <c r="L50" s="424"/>
    </row>
    <row r="51" spans="1:14" s="423" customFormat="1">
      <c r="A51" s="411"/>
      <c r="B51" s="412"/>
      <c r="C51" s="412"/>
      <c r="D51" s="413"/>
      <c r="E51" s="413"/>
      <c r="F51" s="413"/>
      <c r="G51" s="414"/>
      <c r="H51" s="414"/>
      <c r="I51" s="415"/>
      <c r="J51" s="414"/>
      <c r="L51" s="424"/>
    </row>
    <row r="52" spans="1:14" s="419" customFormat="1">
      <c r="A52" s="411"/>
      <c r="B52" s="412"/>
      <c r="C52" s="412"/>
      <c r="D52" s="413"/>
      <c r="E52" s="413"/>
      <c r="F52" s="413"/>
      <c r="G52" s="414"/>
      <c r="H52" s="415"/>
      <c r="I52" s="426" t="s">
        <v>612</v>
      </c>
      <c r="J52" s="417">
        <f>ROUND(J50,0)</f>
        <v>16</v>
      </c>
      <c r="K52" s="417">
        <f>' Road data'!J902</f>
        <v>5978</v>
      </c>
      <c r="L52" s="427">
        <f>ROUND(J52*K52,0)</f>
        <v>95648</v>
      </c>
      <c r="M52" s="419">
        <f>20170+40270</f>
        <v>60440</v>
      </c>
      <c r="N52" s="428">
        <f>J52-M52</f>
        <v>-60424</v>
      </c>
    </row>
    <row r="53" spans="1:14" s="419" customFormat="1">
      <c r="A53" s="429"/>
      <c r="B53" s="430"/>
      <c r="C53" s="430"/>
      <c r="D53" s="431"/>
      <c r="E53" s="431"/>
      <c r="F53" s="431"/>
      <c r="G53" s="432"/>
      <c r="H53" s="433"/>
      <c r="I53" s="434"/>
      <c r="J53" s="435" t="s">
        <v>254</v>
      </c>
      <c r="K53" s="435" t="s">
        <v>824</v>
      </c>
      <c r="L53" s="436"/>
    </row>
    <row r="54" spans="1:14" s="419" customFormat="1">
      <c r="A54" s="411"/>
      <c r="B54" s="412"/>
      <c r="C54" s="412"/>
      <c r="D54" s="413"/>
      <c r="E54" s="413"/>
      <c r="F54" s="413"/>
      <c r="G54" s="414"/>
      <c r="H54" s="415"/>
      <c r="I54" s="416"/>
      <c r="J54" s="417"/>
      <c r="K54" s="417"/>
      <c r="L54" s="418"/>
    </row>
    <row r="55" spans="1:14" s="419" customFormat="1" ht="105.75" customHeight="1">
      <c r="A55" s="420">
        <v>4</v>
      </c>
      <c r="B55" s="984" t="s">
        <v>1054</v>
      </c>
      <c r="C55" s="984"/>
      <c r="D55" s="984"/>
      <c r="E55" s="984"/>
      <c r="F55" s="984"/>
      <c r="G55" s="984"/>
      <c r="H55" s="984"/>
      <c r="I55" s="984"/>
      <c r="J55" s="984"/>
      <c r="L55" s="421"/>
    </row>
    <row r="56" spans="1:14" s="423" customFormat="1">
      <c r="A56" s="411"/>
      <c r="B56" s="422"/>
      <c r="C56" s="422"/>
      <c r="D56" s="413"/>
      <c r="E56" s="413"/>
      <c r="F56" s="413"/>
      <c r="G56" s="414"/>
      <c r="H56" s="414"/>
      <c r="I56" s="415"/>
      <c r="J56" s="414"/>
      <c r="L56" s="424"/>
    </row>
    <row r="57" spans="1:14" s="423" customFormat="1">
      <c r="A57" s="411"/>
      <c r="B57" s="398" t="s">
        <v>1354</v>
      </c>
      <c r="C57" s="422"/>
      <c r="D57" s="413"/>
      <c r="E57" s="413"/>
      <c r="F57" s="413"/>
      <c r="G57" s="414"/>
      <c r="H57" s="414"/>
      <c r="I57" s="415"/>
      <c r="J57" s="414"/>
      <c r="L57" s="424"/>
    </row>
    <row r="58" spans="1:14" s="405" customFormat="1" ht="30">
      <c r="A58" s="404"/>
      <c r="B58" s="405" t="s">
        <v>1049</v>
      </c>
      <c r="C58" s="406"/>
      <c r="D58" s="407">
        <v>2</v>
      </c>
      <c r="E58" s="407" t="s">
        <v>738</v>
      </c>
      <c r="F58" s="407">
        <v>2</v>
      </c>
      <c r="G58" s="408">
        <v>4.4000000000000004</v>
      </c>
      <c r="H58" s="440" t="s">
        <v>1162</v>
      </c>
      <c r="I58" s="408">
        <v>2</v>
      </c>
      <c r="J58" s="408">
        <f>D58*F58*G58*((1.2+0.45)/2)*I58</f>
        <v>29.04</v>
      </c>
      <c r="L58" s="410"/>
    </row>
    <row r="59" spans="1:14" s="405" customFormat="1" ht="30">
      <c r="A59" s="404"/>
      <c r="B59" s="405" t="s">
        <v>1013</v>
      </c>
      <c r="C59" s="406"/>
      <c r="D59" s="407">
        <v>2</v>
      </c>
      <c r="E59" s="407" t="s">
        <v>738</v>
      </c>
      <c r="F59" s="407">
        <v>-2</v>
      </c>
      <c r="G59" s="441" t="s">
        <v>1057</v>
      </c>
      <c r="H59" s="405" t="s">
        <v>1171</v>
      </c>
      <c r="I59" s="409"/>
      <c r="J59" s="408">
        <f>D59*F59*((0.82+1.08)/2)*((3.14/4)*1*1)</f>
        <v>-2.9830000000000001</v>
      </c>
      <c r="L59" s="410"/>
    </row>
    <row r="60" spans="1:14" s="405" customFormat="1">
      <c r="A60" s="404"/>
      <c r="B60" s="405" t="s">
        <v>1055</v>
      </c>
      <c r="C60" s="406"/>
      <c r="D60" s="407">
        <v>2</v>
      </c>
      <c r="E60" s="407" t="s">
        <v>738</v>
      </c>
      <c r="F60" s="407">
        <v>2</v>
      </c>
      <c r="G60" s="440">
        <v>4.4000000000000004</v>
      </c>
      <c r="H60" s="408">
        <v>0.45</v>
      </c>
      <c r="I60" s="408">
        <v>0.45</v>
      </c>
      <c r="J60" s="408">
        <f>D60*F60*((0.77+1.07)/2)*((3.14/4)*0.8*0.8)</f>
        <v>1.8488320000000003</v>
      </c>
      <c r="L60" s="410"/>
    </row>
    <row r="61" spans="1:14" s="423" customFormat="1">
      <c r="A61" s="411"/>
      <c r="B61" s="412"/>
      <c r="C61" s="412"/>
      <c r="D61" s="413"/>
      <c r="E61" s="413"/>
      <c r="F61" s="413"/>
      <c r="G61" s="414"/>
      <c r="H61" s="414"/>
      <c r="I61" s="415"/>
      <c r="J61" s="425">
        <f>SUM(J58:J60)</f>
        <v>27.905832</v>
      </c>
      <c r="L61" s="424"/>
    </row>
    <row r="62" spans="1:14" s="423" customFormat="1">
      <c r="A62" s="411"/>
      <c r="B62" s="412"/>
      <c r="C62" s="412"/>
      <c r="D62" s="413"/>
      <c r="E62" s="413"/>
      <c r="F62" s="413"/>
      <c r="G62" s="414"/>
      <c r="H62" s="414"/>
      <c r="I62" s="415"/>
      <c r="J62" s="414"/>
      <c r="L62" s="424"/>
    </row>
    <row r="63" spans="1:14" s="419" customFormat="1">
      <c r="A63" s="411"/>
      <c r="B63" s="412"/>
      <c r="C63" s="412"/>
      <c r="D63" s="413"/>
      <c r="E63" s="413"/>
      <c r="F63" s="413"/>
      <c r="G63" s="414"/>
      <c r="H63" s="415"/>
      <c r="I63" s="426" t="s">
        <v>612</v>
      </c>
      <c r="J63" s="417">
        <f>ROUND(J61,0)</f>
        <v>28</v>
      </c>
      <c r="K63" s="417">
        <f>' Road data'!J932</f>
        <v>6323</v>
      </c>
      <c r="L63" s="427">
        <f>ROUND(J63*K63,0)</f>
        <v>177044</v>
      </c>
      <c r="M63" s="419">
        <f>20170+40270</f>
        <v>60440</v>
      </c>
      <c r="N63" s="428">
        <f>J63-M63</f>
        <v>-60412</v>
      </c>
    </row>
    <row r="64" spans="1:14" s="419" customFormat="1">
      <c r="A64" s="429"/>
      <c r="B64" s="430"/>
      <c r="C64" s="430"/>
      <c r="D64" s="431"/>
      <c r="E64" s="431"/>
      <c r="F64" s="431"/>
      <c r="G64" s="432"/>
      <c r="H64" s="433"/>
      <c r="I64" s="434"/>
      <c r="J64" s="435" t="s">
        <v>254</v>
      </c>
      <c r="K64" s="435" t="s">
        <v>824</v>
      </c>
      <c r="L64" s="436"/>
    </row>
    <row r="65" spans="1:14" s="93" customFormat="1">
      <c r="A65" s="327"/>
      <c r="B65" s="135"/>
      <c r="C65" s="135"/>
      <c r="D65" s="83"/>
      <c r="E65" s="83"/>
      <c r="F65" s="83"/>
      <c r="G65" s="84"/>
      <c r="H65" s="133"/>
      <c r="I65" s="144"/>
      <c r="J65" s="85"/>
      <c r="K65" s="85"/>
      <c r="L65" s="145"/>
    </row>
    <row r="66" spans="1:14" s="93" customFormat="1" ht="61.5" customHeight="1">
      <c r="A66" s="326">
        <v>5</v>
      </c>
      <c r="B66" s="798" t="s">
        <v>1163</v>
      </c>
      <c r="C66" s="798"/>
      <c r="D66" s="798"/>
      <c r="E66" s="798"/>
      <c r="F66" s="798"/>
      <c r="G66" s="798"/>
      <c r="H66" s="798"/>
      <c r="I66" s="798"/>
      <c r="J66" s="798"/>
      <c r="L66" s="131"/>
    </row>
    <row r="67" spans="1:14">
      <c r="A67" s="327"/>
      <c r="B67" s="146"/>
      <c r="C67" s="146"/>
      <c r="D67" s="83"/>
      <c r="E67" s="83"/>
      <c r="F67" s="83"/>
      <c r="G67" s="84"/>
      <c r="H67" s="84"/>
      <c r="I67" s="133"/>
      <c r="J67" s="84"/>
      <c r="L67" s="134"/>
    </row>
    <row r="68" spans="1:14" hidden="1">
      <c r="A68" s="327"/>
      <c r="B68" s="126" t="s">
        <v>1011</v>
      </c>
      <c r="C68" s="146"/>
      <c r="D68" s="83"/>
      <c r="E68" s="83"/>
      <c r="F68" s="83"/>
      <c r="G68" s="84"/>
      <c r="H68" s="84"/>
      <c r="I68" s="133"/>
      <c r="J68" s="84"/>
      <c r="L68" s="134"/>
    </row>
    <row r="69" spans="1:14" hidden="1">
      <c r="A69" s="327"/>
      <c r="B69" s="126" t="s">
        <v>1012</v>
      </c>
      <c r="C69" s="146"/>
      <c r="D69" s="83"/>
      <c r="E69" s="83" t="s">
        <v>738</v>
      </c>
      <c r="F69" s="83">
        <v>1</v>
      </c>
      <c r="G69" s="84">
        <v>10</v>
      </c>
      <c r="H69" s="84">
        <v>1</v>
      </c>
      <c r="I69" s="133">
        <v>1.2</v>
      </c>
      <c r="J69" s="84">
        <f t="shared" ref="J69" si="5">D69*F69*G69*H69*I69</f>
        <v>0</v>
      </c>
      <c r="L69" s="134"/>
    </row>
    <row r="70" spans="1:14" hidden="1">
      <c r="A70" s="327"/>
      <c r="B70" s="126" t="s">
        <v>1013</v>
      </c>
      <c r="C70" s="146"/>
      <c r="D70" s="83"/>
      <c r="E70" s="83" t="s">
        <v>738</v>
      </c>
      <c r="F70" s="83">
        <v>-1</v>
      </c>
      <c r="G70" s="84">
        <v>10</v>
      </c>
      <c r="H70" s="437" t="s">
        <v>1014</v>
      </c>
      <c r="I70" s="133"/>
      <c r="J70" s="84">
        <f>D70*F70*G70*((3.14/4)*0.65*0.65)</f>
        <v>0</v>
      </c>
      <c r="L70" s="134"/>
    </row>
    <row r="71" spans="1:14">
      <c r="A71" s="327"/>
      <c r="B71" s="398" t="s">
        <v>1354</v>
      </c>
      <c r="C71" s="146"/>
      <c r="D71" s="83"/>
      <c r="E71" s="83"/>
      <c r="F71" s="83"/>
      <c r="G71" s="84"/>
      <c r="H71" s="84"/>
      <c r="I71" s="133"/>
      <c r="J71" s="84"/>
      <c r="L71" s="134"/>
    </row>
    <row r="72" spans="1:14">
      <c r="A72" s="327"/>
      <c r="B72" s="126" t="s">
        <v>1164</v>
      </c>
      <c r="C72" s="146"/>
      <c r="D72" s="83">
        <v>2</v>
      </c>
      <c r="E72" s="83" t="s">
        <v>738</v>
      </c>
      <c r="F72" s="83">
        <v>1</v>
      </c>
      <c r="G72" s="84">
        <v>7.7</v>
      </c>
      <c r="H72" s="84">
        <v>1.6</v>
      </c>
      <c r="I72" s="133">
        <v>2.0499999999999998</v>
      </c>
      <c r="J72" s="84">
        <f t="shared" ref="J72" si="6">D72*F72*G72*H72*I72</f>
        <v>50.511999999999993</v>
      </c>
      <c r="L72" s="134"/>
    </row>
    <row r="73" spans="1:14">
      <c r="A73" s="327"/>
      <c r="B73" s="126" t="s">
        <v>1013</v>
      </c>
      <c r="C73" s="146"/>
      <c r="D73" s="83">
        <v>2</v>
      </c>
      <c r="E73" s="83" t="s">
        <v>738</v>
      </c>
      <c r="F73" s="83">
        <v>-1</v>
      </c>
      <c r="G73" s="442" t="s">
        <v>1172</v>
      </c>
      <c r="I73" s="443" t="s">
        <v>1057</v>
      </c>
      <c r="J73" s="84">
        <f>D73*F73*((3.14/4)*1.1*1.1)*((8.84+7.7)/2)</f>
        <v>-15.710519000000003</v>
      </c>
      <c r="L73" s="134"/>
    </row>
    <row r="74" spans="1:14">
      <c r="A74" s="327"/>
      <c r="B74" s="126" t="s">
        <v>1165</v>
      </c>
      <c r="C74" s="146"/>
      <c r="D74" s="83">
        <v>2</v>
      </c>
      <c r="E74" s="83" t="s">
        <v>738</v>
      </c>
      <c r="F74" s="83">
        <v>2</v>
      </c>
      <c r="G74" s="84">
        <v>4.4000000000000004</v>
      </c>
      <c r="H74" s="84"/>
      <c r="I74" s="444" t="s">
        <v>1173</v>
      </c>
      <c r="J74" s="268">
        <f>D74*F74*G74*((0.25*1.05)/2)</f>
        <v>2.3100000000000005</v>
      </c>
      <c r="L74" s="134"/>
    </row>
    <row r="75" spans="1:14">
      <c r="A75" s="327"/>
      <c r="B75" s="135"/>
      <c r="C75" s="135"/>
      <c r="D75" s="83"/>
      <c r="E75" s="83"/>
      <c r="F75" s="83"/>
      <c r="G75" s="84"/>
      <c r="H75" s="84"/>
      <c r="I75" s="133"/>
      <c r="J75" s="136">
        <f>SUM(J69:J74)</f>
        <v>37.111480999999991</v>
      </c>
      <c r="L75" s="134"/>
    </row>
    <row r="76" spans="1:14">
      <c r="A76" s="327"/>
      <c r="B76" s="135"/>
      <c r="C76" s="135"/>
      <c r="D76" s="83"/>
      <c r="E76" s="83"/>
      <c r="F76" s="83"/>
      <c r="G76" s="84"/>
      <c r="H76" s="84"/>
      <c r="I76" s="133"/>
      <c r="J76" s="84"/>
      <c r="L76" s="134"/>
    </row>
    <row r="77" spans="1:14" s="93" customFormat="1">
      <c r="A77" s="327"/>
      <c r="B77" s="135"/>
      <c r="C77" s="135"/>
      <c r="D77" s="83"/>
      <c r="E77" s="83"/>
      <c r="F77" s="83"/>
      <c r="G77" s="84"/>
      <c r="H77" s="133"/>
      <c r="I77" s="127" t="s">
        <v>612</v>
      </c>
      <c r="J77" s="85">
        <f>ROUND(J75,0)</f>
        <v>37</v>
      </c>
      <c r="K77" s="85">
        <f>' Road data'!J836</f>
        <v>1659</v>
      </c>
      <c r="L77" s="137">
        <f>ROUND(J77*K77,0)</f>
        <v>61383</v>
      </c>
      <c r="M77" s="93">
        <f>20170+40270</f>
        <v>60440</v>
      </c>
      <c r="N77" s="148">
        <f>J77-M77</f>
        <v>-60403</v>
      </c>
    </row>
    <row r="78" spans="1:14" s="93" customFormat="1">
      <c r="A78" s="328"/>
      <c r="B78" s="138"/>
      <c r="C78" s="138"/>
      <c r="D78" s="139"/>
      <c r="E78" s="139"/>
      <c r="F78" s="139"/>
      <c r="G78" s="140"/>
      <c r="H78" s="141"/>
      <c r="I78" s="142"/>
      <c r="J78" s="435" t="s">
        <v>254</v>
      </c>
      <c r="K78" s="435" t="s">
        <v>824</v>
      </c>
      <c r="L78" s="143"/>
    </row>
    <row r="79" spans="1:14" s="93" customFormat="1" hidden="1">
      <c r="A79" s="327"/>
      <c r="B79" s="135"/>
      <c r="C79" s="135"/>
      <c r="D79" s="83"/>
      <c r="E79" s="83"/>
      <c r="F79" s="83"/>
      <c r="G79" s="84"/>
      <c r="H79" s="133"/>
      <c r="I79" s="144"/>
      <c r="J79" s="85"/>
      <c r="K79" s="85"/>
      <c r="L79" s="145"/>
    </row>
    <row r="80" spans="1:14" s="93" customFormat="1" ht="105" hidden="1" customHeight="1">
      <c r="A80" s="326">
        <v>6</v>
      </c>
      <c r="B80" s="798" t="s">
        <v>1167</v>
      </c>
      <c r="C80" s="798"/>
      <c r="D80" s="798"/>
      <c r="E80" s="798"/>
      <c r="F80" s="798"/>
      <c r="G80" s="798"/>
      <c r="H80" s="798"/>
      <c r="I80" s="798"/>
      <c r="J80" s="798"/>
      <c r="L80" s="131"/>
    </row>
    <row r="81" spans="1:14" hidden="1">
      <c r="A81" s="327"/>
      <c r="B81" s="146"/>
      <c r="C81" s="146"/>
      <c r="D81" s="83"/>
      <c r="E81" s="83"/>
      <c r="F81" s="83"/>
      <c r="G81" s="84"/>
      <c r="H81" s="84"/>
      <c r="I81" s="133"/>
      <c r="J81" s="84"/>
      <c r="L81" s="134"/>
    </row>
    <row r="82" spans="1:14" hidden="1">
      <c r="A82" s="327"/>
      <c r="B82" s="126" t="s">
        <v>1011</v>
      </c>
      <c r="C82" s="146"/>
      <c r="D82" s="83"/>
      <c r="E82" s="83" t="s">
        <v>738</v>
      </c>
      <c r="F82" s="83">
        <v>4</v>
      </c>
      <c r="G82" s="84">
        <v>2.5</v>
      </c>
      <c r="H82" s="84"/>
      <c r="I82" s="133"/>
      <c r="J82" s="84">
        <f>D82*F82*G82</f>
        <v>0</v>
      </c>
      <c r="L82" s="134"/>
    </row>
    <row r="83" spans="1:14" hidden="1">
      <c r="A83" s="327"/>
      <c r="C83" s="146"/>
      <c r="D83" s="83"/>
      <c r="E83" s="83"/>
      <c r="F83" s="83"/>
      <c r="G83" s="84"/>
      <c r="H83" s="84"/>
      <c r="I83" s="133"/>
      <c r="J83" s="84"/>
      <c r="L83" s="134"/>
    </row>
    <row r="84" spans="1:14" hidden="1">
      <c r="A84" s="327"/>
      <c r="B84" s="135"/>
      <c r="C84" s="135"/>
      <c r="D84" s="83"/>
      <c r="E84" s="83"/>
      <c r="F84" s="83"/>
      <c r="G84" s="84"/>
      <c r="H84" s="84"/>
      <c r="I84" s="133"/>
      <c r="J84" s="136">
        <f>SUM(J81:J82)</f>
        <v>0</v>
      </c>
      <c r="L84" s="134"/>
    </row>
    <row r="85" spans="1:14" hidden="1">
      <c r="A85" s="327"/>
      <c r="B85" s="135"/>
      <c r="C85" s="135"/>
      <c r="D85" s="83"/>
      <c r="E85" s="83"/>
      <c r="F85" s="83"/>
      <c r="G85" s="84"/>
      <c r="H85" s="84"/>
      <c r="I85" s="133"/>
      <c r="J85" s="84"/>
      <c r="L85" s="134"/>
    </row>
    <row r="86" spans="1:14" s="93" customFormat="1" hidden="1">
      <c r="A86" s="327"/>
      <c r="B86" s="135"/>
      <c r="C86" s="135"/>
      <c r="D86" s="83"/>
      <c r="E86" s="83"/>
      <c r="F86" s="83"/>
      <c r="G86" s="84"/>
      <c r="H86" s="133"/>
      <c r="I86" s="127" t="s">
        <v>612</v>
      </c>
      <c r="J86" s="85">
        <f>ROUND(J84,0)</f>
        <v>0</v>
      </c>
      <c r="K86" s="85">
        <f>' Road data'!J728</f>
        <v>1945</v>
      </c>
      <c r="L86" s="137">
        <f>ROUND(J86*K86,0)</f>
        <v>0</v>
      </c>
      <c r="M86" s="93">
        <f>20170+40270</f>
        <v>60440</v>
      </c>
      <c r="N86" s="148">
        <f>J86-M86</f>
        <v>-60440</v>
      </c>
    </row>
    <row r="87" spans="1:14" s="93" customFormat="1" hidden="1">
      <c r="A87" s="328"/>
      <c r="B87" s="138"/>
      <c r="C87" s="138"/>
      <c r="D87" s="139"/>
      <c r="E87" s="139"/>
      <c r="F87" s="139"/>
      <c r="G87" s="140"/>
      <c r="H87" s="141"/>
      <c r="I87" s="142"/>
      <c r="J87" s="86" t="s">
        <v>806</v>
      </c>
      <c r="K87" s="86" t="s">
        <v>982</v>
      </c>
      <c r="L87" s="143"/>
    </row>
    <row r="88" spans="1:14" s="419" customFormat="1">
      <c r="A88" s="411"/>
      <c r="B88" s="412"/>
      <c r="C88" s="412"/>
      <c r="D88" s="413"/>
      <c r="E88" s="413"/>
      <c r="F88" s="413"/>
      <c r="G88" s="414"/>
      <c r="H88" s="415"/>
      <c r="I88" s="416"/>
      <c r="J88" s="417"/>
      <c r="K88" s="417"/>
      <c r="L88" s="418"/>
    </row>
    <row r="89" spans="1:14" s="419" customFormat="1" ht="105" customHeight="1">
      <c r="A89" s="420">
        <v>7</v>
      </c>
      <c r="B89" s="984" t="s">
        <v>1355</v>
      </c>
      <c r="C89" s="984"/>
      <c r="D89" s="984"/>
      <c r="E89" s="984"/>
      <c r="F89" s="984"/>
      <c r="G89" s="984"/>
      <c r="H89" s="984"/>
      <c r="I89" s="984"/>
      <c r="J89" s="984"/>
      <c r="L89" s="421"/>
    </row>
    <row r="90" spans="1:14" s="423" customFormat="1">
      <c r="A90" s="411"/>
      <c r="B90" s="422"/>
      <c r="C90" s="422"/>
      <c r="D90" s="413"/>
      <c r="E90" s="413"/>
      <c r="F90" s="413"/>
      <c r="G90" s="414"/>
      <c r="H90" s="414"/>
      <c r="I90" s="415"/>
      <c r="J90" s="414"/>
      <c r="L90" s="424"/>
    </row>
    <row r="91" spans="1:14" s="423" customFormat="1">
      <c r="A91" s="411"/>
      <c r="B91" s="423" t="s">
        <v>1354</v>
      </c>
      <c r="C91" s="422"/>
      <c r="D91" s="413">
        <v>2</v>
      </c>
      <c r="E91" s="413" t="s">
        <v>738</v>
      </c>
      <c r="F91" s="413">
        <v>4</v>
      </c>
      <c r="G91" s="414">
        <v>2.5</v>
      </c>
      <c r="H91" s="414"/>
      <c r="I91" s="415"/>
      <c r="J91" s="414">
        <f>D91*F91*G91</f>
        <v>20</v>
      </c>
      <c r="L91" s="424"/>
    </row>
    <row r="92" spans="1:14" s="423" customFormat="1">
      <c r="A92" s="411"/>
      <c r="B92" s="412"/>
      <c r="C92" s="412"/>
      <c r="D92" s="413"/>
      <c r="E92" s="413"/>
      <c r="F92" s="413"/>
      <c r="G92" s="414"/>
      <c r="H92" s="414"/>
      <c r="I92" s="415"/>
      <c r="J92" s="425">
        <f>SUM(J90:J91)</f>
        <v>20</v>
      </c>
      <c r="L92" s="424"/>
    </row>
    <row r="93" spans="1:14" s="423" customFormat="1">
      <c r="A93" s="411"/>
      <c r="B93" s="412"/>
      <c r="C93" s="412"/>
      <c r="D93" s="413"/>
      <c r="E93" s="413"/>
      <c r="F93" s="413"/>
      <c r="G93" s="414"/>
      <c r="H93" s="414"/>
      <c r="I93" s="415"/>
      <c r="J93" s="414"/>
      <c r="L93" s="424"/>
    </row>
    <row r="94" spans="1:14" s="419" customFormat="1">
      <c r="A94" s="411"/>
      <c r="B94" s="412"/>
      <c r="C94" s="412"/>
      <c r="D94" s="413"/>
      <c r="E94" s="413"/>
      <c r="F94" s="413"/>
      <c r="G94" s="414"/>
      <c r="H94" s="415"/>
      <c r="I94" s="426" t="s">
        <v>612</v>
      </c>
      <c r="J94" s="417">
        <f>ROUND(J92,0)</f>
        <v>20</v>
      </c>
      <c r="K94" s="417">
        <f>' Road data'!J745</f>
        <v>3552</v>
      </c>
      <c r="L94" s="427">
        <f>ROUND(J94*K94,0)</f>
        <v>71040</v>
      </c>
      <c r="M94" s="419">
        <f>20170+40270</f>
        <v>60440</v>
      </c>
      <c r="N94" s="428">
        <f>J94-M94</f>
        <v>-60420</v>
      </c>
    </row>
    <row r="95" spans="1:14" s="419" customFormat="1">
      <c r="A95" s="429"/>
      <c r="B95" s="430"/>
      <c r="C95" s="430"/>
      <c r="D95" s="431"/>
      <c r="E95" s="431"/>
      <c r="F95" s="431"/>
      <c r="G95" s="432"/>
      <c r="H95" s="433"/>
      <c r="I95" s="434"/>
      <c r="J95" s="435" t="s">
        <v>806</v>
      </c>
      <c r="K95" s="435" t="s">
        <v>982</v>
      </c>
      <c r="L95" s="436"/>
    </row>
    <row r="96" spans="1:14" s="93" customFormat="1">
      <c r="A96" s="132"/>
      <c r="B96" s="135"/>
      <c r="C96" s="135"/>
      <c r="D96" s="83"/>
      <c r="E96" s="83"/>
      <c r="F96" s="83"/>
      <c r="G96" s="84"/>
      <c r="H96" s="133"/>
      <c r="I96" s="144"/>
      <c r="J96" s="85"/>
      <c r="K96" s="85"/>
      <c r="L96" s="145"/>
    </row>
    <row r="97" spans="1:16">
      <c r="A97" s="132"/>
      <c r="B97" s="308"/>
      <c r="C97" s="149"/>
      <c r="D97" s="83"/>
      <c r="E97" s="83"/>
      <c r="F97" s="83"/>
      <c r="G97" s="133"/>
      <c r="H97" s="133"/>
      <c r="I97" s="144"/>
      <c r="J97" s="151"/>
      <c r="L97" s="134"/>
      <c r="O97" s="126" t="e">
        <f>#REF!*0.2</f>
        <v>#REF!</v>
      </c>
      <c r="P97" s="126" t="e">
        <f>O97*10000000</f>
        <v>#REF!</v>
      </c>
    </row>
    <row r="98" spans="1:16" s="124" customFormat="1" ht="16.5" thickBot="1">
      <c r="A98" s="819" t="s">
        <v>43</v>
      </c>
      <c r="B98" s="820"/>
      <c r="C98" s="820"/>
      <c r="D98" s="820"/>
      <c r="E98" s="820"/>
      <c r="F98" s="820"/>
      <c r="G98" s="820"/>
      <c r="H98" s="820"/>
      <c r="I98" s="820"/>
      <c r="J98" s="820"/>
      <c r="K98" s="152"/>
      <c r="L98" s="153">
        <f>SUM(L10:L97)</f>
        <v>437155</v>
      </c>
    </row>
    <row r="99" spans="1:16">
      <c r="B99" s="83"/>
      <c r="C99" s="149"/>
      <c r="D99" s="83"/>
      <c r="E99" s="83"/>
      <c r="F99" s="83"/>
      <c r="G99" s="133"/>
      <c r="H99" s="133"/>
      <c r="I99" s="144"/>
      <c r="J99" s="151"/>
      <c r="L99" s="87"/>
    </row>
    <row r="100" spans="1:16">
      <c r="B100" s="83"/>
      <c r="C100" s="149"/>
      <c r="D100" s="83"/>
      <c r="E100" s="83"/>
      <c r="F100" s="83"/>
      <c r="G100" s="133"/>
      <c r="H100" s="133"/>
      <c r="I100" s="144"/>
      <c r="J100" s="151"/>
    </row>
    <row r="101" spans="1:16">
      <c r="B101" s="83"/>
      <c r="C101" s="83"/>
      <c r="H101" s="147"/>
      <c r="I101" s="83"/>
    </row>
    <row r="102" spans="1:16">
      <c r="C102" s="121" t="s">
        <v>821</v>
      </c>
      <c r="D102" s="114"/>
      <c r="E102" s="114"/>
      <c r="J102" s="121" t="s">
        <v>822</v>
      </c>
    </row>
    <row r="103" spans="1:16">
      <c r="C103" s="121" t="s">
        <v>1352</v>
      </c>
      <c r="D103" s="114"/>
      <c r="E103" s="114"/>
      <c r="J103" s="121" t="s">
        <v>831</v>
      </c>
    </row>
    <row r="104" spans="1:16">
      <c r="C104" s="114"/>
      <c r="D104" s="114"/>
      <c r="E104" s="114"/>
      <c r="J104" s="114"/>
    </row>
    <row r="105" spans="1:16">
      <c r="C105" s="114"/>
      <c r="D105" s="114"/>
      <c r="E105" s="114"/>
      <c r="J105" s="114"/>
    </row>
    <row r="106" spans="1:16">
      <c r="C106" s="114"/>
      <c r="D106" s="114"/>
      <c r="E106" s="114"/>
      <c r="J106" s="114"/>
    </row>
    <row r="107" spans="1:16">
      <c r="C107" s="114"/>
      <c r="D107" s="114"/>
      <c r="E107" s="114"/>
      <c r="J107" s="114"/>
    </row>
    <row r="108" spans="1:16">
      <c r="C108" s="121" t="s">
        <v>823</v>
      </c>
      <c r="D108" s="114"/>
      <c r="E108" s="114"/>
      <c r="J108" s="121" t="s">
        <v>1027</v>
      </c>
    </row>
    <row r="109" spans="1:16">
      <c r="C109" s="121" t="s">
        <v>956</v>
      </c>
      <c r="D109" s="114"/>
      <c r="E109" s="114"/>
      <c r="J109" s="121" t="s">
        <v>1028</v>
      </c>
    </row>
  </sheetData>
  <mergeCells count="24">
    <mergeCell ref="A1:L1"/>
    <mergeCell ref="A3:B4"/>
    <mergeCell ref="C3:L4"/>
    <mergeCell ref="A7:A8"/>
    <mergeCell ref="B7:C8"/>
    <mergeCell ref="D7:F8"/>
    <mergeCell ref="G7:G8"/>
    <mergeCell ref="H7:H8"/>
    <mergeCell ref="I7:I8"/>
    <mergeCell ref="A5:L5"/>
    <mergeCell ref="K7:K8"/>
    <mergeCell ref="A98:J98"/>
    <mergeCell ref="B32:J32"/>
    <mergeCell ref="B80:J80"/>
    <mergeCell ref="L7:L8"/>
    <mergeCell ref="B9:C9"/>
    <mergeCell ref="D9:F9"/>
    <mergeCell ref="B11:J11"/>
    <mergeCell ref="J7:J8"/>
    <mergeCell ref="B89:J89"/>
    <mergeCell ref="B22:J22"/>
    <mergeCell ref="B45:J45"/>
    <mergeCell ref="B55:J55"/>
    <mergeCell ref="B66:J66"/>
  </mergeCells>
  <pageMargins left="0.70866141732283505" right="0.43307086614173201" top="0.511811023622047" bottom="0.74803149606299202" header="0.31496062992126" footer="0.31496062992126"/>
  <pageSetup paperSize="9" scale="98" fitToHeight="20" orientation="portrait" r:id="rId1"/>
  <rowBreaks count="1" manualBreakCount="1">
    <brk id="84" max="11"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P187"/>
  <sheetViews>
    <sheetView view="pageBreakPreview" zoomScaleSheetLayoutView="100" workbookViewId="0">
      <selection activeCell="A2" sqref="A2"/>
    </sheetView>
  </sheetViews>
  <sheetFormatPr defaultColWidth="9.140625" defaultRowHeight="15"/>
  <cols>
    <col min="1" max="1" width="4.28515625" style="413" customWidth="1"/>
    <col min="2" max="2" width="5.7109375" style="423" customWidth="1"/>
    <col min="3" max="3" width="18.85546875" style="423" customWidth="1"/>
    <col min="4" max="4" width="3.28515625" style="423" customWidth="1"/>
    <col min="5" max="5" width="2.5703125" style="482" customWidth="1"/>
    <col min="6" max="6" width="5.140625" style="423" customWidth="1"/>
    <col min="7" max="7" width="8.28515625" style="423" customWidth="1"/>
    <col min="8" max="8" width="10.85546875" style="423" customWidth="1"/>
    <col min="9" max="9" width="6.85546875" style="423" customWidth="1"/>
    <col min="10" max="10" width="10.140625" style="423" customWidth="1"/>
    <col min="11" max="11" width="9.28515625" style="423" customWidth="1"/>
    <col min="12" max="12" width="11.140625" style="482" customWidth="1"/>
    <col min="13" max="15" width="9.140625" style="423"/>
    <col min="16" max="16" width="20.7109375" style="423" customWidth="1"/>
    <col min="17" max="16384" width="9.140625" style="423"/>
  </cols>
  <sheetData>
    <row r="1" spans="1:12" s="481" customFormat="1" ht="15.75">
      <c r="A1" s="997" t="s">
        <v>731</v>
      </c>
      <c r="B1" s="997"/>
      <c r="C1" s="997"/>
      <c r="D1" s="997"/>
      <c r="E1" s="997"/>
      <c r="F1" s="997"/>
      <c r="G1" s="997"/>
      <c r="H1" s="997"/>
      <c r="I1" s="997"/>
      <c r="J1" s="997"/>
      <c r="K1" s="997"/>
      <c r="L1" s="997"/>
    </row>
    <row r="2" spans="1:12">
      <c r="B2" s="413"/>
      <c r="C2" s="413"/>
      <c r="D2" s="413"/>
      <c r="G2" s="413"/>
      <c r="H2" s="413"/>
      <c r="I2" s="413"/>
      <c r="J2" s="413"/>
    </row>
    <row r="3" spans="1:12" s="481" customFormat="1" ht="14.25" customHeight="1">
      <c r="A3" s="998" t="s">
        <v>739</v>
      </c>
      <c r="B3" s="998"/>
      <c r="C3" s="999" t="str">
        <f>Cover!D20</f>
        <v>Construction of Helipad with Cement concrete  for the  visit of Hon'ble Chief Minister of Andhra pradesh Sri Nara Chandrababu Naidu Garu   on the occasion  of "Pattadar Pass Book- distribution"  Programme at Siddantham village of Penugonda mandal (Achanta constituency)in West Godavari District on 8.6.2026.</v>
      </c>
      <c r="D3" s="999"/>
      <c r="E3" s="999"/>
      <c r="F3" s="999"/>
      <c r="G3" s="999"/>
      <c r="H3" s="999"/>
      <c r="I3" s="999"/>
      <c r="J3" s="999"/>
      <c r="K3" s="999"/>
      <c r="L3" s="999"/>
    </row>
    <row r="4" spans="1:12" s="481" customFormat="1" ht="18" customHeight="1">
      <c r="A4" s="998"/>
      <c r="B4" s="998"/>
      <c r="C4" s="999"/>
      <c r="D4" s="999"/>
      <c r="E4" s="999"/>
      <c r="F4" s="999"/>
      <c r="G4" s="999"/>
      <c r="H4" s="999"/>
      <c r="I4" s="999"/>
      <c r="J4" s="999"/>
      <c r="K4" s="999"/>
      <c r="L4" s="999"/>
    </row>
    <row r="5" spans="1:12" s="481" customFormat="1" ht="18.75" customHeight="1">
      <c r="A5" s="1000" t="s">
        <v>1292</v>
      </c>
      <c r="B5" s="1000"/>
      <c r="C5" s="1000"/>
      <c r="D5" s="1000"/>
      <c r="E5" s="1000"/>
      <c r="F5" s="1000"/>
      <c r="G5" s="1000"/>
      <c r="H5" s="1000"/>
      <c r="I5" s="1000"/>
      <c r="J5" s="1000"/>
      <c r="K5" s="1000"/>
      <c r="L5" s="1000"/>
    </row>
    <row r="6" spans="1:12" ht="15.75" thickBot="1">
      <c r="A6" s="426"/>
      <c r="B6" s="483"/>
      <c r="C6" s="483"/>
      <c r="D6" s="483"/>
      <c r="E6" s="483"/>
      <c r="F6" s="483"/>
      <c r="G6" s="483"/>
      <c r="H6" s="483"/>
      <c r="I6" s="483"/>
      <c r="J6" s="483"/>
      <c r="K6" s="483"/>
      <c r="L6" s="483"/>
    </row>
    <row r="7" spans="1:12" ht="15" customHeight="1">
      <c r="A7" s="1001" t="s">
        <v>740</v>
      </c>
      <c r="B7" s="989" t="s">
        <v>732</v>
      </c>
      <c r="C7" s="1003"/>
      <c r="D7" s="989" t="s">
        <v>400</v>
      </c>
      <c r="E7" s="1003"/>
      <c r="F7" s="1003"/>
      <c r="G7" s="989" t="s">
        <v>733</v>
      </c>
      <c r="H7" s="1005" t="s">
        <v>734</v>
      </c>
      <c r="I7" s="1005" t="s">
        <v>735</v>
      </c>
      <c r="J7" s="989" t="s">
        <v>178</v>
      </c>
      <c r="K7" s="991" t="s">
        <v>736</v>
      </c>
      <c r="L7" s="993" t="s">
        <v>737</v>
      </c>
    </row>
    <row r="8" spans="1:12">
      <c r="A8" s="1002"/>
      <c r="B8" s="990"/>
      <c r="C8" s="1004"/>
      <c r="D8" s="990"/>
      <c r="E8" s="1004"/>
      <c r="F8" s="1004"/>
      <c r="G8" s="990"/>
      <c r="H8" s="1006"/>
      <c r="I8" s="1006"/>
      <c r="J8" s="990"/>
      <c r="K8" s="992"/>
      <c r="L8" s="994"/>
    </row>
    <row r="9" spans="1:12">
      <c r="A9" s="484">
        <v>1</v>
      </c>
      <c r="B9" s="995">
        <v>2</v>
      </c>
      <c r="C9" s="996"/>
      <c r="D9" s="995">
        <v>3</v>
      </c>
      <c r="E9" s="996"/>
      <c r="F9" s="996"/>
      <c r="G9" s="485">
        <v>4</v>
      </c>
      <c r="H9" s="485">
        <v>5</v>
      </c>
      <c r="I9" s="485">
        <v>6</v>
      </c>
      <c r="J9" s="486">
        <v>7</v>
      </c>
      <c r="K9" s="485">
        <v>8</v>
      </c>
      <c r="L9" s="487">
        <v>9</v>
      </c>
    </row>
    <row r="10" spans="1:12" s="419" customFormat="1">
      <c r="A10" s="411"/>
      <c r="B10" s="412"/>
      <c r="C10" s="412"/>
      <c r="D10" s="413"/>
      <c r="E10" s="413"/>
      <c r="F10" s="413"/>
      <c r="G10" s="414"/>
      <c r="H10" s="415"/>
      <c r="I10" s="416"/>
      <c r="J10" s="417"/>
      <c r="K10" s="417"/>
      <c r="L10" s="418"/>
    </row>
    <row r="11" spans="1:12" s="419" customFormat="1" ht="95.25" customHeight="1">
      <c r="A11" s="420">
        <v>1</v>
      </c>
      <c r="B11" s="984" t="s">
        <v>1235</v>
      </c>
      <c r="C11" s="984"/>
      <c r="D11" s="984"/>
      <c r="E11" s="984"/>
      <c r="F11" s="984"/>
      <c r="G11" s="984"/>
      <c r="H11" s="984"/>
      <c r="I11" s="984"/>
      <c r="J11" s="984"/>
      <c r="L11" s="421"/>
    </row>
    <row r="12" spans="1:12">
      <c r="A12" s="411"/>
      <c r="B12" s="422"/>
      <c r="C12" s="422"/>
      <c r="D12" s="413"/>
      <c r="E12" s="413"/>
      <c r="F12" s="413"/>
      <c r="G12" s="414"/>
      <c r="H12" s="414"/>
      <c r="I12" s="415"/>
      <c r="J12" s="414"/>
      <c r="L12" s="424"/>
    </row>
    <row r="13" spans="1:12" s="489" customFormat="1">
      <c r="A13" s="488"/>
      <c r="B13" s="489" t="s">
        <v>1236</v>
      </c>
      <c r="C13" s="490"/>
      <c r="D13" s="407">
        <v>1</v>
      </c>
      <c r="E13" s="491" t="s">
        <v>738</v>
      </c>
      <c r="F13" s="491">
        <v>1</v>
      </c>
      <c r="G13" s="492">
        <v>7</v>
      </c>
      <c r="H13" s="492">
        <v>2.8</v>
      </c>
      <c r="I13" s="493">
        <v>0.3</v>
      </c>
      <c r="J13" s="492">
        <f>D13*F13*G13*H13*I13</f>
        <v>5.879999999999999</v>
      </c>
      <c r="L13" s="494"/>
    </row>
    <row r="14" spans="1:12" s="489" customFormat="1" ht="15" customHeight="1">
      <c r="A14" s="488"/>
      <c r="B14" s="489" t="s">
        <v>1237</v>
      </c>
      <c r="C14" s="490"/>
      <c r="D14" s="407">
        <v>1</v>
      </c>
      <c r="E14" s="491" t="s">
        <v>738</v>
      </c>
      <c r="F14" s="491">
        <v>2</v>
      </c>
      <c r="G14" s="492">
        <v>7</v>
      </c>
      <c r="H14" s="492" t="s">
        <v>1238</v>
      </c>
      <c r="I14" s="493">
        <v>0.3</v>
      </c>
      <c r="J14" s="492">
        <f>D14*F14*G14*((1.5+0.5)/2)*I14</f>
        <v>4.2</v>
      </c>
      <c r="L14" s="494"/>
    </row>
    <row r="15" spans="1:12">
      <c r="A15" s="411"/>
      <c r="B15" s="422"/>
      <c r="C15" s="422"/>
      <c r="D15" s="413"/>
      <c r="E15" s="413"/>
      <c r="F15" s="413"/>
      <c r="G15" s="414"/>
      <c r="H15" s="414"/>
      <c r="I15" s="415"/>
      <c r="J15" s="495">
        <f>SUM(J12:J14)</f>
        <v>10.079999999999998</v>
      </c>
      <c r="L15" s="424"/>
    </row>
    <row r="16" spans="1:12">
      <c r="A16" s="411"/>
      <c r="B16" s="412"/>
      <c r="C16" s="412"/>
      <c r="D16" s="413"/>
      <c r="E16" s="413"/>
      <c r="F16" s="413"/>
      <c r="G16" s="414"/>
      <c r="H16" s="414"/>
      <c r="I16" s="415"/>
      <c r="J16" s="414"/>
      <c r="L16" s="424"/>
    </row>
    <row r="17" spans="1:14" s="419" customFormat="1">
      <c r="A17" s="411"/>
      <c r="B17" s="412"/>
      <c r="C17" s="412"/>
      <c r="D17" s="413"/>
      <c r="E17" s="413"/>
      <c r="F17" s="413"/>
      <c r="G17" s="414"/>
      <c r="H17" s="415"/>
      <c r="I17" s="426" t="s">
        <v>612</v>
      </c>
      <c r="J17" s="417">
        <f>ROUNDUP(J15,0)</f>
        <v>11</v>
      </c>
      <c r="K17" s="417">
        <f>' Road data'!J1537</f>
        <v>836</v>
      </c>
      <c r="L17" s="427">
        <f>ROUND(J17*K17,0)</f>
        <v>9196</v>
      </c>
      <c r="M17" s="419">
        <f>20170+40270</f>
        <v>60440</v>
      </c>
      <c r="N17" s="428">
        <f>J17-M17</f>
        <v>-60429</v>
      </c>
    </row>
    <row r="18" spans="1:14" s="419" customFormat="1">
      <c r="A18" s="429"/>
      <c r="B18" s="430"/>
      <c r="C18" s="430"/>
      <c r="D18" s="431"/>
      <c r="E18" s="431"/>
      <c r="F18" s="431"/>
      <c r="G18" s="432"/>
      <c r="H18" s="433"/>
      <c r="I18" s="434"/>
      <c r="J18" s="435" t="s">
        <v>254</v>
      </c>
      <c r="K18" s="435" t="s">
        <v>824</v>
      </c>
      <c r="L18" s="436"/>
    </row>
    <row r="19" spans="1:14" s="419" customFormat="1">
      <c r="A19" s="496"/>
      <c r="B19" s="412"/>
      <c r="C19" s="412"/>
      <c r="D19" s="413"/>
      <c r="E19" s="413"/>
      <c r="F19" s="413"/>
      <c r="G19" s="414"/>
      <c r="H19" s="415"/>
      <c r="I19" s="416"/>
      <c r="J19" s="417"/>
      <c r="K19" s="417"/>
      <c r="L19" s="418"/>
    </row>
    <row r="20" spans="1:14" s="419" customFormat="1" ht="105" customHeight="1">
      <c r="A20" s="420">
        <v>2</v>
      </c>
      <c r="B20" s="984" t="s">
        <v>973</v>
      </c>
      <c r="C20" s="984"/>
      <c r="D20" s="984"/>
      <c r="E20" s="984"/>
      <c r="F20" s="984"/>
      <c r="G20" s="984"/>
      <c r="H20" s="984"/>
      <c r="I20" s="984"/>
      <c r="J20" s="984"/>
      <c r="L20" s="421"/>
    </row>
    <row r="21" spans="1:14">
      <c r="A21" s="411"/>
      <c r="B21" s="422"/>
      <c r="C21" s="422"/>
      <c r="D21" s="413"/>
      <c r="E21" s="413"/>
      <c r="F21" s="413"/>
      <c r="G21" s="414"/>
      <c r="H21" s="414"/>
      <c r="I21" s="415"/>
      <c r="J21" s="414"/>
      <c r="L21" s="424"/>
    </row>
    <row r="22" spans="1:14" s="489" customFormat="1">
      <c r="A22" s="488"/>
      <c r="B22" s="489" t="s">
        <v>1239</v>
      </c>
      <c r="C22" s="490"/>
      <c r="D22" s="407">
        <v>1</v>
      </c>
      <c r="E22" s="491" t="s">
        <v>738</v>
      </c>
      <c r="F22" s="491">
        <v>1</v>
      </c>
      <c r="G22" s="408">
        <v>3</v>
      </c>
      <c r="H22" s="401">
        <v>10.4</v>
      </c>
      <c r="I22" s="493">
        <v>1.3</v>
      </c>
      <c r="J22" s="492">
        <f>D22*F22*G22*H22*I22</f>
        <v>40.56</v>
      </c>
      <c r="L22" s="494"/>
    </row>
    <row r="23" spans="1:14">
      <c r="A23" s="411"/>
      <c r="B23" s="422"/>
      <c r="C23" s="422"/>
      <c r="D23" s="413"/>
      <c r="E23" s="413"/>
      <c r="F23" s="413"/>
      <c r="G23" s="414"/>
      <c r="H23" s="414"/>
      <c r="I23" s="415"/>
      <c r="J23" s="495">
        <f>SUM(J21:J22)</f>
        <v>40.56</v>
      </c>
      <c r="L23" s="424"/>
    </row>
    <row r="24" spans="1:14">
      <c r="A24" s="411"/>
      <c r="B24" s="412"/>
      <c r="C24" s="412"/>
      <c r="D24" s="413"/>
      <c r="E24" s="413"/>
      <c r="F24" s="413"/>
      <c r="G24" s="414"/>
      <c r="H24" s="414"/>
      <c r="I24" s="415"/>
      <c r="J24" s="414"/>
      <c r="L24" s="424"/>
    </row>
    <row r="25" spans="1:14" s="419" customFormat="1">
      <c r="A25" s="411"/>
      <c r="B25" s="412"/>
      <c r="C25" s="412"/>
      <c r="D25" s="413"/>
      <c r="E25" s="413"/>
      <c r="F25" s="413"/>
      <c r="G25" s="414"/>
      <c r="H25" s="415"/>
      <c r="I25" s="426" t="s">
        <v>612</v>
      </c>
      <c r="J25" s="417">
        <f>ROUNDUP(J23,0)</f>
        <v>41</v>
      </c>
      <c r="K25" s="417">
        <f>' Road data'!J610</f>
        <v>127.2</v>
      </c>
      <c r="L25" s="427">
        <f>ROUND(J25*K25,0)</f>
        <v>5215</v>
      </c>
      <c r="M25" s="419">
        <f>20170+40270</f>
        <v>60440</v>
      </c>
      <c r="N25" s="428">
        <f>J25-M25</f>
        <v>-60399</v>
      </c>
    </row>
    <row r="26" spans="1:14" s="419" customFormat="1">
      <c r="A26" s="429"/>
      <c r="B26" s="430"/>
      <c r="C26" s="430"/>
      <c r="D26" s="431"/>
      <c r="E26" s="431"/>
      <c r="F26" s="431"/>
      <c r="G26" s="432"/>
      <c r="H26" s="433"/>
      <c r="I26" s="434"/>
      <c r="J26" s="435" t="s">
        <v>254</v>
      </c>
      <c r="K26" s="435" t="s">
        <v>824</v>
      </c>
      <c r="L26" s="436"/>
    </row>
    <row r="27" spans="1:14" s="419" customFormat="1">
      <c r="A27" s="411"/>
      <c r="B27" s="412"/>
      <c r="C27" s="412"/>
      <c r="D27" s="413"/>
      <c r="E27" s="413"/>
      <c r="F27" s="413"/>
      <c r="G27" s="414"/>
      <c r="H27" s="415"/>
      <c r="I27" s="416"/>
      <c r="J27" s="417"/>
      <c r="K27" s="417"/>
      <c r="L27" s="418"/>
    </row>
    <row r="28" spans="1:14" s="419" customFormat="1" ht="46.5" customHeight="1">
      <c r="A28" s="420">
        <v>3</v>
      </c>
      <c r="B28" s="984" t="s">
        <v>974</v>
      </c>
      <c r="C28" s="984"/>
      <c r="D28" s="984"/>
      <c r="E28" s="984"/>
      <c r="F28" s="984"/>
      <c r="G28" s="984"/>
      <c r="H28" s="984"/>
      <c r="I28" s="984"/>
      <c r="J28" s="984"/>
      <c r="L28" s="421"/>
    </row>
    <row r="29" spans="1:14">
      <c r="A29" s="411"/>
      <c r="B29" s="422"/>
      <c r="C29" s="422"/>
      <c r="D29" s="413"/>
      <c r="E29" s="413"/>
      <c r="F29" s="413"/>
      <c r="G29" s="414"/>
      <c r="H29" s="414"/>
      <c r="I29" s="415"/>
      <c r="J29" s="414"/>
      <c r="L29" s="424"/>
    </row>
    <row r="30" spans="1:14" s="489" customFormat="1">
      <c r="A30" s="488"/>
      <c r="B30" s="489" t="s">
        <v>1240</v>
      </c>
      <c r="C30" s="490"/>
      <c r="D30" s="407">
        <v>1</v>
      </c>
      <c r="E30" s="491" t="s">
        <v>738</v>
      </c>
      <c r="F30" s="491">
        <v>1</v>
      </c>
      <c r="G30" s="408">
        <v>3</v>
      </c>
      <c r="H30" s="401">
        <v>10.4</v>
      </c>
      <c r="I30" s="493">
        <v>0.3</v>
      </c>
      <c r="J30" s="492">
        <f>D30*F30*G30*H30*I30</f>
        <v>9.3600000000000012</v>
      </c>
      <c r="L30" s="494"/>
    </row>
    <row r="31" spans="1:14">
      <c r="A31" s="411"/>
      <c r="B31" s="422"/>
      <c r="C31" s="422"/>
      <c r="D31" s="413"/>
      <c r="E31" s="413"/>
      <c r="F31" s="413"/>
      <c r="G31" s="414"/>
      <c r="H31" s="414"/>
      <c r="I31" s="415"/>
      <c r="J31" s="495">
        <f>SUM(J29:J30)</f>
        <v>9.3600000000000012</v>
      </c>
      <c r="L31" s="424"/>
    </row>
    <row r="32" spans="1:14">
      <c r="A32" s="411"/>
      <c r="B32" s="412"/>
      <c r="C32" s="412"/>
      <c r="D32" s="413"/>
      <c r="E32" s="413"/>
      <c r="F32" s="413"/>
      <c r="G32" s="414"/>
      <c r="H32" s="414"/>
      <c r="I32" s="415"/>
      <c r="J32" s="414"/>
      <c r="L32" s="424"/>
    </row>
    <row r="33" spans="1:14" s="419" customFormat="1">
      <c r="A33" s="411"/>
      <c r="B33" s="412"/>
      <c r="C33" s="412"/>
      <c r="D33" s="413"/>
      <c r="E33" s="413"/>
      <c r="F33" s="413"/>
      <c r="G33" s="414"/>
      <c r="H33" s="415"/>
      <c r="I33" s="426" t="s">
        <v>612</v>
      </c>
      <c r="J33" s="417">
        <f>ROUNDUP(J31,0)</f>
        <v>10</v>
      </c>
      <c r="K33" s="417">
        <f>' Road data'!J1347</f>
        <v>969</v>
      </c>
      <c r="L33" s="427">
        <f>ROUND(J33*K33,0)</f>
        <v>9690</v>
      </c>
      <c r="M33" s="419">
        <f>20170+40270</f>
        <v>60440</v>
      </c>
      <c r="N33" s="428">
        <f>J33-M33</f>
        <v>-60430</v>
      </c>
    </row>
    <row r="34" spans="1:14" s="419" customFormat="1">
      <c r="A34" s="429"/>
      <c r="B34" s="430"/>
      <c r="C34" s="430"/>
      <c r="D34" s="431"/>
      <c r="E34" s="431"/>
      <c r="F34" s="431"/>
      <c r="G34" s="432"/>
      <c r="H34" s="433"/>
      <c r="I34" s="434"/>
      <c r="J34" s="435" t="s">
        <v>254</v>
      </c>
      <c r="K34" s="435" t="s">
        <v>824</v>
      </c>
      <c r="L34" s="436"/>
    </row>
    <row r="35" spans="1:14" s="419" customFormat="1">
      <c r="A35" s="411"/>
      <c r="B35" s="412"/>
      <c r="C35" s="412"/>
      <c r="D35" s="413"/>
      <c r="E35" s="413"/>
      <c r="F35" s="413"/>
      <c r="G35" s="414"/>
      <c r="H35" s="415"/>
      <c r="I35" s="416"/>
      <c r="J35" s="417"/>
      <c r="K35" s="417"/>
      <c r="L35" s="418"/>
    </row>
    <row r="36" spans="1:14" s="419" customFormat="1" ht="109.5" customHeight="1">
      <c r="A36" s="420">
        <v>4</v>
      </c>
      <c r="B36" s="984" t="s">
        <v>1241</v>
      </c>
      <c r="C36" s="984"/>
      <c r="D36" s="984"/>
      <c r="E36" s="984"/>
      <c r="F36" s="984"/>
      <c r="G36" s="984"/>
      <c r="H36" s="984"/>
      <c r="I36" s="984"/>
      <c r="J36" s="984"/>
      <c r="L36" s="421"/>
    </row>
    <row r="37" spans="1:14">
      <c r="A37" s="411"/>
      <c r="B37" s="422"/>
      <c r="C37" s="422"/>
      <c r="D37" s="413"/>
      <c r="E37" s="413"/>
      <c r="F37" s="413"/>
      <c r="G37" s="414"/>
      <c r="H37" s="414"/>
      <c r="I37" s="415"/>
      <c r="J37" s="414"/>
      <c r="L37" s="424"/>
    </row>
    <row r="38" spans="1:14" s="489" customFormat="1">
      <c r="A38" s="488"/>
      <c r="B38" s="489" t="s">
        <v>1240</v>
      </c>
      <c r="C38" s="490"/>
      <c r="D38" s="407">
        <v>1</v>
      </c>
      <c r="E38" s="491" t="s">
        <v>738</v>
      </c>
      <c r="F38" s="491">
        <v>1</v>
      </c>
      <c r="G38" s="408">
        <v>3</v>
      </c>
      <c r="H38" s="401">
        <v>10.4</v>
      </c>
      <c r="I38" s="493">
        <v>0.3</v>
      </c>
      <c r="J38" s="492">
        <f>D38*F38*G38*H38*I38</f>
        <v>9.3600000000000012</v>
      </c>
      <c r="L38" s="494"/>
    </row>
    <row r="39" spans="1:14">
      <c r="A39" s="411"/>
      <c r="B39" s="422"/>
      <c r="C39" s="422"/>
      <c r="D39" s="413"/>
      <c r="E39" s="413"/>
      <c r="F39" s="413"/>
      <c r="G39" s="414"/>
      <c r="H39" s="414"/>
      <c r="I39" s="415"/>
      <c r="J39" s="495">
        <f>SUM(J37:J38)</f>
        <v>9.3600000000000012</v>
      </c>
      <c r="L39" s="424"/>
    </row>
    <row r="40" spans="1:14">
      <c r="A40" s="411"/>
      <c r="B40" s="412"/>
      <c r="C40" s="412"/>
      <c r="D40" s="413"/>
      <c r="E40" s="413"/>
      <c r="F40" s="413"/>
      <c r="G40" s="414"/>
      <c r="H40" s="414"/>
      <c r="I40" s="415"/>
      <c r="J40" s="414"/>
      <c r="L40" s="424"/>
    </row>
    <row r="41" spans="1:14" s="419" customFormat="1">
      <c r="A41" s="411"/>
      <c r="B41" s="412"/>
      <c r="C41" s="412"/>
      <c r="D41" s="413"/>
      <c r="E41" s="413"/>
      <c r="F41" s="413"/>
      <c r="G41" s="414"/>
      <c r="H41" s="415"/>
      <c r="I41" s="426" t="s">
        <v>612</v>
      </c>
      <c r="J41" s="417">
        <f>ROUNDUP(J39,0)</f>
        <v>10</v>
      </c>
      <c r="K41" s="417">
        <f>' Road data'!J661</f>
        <v>5178</v>
      </c>
      <c r="L41" s="427">
        <f>ROUND(J41*K41,0)</f>
        <v>51780</v>
      </c>
      <c r="M41" s="419">
        <f>20170+40270</f>
        <v>60440</v>
      </c>
      <c r="N41" s="428">
        <f>J41-M41</f>
        <v>-60430</v>
      </c>
    </row>
    <row r="42" spans="1:14" s="419" customFormat="1">
      <c r="A42" s="429"/>
      <c r="B42" s="430"/>
      <c r="C42" s="430"/>
      <c r="D42" s="431"/>
      <c r="E42" s="431"/>
      <c r="F42" s="431"/>
      <c r="G42" s="432"/>
      <c r="H42" s="433"/>
      <c r="I42" s="434"/>
      <c r="J42" s="435" t="s">
        <v>254</v>
      </c>
      <c r="K42" s="435" t="s">
        <v>824</v>
      </c>
      <c r="L42" s="436"/>
    </row>
    <row r="43" spans="1:14" s="419" customFormat="1">
      <c r="A43" s="411"/>
      <c r="B43" s="412"/>
      <c r="C43" s="412"/>
      <c r="D43" s="413"/>
      <c r="E43" s="413"/>
      <c r="F43" s="413"/>
      <c r="G43" s="414"/>
      <c r="H43" s="415"/>
      <c r="I43" s="416"/>
      <c r="J43" s="417"/>
      <c r="K43" s="417"/>
      <c r="L43" s="418"/>
    </row>
    <row r="44" spans="1:14" s="419" customFormat="1" ht="135.75" customHeight="1">
      <c r="A44" s="420">
        <v>5</v>
      </c>
      <c r="B44" s="984" t="s">
        <v>1242</v>
      </c>
      <c r="C44" s="984"/>
      <c r="D44" s="984"/>
      <c r="E44" s="984"/>
      <c r="F44" s="984"/>
      <c r="G44" s="984"/>
      <c r="H44" s="984"/>
      <c r="I44" s="984"/>
      <c r="J44" s="984"/>
      <c r="L44" s="421"/>
    </row>
    <row r="45" spans="1:14">
      <c r="A45" s="411"/>
      <c r="B45" s="422"/>
      <c r="C45" s="422"/>
      <c r="D45" s="413"/>
      <c r="E45" s="413"/>
      <c r="F45" s="413"/>
      <c r="G45" s="414"/>
      <c r="H45" s="414"/>
      <c r="I45" s="415"/>
      <c r="J45" s="414"/>
      <c r="L45" s="424"/>
    </row>
    <row r="46" spans="1:14" s="489" customFormat="1" ht="15" customHeight="1">
      <c r="A46" s="488"/>
      <c r="B46" s="490" t="s">
        <v>1239</v>
      </c>
      <c r="C46" s="490"/>
      <c r="D46" s="407">
        <v>1</v>
      </c>
      <c r="E46" s="491" t="s">
        <v>738</v>
      </c>
      <c r="F46" s="491">
        <v>1</v>
      </c>
      <c r="G46" s="408">
        <v>3</v>
      </c>
      <c r="H46" s="401">
        <v>10.4</v>
      </c>
      <c r="I46" s="493">
        <v>0.5</v>
      </c>
      <c r="J46" s="492">
        <f>D46*F46*G46*H46*I46</f>
        <v>15.600000000000001</v>
      </c>
      <c r="L46" s="494"/>
    </row>
    <row r="47" spans="1:14">
      <c r="A47" s="411"/>
      <c r="B47" s="422"/>
      <c r="C47" s="422"/>
      <c r="D47" s="413"/>
      <c r="E47" s="413"/>
      <c r="F47" s="413"/>
      <c r="G47" s="414"/>
      <c r="H47" s="414"/>
      <c r="I47" s="415"/>
      <c r="J47" s="495">
        <f>SUM(J45:J46)</f>
        <v>15.600000000000001</v>
      </c>
      <c r="L47" s="424"/>
    </row>
    <row r="48" spans="1:14">
      <c r="A48" s="411"/>
      <c r="B48" s="412"/>
      <c r="C48" s="412"/>
      <c r="D48" s="413"/>
      <c r="E48" s="413"/>
      <c r="F48" s="413"/>
      <c r="G48" s="414"/>
      <c r="H48" s="414"/>
      <c r="I48" s="415"/>
      <c r="J48" s="414"/>
      <c r="L48" s="424"/>
    </row>
    <row r="49" spans="1:14" s="419" customFormat="1">
      <c r="A49" s="411"/>
      <c r="B49" s="412"/>
      <c r="C49" s="412"/>
      <c r="D49" s="413"/>
      <c r="E49" s="413"/>
      <c r="F49" s="413"/>
      <c r="G49" s="414"/>
      <c r="H49" s="415"/>
      <c r="I49" s="426" t="s">
        <v>612</v>
      </c>
      <c r="J49" s="417">
        <f>ROUNDUP(J47,0)</f>
        <v>16</v>
      </c>
      <c r="K49" s="417">
        <f>' Road data'!J961</f>
        <v>6556</v>
      </c>
      <c r="L49" s="427">
        <f>ROUND(J49*K49,0)</f>
        <v>104896</v>
      </c>
      <c r="M49" s="419">
        <f>20170+40270</f>
        <v>60440</v>
      </c>
      <c r="N49" s="428">
        <f>J49-M49</f>
        <v>-60424</v>
      </c>
    </row>
    <row r="50" spans="1:14" s="419" customFormat="1">
      <c r="A50" s="429"/>
      <c r="B50" s="430"/>
      <c r="C50" s="430"/>
      <c r="D50" s="431"/>
      <c r="E50" s="431"/>
      <c r="F50" s="431"/>
      <c r="G50" s="432"/>
      <c r="H50" s="433"/>
      <c r="I50" s="434"/>
      <c r="J50" s="435" t="s">
        <v>254</v>
      </c>
      <c r="K50" s="435" t="s">
        <v>824</v>
      </c>
      <c r="L50" s="436"/>
    </row>
    <row r="51" spans="1:14" s="419" customFormat="1">
      <c r="A51" s="411"/>
      <c r="B51" s="412"/>
      <c r="C51" s="412"/>
      <c r="D51" s="413"/>
      <c r="E51" s="413"/>
      <c r="F51" s="413"/>
      <c r="G51" s="414"/>
      <c r="H51" s="415"/>
      <c r="I51" s="416"/>
      <c r="J51" s="417"/>
      <c r="K51" s="417"/>
      <c r="L51" s="418"/>
    </row>
    <row r="52" spans="1:14" s="419" customFormat="1" ht="104.25" hidden="1" customHeight="1">
      <c r="A52" s="420">
        <v>6</v>
      </c>
      <c r="B52" s="984" t="s">
        <v>1243</v>
      </c>
      <c r="C52" s="984"/>
      <c r="D52" s="984"/>
      <c r="E52" s="984"/>
      <c r="F52" s="984"/>
      <c r="G52" s="984"/>
      <c r="H52" s="984"/>
      <c r="I52" s="984"/>
      <c r="J52" s="984"/>
      <c r="L52" s="421"/>
    </row>
    <row r="53" spans="1:14" hidden="1">
      <c r="A53" s="411"/>
      <c r="B53" s="422"/>
      <c r="C53" s="422"/>
      <c r="D53" s="413"/>
      <c r="E53" s="413"/>
      <c r="F53" s="413"/>
      <c r="G53" s="414"/>
      <c r="H53" s="414"/>
      <c r="I53" s="415"/>
      <c r="J53" s="414"/>
      <c r="L53" s="424"/>
    </row>
    <row r="54" spans="1:14" s="489" customFormat="1" hidden="1">
      <c r="A54" s="488"/>
      <c r="B54" s="489" t="s">
        <v>1237</v>
      </c>
      <c r="C54" s="490"/>
      <c r="D54" s="491">
        <v>1</v>
      </c>
      <c r="E54" s="491" t="s">
        <v>738</v>
      </c>
      <c r="F54" s="491"/>
      <c r="G54" s="492">
        <v>10</v>
      </c>
      <c r="H54" s="492" t="s">
        <v>1244</v>
      </c>
      <c r="I54" s="493">
        <v>1.6</v>
      </c>
      <c r="J54" s="492">
        <f>D54*F54*G54*((0.8+0.45)/2)*I54</f>
        <v>0</v>
      </c>
      <c r="L54" s="494"/>
    </row>
    <row r="55" spans="1:14" hidden="1">
      <c r="A55" s="411"/>
      <c r="B55" s="422"/>
      <c r="C55" s="422"/>
      <c r="D55" s="413"/>
      <c r="E55" s="413"/>
      <c r="F55" s="413"/>
      <c r="G55" s="414"/>
      <c r="H55" s="414"/>
      <c r="I55" s="415"/>
      <c r="J55" s="495">
        <f>SUM(J53:J54)</f>
        <v>0</v>
      </c>
      <c r="L55" s="424"/>
    </row>
    <row r="56" spans="1:14" hidden="1">
      <c r="A56" s="411"/>
      <c r="B56" s="412"/>
      <c r="C56" s="412"/>
      <c r="D56" s="413"/>
      <c r="E56" s="413"/>
      <c r="F56" s="413"/>
      <c r="G56" s="414"/>
      <c r="H56" s="414"/>
      <c r="I56" s="415"/>
      <c r="J56" s="414"/>
      <c r="L56" s="424"/>
    </row>
    <row r="57" spans="1:14" s="419" customFormat="1" hidden="1">
      <c r="A57" s="411"/>
      <c r="B57" s="412"/>
      <c r="C57" s="412"/>
      <c r="D57" s="413"/>
      <c r="E57" s="413"/>
      <c r="F57" s="413"/>
      <c r="G57" s="414"/>
      <c r="H57" s="415"/>
      <c r="I57" s="426" t="s">
        <v>612</v>
      </c>
      <c r="J57" s="417">
        <f>ROUNDUP(J55,0)</f>
        <v>0</v>
      </c>
      <c r="K57" s="417">
        <f>'[279] Road data'!J887</f>
        <v>5686</v>
      </c>
      <c r="L57" s="427">
        <f>ROUND(J57*K57,0)</f>
        <v>0</v>
      </c>
      <c r="M57" s="419">
        <f>20170+40270</f>
        <v>60440</v>
      </c>
      <c r="N57" s="428">
        <f>J57-M57</f>
        <v>-60440</v>
      </c>
    </row>
    <row r="58" spans="1:14" s="419" customFormat="1" hidden="1">
      <c r="A58" s="429"/>
      <c r="B58" s="430"/>
      <c r="C58" s="430"/>
      <c r="D58" s="431"/>
      <c r="E58" s="431"/>
      <c r="F58" s="431"/>
      <c r="G58" s="432"/>
      <c r="H58" s="433"/>
      <c r="I58" s="434"/>
      <c r="J58" s="435" t="s">
        <v>254</v>
      </c>
      <c r="K58" s="435" t="s">
        <v>824</v>
      </c>
      <c r="L58" s="436"/>
    </row>
    <row r="59" spans="1:14" s="419" customFormat="1">
      <c r="A59" s="411"/>
      <c r="B59" s="412"/>
      <c r="C59" s="412"/>
      <c r="D59" s="413"/>
      <c r="E59" s="413"/>
      <c r="F59" s="413"/>
      <c r="G59" s="414"/>
      <c r="H59" s="415"/>
      <c r="I59" s="416"/>
      <c r="J59" s="417"/>
      <c r="K59" s="417"/>
      <c r="L59" s="418"/>
    </row>
    <row r="60" spans="1:14" s="419" customFormat="1" ht="105" customHeight="1">
      <c r="A60" s="420">
        <v>7</v>
      </c>
      <c r="B60" s="984" t="s">
        <v>1245</v>
      </c>
      <c r="C60" s="984"/>
      <c r="D60" s="984"/>
      <c r="E60" s="984"/>
      <c r="F60" s="984"/>
      <c r="G60" s="984"/>
      <c r="H60" s="984"/>
      <c r="I60" s="984"/>
      <c r="J60" s="984"/>
      <c r="L60" s="421"/>
    </row>
    <row r="61" spans="1:14">
      <c r="A61" s="411"/>
      <c r="B61" s="422"/>
      <c r="C61" s="422"/>
      <c r="D61" s="413"/>
      <c r="E61" s="413"/>
      <c r="F61" s="413"/>
      <c r="G61" s="414"/>
      <c r="H61" s="414"/>
      <c r="I61" s="415"/>
      <c r="J61" s="414"/>
      <c r="L61" s="424"/>
    </row>
    <row r="62" spans="1:14" s="405" customFormat="1" ht="15" customHeight="1">
      <c r="A62" s="404"/>
      <c r="B62" s="405" t="s">
        <v>1237</v>
      </c>
      <c r="C62" s="406"/>
      <c r="D62" s="407">
        <v>1</v>
      </c>
      <c r="E62" s="491" t="s">
        <v>738</v>
      </c>
      <c r="F62" s="491">
        <v>2</v>
      </c>
      <c r="G62" s="492">
        <v>10</v>
      </c>
      <c r="H62" s="497" t="s">
        <v>1246</v>
      </c>
      <c r="I62" s="493">
        <v>1.6</v>
      </c>
      <c r="J62" s="408">
        <f>D62*F62*G62*((0.8+0.5)/2)*I62</f>
        <v>20.8</v>
      </c>
      <c r="L62" s="410"/>
    </row>
    <row r="63" spans="1:14">
      <c r="A63" s="411"/>
      <c r="B63" s="422"/>
      <c r="C63" s="422"/>
      <c r="D63" s="413"/>
      <c r="E63" s="413"/>
      <c r="F63" s="413"/>
      <c r="G63" s="414"/>
      <c r="H63" s="414"/>
      <c r="I63" s="415"/>
      <c r="J63" s="495">
        <f>SUM(J62:J62)</f>
        <v>20.8</v>
      </c>
      <c r="L63" s="424"/>
    </row>
    <row r="64" spans="1:14">
      <c r="A64" s="411"/>
      <c r="B64" s="412"/>
      <c r="C64" s="412"/>
      <c r="D64" s="413"/>
      <c r="E64" s="413"/>
      <c r="F64" s="413"/>
      <c r="G64" s="414"/>
      <c r="H64" s="414"/>
      <c r="I64" s="415"/>
      <c r="J64" s="414"/>
      <c r="L64" s="424"/>
    </row>
    <row r="65" spans="1:14" s="419" customFormat="1">
      <c r="A65" s="411"/>
      <c r="B65" s="412"/>
      <c r="C65" s="412"/>
      <c r="D65" s="413"/>
      <c r="E65" s="413"/>
      <c r="F65" s="413"/>
      <c r="G65" s="414"/>
      <c r="H65" s="415"/>
      <c r="I65" s="426" t="s">
        <v>612</v>
      </c>
      <c r="J65" s="417">
        <f>ROUND(J63,0)</f>
        <v>21</v>
      </c>
      <c r="K65" s="417">
        <f>' Road data'!J932</f>
        <v>6323</v>
      </c>
      <c r="L65" s="427">
        <f>ROUND(J65*K65,0)</f>
        <v>132783</v>
      </c>
      <c r="M65" s="419">
        <f>20170+40270</f>
        <v>60440</v>
      </c>
      <c r="N65" s="428">
        <f>J65-M65</f>
        <v>-60419</v>
      </c>
    </row>
    <row r="66" spans="1:14" s="419" customFormat="1">
      <c r="A66" s="429"/>
      <c r="B66" s="430"/>
      <c r="C66" s="430"/>
      <c r="D66" s="431"/>
      <c r="E66" s="431"/>
      <c r="F66" s="431"/>
      <c r="G66" s="432"/>
      <c r="H66" s="433"/>
      <c r="I66" s="434"/>
      <c r="J66" s="435" t="s">
        <v>254</v>
      </c>
      <c r="K66" s="435" t="s">
        <v>824</v>
      </c>
      <c r="L66" s="436"/>
    </row>
    <row r="67" spans="1:14" s="419" customFormat="1">
      <c r="A67" s="411"/>
      <c r="B67" s="412"/>
      <c r="C67" s="412"/>
      <c r="D67" s="413"/>
      <c r="E67" s="413"/>
      <c r="F67" s="413"/>
      <c r="G67" s="414"/>
      <c r="H67" s="415"/>
      <c r="I67" s="416"/>
      <c r="J67" s="417"/>
      <c r="K67" s="417"/>
      <c r="L67" s="418"/>
    </row>
    <row r="68" spans="1:14" s="419" customFormat="1" ht="135" customHeight="1">
      <c r="A68" s="420">
        <v>8</v>
      </c>
      <c r="B68" s="984" t="s">
        <v>1247</v>
      </c>
      <c r="C68" s="984"/>
      <c r="D68" s="984"/>
      <c r="E68" s="984"/>
      <c r="F68" s="984"/>
      <c r="G68" s="984"/>
      <c r="H68" s="984"/>
      <c r="I68" s="984"/>
      <c r="J68" s="984"/>
      <c r="L68" s="421"/>
    </row>
    <row r="69" spans="1:14">
      <c r="A69" s="411"/>
      <c r="B69" s="422"/>
      <c r="C69" s="422"/>
      <c r="D69" s="413"/>
      <c r="E69" s="413"/>
      <c r="F69" s="413"/>
      <c r="G69" s="414"/>
      <c r="H69" s="414"/>
      <c r="I69" s="415"/>
      <c r="J69" s="414"/>
      <c r="L69" s="424"/>
    </row>
    <row r="70" spans="1:14" s="489" customFormat="1">
      <c r="A70" s="488"/>
      <c r="B70" s="489" t="s">
        <v>1248</v>
      </c>
      <c r="C70" s="490"/>
      <c r="D70" s="407">
        <v>1</v>
      </c>
      <c r="E70" s="491" t="s">
        <v>738</v>
      </c>
      <c r="F70" s="491">
        <v>2</v>
      </c>
      <c r="G70" s="492">
        <v>10</v>
      </c>
      <c r="H70" s="408">
        <v>0.5</v>
      </c>
      <c r="I70" s="493">
        <v>0.3</v>
      </c>
      <c r="J70" s="492">
        <f>D70*F70*G70*H70*I70</f>
        <v>3</v>
      </c>
      <c r="L70" s="494"/>
    </row>
    <row r="71" spans="1:14">
      <c r="A71" s="411"/>
      <c r="B71" s="422"/>
      <c r="C71" s="422"/>
      <c r="D71" s="413"/>
      <c r="E71" s="413"/>
      <c r="F71" s="413"/>
      <c r="G71" s="414"/>
      <c r="H71" s="414"/>
      <c r="I71" s="415"/>
      <c r="J71" s="495">
        <f>SUM(J69:J70)</f>
        <v>3</v>
      </c>
      <c r="L71" s="424"/>
    </row>
    <row r="72" spans="1:14">
      <c r="A72" s="411"/>
      <c r="B72" s="412"/>
      <c r="C72" s="412"/>
      <c r="D72" s="413"/>
      <c r="E72" s="413"/>
      <c r="F72" s="413"/>
      <c r="G72" s="414"/>
      <c r="H72" s="414"/>
      <c r="I72" s="415"/>
      <c r="J72" s="414"/>
      <c r="L72" s="424"/>
    </row>
    <row r="73" spans="1:14" s="419" customFormat="1">
      <c r="A73" s="411"/>
      <c r="B73" s="412"/>
      <c r="C73" s="412"/>
      <c r="D73" s="413"/>
      <c r="E73" s="413"/>
      <c r="F73" s="413"/>
      <c r="G73" s="414"/>
      <c r="H73" s="415"/>
      <c r="I73" s="426" t="s">
        <v>612</v>
      </c>
      <c r="J73" s="417">
        <f>ROUNDUP(J71,0)</f>
        <v>3</v>
      </c>
      <c r="K73" s="417">
        <f>' Road data'!J990</f>
        <v>6934</v>
      </c>
      <c r="L73" s="427">
        <f>ROUND(J73*K73,0)</f>
        <v>20802</v>
      </c>
      <c r="M73" s="419">
        <f>20170+40270</f>
        <v>60440</v>
      </c>
      <c r="N73" s="428">
        <f>J73-M73</f>
        <v>-60437</v>
      </c>
    </row>
    <row r="74" spans="1:14" s="419" customFormat="1">
      <c r="A74" s="429"/>
      <c r="B74" s="430"/>
      <c r="C74" s="430"/>
      <c r="D74" s="431"/>
      <c r="E74" s="431"/>
      <c r="F74" s="431"/>
      <c r="G74" s="432"/>
      <c r="H74" s="433"/>
      <c r="I74" s="434"/>
      <c r="J74" s="435" t="s">
        <v>254</v>
      </c>
      <c r="K74" s="435" t="s">
        <v>824</v>
      </c>
      <c r="L74" s="436"/>
    </row>
    <row r="75" spans="1:14" s="419" customFormat="1">
      <c r="A75" s="411"/>
      <c r="B75" s="412"/>
      <c r="C75" s="412"/>
      <c r="D75" s="413"/>
      <c r="E75" s="413"/>
      <c r="F75" s="413"/>
      <c r="G75" s="414"/>
      <c r="H75" s="415"/>
      <c r="I75" s="416"/>
      <c r="J75" s="417"/>
      <c r="K75" s="417"/>
      <c r="L75" s="418"/>
    </row>
    <row r="76" spans="1:14" s="419" customFormat="1" ht="134.25" customHeight="1">
      <c r="A76" s="420">
        <v>9</v>
      </c>
      <c r="B76" s="984" t="s">
        <v>1249</v>
      </c>
      <c r="C76" s="984"/>
      <c r="D76" s="984"/>
      <c r="E76" s="984"/>
      <c r="F76" s="984"/>
      <c r="G76" s="984"/>
      <c r="H76" s="984"/>
      <c r="I76" s="984"/>
      <c r="J76" s="984"/>
      <c r="L76" s="421"/>
    </row>
    <row r="77" spans="1:14">
      <c r="A77" s="411"/>
      <c r="B77" s="422"/>
      <c r="C77" s="422"/>
      <c r="D77" s="413"/>
      <c r="E77" s="413"/>
      <c r="F77" s="413"/>
      <c r="G77" s="414"/>
      <c r="H77" s="414"/>
      <c r="I77" s="415"/>
      <c r="J77" s="414"/>
      <c r="L77" s="424"/>
    </row>
    <row r="78" spans="1:14" s="489" customFormat="1">
      <c r="A78" s="488"/>
      <c r="B78" s="489" t="s">
        <v>1250</v>
      </c>
      <c r="C78" s="490"/>
      <c r="D78" s="407">
        <v>1</v>
      </c>
      <c r="E78" s="491" t="s">
        <v>738</v>
      </c>
      <c r="F78" s="491">
        <v>1</v>
      </c>
      <c r="G78" s="492">
        <v>10</v>
      </c>
      <c r="H78" s="408">
        <v>2</v>
      </c>
      <c r="I78" s="493">
        <v>0.3</v>
      </c>
      <c r="J78" s="492">
        <f t="shared" ref="J78:J79" si="0">D78*F78*G78*H78*I78</f>
        <v>6</v>
      </c>
      <c r="L78" s="494"/>
    </row>
    <row r="79" spans="1:14" s="489" customFormat="1" ht="15" customHeight="1">
      <c r="A79" s="488"/>
      <c r="B79" s="489" t="s">
        <v>1251</v>
      </c>
      <c r="C79" s="490"/>
      <c r="D79" s="407">
        <v>1</v>
      </c>
      <c r="E79" s="491" t="s">
        <v>738</v>
      </c>
      <c r="F79" s="491">
        <v>2</v>
      </c>
      <c r="G79" s="408">
        <v>2</v>
      </c>
      <c r="H79" s="492">
        <v>0.2</v>
      </c>
      <c r="I79" s="493">
        <v>0.45</v>
      </c>
      <c r="J79" s="492">
        <f t="shared" si="0"/>
        <v>0.36000000000000004</v>
      </c>
      <c r="L79" s="494"/>
    </row>
    <row r="80" spans="1:14">
      <c r="A80" s="411"/>
      <c r="B80" s="422"/>
      <c r="C80" s="422"/>
      <c r="D80" s="413"/>
      <c r="E80" s="413"/>
      <c r="F80" s="413"/>
      <c r="G80" s="414"/>
      <c r="H80" s="414"/>
      <c r="I80" s="415"/>
      <c r="J80" s="495">
        <f>SUM(J77:J79)</f>
        <v>6.36</v>
      </c>
      <c r="L80" s="424"/>
    </row>
    <row r="81" spans="1:14">
      <c r="A81" s="411"/>
      <c r="B81" s="412"/>
      <c r="C81" s="412"/>
      <c r="D81" s="413"/>
      <c r="E81" s="413"/>
      <c r="F81" s="413"/>
      <c r="G81" s="414"/>
      <c r="H81" s="414"/>
      <c r="I81" s="415"/>
      <c r="J81" s="414"/>
      <c r="L81" s="424"/>
    </row>
    <row r="82" spans="1:14" s="419" customFormat="1">
      <c r="A82" s="411"/>
      <c r="B82" s="412"/>
      <c r="C82" s="412"/>
      <c r="D82" s="413"/>
      <c r="E82" s="413"/>
      <c r="F82" s="413"/>
      <c r="G82" s="414"/>
      <c r="H82" s="415"/>
      <c r="I82" s="426" t="s">
        <v>612</v>
      </c>
      <c r="J82" s="417">
        <f>ROUNDUP(J80,0)</f>
        <v>7</v>
      </c>
      <c r="K82" s="417">
        <f>' Road data'!J1019</f>
        <v>7564</v>
      </c>
      <c r="L82" s="427">
        <f>ROUND(J82*K82,0)</f>
        <v>52948</v>
      </c>
      <c r="M82" s="419">
        <f>20170+40270</f>
        <v>60440</v>
      </c>
      <c r="N82" s="428">
        <f>J82-M82</f>
        <v>-60433</v>
      </c>
    </row>
    <row r="83" spans="1:14" s="419" customFormat="1">
      <c r="A83" s="429"/>
      <c r="B83" s="430"/>
      <c r="C83" s="430"/>
      <c r="D83" s="431"/>
      <c r="E83" s="431"/>
      <c r="F83" s="431"/>
      <c r="G83" s="432"/>
      <c r="H83" s="433"/>
      <c r="I83" s="434"/>
      <c r="J83" s="435" t="s">
        <v>254</v>
      </c>
      <c r="K83" s="435" t="s">
        <v>824</v>
      </c>
      <c r="L83" s="436"/>
    </row>
    <row r="84" spans="1:14" s="419" customFormat="1">
      <c r="A84" s="411"/>
      <c r="B84" s="412"/>
      <c r="C84" s="412"/>
      <c r="D84" s="413"/>
      <c r="E84" s="413"/>
      <c r="F84" s="413"/>
      <c r="G84" s="414"/>
      <c r="H84" s="415"/>
      <c r="I84" s="416"/>
      <c r="J84" s="417"/>
      <c r="K84" s="417"/>
      <c r="L84" s="418"/>
    </row>
    <row r="85" spans="1:14" s="419" customFormat="1" ht="134.25" customHeight="1">
      <c r="A85" s="420">
        <v>10</v>
      </c>
      <c r="B85" s="984" t="s">
        <v>1252</v>
      </c>
      <c r="C85" s="984"/>
      <c r="D85" s="984"/>
      <c r="E85" s="984"/>
      <c r="F85" s="984"/>
      <c r="G85" s="984"/>
      <c r="H85" s="984"/>
      <c r="I85" s="984"/>
      <c r="J85" s="984"/>
      <c r="L85" s="421"/>
    </row>
    <row r="86" spans="1:14">
      <c r="A86" s="411"/>
      <c r="B86" s="422"/>
      <c r="C86" s="422"/>
      <c r="D86" s="413"/>
      <c r="E86" s="413"/>
      <c r="F86" s="413"/>
      <c r="G86" s="414"/>
      <c r="H86" s="414"/>
      <c r="I86" s="415"/>
      <c r="J86" s="414"/>
      <c r="L86" s="424"/>
    </row>
    <row r="87" spans="1:14" s="489" customFormat="1" ht="30">
      <c r="A87" s="488"/>
      <c r="B87" s="489" t="s">
        <v>1250</v>
      </c>
      <c r="D87" s="407">
        <v>1</v>
      </c>
      <c r="E87" s="491" t="s">
        <v>738</v>
      </c>
      <c r="F87" s="491">
        <v>1</v>
      </c>
      <c r="G87" s="497">
        <v>9.6</v>
      </c>
      <c r="H87" s="408">
        <v>2</v>
      </c>
      <c r="I87" s="498" t="s">
        <v>1253</v>
      </c>
      <c r="J87" s="492">
        <f>D87*F87*G87*H87*((0.1+0.05)/2)</f>
        <v>1.4400000000000002</v>
      </c>
      <c r="L87" s="494"/>
    </row>
    <row r="88" spans="1:14">
      <c r="A88" s="411"/>
      <c r="B88" s="412"/>
      <c r="C88" s="412"/>
      <c r="D88" s="413"/>
      <c r="E88" s="413"/>
      <c r="F88" s="413"/>
      <c r="G88" s="414"/>
      <c r="H88" s="414"/>
      <c r="I88" s="415"/>
      <c r="J88" s="495">
        <f>SUM(J86:J87)</f>
        <v>1.4400000000000002</v>
      </c>
      <c r="L88" s="424"/>
    </row>
    <row r="89" spans="1:14">
      <c r="A89" s="411"/>
      <c r="B89" s="412"/>
      <c r="C89" s="412"/>
      <c r="D89" s="413"/>
      <c r="E89" s="413"/>
      <c r="F89" s="413"/>
      <c r="G89" s="414"/>
      <c r="H89" s="414"/>
      <c r="I89" s="415"/>
      <c r="J89" s="414"/>
      <c r="L89" s="424"/>
    </row>
    <row r="90" spans="1:14" s="419" customFormat="1">
      <c r="A90" s="411"/>
      <c r="B90" s="412"/>
      <c r="C90" s="412"/>
      <c r="D90" s="413"/>
      <c r="E90" s="413"/>
      <c r="F90" s="413"/>
      <c r="G90" s="414"/>
      <c r="H90" s="415"/>
      <c r="I90" s="426" t="s">
        <v>612</v>
      </c>
      <c r="J90" s="417">
        <f>ROUNDUP(J88,0)</f>
        <v>2</v>
      </c>
      <c r="K90" s="417">
        <f>' Road data'!J1048</f>
        <v>6771</v>
      </c>
      <c r="L90" s="427">
        <f>ROUND(J90*K90,0)</f>
        <v>13542</v>
      </c>
      <c r="M90" s="419">
        <f>20170+40270</f>
        <v>60440</v>
      </c>
      <c r="N90" s="428">
        <f>J90-M90</f>
        <v>-60438</v>
      </c>
    </row>
    <row r="91" spans="1:14" s="419" customFormat="1">
      <c r="A91" s="429"/>
      <c r="B91" s="430"/>
      <c r="C91" s="430"/>
      <c r="D91" s="431"/>
      <c r="E91" s="431"/>
      <c r="F91" s="431"/>
      <c r="G91" s="432"/>
      <c r="H91" s="433"/>
      <c r="I91" s="434"/>
      <c r="J91" s="435" t="s">
        <v>254</v>
      </c>
      <c r="K91" s="435" t="s">
        <v>824</v>
      </c>
      <c r="L91" s="436"/>
    </row>
    <row r="92" spans="1:14" s="419" customFormat="1">
      <c r="A92" s="411"/>
      <c r="B92" s="412"/>
      <c r="C92" s="412"/>
      <c r="D92" s="413"/>
      <c r="E92" s="413"/>
      <c r="F92" s="413"/>
      <c r="G92" s="414"/>
      <c r="H92" s="415"/>
      <c r="I92" s="416"/>
      <c r="J92" s="417"/>
      <c r="K92" s="417"/>
      <c r="L92" s="418"/>
    </row>
    <row r="93" spans="1:14" s="419" customFormat="1" ht="135.75" customHeight="1">
      <c r="A93" s="420">
        <v>11</v>
      </c>
      <c r="B93" s="984" t="s">
        <v>1254</v>
      </c>
      <c r="C93" s="984"/>
      <c r="D93" s="984"/>
      <c r="E93" s="984"/>
      <c r="F93" s="984"/>
      <c r="G93" s="984"/>
      <c r="H93" s="984"/>
      <c r="I93" s="984"/>
      <c r="J93" s="984"/>
      <c r="L93" s="421"/>
    </row>
    <row r="94" spans="1:14">
      <c r="A94" s="411"/>
      <c r="B94" s="422"/>
      <c r="C94" s="422"/>
      <c r="D94" s="413"/>
      <c r="E94" s="413"/>
      <c r="F94" s="413"/>
      <c r="G94" s="414"/>
      <c r="H94" s="414"/>
      <c r="I94" s="415"/>
      <c r="J94" s="414"/>
      <c r="L94" s="424"/>
    </row>
    <row r="95" spans="1:14" s="500" customFormat="1">
      <c r="A95" s="499"/>
      <c r="B95" s="500" t="s">
        <v>1255</v>
      </c>
      <c r="D95" s="501"/>
      <c r="E95" s="988">
        <f>J82</f>
        <v>7</v>
      </c>
      <c r="F95" s="988"/>
      <c r="G95" s="502" t="s">
        <v>1256</v>
      </c>
      <c r="H95" s="503"/>
      <c r="I95" s="504"/>
      <c r="J95" s="503">
        <f>E95*100/1000</f>
        <v>0.7</v>
      </c>
      <c r="L95" s="505"/>
    </row>
    <row r="96" spans="1:14" s="500" customFormat="1">
      <c r="A96" s="499"/>
      <c r="B96" s="500" t="s">
        <v>1257</v>
      </c>
      <c r="C96" s="506"/>
      <c r="D96" s="501"/>
      <c r="E96" s="988">
        <f>J90</f>
        <v>2</v>
      </c>
      <c r="F96" s="988"/>
      <c r="G96" s="502" t="s">
        <v>1258</v>
      </c>
      <c r="H96" s="503"/>
      <c r="I96" s="504"/>
      <c r="J96" s="503">
        <f>E96*60/1000</f>
        <v>0.12</v>
      </c>
      <c r="L96" s="505"/>
    </row>
    <row r="97" spans="1:14">
      <c r="A97" s="411"/>
      <c r="B97" s="412"/>
      <c r="C97" s="412"/>
      <c r="D97" s="413"/>
      <c r="E97" s="413"/>
      <c r="F97" s="413"/>
      <c r="G97" s="414"/>
      <c r="H97" s="414"/>
      <c r="I97" s="415"/>
      <c r="J97" s="495">
        <f>SUM(J94:J96)</f>
        <v>0.82</v>
      </c>
      <c r="L97" s="424"/>
    </row>
    <row r="98" spans="1:14">
      <c r="A98" s="411"/>
      <c r="B98" s="412"/>
      <c r="C98" s="412"/>
      <c r="D98" s="413"/>
      <c r="E98" s="413"/>
      <c r="F98" s="413"/>
      <c r="G98" s="414"/>
      <c r="H98" s="414"/>
      <c r="I98" s="415"/>
      <c r="J98" s="414"/>
      <c r="L98" s="424"/>
    </row>
    <row r="99" spans="1:14" s="419" customFormat="1">
      <c r="A99" s="411"/>
      <c r="B99" s="412"/>
      <c r="C99" s="412"/>
      <c r="D99" s="413"/>
      <c r="E99" s="413"/>
      <c r="F99" s="413"/>
      <c r="G99" s="414"/>
      <c r="H99" s="415"/>
      <c r="I99" s="426" t="s">
        <v>612</v>
      </c>
      <c r="J99" s="507">
        <v>0.9</v>
      </c>
      <c r="K99" s="417">
        <f>' Road data'!J1270</f>
        <v>72599</v>
      </c>
      <c r="L99" s="427">
        <f>ROUND(J99*K99,0)</f>
        <v>65339</v>
      </c>
      <c r="M99" s="419">
        <f>20170+40270</f>
        <v>60440</v>
      </c>
      <c r="N99" s="428">
        <f>J99-M99</f>
        <v>-60439.1</v>
      </c>
    </row>
    <row r="100" spans="1:14" s="419" customFormat="1">
      <c r="A100" s="429"/>
      <c r="B100" s="430"/>
      <c r="C100" s="430"/>
      <c r="D100" s="431"/>
      <c r="E100" s="431"/>
      <c r="F100" s="431"/>
      <c r="G100" s="432"/>
      <c r="H100" s="433"/>
      <c r="I100" s="434"/>
      <c r="J100" s="435" t="s">
        <v>253</v>
      </c>
      <c r="K100" s="435" t="s">
        <v>1259</v>
      </c>
      <c r="L100" s="436"/>
    </row>
    <row r="101" spans="1:14" s="419" customFormat="1">
      <c r="A101" s="411"/>
      <c r="B101" s="412"/>
      <c r="C101" s="412"/>
      <c r="D101" s="413"/>
      <c r="E101" s="413"/>
      <c r="F101" s="413"/>
      <c r="G101" s="414"/>
      <c r="H101" s="415"/>
      <c r="I101" s="416"/>
      <c r="J101" s="417"/>
      <c r="K101" s="417"/>
      <c r="L101" s="418"/>
    </row>
    <row r="102" spans="1:14" s="419" customFormat="1" ht="136.5" customHeight="1">
      <c r="A102" s="420">
        <v>12</v>
      </c>
      <c r="B102" s="984" t="s">
        <v>1260</v>
      </c>
      <c r="C102" s="984"/>
      <c r="D102" s="984"/>
      <c r="E102" s="984"/>
      <c r="F102" s="984"/>
      <c r="G102" s="984"/>
      <c r="H102" s="984"/>
      <c r="I102" s="984"/>
      <c r="J102" s="984"/>
      <c r="L102" s="421"/>
    </row>
    <row r="103" spans="1:14">
      <c r="A103" s="411"/>
      <c r="B103" s="422"/>
      <c r="C103" s="422"/>
      <c r="D103" s="413"/>
      <c r="E103" s="413"/>
      <c r="F103" s="413"/>
      <c r="G103" s="414"/>
      <c r="H103" s="414"/>
      <c r="I103" s="415"/>
      <c r="J103" s="414"/>
      <c r="L103" s="424"/>
    </row>
    <row r="104" spans="1:14" s="500" customFormat="1">
      <c r="A104" s="499"/>
      <c r="B104" s="500" t="s">
        <v>1261</v>
      </c>
      <c r="D104" s="501"/>
      <c r="E104" s="988">
        <f>J73</f>
        <v>3</v>
      </c>
      <c r="F104" s="988"/>
      <c r="G104" s="502" t="s">
        <v>1256</v>
      </c>
      <c r="H104" s="503"/>
      <c r="I104" s="504"/>
      <c r="J104" s="503">
        <f>E104*100/1000</f>
        <v>0.3</v>
      </c>
      <c r="L104" s="505"/>
    </row>
    <row r="105" spans="1:14" s="500" customFormat="1">
      <c r="A105" s="499"/>
      <c r="B105" s="500" t="s">
        <v>1237</v>
      </c>
      <c r="D105" s="501"/>
      <c r="E105" s="988">
        <f>J65</f>
        <v>21</v>
      </c>
      <c r="F105" s="988"/>
      <c r="G105" s="502" t="s">
        <v>1262</v>
      </c>
      <c r="H105" s="503"/>
      <c r="I105" s="504"/>
      <c r="J105" s="503">
        <f>E105*40/1000</f>
        <v>0.84</v>
      </c>
      <c r="L105" s="505"/>
    </row>
    <row r="106" spans="1:14">
      <c r="A106" s="411"/>
      <c r="B106" s="412"/>
      <c r="C106" s="412"/>
      <c r="D106" s="413"/>
      <c r="E106" s="413"/>
      <c r="F106" s="413"/>
      <c r="G106" s="414"/>
      <c r="H106" s="414"/>
      <c r="I106" s="415"/>
      <c r="J106" s="495">
        <f>SUM(J104:J105)</f>
        <v>1.1399999999999999</v>
      </c>
      <c r="L106" s="424"/>
    </row>
    <row r="107" spans="1:14">
      <c r="A107" s="411"/>
      <c r="B107" s="412"/>
      <c r="C107" s="412"/>
      <c r="D107" s="413"/>
      <c r="E107" s="413"/>
      <c r="F107" s="413"/>
      <c r="G107" s="414"/>
      <c r="H107" s="414"/>
      <c r="I107" s="415"/>
      <c r="J107" s="414"/>
      <c r="L107" s="424"/>
    </row>
    <row r="108" spans="1:14" s="419" customFormat="1">
      <c r="A108" s="411"/>
      <c r="B108" s="412"/>
      <c r="C108" s="412"/>
      <c r="D108" s="413"/>
      <c r="E108" s="413"/>
      <c r="F108" s="413"/>
      <c r="G108" s="414"/>
      <c r="H108" s="415"/>
      <c r="I108" s="426" t="s">
        <v>612</v>
      </c>
      <c r="J108" s="507">
        <v>1.2</v>
      </c>
      <c r="K108" s="417">
        <f>' Road data'!J1290</f>
        <v>70727</v>
      </c>
      <c r="L108" s="427">
        <f>ROUND(J108*K108,0)</f>
        <v>84872</v>
      </c>
      <c r="M108" s="419">
        <f>20170+40270</f>
        <v>60440</v>
      </c>
      <c r="N108" s="428">
        <f>J108-M108</f>
        <v>-60438.8</v>
      </c>
    </row>
    <row r="109" spans="1:14" s="419" customFormat="1">
      <c r="A109" s="429"/>
      <c r="B109" s="430"/>
      <c r="C109" s="430"/>
      <c r="D109" s="431"/>
      <c r="E109" s="431"/>
      <c r="F109" s="431"/>
      <c r="G109" s="432"/>
      <c r="H109" s="433"/>
      <c r="I109" s="434"/>
      <c r="J109" s="435" t="s">
        <v>253</v>
      </c>
      <c r="K109" s="435" t="s">
        <v>1259</v>
      </c>
      <c r="L109" s="436"/>
    </row>
    <row r="110" spans="1:14" s="419" customFormat="1">
      <c r="A110" s="411"/>
      <c r="B110" s="412"/>
      <c r="C110" s="412"/>
      <c r="D110" s="413"/>
      <c r="E110" s="413"/>
      <c r="F110" s="413"/>
      <c r="G110" s="414"/>
      <c r="H110" s="415"/>
      <c r="I110" s="416"/>
      <c r="J110" s="417"/>
      <c r="K110" s="417"/>
      <c r="L110" s="418"/>
    </row>
    <row r="111" spans="1:14" s="419" customFormat="1" ht="134.25" customHeight="1">
      <c r="A111" s="420">
        <v>13</v>
      </c>
      <c r="B111" s="984" t="s">
        <v>1263</v>
      </c>
      <c r="C111" s="984"/>
      <c r="D111" s="984"/>
      <c r="E111" s="984"/>
      <c r="F111" s="984"/>
      <c r="G111" s="984"/>
      <c r="H111" s="984"/>
      <c r="I111" s="984"/>
      <c r="J111" s="984"/>
      <c r="L111" s="421"/>
    </row>
    <row r="112" spans="1:14">
      <c r="A112" s="411"/>
      <c r="B112" s="422"/>
      <c r="C112" s="422"/>
      <c r="D112" s="413"/>
      <c r="E112" s="413"/>
      <c r="F112" s="413"/>
      <c r="G112" s="414"/>
      <c r="H112" s="414"/>
      <c r="I112" s="415"/>
      <c r="J112" s="414"/>
      <c r="L112" s="424"/>
    </row>
    <row r="113" spans="1:14" s="500" customFormat="1">
      <c r="A113" s="499"/>
      <c r="B113" s="500" t="s">
        <v>1239</v>
      </c>
      <c r="D113" s="501"/>
      <c r="E113" s="988">
        <f>J46</f>
        <v>15.600000000000001</v>
      </c>
      <c r="F113" s="988"/>
      <c r="G113" s="502" t="s">
        <v>1256</v>
      </c>
      <c r="H113" s="503"/>
      <c r="I113" s="504"/>
      <c r="J113" s="503">
        <f>E113*100/1000</f>
        <v>1.5600000000000003</v>
      </c>
      <c r="L113" s="505"/>
    </row>
    <row r="114" spans="1:14">
      <c r="A114" s="411"/>
      <c r="B114" s="412"/>
      <c r="C114" s="412"/>
      <c r="D114" s="413"/>
      <c r="E114" s="413"/>
      <c r="F114" s="413"/>
      <c r="G114" s="414"/>
      <c r="H114" s="414"/>
      <c r="I114" s="415"/>
      <c r="J114" s="495">
        <f>SUM(J113:J113)</f>
        <v>1.5600000000000003</v>
      </c>
      <c r="L114" s="424"/>
    </row>
    <row r="115" spans="1:14">
      <c r="A115" s="411"/>
      <c r="B115" s="412"/>
      <c r="C115" s="412"/>
      <c r="D115" s="413"/>
      <c r="E115" s="413"/>
      <c r="F115" s="413"/>
      <c r="G115" s="414"/>
      <c r="H115" s="414"/>
      <c r="I115" s="415"/>
      <c r="J115" s="414"/>
      <c r="L115" s="424"/>
    </row>
    <row r="116" spans="1:14" s="419" customFormat="1">
      <c r="A116" s="411"/>
      <c r="B116" s="412"/>
      <c r="C116" s="412"/>
      <c r="D116" s="413"/>
      <c r="E116" s="413"/>
      <c r="F116" s="413"/>
      <c r="G116" s="414"/>
      <c r="H116" s="415"/>
      <c r="I116" s="426" t="s">
        <v>612</v>
      </c>
      <c r="J116" s="507">
        <v>1.6</v>
      </c>
      <c r="K116" s="417">
        <f>' Road data'!J1310</f>
        <v>69987</v>
      </c>
      <c r="L116" s="427">
        <f>ROUND(J116*K116,0)</f>
        <v>111979</v>
      </c>
      <c r="M116" s="419">
        <f>20170+40270</f>
        <v>60440</v>
      </c>
      <c r="N116" s="428">
        <f>J116-M116</f>
        <v>-60438.400000000001</v>
      </c>
    </row>
    <row r="117" spans="1:14" s="419" customFormat="1">
      <c r="A117" s="429"/>
      <c r="B117" s="430"/>
      <c r="C117" s="430"/>
      <c r="D117" s="431"/>
      <c r="E117" s="431"/>
      <c r="F117" s="431"/>
      <c r="G117" s="432"/>
      <c r="H117" s="433"/>
      <c r="I117" s="434"/>
      <c r="J117" s="435" t="s">
        <v>253</v>
      </c>
      <c r="K117" s="435" t="s">
        <v>1259</v>
      </c>
      <c r="L117" s="436"/>
    </row>
    <row r="118" spans="1:14" s="419" customFormat="1">
      <c r="A118" s="411"/>
      <c r="B118" s="412"/>
      <c r="C118" s="412"/>
      <c r="D118" s="413"/>
      <c r="E118" s="413"/>
      <c r="F118" s="413"/>
      <c r="G118" s="414"/>
      <c r="H118" s="415"/>
      <c r="I118" s="416"/>
      <c r="J118" s="417"/>
      <c r="K118" s="417"/>
      <c r="L118" s="418"/>
    </row>
    <row r="119" spans="1:14" s="419" customFormat="1" ht="60" customHeight="1">
      <c r="A119" s="420">
        <v>14</v>
      </c>
      <c r="B119" s="984" t="s">
        <v>979</v>
      </c>
      <c r="C119" s="984"/>
      <c r="D119" s="984"/>
      <c r="E119" s="984"/>
      <c r="F119" s="984"/>
      <c r="G119" s="984"/>
      <c r="H119" s="984"/>
      <c r="I119" s="984"/>
      <c r="J119" s="984"/>
      <c r="L119" s="421"/>
    </row>
    <row r="120" spans="1:14">
      <c r="A120" s="411"/>
      <c r="B120" s="422"/>
      <c r="C120" s="422"/>
      <c r="D120" s="413"/>
      <c r="E120" s="413"/>
      <c r="F120" s="413"/>
      <c r="G120" s="414"/>
      <c r="H120" s="414"/>
      <c r="I120" s="415"/>
      <c r="J120" s="414"/>
      <c r="L120" s="424"/>
    </row>
    <row r="121" spans="1:14" s="489" customFormat="1" ht="15" customHeight="1">
      <c r="A121" s="488"/>
      <c r="B121" s="489" t="s">
        <v>1264</v>
      </c>
      <c r="C121" s="490"/>
      <c r="D121" s="407">
        <v>1</v>
      </c>
      <c r="E121" s="491" t="s">
        <v>738</v>
      </c>
      <c r="F121" s="491">
        <v>2</v>
      </c>
      <c r="G121" s="492">
        <v>10</v>
      </c>
      <c r="H121" s="492">
        <v>2</v>
      </c>
      <c r="I121" s="493">
        <v>1.6</v>
      </c>
      <c r="J121" s="492">
        <f t="shared" ref="J121" si="1">D121*F121*G121*H121*I121</f>
        <v>64</v>
      </c>
      <c r="L121" s="494"/>
    </row>
    <row r="122" spans="1:14">
      <c r="A122" s="411"/>
      <c r="B122" s="422"/>
      <c r="C122" s="422"/>
      <c r="D122" s="413"/>
      <c r="E122" s="413"/>
      <c r="F122" s="413"/>
      <c r="G122" s="414"/>
      <c r="H122" s="414"/>
      <c r="I122" s="415"/>
      <c r="J122" s="495">
        <f>SUM(J120:J121)</f>
        <v>64</v>
      </c>
      <c r="L122" s="424"/>
    </row>
    <row r="123" spans="1:14">
      <c r="A123" s="411"/>
      <c r="B123" s="412"/>
      <c r="C123" s="412"/>
      <c r="D123" s="413"/>
      <c r="E123" s="413"/>
      <c r="F123" s="413"/>
      <c r="G123" s="414"/>
      <c r="H123" s="414"/>
      <c r="I123" s="415"/>
      <c r="J123" s="414"/>
      <c r="L123" s="424"/>
    </row>
    <row r="124" spans="1:14" s="419" customFormat="1">
      <c r="A124" s="411"/>
      <c r="B124" s="412"/>
      <c r="C124" s="412"/>
      <c r="D124" s="413"/>
      <c r="E124" s="413"/>
      <c r="F124" s="413"/>
      <c r="G124" s="414"/>
      <c r="H124" s="415"/>
      <c r="I124" s="426" t="s">
        <v>612</v>
      </c>
      <c r="J124" s="417">
        <f>ROUNDUP(J122,0)</f>
        <v>64</v>
      </c>
      <c r="K124" s="417">
        <f>' Road data'!J1223</f>
        <v>1659</v>
      </c>
      <c r="L124" s="427">
        <f>ROUND(J124*K124,0)</f>
        <v>106176</v>
      </c>
      <c r="M124" s="419">
        <f>20170+40270</f>
        <v>60440</v>
      </c>
      <c r="N124" s="428">
        <f>J124-M124</f>
        <v>-60376</v>
      </c>
    </row>
    <row r="125" spans="1:14" s="419" customFormat="1">
      <c r="A125" s="429"/>
      <c r="B125" s="430"/>
      <c r="C125" s="430"/>
      <c r="D125" s="431"/>
      <c r="E125" s="431"/>
      <c r="F125" s="431"/>
      <c r="G125" s="432"/>
      <c r="H125" s="433"/>
      <c r="I125" s="434"/>
      <c r="J125" s="435" t="s">
        <v>254</v>
      </c>
      <c r="K125" s="435" t="s">
        <v>824</v>
      </c>
      <c r="L125" s="436"/>
    </row>
    <row r="126" spans="1:14" s="419" customFormat="1">
      <c r="A126" s="411"/>
      <c r="B126" s="412"/>
      <c r="C126" s="412"/>
      <c r="D126" s="413"/>
      <c r="E126" s="413"/>
      <c r="F126" s="413"/>
      <c r="G126" s="414"/>
      <c r="H126" s="415"/>
      <c r="I126" s="416"/>
      <c r="J126" s="417"/>
      <c r="K126" s="417"/>
      <c r="L126" s="418"/>
    </row>
    <row r="127" spans="1:14" s="419" customFormat="1" ht="135" customHeight="1">
      <c r="A127" s="420">
        <v>15</v>
      </c>
      <c r="B127" s="984" t="s">
        <v>980</v>
      </c>
      <c r="C127" s="984"/>
      <c r="D127" s="984"/>
      <c r="E127" s="984"/>
      <c r="F127" s="984"/>
      <c r="G127" s="984"/>
      <c r="H127" s="984"/>
      <c r="I127" s="984"/>
      <c r="J127" s="984"/>
      <c r="L127" s="421"/>
    </row>
    <row r="128" spans="1:14">
      <c r="A128" s="411"/>
      <c r="B128" s="422"/>
      <c r="C128" s="422"/>
      <c r="D128" s="413"/>
      <c r="E128" s="413"/>
      <c r="F128" s="413"/>
      <c r="G128" s="414"/>
      <c r="H128" s="414"/>
      <c r="I128" s="415"/>
      <c r="J128" s="414"/>
      <c r="L128" s="424"/>
    </row>
    <row r="129" spans="1:14" s="489" customFormat="1">
      <c r="A129" s="488"/>
      <c r="B129" s="489" t="s">
        <v>1264</v>
      </c>
      <c r="C129" s="490"/>
      <c r="D129" s="407">
        <v>1</v>
      </c>
      <c r="E129" s="491" t="s">
        <v>738</v>
      </c>
      <c r="F129" s="491">
        <v>2</v>
      </c>
      <c r="G129" s="492">
        <v>10</v>
      </c>
      <c r="H129" s="492">
        <v>0.6</v>
      </c>
      <c r="I129" s="493">
        <v>1.2</v>
      </c>
      <c r="J129" s="492">
        <f t="shared" ref="J129" si="2">D129*F129*G129*H129*I129</f>
        <v>14.399999999999999</v>
      </c>
      <c r="L129" s="494"/>
    </row>
    <row r="130" spans="1:14">
      <c r="A130" s="411"/>
      <c r="B130" s="422"/>
      <c r="C130" s="422"/>
      <c r="D130" s="413"/>
      <c r="E130" s="413"/>
      <c r="F130" s="413"/>
      <c r="G130" s="414"/>
      <c r="H130" s="414"/>
      <c r="I130" s="415"/>
      <c r="J130" s="495">
        <f>SUM(J128:J129)</f>
        <v>14.399999999999999</v>
      </c>
      <c r="L130" s="424"/>
    </row>
    <row r="131" spans="1:14">
      <c r="A131" s="411"/>
      <c r="B131" s="412"/>
      <c r="C131" s="412"/>
      <c r="D131" s="413"/>
      <c r="E131" s="413"/>
      <c r="F131" s="413"/>
      <c r="G131" s="414"/>
      <c r="H131" s="414"/>
      <c r="I131" s="415"/>
      <c r="J131" s="414"/>
      <c r="L131" s="424"/>
    </row>
    <row r="132" spans="1:14" s="419" customFormat="1">
      <c r="A132" s="411"/>
      <c r="B132" s="412"/>
      <c r="C132" s="412"/>
      <c r="D132" s="413"/>
      <c r="E132" s="413"/>
      <c r="F132" s="413"/>
      <c r="G132" s="414"/>
      <c r="H132" s="415"/>
      <c r="I132" s="426" t="s">
        <v>612</v>
      </c>
      <c r="J132" s="417">
        <f>ROUNDUP(J130,0)</f>
        <v>15</v>
      </c>
      <c r="K132" s="417">
        <f>' Road data'!J1250</f>
        <v>2326</v>
      </c>
      <c r="L132" s="427">
        <f>ROUND(J132*K132,0)</f>
        <v>34890</v>
      </c>
      <c r="M132" s="419">
        <f>20170+40270</f>
        <v>60440</v>
      </c>
      <c r="N132" s="428">
        <f>J132-M132</f>
        <v>-60425</v>
      </c>
    </row>
    <row r="133" spans="1:14" s="419" customFormat="1">
      <c r="A133" s="429"/>
      <c r="B133" s="430"/>
      <c r="C133" s="430"/>
      <c r="D133" s="431"/>
      <c r="E133" s="431"/>
      <c r="F133" s="431"/>
      <c r="G133" s="432"/>
      <c r="H133" s="433"/>
      <c r="I133" s="434"/>
      <c r="J133" s="435" t="s">
        <v>254</v>
      </c>
      <c r="K133" s="435" t="s">
        <v>824</v>
      </c>
      <c r="L133" s="436"/>
    </row>
    <row r="134" spans="1:14" s="419" customFormat="1">
      <c r="A134" s="411"/>
      <c r="B134" s="412"/>
      <c r="C134" s="412"/>
      <c r="D134" s="413"/>
      <c r="E134" s="413"/>
      <c r="F134" s="413"/>
      <c r="G134" s="414"/>
      <c r="H134" s="415"/>
      <c r="I134" s="416"/>
      <c r="J134" s="417"/>
      <c r="K134" s="417"/>
      <c r="L134" s="418"/>
    </row>
    <row r="135" spans="1:14" s="419" customFormat="1" ht="120" customHeight="1">
      <c r="A135" s="420">
        <v>16</v>
      </c>
      <c r="B135" s="984" t="s">
        <v>981</v>
      </c>
      <c r="C135" s="984"/>
      <c r="D135" s="984"/>
      <c r="E135" s="984"/>
      <c r="F135" s="984"/>
      <c r="G135" s="984"/>
      <c r="H135" s="984"/>
      <c r="I135" s="984"/>
      <c r="J135" s="984"/>
      <c r="L135" s="421"/>
    </row>
    <row r="136" spans="1:14">
      <c r="A136" s="411"/>
      <c r="B136" s="422"/>
      <c r="C136" s="422"/>
      <c r="D136" s="413"/>
      <c r="E136" s="413"/>
      <c r="F136" s="413"/>
      <c r="G136" s="414"/>
      <c r="H136" s="414"/>
      <c r="I136" s="415"/>
      <c r="J136" s="414"/>
      <c r="L136" s="424"/>
    </row>
    <row r="137" spans="1:14" s="405" customFormat="1">
      <c r="A137" s="404"/>
      <c r="B137" s="508" t="s">
        <v>1237</v>
      </c>
      <c r="C137" s="406"/>
      <c r="D137" s="407">
        <v>1</v>
      </c>
      <c r="E137" s="407" t="s">
        <v>738</v>
      </c>
      <c r="F137" s="509">
        <v>1</v>
      </c>
      <c r="G137" s="510" t="s">
        <v>1265</v>
      </c>
      <c r="H137" s="408"/>
      <c r="I137" s="409"/>
      <c r="J137" s="408">
        <f>D137*F137*2*5*0.7</f>
        <v>7</v>
      </c>
      <c r="L137" s="410"/>
    </row>
    <row r="138" spans="1:14" s="405" customFormat="1">
      <c r="A138" s="404"/>
      <c r="B138" s="508"/>
      <c r="C138" s="406"/>
      <c r="D138" s="407">
        <v>1</v>
      </c>
      <c r="E138" s="407" t="s">
        <v>738</v>
      </c>
      <c r="F138" s="509">
        <v>1</v>
      </c>
      <c r="G138" s="510" t="s">
        <v>1266</v>
      </c>
      <c r="H138" s="408"/>
      <c r="I138" s="409"/>
      <c r="J138" s="408">
        <f>D138*F138*2*5*0.5</f>
        <v>5</v>
      </c>
      <c r="L138" s="410"/>
    </row>
    <row r="139" spans="1:14">
      <c r="A139" s="411"/>
      <c r="B139" s="422"/>
      <c r="C139" s="422"/>
      <c r="D139" s="413"/>
      <c r="E139" s="413"/>
      <c r="F139" s="413"/>
      <c r="G139" s="414"/>
      <c r="H139" s="414"/>
      <c r="I139" s="415"/>
      <c r="J139" s="495">
        <f>SUM(J137:J138)</f>
        <v>12</v>
      </c>
      <c r="L139" s="424"/>
    </row>
    <row r="140" spans="1:14">
      <c r="A140" s="411"/>
      <c r="B140" s="412"/>
      <c r="C140" s="412"/>
      <c r="D140" s="413"/>
      <c r="E140" s="413"/>
      <c r="F140" s="413"/>
      <c r="G140" s="414"/>
      <c r="H140" s="414"/>
      <c r="I140" s="415"/>
      <c r="J140" s="414"/>
      <c r="L140" s="424"/>
    </row>
    <row r="141" spans="1:14" s="419" customFormat="1">
      <c r="A141" s="411"/>
      <c r="B141" s="412"/>
      <c r="C141" s="412"/>
      <c r="D141" s="413"/>
      <c r="E141" s="413"/>
      <c r="F141" s="413"/>
      <c r="G141" s="414"/>
      <c r="H141" s="415"/>
      <c r="I141" s="426" t="s">
        <v>612</v>
      </c>
      <c r="J141" s="417">
        <f>ROUND(J139,0)</f>
        <v>12</v>
      </c>
      <c r="K141" s="417">
        <f>' Road data'!J1683</f>
        <v>431</v>
      </c>
      <c r="L141" s="427">
        <f>ROUND(J141*K141,0)</f>
        <v>5172</v>
      </c>
      <c r="M141" s="419">
        <f>20170+40270</f>
        <v>60440</v>
      </c>
      <c r="N141" s="428">
        <f>J141-M141</f>
        <v>-60428</v>
      </c>
    </row>
    <row r="142" spans="1:14" s="419" customFormat="1">
      <c r="A142" s="429"/>
      <c r="B142" s="430"/>
      <c r="C142" s="430"/>
      <c r="D142" s="431"/>
      <c r="E142" s="431"/>
      <c r="F142" s="431"/>
      <c r="G142" s="432"/>
      <c r="H142" s="433"/>
      <c r="I142" s="434"/>
      <c r="J142" s="435" t="s">
        <v>806</v>
      </c>
      <c r="K142" s="435" t="s">
        <v>982</v>
      </c>
      <c r="L142" s="436"/>
    </row>
    <row r="143" spans="1:14" s="419" customFormat="1">
      <c r="A143" s="411"/>
      <c r="B143" s="412"/>
      <c r="C143" s="412"/>
      <c r="D143" s="413"/>
      <c r="E143" s="413"/>
      <c r="F143" s="413"/>
      <c r="G143" s="414"/>
      <c r="H143" s="415"/>
      <c r="I143" s="416"/>
      <c r="J143" s="417"/>
      <c r="K143" s="417"/>
      <c r="L143" s="418"/>
    </row>
    <row r="144" spans="1:14" s="419" customFormat="1" ht="30" customHeight="1">
      <c r="A144" s="420">
        <v>17</v>
      </c>
      <c r="B144" s="984" t="s">
        <v>983</v>
      </c>
      <c r="C144" s="984"/>
      <c r="D144" s="984"/>
      <c r="E144" s="984"/>
      <c r="F144" s="984"/>
      <c r="G144" s="984"/>
      <c r="H144" s="984"/>
      <c r="I144" s="984"/>
      <c r="J144" s="984"/>
      <c r="L144" s="421"/>
    </row>
    <row r="145" spans="1:14">
      <c r="A145" s="411"/>
      <c r="B145" s="422"/>
      <c r="C145" s="422"/>
      <c r="D145" s="413"/>
      <c r="E145" s="413"/>
      <c r="F145" s="413"/>
      <c r="G145" s="414"/>
      <c r="H145" s="414"/>
      <c r="I145" s="415"/>
      <c r="J145" s="414"/>
      <c r="L145" s="424"/>
    </row>
    <row r="146" spans="1:14" s="405" customFormat="1">
      <c r="A146" s="404"/>
      <c r="B146" s="405" t="s">
        <v>1267</v>
      </c>
      <c r="C146" s="406"/>
      <c r="D146" s="407">
        <v>1</v>
      </c>
      <c r="E146" s="407" t="s">
        <v>738</v>
      </c>
      <c r="F146" s="407">
        <v>2</v>
      </c>
      <c r="G146" s="408">
        <v>10</v>
      </c>
      <c r="H146" s="408">
        <v>0.4</v>
      </c>
      <c r="I146" s="409"/>
      <c r="J146" s="408">
        <f>D146*F146*G146*H146</f>
        <v>8</v>
      </c>
      <c r="L146" s="410"/>
    </row>
    <row r="147" spans="1:14">
      <c r="A147" s="411"/>
      <c r="B147" s="422"/>
      <c r="C147" s="422"/>
      <c r="D147" s="413"/>
      <c r="E147" s="413"/>
      <c r="F147" s="413"/>
      <c r="G147" s="414"/>
      <c r="H147" s="414"/>
      <c r="I147" s="415"/>
      <c r="J147" s="495">
        <f>SUM(J146:J146)</f>
        <v>8</v>
      </c>
      <c r="L147" s="424"/>
    </row>
    <row r="148" spans="1:14">
      <c r="A148" s="411"/>
      <c r="B148" s="412"/>
      <c r="C148" s="412"/>
      <c r="D148" s="413"/>
      <c r="E148" s="413"/>
      <c r="F148" s="413"/>
      <c r="G148" s="414"/>
      <c r="H148" s="414"/>
      <c r="I148" s="415"/>
      <c r="J148" s="414"/>
      <c r="L148" s="424"/>
    </row>
    <row r="149" spans="1:14" s="419" customFormat="1">
      <c r="A149" s="411"/>
      <c r="B149" s="412"/>
      <c r="C149" s="412"/>
      <c r="D149" s="413"/>
      <c r="E149" s="413"/>
      <c r="F149" s="413"/>
      <c r="G149" s="414"/>
      <c r="H149" s="415"/>
      <c r="I149" s="426" t="s">
        <v>612</v>
      </c>
      <c r="J149" s="417">
        <f>ROUNDUP(J147,0)</f>
        <v>8</v>
      </c>
      <c r="K149" s="417">
        <f>' Road data'!J1461</f>
        <v>959</v>
      </c>
      <c r="L149" s="427">
        <f>ROUND(J149*K149,0)</f>
        <v>7672</v>
      </c>
      <c r="M149" s="419">
        <f>20170+40270</f>
        <v>60440</v>
      </c>
      <c r="N149" s="428">
        <f>J149-M149</f>
        <v>-60432</v>
      </c>
    </row>
    <row r="150" spans="1:14" s="419" customFormat="1">
      <c r="A150" s="429"/>
      <c r="B150" s="430"/>
      <c r="C150" s="430"/>
      <c r="D150" s="431"/>
      <c r="E150" s="431"/>
      <c r="F150" s="431"/>
      <c r="G150" s="432"/>
      <c r="H150" s="433"/>
      <c r="I150" s="434"/>
      <c r="J150" s="435" t="s">
        <v>331</v>
      </c>
      <c r="K150" s="435" t="s">
        <v>741</v>
      </c>
      <c r="L150" s="436"/>
    </row>
    <row r="151" spans="1:14" s="419" customFormat="1">
      <c r="A151" s="411"/>
      <c r="B151" s="412"/>
      <c r="C151" s="412"/>
      <c r="D151" s="413"/>
      <c r="E151" s="413"/>
      <c r="F151" s="413"/>
      <c r="G151" s="414"/>
      <c r="H151" s="415"/>
      <c r="I151" s="416"/>
      <c r="J151" s="417"/>
      <c r="K151" s="417"/>
      <c r="L151" s="418"/>
    </row>
    <row r="152" spans="1:14" s="419" customFormat="1" ht="30.75" customHeight="1">
      <c r="A152" s="420">
        <v>18</v>
      </c>
      <c r="B152" s="984" t="s">
        <v>1268</v>
      </c>
      <c r="C152" s="984"/>
      <c r="D152" s="984"/>
      <c r="E152" s="984"/>
      <c r="F152" s="984"/>
      <c r="G152" s="984"/>
      <c r="H152" s="984"/>
      <c r="I152" s="984"/>
      <c r="J152" s="984"/>
      <c r="L152" s="421"/>
    </row>
    <row r="153" spans="1:14">
      <c r="A153" s="411"/>
      <c r="B153" s="422"/>
      <c r="C153" s="422"/>
      <c r="D153" s="413"/>
      <c r="E153" s="413"/>
      <c r="F153" s="413"/>
      <c r="G153" s="414"/>
      <c r="H153" s="414"/>
      <c r="I153" s="415"/>
      <c r="J153" s="414"/>
      <c r="L153" s="424"/>
    </row>
    <row r="154" spans="1:14" s="405" customFormat="1">
      <c r="A154" s="404"/>
      <c r="C154" s="406"/>
      <c r="D154" s="407">
        <v>1</v>
      </c>
      <c r="E154" s="407" t="s">
        <v>738</v>
      </c>
      <c r="F154" s="407">
        <v>2</v>
      </c>
      <c r="G154" s="408"/>
      <c r="H154" s="408"/>
      <c r="I154" s="409"/>
      <c r="J154" s="408">
        <f>F154*D154</f>
        <v>2</v>
      </c>
      <c r="L154" s="410"/>
    </row>
    <row r="155" spans="1:14">
      <c r="A155" s="411"/>
      <c r="B155" s="422"/>
      <c r="C155" s="422"/>
      <c r="D155" s="413"/>
      <c r="E155" s="413"/>
      <c r="F155" s="413"/>
      <c r="G155" s="414"/>
      <c r="H155" s="414"/>
      <c r="I155" s="415"/>
      <c r="J155" s="495">
        <f>SUM(J153:J154)</f>
        <v>2</v>
      </c>
      <c r="L155" s="424"/>
    </row>
    <row r="156" spans="1:14">
      <c r="A156" s="411"/>
      <c r="B156" s="412"/>
      <c r="C156" s="412"/>
      <c r="D156" s="413"/>
      <c r="E156" s="413"/>
      <c r="F156" s="413"/>
      <c r="G156" s="414"/>
      <c r="H156" s="414"/>
      <c r="I156" s="415"/>
      <c r="J156" s="414"/>
      <c r="L156" s="424"/>
    </row>
    <row r="157" spans="1:14" s="419" customFormat="1">
      <c r="A157" s="411"/>
      <c r="B157" s="412"/>
      <c r="C157" s="412"/>
      <c r="D157" s="413"/>
      <c r="E157" s="413"/>
      <c r="F157" s="413"/>
      <c r="G157" s="414"/>
      <c r="H157" s="415"/>
      <c r="I157" s="426" t="s">
        <v>612</v>
      </c>
      <c r="J157" s="417">
        <f>ROUNDUP(J155,0)</f>
        <v>2</v>
      </c>
      <c r="K157" s="417">
        <f>' Road data'!J1772</f>
        <v>1837</v>
      </c>
      <c r="L157" s="427">
        <f>ROUND(J157*K157,0)</f>
        <v>3674</v>
      </c>
      <c r="M157" s="419">
        <f>20170+40270</f>
        <v>60440</v>
      </c>
      <c r="N157" s="428">
        <f>J157-M157</f>
        <v>-60438</v>
      </c>
    </row>
    <row r="158" spans="1:14" s="419" customFormat="1">
      <c r="A158" s="429"/>
      <c r="B158" s="430"/>
      <c r="C158" s="430"/>
      <c r="D158" s="431"/>
      <c r="E158" s="431"/>
      <c r="F158" s="431"/>
      <c r="G158" s="432"/>
      <c r="H158" s="433"/>
      <c r="I158" s="434"/>
      <c r="J158" s="435" t="s">
        <v>400</v>
      </c>
      <c r="K158" s="435" t="s">
        <v>769</v>
      </c>
      <c r="L158" s="436"/>
    </row>
    <row r="159" spans="1:14" s="419" customFormat="1" hidden="1">
      <c r="A159" s="411"/>
      <c r="B159" s="412"/>
      <c r="C159" s="412"/>
      <c r="D159" s="413"/>
      <c r="E159" s="413"/>
      <c r="F159" s="413"/>
      <c r="G159" s="414"/>
      <c r="H159" s="415"/>
      <c r="I159" s="416"/>
      <c r="J159" s="417"/>
      <c r="K159" s="417"/>
      <c r="L159" s="418"/>
    </row>
    <row r="160" spans="1:14" s="419" customFormat="1" ht="135.75" hidden="1" customHeight="1">
      <c r="A160" s="420">
        <v>19</v>
      </c>
      <c r="B160" s="984" t="s">
        <v>1269</v>
      </c>
      <c r="C160" s="984"/>
      <c r="D160" s="984"/>
      <c r="E160" s="984"/>
      <c r="F160" s="984"/>
      <c r="G160" s="984"/>
      <c r="H160" s="984"/>
      <c r="I160" s="984"/>
      <c r="J160" s="984"/>
      <c r="L160" s="421"/>
    </row>
    <row r="161" spans="1:16" hidden="1">
      <c r="A161" s="411"/>
      <c r="B161" s="422"/>
      <c r="C161" s="422"/>
      <c r="D161" s="413"/>
      <c r="E161" s="413"/>
      <c r="F161" s="413"/>
      <c r="G161" s="414"/>
      <c r="H161" s="414"/>
      <c r="I161" s="415"/>
      <c r="J161" s="414"/>
      <c r="L161" s="424"/>
      <c r="M161" s="423">
        <f>8+12</f>
        <v>20</v>
      </c>
    </row>
    <row r="162" spans="1:16" s="405" customFormat="1" hidden="1">
      <c r="A162" s="404"/>
      <c r="B162" s="405" t="s">
        <v>1270</v>
      </c>
      <c r="C162" s="406"/>
      <c r="D162" s="407"/>
      <c r="E162" s="407" t="s">
        <v>738</v>
      </c>
      <c r="F162" s="407">
        <v>1</v>
      </c>
      <c r="G162" s="408">
        <v>25</v>
      </c>
      <c r="H162" s="408" t="s">
        <v>1271</v>
      </c>
      <c r="I162" s="409">
        <v>2.5</v>
      </c>
      <c r="J162" s="440">
        <f>D162*F162*G162*((8+12)/2)*I162</f>
        <v>0</v>
      </c>
      <c r="L162" s="410"/>
      <c r="M162" s="405">
        <f>+M161/2</f>
        <v>10</v>
      </c>
      <c r="N162" s="405">
        <f>+M162*3.5*25</f>
        <v>875</v>
      </c>
    </row>
    <row r="163" spans="1:16" s="405" customFormat="1" hidden="1">
      <c r="A163" s="404"/>
      <c r="B163" s="405" t="s">
        <v>1272</v>
      </c>
      <c r="C163" s="406"/>
      <c r="D163" s="407"/>
      <c r="E163" s="407" t="s">
        <v>738</v>
      </c>
      <c r="F163" s="407">
        <v>-1</v>
      </c>
      <c r="G163" s="408">
        <v>12</v>
      </c>
      <c r="H163" s="510" t="s">
        <v>1273</v>
      </c>
      <c r="I163" s="409"/>
      <c r="J163" s="408">
        <f>D163*F163*G163*(((22/7)/4)*0.8*0.8)</f>
        <v>0</v>
      </c>
      <c r="L163" s="410"/>
    </row>
    <row r="164" spans="1:16" hidden="1">
      <c r="A164" s="411"/>
      <c r="B164" s="422"/>
      <c r="C164" s="422"/>
      <c r="D164" s="413"/>
      <c r="E164" s="413"/>
      <c r="F164" s="413"/>
      <c r="G164" s="414"/>
      <c r="H164" s="414"/>
      <c r="I164" s="415"/>
      <c r="J164" s="495">
        <f>SUM(J162:J163)</f>
        <v>0</v>
      </c>
      <c r="L164" s="424"/>
    </row>
    <row r="165" spans="1:16" hidden="1">
      <c r="A165" s="411"/>
      <c r="B165" s="412"/>
      <c r="C165" s="412"/>
      <c r="D165" s="413"/>
      <c r="E165" s="413"/>
      <c r="F165" s="413"/>
      <c r="G165" s="414"/>
      <c r="H165" s="414"/>
      <c r="I165" s="415"/>
      <c r="J165" s="414"/>
      <c r="L165" s="424"/>
    </row>
    <row r="166" spans="1:16" s="419" customFormat="1" hidden="1">
      <c r="A166" s="411"/>
      <c r="B166" s="412"/>
      <c r="C166" s="412"/>
      <c r="D166" s="413"/>
      <c r="E166" s="413"/>
      <c r="F166" s="413"/>
      <c r="G166" s="414"/>
      <c r="H166" s="415"/>
      <c r="I166" s="426" t="s">
        <v>612</v>
      </c>
      <c r="J166" s="417">
        <f>ROUNDUP(J164,0)</f>
        <v>0</v>
      </c>
      <c r="K166" s="417">
        <f>'[279] Road data'!J48</f>
        <v>765</v>
      </c>
      <c r="L166" s="427">
        <f>ROUND(J166*K166,0)</f>
        <v>0</v>
      </c>
      <c r="M166" s="419">
        <f>20170+40270</f>
        <v>60440</v>
      </c>
      <c r="N166" s="428">
        <f>J166-M166</f>
        <v>-60440</v>
      </c>
    </row>
    <row r="167" spans="1:16" s="419" customFormat="1" hidden="1">
      <c r="A167" s="429"/>
      <c r="B167" s="430"/>
      <c r="C167" s="430"/>
      <c r="D167" s="431"/>
      <c r="E167" s="431"/>
      <c r="F167" s="431"/>
      <c r="G167" s="432"/>
      <c r="H167" s="433"/>
      <c r="I167" s="434"/>
      <c r="J167" s="435" t="s">
        <v>254</v>
      </c>
      <c r="K167" s="435" t="s">
        <v>824</v>
      </c>
      <c r="L167" s="436"/>
    </row>
    <row r="168" spans="1:16" s="419" customFormat="1" hidden="1">
      <c r="A168" s="411"/>
      <c r="B168" s="412"/>
      <c r="C168" s="412"/>
      <c r="D168" s="413"/>
      <c r="E168" s="413"/>
      <c r="F168" s="413"/>
      <c r="G168" s="414"/>
      <c r="H168" s="415"/>
      <c r="I168" s="416"/>
      <c r="J168" s="417"/>
      <c r="K168" s="417"/>
      <c r="L168" s="418"/>
    </row>
    <row r="169" spans="1:16" s="419" customFormat="1" ht="105.75" hidden="1" customHeight="1">
      <c r="A169" s="420">
        <v>20</v>
      </c>
      <c r="B169" s="984" t="s">
        <v>1274</v>
      </c>
      <c r="C169" s="984"/>
      <c r="D169" s="984"/>
      <c r="E169" s="984"/>
      <c r="F169" s="984"/>
      <c r="G169" s="984"/>
      <c r="H169" s="984"/>
      <c r="I169" s="984"/>
      <c r="J169" s="984"/>
      <c r="L169" s="421"/>
    </row>
    <row r="170" spans="1:16" hidden="1">
      <c r="A170" s="411"/>
      <c r="B170" s="422"/>
      <c r="C170" s="422"/>
      <c r="D170" s="413"/>
      <c r="E170" s="413"/>
      <c r="F170" s="413"/>
      <c r="G170" s="414"/>
      <c r="H170" s="414"/>
      <c r="I170" s="415"/>
      <c r="J170" s="414"/>
      <c r="L170" s="424"/>
    </row>
    <row r="171" spans="1:16" s="405" customFormat="1" hidden="1">
      <c r="A171" s="404"/>
      <c r="C171" s="406"/>
      <c r="D171" s="407"/>
      <c r="E171" s="407" t="s">
        <v>738</v>
      </c>
      <c r="F171" s="407">
        <v>1</v>
      </c>
      <c r="G171" s="408">
        <v>2.5</v>
      </c>
      <c r="H171" s="408"/>
      <c r="I171" s="409"/>
      <c r="J171" s="408">
        <f>D171*F171*G171</f>
        <v>0</v>
      </c>
      <c r="L171" s="410"/>
    </row>
    <row r="172" spans="1:16" hidden="1">
      <c r="A172" s="411"/>
      <c r="B172" s="422"/>
      <c r="C172" s="422"/>
      <c r="D172" s="413"/>
      <c r="E172" s="413"/>
      <c r="F172" s="413"/>
      <c r="G172" s="414"/>
      <c r="H172" s="414"/>
      <c r="I172" s="415"/>
      <c r="J172" s="495">
        <f>SUM(J170:J171)</f>
        <v>0</v>
      </c>
      <c r="L172" s="424"/>
    </row>
    <row r="173" spans="1:16" hidden="1">
      <c r="A173" s="411"/>
      <c r="B173" s="412"/>
      <c r="C173" s="412"/>
      <c r="D173" s="413"/>
      <c r="E173" s="413"/>
      <c r="F173" s="413"/>
      <c r="G173" s="414"/>
      <c r="H173" s="414"/>
      <c r="I173" s="415"/>
      <c r="J173" s="414"/>
      <c r="L173" s="424"/>
    </row>
    <row r="174" spans="1:16" s="419" customFormat="1" hidden="1">
      <c r="A174" s="411"/>
      <c r="B174" s="412"/>
      <c r="C174" s="412"/>
      <c r="D174" s="413"/>
      <c r="E174" s="413"/>
      <c r="F174" s="413"/>
      <c r="G174" s="414"/>
      <c r="H174" s="415"/>
      <c r="I174" s="426" t="s">
        <v>612</v>
      </c>
      <c r="J174" s="417">
        <f>ROUNDUP(J172,0)</f>
        <v>0</v>
      </c>
      <c r="K174" s="417">
        <f>'[279] Road data'!J730/2</f>
        <v>1733</v>
      </c>
      <c r="L174" s="427">
        <f>ROUND(J174*K174,0)</f>
        <v>0</v>
      </c>
      <c r="M174" s="419">
        <f>20170+40270</f>
        <v>60440</v>
      </c>
      <c r="N174" s="428">
        <f>J174-M174</f>
        <v>-60440</v>
      </c>
    </row>
    <row r="175" spans="1:16" s="419" customFormat="1" hidden="1">
      <c r="A175" s="429"/>
      <c r="B175" s="430"/>
      <c r="C175" s="430"/>
      <c r="D175" s="431"/>
      <c r="E175" s="431"/>
      <c r="F175" s="431"/>
      <c r="G175" s="432"/>
      <c r="H175" s="433"/>
      <c r="I175" s="434"/>
      <c r="J175" s="435" t="s">
        <v>806</v>
      </c>
      <c r="K175" s="435" t="s">
        <v>982</v>
      </c>
      <c r="L175" s="436"/>
    </row>
    <row r="176" spans="1:16">
      <c r="A176" s="496"/>
      <c r="B176" s="511"/>
      <c r="C176" s="512"/>
      <c r="D176" s="413"/>
      <c r="E176" s="413"/>
      <c r="F176" s="413"/>
      <c r="G176" s="415"/>
      <c r="H176" s="415"/>
      <c r="I176" s="416"/>
      <c r="J176" s="513"/>
      <c r="L176" s="424"/>
      <c r="O176" s="423" t="e">
        <f>#REF!*0.2</f>
        <v>#REF!</v>
      </c>
      <c r="P176" s="423" t="e">
        <f>O176*10000000</f>
        <v>#REF!</v>
      </c>
    </row>
    <row r="177" spans="1:12" s="481" customFormat="1" ht="16.5" thickBot="1">
      <c r="A177" s="986" t="s">
        <v>43</v>
      </c>
      <c r="B177" s="987"/>
      <c r="C177" s="987"/>
      <c r="D177" s="987"/>
      <c r="E177" s="987"/>
      <c r="F177" s="987"/>
      <c r="G177" s="987"/>
      <c r="H177" s="987"/>
      <c r="I177" s="987"/>
      <c r="J177" s="987"/>
      <c r="K177" s="514"/>
      <c r="L177" s="515">
        <f>SUM(L12:L176)</f>
        <v>820626</v>
      </c>
    </row>
    <row r="178" spans="1:12">
      <c r="B178" s="413"/>
      <c r="C178" s="512"/>
      <c r="D178" s="413"/>
      <c r="E178" s="413"/>
      <c r="F178" s="413"/>
      <c r="G178" s="415"/>
      <c r="H178" s="415"/>
      <c r="I178" s="416"/>
      <c r="J178" s="513"/>
      <c r="L178" s="516"/>
    </row>
    <row r="179" spans="1:12">
      <c r="B179" s="413"/>
      <c r="C179" s="512"/>
      <c r="D179" s="413"/>
      <c r="E179" s="413"/>
      <c r="F179" s="413"/>
      <c r="G179" s="415"/>
      <c r="H179" s="415"/>
      <c r="I179" s="416"/>
      <c r="J179" s="513"/>
    </row>
    <row r="180" spans="1:12">
      <c r="B180" s="413"/>
      <c r="C180" s="413"/>
      <c r="H180" s="517"/>
      <c r="I180" s="413"/>
    </row>
    <row r="181" spans="1:12">
      <c r="C181" s="518" t="s">
        <v>821</v>
      </c>
      <c r="D181" s="519"/>
      <c r="E181" s="519"/>
      <c r="J181" s="518" t="s">
        <v>822</v>
      </c>
    </row>
    <row r="182" spans="1:12">
      <c r="C182" s="518" t="s">
        <v>1352</v>
      </c>
      <c r="D182" s="519"/>
      <c r="E182" s="519"/>
      <c r="J182" s="518" t="s">
        <v>831</v>
      </c>
    </row>
    <row r="183" spans="1:12">
      <c r="C183" s="519"/>
      <c r="D183" s="519"/>
      <c r="E183" s="519"/>
      <c r="J183" s="519"/>
    </row>
    <row r="184" spans="1:12">
      <c r="C184" s="519"/>
      <c r="D184" s="519"/>
      <c r="E184" s="519"/>
      <c r="J184" s="519"/>
    </row>
    <row r="185" spans="1:12">
      <c r="C185" s="519"/>
      <c r="D185" s="519"/>
      <c r="E185" s="519"/>
      <c r="J185" s="519"/>
    </row>
    <row r="186" spans="1:12">
      <c r="C186" s="518" t="s">
        <v>823</v>
      </c>
      <c r="D186" s="519"/>
      <c r="E186" s="519"/>
      <c r="J186" s="518" t="s">
        <v>1027</v>
      </c>
    </row>
    <row r="187" spans="1:12">
      <c r="C187" s="518" t="s">
        <v>956</v>
      </c>
      <c r="D187" s="519"/>
      <c r="E187" s="519"/>
      <c r="J187" s="518" t="s">
        <v>1028</v>
      </c>
    </row>
  </sheetData>
  <mergeCells count="41">
    <mergeCell ref="A1:L1"/>
    <mergeCell ref="A3:B4"/>
    <mergeCell ref="C3:L4"/>
    <mergeCell ref="A5:L5"/>
    <mergeCell ref="A7:A8"/>
    <mergeCell ref="B7:C8"/>
    <mergeCell ref="D7:F8"/>
    <mergeCell ref="G7:G8"/>
    <mergeCell ref="H7:H8"/>
    <mergeCell ref="I7:I8"/>
    <mergeCell ref="B60:J60"/>
    <mergeCell ref="J7:J8"/>
    <mergeCell ref="K7:K8"/>
    <mergeCell ref="L7:L8"/>
    <mergeCell ref="B9:C9"/>
    <mergeCell ref="D9:F9"/>
    <mergeCell ref="B11:J11"/>
    <mergeCell ref="B20:J20"/>
    <mergeCell ref="B28:J28"/>
    <mergeCell ref="B36:J36"/>
    <mergeCell ref="B44:J44"/>
    <mergeCell ref="B52:J52"/>
    <mergeCell ref="B119:J119"/>
    <mergeCell ref="B68:J68"/>
    <mergeCell ref="B76:J76"/>
    <mergeCell ref="B85:J85"/>
    <mergeCell ref="B93:J93"/>
    <mergeCell ref="E95:F95"/>
    <mergeCell ref="E96:F96"/>
    <mergeCell ref="B102:J102"/>
    <mergeCell ref="E104:F104"/>
    <mergeCell ref="E105:F105"/>
    <mergeCell ref="B111:J111"/>
    <mergeCell ref="E113:F113"/>
    <mergeCell ref="A177:J177"/>
    <mergeCell ref="B127:J127"/>
    <mergeCell ref="B135:J135"/>
    <mergeCell ref="B144:J144"/>
    <mergeCell ref="B152:J152"/>
    <mergeCell ref="B160:J160"/>
    <mergeCell ref="B169:J169"/>
  </mergeCells>
  <pageMargins left="0.70866141732283472" right="0.43307086614173229" top="0.44" bottom="0.65" header="0.46" footer="0.68"/>
  <pageSetup paperSize="9" scale="96" fitToHeight="20"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FF"/>
  </sheetPr>
  <dimension ref="A1:J146"/>
  <sheetViews>
    <sheetView view="pageBreakPreview" zoomScaleNormal="100" zoomScaleSheetLayoutView="100" workbookViewId="0">
      <pane ySplit="5" topLeftCell="A6" activePane="bottomLeft" state="frozen"/>
      <selection pane="bottomLeft" activeCell="A5" sqref="A5"/>
    </sheetView>
  </sheetViews>
  <sheetFormatPr defaultColWidth="8.7109375" defaultRowHeight="15"/>
  <cols>
    <col min="1" max="1" width="3.5703125" style="384" bestFit="1" customWidth="1"/>
    <col min="2" max="2" width="8.85546875" style="384" customWidth="1"/>
    <col min="3" max="4" width="4.85546875" style="384" customWidth="1"/>
    <col min="5" max="8" width="7.85546875" style="384" customWidth="1"/>
    <col min="9" max="9" width="5.42578125" style="370" bestFit="1" customWidth="1"/>
    <col min="10" max="16384" width="8.7109375" style="370"/>
  </cols>
  <sheetData>
    <row r="1" spans="1:10" ht="30" customHeight="1">
      <c r="A1" s="1007" t="str">
        <f>Cover!D20</f>
        <v>Construction of Helipad with Cement concrete  for the  visit of Hon'ble Chief Minister of Andhra pradesh Sri Nara Chandrababu Naidu Garu   on the occasion  of "Pattadar Pass Book- distribution"  Programme at Siddantham village of Penugonda mandal (Achanta constituency)in West Godavari District on 8.6.2026.</v>
      </c>
      <c r="B1" s="1007"/>
      <c r="C1" s="1007"/>
      <c r="D1" s="1007"/>
      <c r="E1" s="1007"/>
      <c r="F1" s="1007"/>
      <c r="G1" s="1007"/>
      <c r="H1" s="1007"/>
      <c r="I1" s="1007"/>
    </row>
    <row r="3" spans="1:10">
      <c r="A3" s="983" t="s">
        <v>1185</v>
      </c>
      <c r="B3" s="983"/>
      <c r="C3" s="983"/>
      <c r="D3" s="983"/>
      <c r="E3" s="983"/>
      <c r="F3" s="983"/>
      <c r="G3" s="983"/>
      <c r="H3" s="983"/>
      <c r="J3" s="387">
        <f>H140</f>
        <v>30.15891250000001</v>
      </c>
    </row>
    <row r="5" spans="1:10">
      <c r="A5" s="372"/>
      <c r="B5" s="373"/>
      <c r="C5" s="374"/>
      <c r="D5" s="375" t="s">
        <v>400</v>
      </c>
      <c r="E5" s="375" t="s">
        <v>760</v>
      </c>
      <c r="F5" s="375" t="s">
        <v>761</v>
      </c>
      <c r="G5" s="375" t="s">
        <v>762</v>
      </c>
      <c r="H5" s="375" t="s">
        <v>759</v>
      </c>
    </row>
    <row r="6" spans="1:10">
      <c r="A6" s="376" t="s">
        <v>606</v>
      </c>
      <c r="B6" s="377" t="s">
        <v>1200</v>
      </c>
      <c r="C6" s="378" t="s">
        <v>1062</v>
      </c>
      <c r="D6" s="379">
        <v>1</v>
      </c>
      <c r="E6" s="380">
        <v>1.95</v>
      </c>
      <c r="F6" s="380">
        <v>1.55</v>
      </c>
      <c r="G6" s="380">
        <v>3.5000000000000003E-2</v>
      </c>
      <c r="H6" s="381">
        <f t="shared" ref="H6:H107" si="0">D6*E6*F6*G6</f>
        <v>0.10578750000000001</v>
      </c>
    </row>
    <row r="7" spans="1:10">
      <c r="A7" s="376"/>
      <c r="B7" s="382"/>
      <c r="C7" s="378" t="s">
        <v>1063</v>
      </c>
      <c r="D7" s="379">
        <v>1</v>
      </c>
      <c r="E7" s="380">
        <v>3.25</v>
      </c>
      <c r="F7" s="380">
        <v>3.05</v>
      </c>
      <c r="G7" s="380">
        <v>0.02</v>
      </c>
      <c r="H7" s="381">
        <f t="shared" si="0"/>
        <v>0.19825000000000001</v>
      </c>
    </row>
    <row r="8" spans="1:10">
      <c r="A8" s="376"/>
      <c r="B8" s="382"/>
      <c r="C8" s="378" t="s">
        <v>1063</v>
      </c>
      <c r="D8" s="379">
        <v>1</v>
      </c>
      <c r="E8" s="380">
        <v>2.25</v>
      </c>
      <c r="F8" s="380">
        <v>2.0499999999999998</v>
      </c>
      <c r="G8" s="380">
        <v>0.03</v>
      </c>
      <c r="H8" s="381">
        <f t="shared" si="0"/>
        <v>0.138375</v>
      </c>
    </row>
    <row r="9" spans="1:10">
      <c r="A9" s="376"/>
      <c r="B9" s="382"/>
      <c r="C9" s="378" t="s">
        <v>1062</v>
      </c>
      <c r="D9" s="379">
        <v>1</v>
      </c>
      <c r="E9" s="380">
        <v>4.6499999999999995</v>
      </c>
      <c r="F9" s="380">
        <v>2.15</v>
      </c>
      <c r="G9" s="380">
        <v>2.5000000000000001E-2</v>
      </c>
      <c r="H9" s="381">
        <f t="shared" si="0"/>
        <v>0.24993749999999998</v>
      </c>
    </row>
    <row r="10" spans="1:10">
      <c r="A10" s="376"/>
      <c r="B10" s="382"/>
      <c r="C10" s="378" t="s">
        <v>1063</v>
      </c>
      <c r="D10" s="379">
        <v>1</v>
      </c>
      <c r="E10" s="380">
        <v>2.25</v>
      </c>
      <c r="F10" s="380">
        <v>1.55</v>
      </c>
      <c r="G10" s="380">
        <v>0.03</v>
      </c>
      <c r="H10" s="381">
        <f t="shared" si="0"/>
        <v>0.10462500000000001</v>
      </c>
    </row>
    <row r="11" spans="1:10">
      <c r="A11" s="376"/>
      <c r="B11" s="382"/>
      <c r="C11" s="378" t="s">
        <v>1062</v>
      </c>
      <c r="D11" s="379">
        <v>1</v>
      </c>
      <c r="E11" s="380">
        <v>2.4499999999999997</v>
      </c>
      <c r="F11" s="380">
        <v>2.9499999999999997</v>
      </c>
      <c r="G11" s="380">
        <v>3.5000000000000003E-2</v>
      </c>
      <c r="H11" s="381">
        <f t="shared" si="0"/>
        <v>0.25296249999999998</v>
      </c>
    </row>
    <row r="12" spans="1:10">
      <c r="A12" s="376"/>
      <c r="B12" s="382"/>
      <c r="C12" s="378" t="s">
        <v>1063</v>
      </c>
      <c r="D12" s="379">
        <v>1</v>
      </c>
      <c r="E12" s="380">
        <v>3.75</v>
      </c>
      <c r="F12" s="380">
        <v>1.95</v>
      </c>
      <c r="G12" s="380">
        <v>2.5000000000000001E-2</v>
      </c>
      <c r="H12" s="381">
        <f t="shared" si="0"/>
        <v>0.18281250000000002</v>
      </c>
    </row>
    <row r="13" spans="1:10">
      <c r="A13" s="376"/>
      <c r="B13" s="382"/>
      <c r="C13" s="378" t="s">
        <v>1062</v>
      </c>
      <c r="D13" s="379">
        <v>1</v>
      </c>
      <c r="E13" s="380">
        <v>3.25</v>
      </c>
      <c r="F13" s="380">
        <v>3.05</v>
      </c>
      <c r="G13" s="380">
        <v>0.03</v>
      </c>
      <c r="H13" s="381">
        <f t="shared" si="0"/>
        <v>0.297375</v>
      </c>
    </row>
    <row r="14" spans="1:10">
      <c r="A14" s="376"/>
      <c r="B14" s="382"/>
      <c r="C14" s="378" t="s">
        <v>1063</v>
      </c>
      <c r="D14" s="379">
        <v>1</v>
      </c>
      <c r="E14" s="380">
        <v>4.95</v>
      </c>
      <c r="F14" s="380">
        <v>2.5499999999999998</v>
      </c>
      <c r="G14" s="380">
        <v>2.5000000000000001E-2</v>
      </c>
      <c r="H14" s="381">
        <f t="shared" si="0"/>
        <v>0.31556249999999997</v>
      </c>
    </row>
    <row r="15" spans="1:10">
      <c r="A15" s="376"/>
      <c r="B15" s="382"/>
      <c r="C15" s="378" t="s">
        <v>1062</v>
      </c>
      <c r="D15" s="379">
        <v>1</v>
      </c>
      <c r="E15" s="380">
        <v>3.25</v>
      </c>
      <c r="F15" s="380">
        <v>3.05</v>
      </c>
      <c r="G15" s="380">
        <v>3.5000000000000003E-2</v>
      </c>
      <c r="H15" s="381">
        <f t="shared" si="0"/>
        <v>0.34693750000000001</v>
      </c>
    </row>
    <row r="16" spans="1:10">
      <c r="A16" s="376"/>
      <c r="B16" s="382"/>
      <c r="C16" s="378" t="s">
        <v>1062</v>
      </c>
      <c r="D16" s="379">
        <v>1</v>
      </c>
      <c r="E16" s="380">
        <v>2.4499999999999997</v>
      </c>
      <c r="F16" s="380">
        <v>2.0499999999999998</v>
      </c>
      <c r="G16" s="380">
        <v>0.03</v>
      </c>
      <c r="H16" s="381">
        <f t="shared" si="0"/>
        <v>0.15067499999999998</v>
      </c>
    </row>
    <row r="17" spans="1:8">
      <c r="A17" s="376" t="s">
        <v>606</v>
      </c>
      <c r="B17" s="382" t="s">
        <v>1187</v>
      </c>
      <c r="C17" s="378" t="s">
        <v>1063</v>
      </c>
      <c r="D17" s="379">
        <v>1</v>
      </c>
      <c r="E17" s="380">
        <v>2.65</v>
      </c>
      <c r="F17" s="380">
        <v>2.25</v>
      </c>
      <c r="G17" s="380">
        <v>2.5000000000000001E-2</v>
      </c>
      <c r="H17" s="381">
        <f t="shared" si="0"/>
        <v>0.14906249999999999</v>
      </c>
    </row>
    <row r="18" spans="1:8">
      <c r="A18" s="376"/>
      <c r="B18" s="382"/>
      <c r="C18" s="378" t="s">
        <v>1063</v>
      </c>
      <c r="D18" s="379">
        <v>1</v>
      </c>
      <c r="E18" s="380">
        <v>5.6499999999999995</v>
      </c>
      <c r="F18" s="380">
        <v>2.5499999999999998</v>
      </c>
      <c r="G18" s="380">
        <v>3.5000000000000003E-2</v>
      </c>
      <c r="H18" s="381">
        <f t="shared" si="0"/>
        <v>0.50426249999999995</v>
      </c>
    </row>
    <row r="19" spans="1:8">
      <c r="A19" s="376"/>
      <c r="B19" s="382"/>
      <c r="C19" s="378" t="s">
        <v>1062</v>
      </c>
      <c r="D19" s="379">
        <v>1</v>
      </c>
      <c r="E19" s="380">
        <v>3.65</v>
      </c>
      <c r="F19" s="380">
        <v>2.0499999999999998</v>
      </c>
      <c r="G19" s="380">
        <v>2.5000000000000001E-2</v>
      </c>
      <c r="H19" s="381">
        <f t="shared" si="0"/>
        <v>0.18706249999999999</v>
      </c>
    </row>
    <row r="20" spans="1:8">
      <c r="A20" s="376"/>
      <c r="B20" s="382"/>
      <c r="C20" s="378" t="s">
        <v>1062</v>
      </c>
      <c r="D20" s="379">
        <v>1</v>
      </c>
      <c r="E20" s="380">
        <v>4.25</v>
      </c>
      <c r="F20" s="380">
        <v>2.25</v>
      </c>
      <c r="G20" s="380">
        <v>3.5000000000000003E-2</v>
      </c>
      <c r="H20" s="381">
        <f t="shared" si="0"/>
        <v>0.33468750000000003</v>
      </c>
    </row>
    <row r="21" spans="1:8">
      <c r="A21" s="376"/>
      <c r="B21" s="382"/>
      <c r="C21" s="378" t="s">
        <v>1063</v>
      </c>
      <c r="D21" s="379">
        <v>1</v>
      </c>
      <c r="E21" s="380">
        <v>6.1499999999999995</v>
      </c>
      <c r="F21" s="380">
        <v>2.0499999999999998</v>
      </c>
      <c r="G21" s="380">
        <v>0.02</v>
      </c>
      <c r="H21" s="381">
        <f t="shared" si="0"/>
        <v>0.25214999999999999</v>
      </c>
    </row>
    <row r="22" spans="1:8">
      <c r="A22" s="376"/>
      <c r="B22" s="382"/>
      <c r="C22" s="378" t="s">
        <v>1062</v>
      </c>
      <c r="D22" s="379">
        <v>1</v>
      </c>
      <c r="E22" s="380">
        <v>3.55</v>
      </c>
      <c r="F22" s="380">
        <v>3.05</v>
      </c>
      <c r="G22" s="380">
        <v>2.5000000000000001E-2</v>
      </c>
      <c r="H22" s="381">
        <f t="shared" si="0"/>
        <v>0.27068749999999997</v>
      </c>
    </row>
    <row r="23" spans="1:8">
      <c r="A23" s="376"/>
      <c r="B23" s="382"/>
      <c r="C23" s="378" t="s">
        <v>1063</v>
      </c>
      <c r="D23" s="379">
        <v>1</v>
      </c>
      <c r="E23" s="380">
        <v>4.6499999999999995</v>
      </c>
      <c r="F23" s="380">
        <v>2.5499999999999998</v>
      </c>
      <c r="G23" s="380">
        <v>3.5000000000000003E-2</v>
      </c>
      <c r="H23" s="381">
        <f t="shared" si="0"/>
        <v>0.41501249999999995</v>
      </c>
    </row>
    <row r="24" spans="1:8">
      <c r="A24" s="376"/>
      <c r="B24" s="382"/>
      <c r="C24" s="378" t="s">
        <v>1062</v>
      </c>
      <c r="D24" s="379">
        <v>1</v>
      </c>
      <c r="E24" s="380">
        <v>5.25</v>
      </c>
      <c r="F24" s="380">
        <v>2.0499999999999998</v>
      </c>
      <c r="G24" s="380">
        <v>2.5000000000000001E-2</v>
      </c>
      <c r="H24" s="381">
        <f t="shared" si="0"/>
        <v>0.26906249999999998</v>
      </c>
    </row>
    <row r="25" spans="1:8">
      <c r="A25" s="376"/>
      <c r="B25" s="382"/>
      <c r="C25" s="378" t="s">
        <v>1063</v>
      </c>
      <c r="D25" s="379">
        <v>1</v>
      </c>
      <c r="E25" s="380">
        <v>3.65</v>
      </c>
      <c r="F25" s="380">
        <v>3.05</v>
      </c>
      <c r="G25" s="380">
        <v>0.03</v>
      </c>
      <c r="H25" s="381">
        <f t="shared" si="0"/>
        <v>0.33397499999999997</v>
      </c>
    </row>
    <row r="26" spans="1:8">
      <c r="A26" s="376"/>
      <c r="B26" s="382"/>
      <c r="C26" s="378" t="s">
        <v>1063</v>
      </c>
      <c r="D26" s="379">
        <v>1</v>
      </c>
      <c r="E26" s="380">
        <v>2.25</v>
      </c>
      <c r="F26" s="380">
        <v>2.5499999999999998</v>
      </c>
      <c r="G26" s="380">
        <v>3.5000000000000003E-2</v>
      </c>
      <c r="H26" s="381">
        <f t="shared" si="0"/>
        <v>0.2008125</v>
      </c>
    </row>
    <row r="27" spans="1:8">
      <c r="A27" s="376"/>
      <c r="B27" s="382"/>
      <c r="C27" s="378" t="s">
        <v>1063</v>
      </c>
      <c r="D27" s="379">
        <v>1</v>
      </c>
      <c r="E27" s="380">
        <v>3.05</v>
      </c>
      <c r="F27" s="380">
        <v>2.25</v>
      </c>
      <c r="G27" s="380">
        <v>2.5000000000000001E-2</v>
      </c>
      <c r="H27" s="381">
        <f t="shared" si="0"/>
        <v>0.17156250000000001</v>
      </c>
    </row>
    <row r="28" spans="1:8">
      <c r="A28" s="376"/>
      <c r="B28" s="382"/>
      <c r="C28" s="378" t="s">
        <v>1062</v>
      </c>
      <c r="D28" s="379">
        <v>1</v>
      </c>
      <c r="E28" s="380">
        <v>6.1499999999999995</v>
      </c>
      <c r="F28" s="380">
        <v>2.0499999999999998</v>
      </c>
      <c r="G28" s="380">
        <v>0.02</v>
      </c>
      <c r="H28" s="381">
        <f t="shared" si="0"/>
        <v>0.25214999999999999</v>
      </c>
    </row>
    <row r="29" spans="1:8">
      <c r="A29" s="376"/>
      <c r="B29" s="382"/>
      <c r="C29" s="378" t="s">
        <v>1062</v>
      </c>
      <c r="D29" s="379">
        <v>1</v>
      </c>
      <c r="E29" s="380">
        <v>5.25</v>
      </c>
      <c r="F29" s="380">
        <v>2.65</v>
      </c>
      <c r="G29" s="380">
        <v>3.5000000000000003E-2</v>
      </c>
      <c r="H29" s="381">
        <f t="shared" si="0"/>
        <v>0.48693750000000002</v>
      </c>
    </row>
    <row r="30" spans="1:8">
      <c r="A30" s="376"/>
      <c r="B30" s="382"/>
      <c r="C30" s="378" t="s">
        <v>1063</v>
      </c>
      <c r="D30" s="379">
        <v>1</v>
      </c>
      <c r="E30" s="380">
        <v>3.55</v>
      </c>
      <c r="F30" s="380">
        <v>2.25</v>
      </c>
      <c r="G30" s="380">
        <v>2.5000000000000001E-2</v>
      </c>
      <c r="H30" s="381">
        <f t="shared" si="0"/>
        <v>0.19968750000000002</v>
      </c>
    </row>
    <row r="31" spans="1:8">
      <c r="A31" s="376"/>
      <c r="B31" s="377"/>
      <c r="C31" s="378" t="s">
        <v>1062</v>
      </c>
      <c r="D31" s="379">
        <v>1</v>
      </c>
      <c r="E31" s="380">
        <v>4.6499999999999995</v>
      </c>
      <c r="F31" s="380">
        <v>2.5499999999999998</v>
      </c>
      <c r="G31" s="380">
        <v>0.02</v>
      </c>
      <c r="H31" s="381">
        <f t="shared" si="0"/>
        <v>0.23714999999999997</v>
      </c>
    </row>
    <row r="32" spans="1:8">
      <c r="A32" s="376"/>
      <c r="B32" s="382"/>
      <c r="C32" s="378" t="s">
        <v>1062</v>
      </c>
      <c r="D32" s="379">
        <v>1</v>
      </c>
      <c r="E32" s="380">
        <v>3.4499999999999997</v>
      </c>
      <c r="F32" s="380">
        <v>2.0499999999999998</v>
      </c>
      <c r="G32" s="380">
        <v>3.5000000000000003E-2</v>
      </c>
      <c r="H32" s="381">
        <f t="shared" si="0"/>
        <v>0.24753749999999999</v>
      </c>
    </row>
    <row r="33" spans="1:8">
      <c r="A33" s="376" t="s">
        <v>606</v>
      </c>
      <c r="B33" s="382" t="s">
        <v>1189</v>
      </c>
      <c r="C33" s="378" t="s">
        <v>1063</v>
      </c>
      <c r="D33" s="379">
        <v>1</v>
      </c>
      <c r="E33" s="380">
        <v>4.55</v>
      </c>
      <c r="F33" s="380">
        <v>2.5499999999999998</v>
      </c>
      <c r="G33" s="380">
        <v>2.5000000000000001E-2</v>
      </c>
      <c r="H33" s="381">
        <f t="shared" si="0"/>
        <v>0.2900625</v>
      </c>
    </row>
    <row r="34" spans="1:8">
      <c r="A34" s="376"/>
      <c r="B34" s="382"/>
      <c r="C34" s="378" t="s">
        <v>1062</v>
      </c>
      <c r="D34" s="379">
        <v>1</v>
      </c>
      <c r="E34" s="380">
        <v>3.25</v>
      </c>
      <c r="F34" s="380">
        <v>3.05</v>
      </c>
      <c r="G34" s="380">
        <v>0.03</v>
      </c>
      <c r="H34" s="381">
        <f t="shared" si="0"/>
        <v>0.297375</v>
      </c>
    </row>
    <row r="35" spans="1:8">
      <c r="A35" s="376"/>
      <c r="B35" s="382"/>
      <c r="C35" s="378" t="s">
        <v>1062</v>
      </c>
      <c r="D35" s="379">
        <v>1</v>
      </c>
      <c r="E35" s="380">
        <v>4.55</v>
      </c>
      <c r="F35" s="380">
        <v>2.5499999999999998</v>
      </c>
      <c r="G35" s="380">
        <v>3.5000000000000003E-2</v>
      </c>
      <c r="H35" s="381">
        <f t="shared" si="0"/>
        <v>0.40608749999999999</v>
      </c>
    </row>
    <row r="36" spans="1:8">
      <c r="A36" s="376"/>
      <c r="B36" s="382"/>
      <c r="C36" s="378" t="s">
        <v>1063</v>
      </c>
      <c r="D36" s="379">
        <v>1</v>
      </c>
      <c r="E36" s="380">
        <v>2.4499999999999997</v>
      </c>
      <c r="F36" s="380">
        <v>2.0499999999999998</v>
      </c>
      <c r="G36" s="380">
        <v>2.5000000000000001E-2</v>
      </c>
      <c r="H36" s="381">
        <f t="shared" si="0"/>
        <v>0.12556249999999999</v>
      </c>
    </row>
    <row r="37" spans="1:8">
      <c r="A37" s="376"/>
      <c r="B37" s="382"/>
      <c r="C37" s="378" t="s">
        <v>1063</v>
      </c>
      <c r="D37" s="379">
        <v>1</v>
      </c>
      <c r="E37" s="380">
        <v>4.55</v>
      </c>
      <c r="F37" s="380">
        <v>2.9499999999999997</v>
      </c>
      <c r="G37" s="380">
        <v>0.02</v>
      </c>
      <c r="H37" s="381">
        <f t="shared" si="0"/>
        <v>0.26844999999999997</v>
      </c>
    </row>
    <row r="38" spans="1:8">
      <c r="A38" s="376"/>
      <c r="B38" s="382"/>
      <c r="C38" s="378" t="s">
        <v>1063</v>
      </c>
      <c r="D38" s="379">
        <v>1</v>
      </c>
      <c r="E38" s="380">
        <v>3.25</v>
      </c>
      <c r="F38" s="380">
        <v>3.05</v>
      </c>
      <c r="G38" s="380">
        <v>3.5000000000000003E-2</v>
      </c>
      <c r="H38" s="381">
        <f t="shared" si="0"/>
        <v>0.34693750000000001</v>
      </c>
    </row>
    <row r="39" spans="1:8">
      <c r="A39" s="376"/>
      <c r="B39" s="382"/>
      <c r="C39" s="378" t="s">
        <v>1062</v>
      </c>
      <c r="D39" s="379">
        <v>1</v>
      </c>
      <c r="E39" s="380">
        <v>6.55</v>
      </c>
      <c r="F39" s="380">
        <v>2.5499999999999998</v>
      </c>
      <c r="G39" s="380">
        <v>2.5000000000000001E-2</v>
      </c>
      <c r="H39" s="381">
        <f t="shared" si="0"/>
        <v>0.41756249999999995</v>
      </c>
    </row>
    <row r="40" spans="1:8">
      <c r="A40" s="376"/>
      <c r="B40" s="382"/>
      <c r="C40" s="378" t="s">
        <v>1063</v>
      </c>
      <c r="D40" s="379">
        <v>1</v>
      </c>
      <c r="E40" s="380">
        <v>4.55</v>
      </c>
      <c r="F40" s="380">
        <v>2.0499999999999998</v>
      </c>
      <c r="G40" s="380">
        <v>3.5000000000000003E-2</v>
      </c>
      <c r="H40" s="381">
        <f t="shared" si="0"/>
        <v>0.32646249999999999</v>
      </c>
    </row>
    <row r="41" spans="1:8">
      <c r="A41" s="376"/>
      <c r="B41" s="382"/>
      <c r="C41" s="378" t="s">
        <v>1062</v>
      </c>
      <c r="D41" s="379">
        <v>1</v>
      </c>
      <c r="E41" s="380">
        <v>6.55</v>
      </c>
      <c r="F41" s="380">
        <v>3.05</v>
      </c>
      <c r="G41" s="380">
        <v>0.03</v>
      </c>
      <c r="H41" s="381">
        <f t="shared" si="0"/>
        <v>0.599325</v>
      </c>
    </row>
    <row r="42" spans="1:8">
      <c r="A42" s="376"/>
      <c r="B42" s="382"/>
      <c r="C42" s="378" t="s">
        <v>1063</v>
      </c>
      <c r="D42" s="379">
        <v>1</v>
      </c>
      <c r="E42" s="380">
        <v>3.75</v>
      </c>
      <c r="F42" s="380">
        <v>2.5499999999999998</v>
      </c>
      <c r="G42" s="380">
        <v>0.02</v>
      </c>
      <c r="H42" s="381">
        <f t="shared" si="0"/>
        <v>0.19125</v>
      </c>
    </row>
    <row r="43" spans="1:8">
      <c r="A43" s="376"/>
      <c r="B43" s="382"/>
      <c r="C43" s="378" t="s">
        <v>1062</v>
      </c>
      <c r="D43" s="379">
        <v>1</v>
      </c>
      <c r="E43" s="380">
        <v>3.4499999999999997</v>
      </c>
      <c r="F43" s="380">
        <v>2.9499999999999997</v>
      </c>
      <c r="G43" s="380">
        <v>2.5000000000000001E-2</v>
      </c>
      <c r="H43" s="381">
        <f t="shared" si="0"/>
        <v>0.25443749999999998</v>
      </c>
    </row>
    <row r="44" spans="1:8">
      <c r="A44" s="376"/>
      <c r="B44" s="382"/>
      <c r="C44" s="378" t="s">
        <v>1063</v>
      </c>
      <c r="D44" s="379">
        <v>1</v>
      </c>
      <c r="E44" s="380">
        <v>3.25</v>
      </c>
      <c r="F44" s="380">
        <v>3.05</v>
      </c>
      <c r="G44" s="380">
        <v>3.5000000000000003E-2</v>
      </c>
      <c r="H44" s="381">
        <f t="shared" si="0"/>
        <v>0.34693750000000001</v>
      </c>
    </row>
    <row r="45" spans="1:8">
      <c r="A45" s="376"/>
      <c r="B45" s="382"/>
      <c r="C45" s="378" t="s">
        <v>1062</v>
      </c>
      <c r="D45" s="379">
        <v>1</v>
      </c>
      <c r="E45" s="380">
        <v>2.25</v>
      </c>
      <c r="F45" s="380">
        <v>1.55</v>
      </c>
      <c r="G45" s="380">
        <v>0.03</v>
      </c>
      <c r="H45" s="381">
        <f t="shared" si="0"/>
        <v>0.10462500000000001</v>
      </c>
    </row>
    <row r="46" spans="1:8">
      <c r="A46" s="376"/>
      <c r="B46" s="382"/>
      <c r="C46" s="378" t="s">
        <v>1063</v>
      </c>
      <c r="D46" s="379">
        <v>1</v>
      </c>
      <c r="E46" s="380">
        <v>3.55</v>
      </c>
      <c r="F46" s="380">
        <v>1.95</v>
      </c>
      <c r="G46" s="380">
        <v>0.02</v>
      </c>
      <c r="H46" s="381">
        <f t="shared" si="0"/>
        <v>0.13844999999999999</v>
      </c>
    </row>
    <row r="47" spans="1:8">
      <c r="A47" s="376" t="s">
        <v>606</v>
      </c>
      <c r="B47" s="382" t="s">
        <v>1191</v>
      </c>
      <c r="C47" s="378" t="s">
        <v>1062</v>
      </c>
      <c r="D47" s="379">
        <v>1</v>
      </c>
      <c r="E47" s="380">
        <v>3.25</v>
      </c>
      <c r="F47" s="380">
        <v>3.05</v>
      </c>
      <c r="G47" s="380">
        <v>0.03</v>
      </c>
      <c r="H47" s="381">
        <f t="shared" si="0"/>
        <v>0.297375</v>
      </c>
    </row>
    <row r="48" spans="1:8">
      <c r="A48" s="376"/>
      <c r="B48" s="383"/>
      <c r="C48" s="378" t="s">
        <v>1063</v>
      </c>
      <c r="D48" s="379">
        <v>1</v>
      </c>
      <c r="E48" s="380">
        <v>1.95</v>
      </c>
      <c r="F48" s="380">
        <v>1.05</v>
      </c>
      <c r="G48" s="380">
        <v>0.03</v>
      </c>
      <c r="H48" s="381">
        <f t="shared" si="0"/>
        <v>6.1424999999999993E-2</v>
      </c>
    </row>
    <row r="49" spans="1:8">
      <c r="A49" s="376"/>
      <c r="B49" s="382"/>
      <c r="C49" s="378" t="s">
        <v>1062</v>
      </c>
      <c r="D49" s="379">
        <v>1</v>
      </c>
      <c r="E49" s="380">
        <v>3.75</v>
      </c>
      <c r="F49" s="380">
        <v>1.95</v>
      </c>
      <c r="G49" s="380">
        <v>2.5000000000000001E-2</v>
      </c>
      <c r="H49" s="381">
        <f t="shared" si="0"/>
        <v>0.18281250000000002</v>
      </c>
    </row>
    <row r="50" spans="1:8">
      <c r="A50" s="376"/>
      <c r="B50" s="382"/>
      <c r="C50" s="378" t="s">
        <v>1063</v>
      </c>
      <c r="D50" s="379">
        <v>1</v>
      </c>
      <c r="E50" s="380">
        <v>4.25</v>
      </c>
      <c r="F50" s="380">
        <v>2.25</v>
      </c>
      <c r="G50" s="380">
        <v>3.5000000000000003E-2</v>
      </c>
      <c r="H50" s="381">
        <f t="shared" si="0"/>
        <v>0.33468750000000003</v>
      </c>
    </row>
    <row r="51" spans="1:8">
      <c r="A51" s="376"/>
      <c r="B51" s="382"/>
      <c r="C51" s="378" t="s">
        <v>1062</v>
      </c>
      <c r="D51" s="379">
        <v>1</v>
      </c>
      <c r="E51" s="380">
        <v>1.25</v>
      </c>
      <c r="F51" s="380">
        <v>1.05</v>
      </c>
      <c r="G51" s="380">
        <v>0.03</v>
      </c>
      <c r="H51" s="381">
        <f t="shared" si="0"/>
        <v>3.9375E-2</v>
      </c>
    </row>
    <row r="52" spans="1:8">
      <c r="A52" s="376"/>
      <c r="B52" s="382"/>
      <c r="C52" s="378" t="s">
        <v>1063</v>
      </c>
      <c r="D52" s="379">
        <v>1</v>
      </c>
      <c r="E52" s="380">
        <v>3.25</v>
      </c>
      <c r="F52" s="380">
        <v>1.95</v>
      </c>
      <c r="G52" s="380">
        <v>3.5000000000000003E-2</v>
      </c>
      <c r="H52" s="381">
        <f t="shared" si="0"/>
        <v>0.2218125</v>
      </c>
    </row>
    <row r="53" spans="1:8">
      <c r="A53" s="376"/>
      <c r="B53" s="382"/>
      <c r="C53" s="378" t="s">
        <v>1062</v>
      </c>
      <c r="D53" s="379">
        <v>1</v>
      </c>
      <c r="E53" s="380">
        <v>1.95</v>
      </c>
      <c r="F53" s="380">
        <v>2.25</v>
      </c>
      <c r="G53" s="380">
        <v>0.02</v>
      </c>
      <c r="H53" s="381">
        <f t="shared" si="0"/>
        <v>8.7750000000000009E-2</v>
      </c>
    </row>
    <row r="54" spans="1:8">
      <c r="A54" s="376"/>
      <c r="B54" s="382"/>
      <c r="C54" s="378" t="s">
        <v>1063</v>
      </c>
      <c r="D54" s="379">
        <v>1</v>
      </c>
      <c r="E54" s="380">
        <v>3.05</v>
      </c>
      <c r="F54" s="380">
        <v>2.0499999999999998</v>
      </c>
      <c r="G54" s="380">
        <v>2.5000000000000001E-2</v>
      </c>
      <c r="H54" s="381">
        <f t="shared" si="0"/>
        <v>0.15631249999999999</v>
      </c>
    </row>
    <row r="55" spans="1:8">
      <c r="A55" s="376"/>
      <c r="B55" s="382"/>
      <c r="C55" s="378" t="s">
        <v>1062</v>
      </c>
      <c r="D55" s="379">
        <v>1</v>
      </c>
      <c r="E55" s="380">
        <v>4.05</v>
      </c>
      <c r="F55" s="380">
        <v>2.9499999999999997</v>
      </c>
      <c r="G55" s="380">
        <v>3.5000000000000003E-2</v>
      </c>
      <c r="H55" s="381">
        <f t="shared" si="0"/>
        <v>0.41816249999999999</v>
      </c>
    </row>
    <row r="56" spans="1:8">
      <c r="A56" s="376"/>
      <c r="B56" s="382"/>
      <c r="C56" s="378" t="s">
        <v>1063</v>
      </c>
      <c r="D56" s="379">
        <v>1</v>
      </c>
      <c r="E56" s="380">
        <v>2.5499999999999998</v>
      </c>
      <c r="F56" s="380">
        <v>2.0499999999999998</v>
      </c>
      <c r="G56" s="380">
        <v>0.03</v>
      </c>
      <c r="H56" s="381">
        <f t="shared" si="0"/>
        <v>0.15682499999999996</v>
      </c>
    </row>
    <row r="57" spans="1:8">
      <c r="A57" s="376"/>
      <c r="B57" s="382"/>
      <c r="C57" s="378" t="s">
        <v>1063</v>
      </c>
      <c r="D57" s="379">
        <v>1</v>
      </c>
      <c r="E57" s="380">
        <v>1.05</v>
      </c>
      <c r="F57" s="380">
        <v>1.95</v>
      </c>
      <c r="G57" s="380">
        <v>0.03</v>
      </c>
      <c r="H57" s="381">
        <f t="shared" si="0"/>
        <v>6.1424999999999993E-2</v>
      </c>
    </row>
    <row r="58" spans="1:8">
      <c r="A58" s="376" t="s">
        <v>606</v>
      </c>
      <c r="B58" s="383" t="s">
        <v>1192</v>
      </c>
      <c r="C58" s="378" t="s">
        <v>1062</v>
      </c>
      <c r="D58" s="379">
        <v>1</v>
      </c>
      <c r="E58" s="380">
        <v>4.25</v>
      </c>
      <c r="F58" s="380">
        <v>2.25</v>
      </c>
      <c r="G58" s="380">
        <v>0.02</v>
      </c>
      <c r="H58" s="381">
        <f t="shared" si="0"/>
        <v>0.19125</v>
      </c>
    </row>
    <row r="59" spans="1:8">
      <c r="A59" s="376"/>
      <c r="B59" s="382"/>
      <c r="C59" s="378" t="s">
        <v>1063</v>
      </c>
      <c r="D59" s="379">
        <v>1</v>
      </c>
      <c r="E59" s="380">
        <v>2.25</v>
      </c>
      <c r="F59" s="380">
        <v>1.55</v>
      </c>
      <c r="G59" s="380">
        <v>2.5000000000000001E-2</v>
      </c>
      <c r="H59" s="381">
        <f t="shared" si="0"/>
        <v>8.7187500000000015E-2</v>
      </c>
    </row>
    <row r="60" spans="1:8">
      <c r="A60" s="376"/>
      <c r="B60" s="382"/>
      <c r="C60" s="378" t="s">
        <v>1062</v>
      </c>
      <c r="D60" s="379">
        <v>1</v>
      </c>
      <c r="E60" s="380">
        <v>3.65</v>
      </c>
      <c r="F60" s="380">
        <v>1.75</v>
      </c>
      <c r="G60" s="380">
        <v>3.5000000000000003E-2</v>
      </c>
      <c r="H60" s="381">
        <f t="shared" si="0"/>
        <v>0.22356250000000003</v>
      </c>
    </row>
    <row r="61" spans="1:8">
      <c r="A61" s="376"/>
      <c r="B61" s="382"/>
      <c r="C61" s="378" t="s">
        <v>1062</v>
      </c>
      <c r="D61" s="379">
        <v>1</v>
      </c>
      <c r="E61" s="380">
        <v>1.85</v>
      </c>
      <c r="F61" s="380">
        <v>1.95</v>
      </c>
      <c r="G61" s="380">
        <v>0.03</v>
      </c>
      <c r="H61" s="381">
        <f t="shared" si="0"/>
        <v>0.10822499999999999</v>
      </c>
    </row>
    <row r="62" spans="1:8">
      <c r="A62" s="376"/>
      <c r="B62" s="382"/>
      <c r="C62" s="378" t="s">
        <v>1063</v>
      </c>
      <c r="D62" s="379">
        <v>1</v>
      </c>
      <c r="E62" s="380">
        <v>3.25</v>
      </c>
      <c r="F62" s="380">
        <v>3.05</v>
      </c>
      <c r="G62" s="380">
        <v>0.02</v>
      </c>
      <c r="H62" s="381">
        <f t="shared" si="0"/>
        <v>0.19825000000000001</v>
      </c>
    </row>
    <row r="63" spans="1:8">
      <c r="A63" s="376"/>
      <c r="B63" s="383"/>
      <c r="C63" s="378" t="s">
        <v>1063</v>
      </c>
      <c r="D63" s="379">
        <v>1</v>
      </c>
      <c r="E63" s="380">
        <v>5.25</v>
      </c>
      <c r="F63" s="380">
        <v>2.8499999999999996</v>
      </c>
      <c r="G63" s="380">
        <v>3.5000000000000003E-2</v>
      </c>
      <c r="H63" s="381">
        <f t="shared" si="0"/>
        <v>0.52368749999999997</v>
      </c>
    </row>
    <row r="64" spans="1:8">
      <c r="A64" s="376"/>
      <c r="B64" s="382"/>
      <c r="C64" s="378" t="s">
        <v>1062</v>
      </c>
      <c r="D64" s="379">
        <v>1</v>
      </c>
      <c r="E64" s="380">
        <v>3.25</v>
      </c>
      <c r="F64" s="380">
        <v>2.15</v>
      </c>
      <c r="G64" s="380">
        <v>0.03</v>
      </c>
      <c r="H64" s="381">
        <f t="shared" si="0"/>
        <v>0.20962499999999998</v>
      </c>
    </row>
    <row r="65" spans="1:8">
      <c r="A65" s="376"/>
      <c r="B65" s="382"/>
      <c r="C65" s="378" t="s">
        <v>1063</v>
      </c>
      <c r="D65" s="379">
        <v>1</v>
      </c>
      <c r="E65" s="380">
        <v>4.95</v>
      </c>
      <c r="F65" s="380">
        <v>1.45</v>
      </c>
      <c r="G65" s="380">
        <v>2.5000000000000001E-2</v>
      </c>
      <c r="H65" s="381">
        <f t="shared" si="0"/>
        <v>0.17943750000000003</v>
      </c>
    </row>
    <row r="66" spans="1:8">
      <c r="A66" s="376"/>
      <c r="B66" s="382"/>
      <c r="C66" s="378" t="s">
        <v>1063</v>
      </c>
      <c r="D66" s="379">
        <v>1</v>
      </c>
      <c r="E66" s="380">
        <v>1.25</v>
      </c>
      <c r="F66" s="380">
        <v>1.05</v>
      </c>
      <c r="G66" s="380">
        <v>3.5000000000000003E-2</v>
      </c>
      <c r="H66" s="381">
        <f t="shared" si="0"/>
        <v>4.5937500000000006E-2</v>
      </c>
    </row>
    <row r="67" spans="1:8">
      <c r="A67" s="376" t="s">
        <v>606</v>
      </c>
      <c r="B67" s="377" t="s">
        <v>1188</v>
      </c>
      <c r="C67" s="378" t="s">
        <v>1062</v>
      </c>
      <c r="D67" s="379">
        <v>1</v>
      </c>
      <c r="E67" s="380">
        <v>2.9499999999999997</v>
      </c>
      <c r="F67" s="380">
        <v>2.25</v>
      </c>
      <c r="G67" s="380">
        <v>0.02</v>
      </c>
      <c r="H67" s="381">
        <f t="shared" si="0"/>
        <v>0.13274999999999998</v>
      </c>
    </row>
    <row r="68" spans="1:8">
      <c r="A68" s="376"/>
      <c r="B68" s="382"/>
      <c r="C68" s="378" t="s">
        <v>1063</v>
      </c>
      <c r="D68" s="379">
        <v>1</v>
      </c>
      <c r="E68" s="380">
        <v>3.4499999999999997</v>
      </c>
      <c r="F68" s="380">
        <v>2.0499999999999998</v>
      </c>
      <c r="G68" s="380">
        <v>0.03</v>
      </c>
      <c r="H68" s="381">
        <f t="shared" ref="H68:H104" si="1">D68*E68*F68*G68</f>
        <v>0.21217499999999995</v>
      </c>
    </row>
    <row r="69" spans="1:8">
      <c r="A69" s="376"/>
      <c r="B69" s="382"/>
      <c r="C69" s="378" t="s">
        <v>1062</v>
      </c>
      <c r="D69" s="379">
        <v>1</v>
      </c>
      <c r="E69" s="380">
        <v>2.25</v>
      </c>
      <c r="F69" s="380">
        <v>0.95000000000000007</v>
      </c>
      <c r="G69" s="380">
        <v>3.5000000000000003E-2</v>
      </c>
      <c r="H69" s="381">
        <f t="shared" si="1"/>
        <v>7.4812500000000018E-2</v>
      </c>
    </row>
    <row r="70" spans="1:8">
      <c r="A70" s="376"/>
      <c r="B70" s="382"/>
      <c r="C70" s="378" t="s">
        <v>1063</v>
      </c>
      <c r="D70" s="379">
        <v>1</v>
      </c>
      <c r="E70" s="380">
        <v>4.3499999999999996</v>
      </c>
      <c r="F70" s="380">
        <v>1.95</v>
      </c>
      <c r="G70" s="380">
        <v>2.5000000000000001E-2</v>
      </c>
      <c r="H70" s="381">
        <f t="shared" si="1"/>
        <v>0.21206250000000001</v>
      </c>
    </row>
    <row r="71" spans="1:8">
      <c r="A71" s="376"/>
      <c r="B71" s="382"/>
      <c r="C71" s="378" t="s">
        <v>1062</v>
      </c>
      <c r="D71" s="379">
        <v>1</v>
      </c>
      <c r="E71" s="380">
        <v>2.9499999999999997</v>
      </c>
      <c r="F71" s="380">
        <v>1.75</v>
      </c>
      <c r="G71" s="380">
        <v>3.5000000000000003E-2</v>
      </c>
      <c r="H71" s="381">
        <f t="shared" si="1"/>
        <v>0.1806875</v>
      </c>
    </row>
    <row r="72" spans="1:8">
      <c r="A72" s="376"/>
      <c r="B72" s="382"/>
      <c r="C72" s="378" t="s">
        <v>1063</v>
      </c>
      <c r="D72" s="379">
        <v>1</v>
      </c>
      <c r="E72" s="380">
        <v>3.9499999999999997</v>
      </c>
      <c r="F72" s="380">
        <v>2.4499999999999997</v>
      </c>
      <c r="G72" s="380">
        <v>0.02</v>
      </c>
      <c r="H72" s="381">
        <f t="shared" si="1"/>
        <v>0.19354999999999997</v>
      </c>
    </row>
    <row r="73" spans="1:8">
      <c r="A73" s="376"/>
      <c r="B73" s="382"/>
      <c r="C73" s="378" t="s">
        <v>1063</v>
      </c>
      <c r="D73" s="379">
        <v>1</v>
      </c>
      <c r="E73" s="380">
        <v>6.25</v>
      </c>
      <c r="F73" s="380">
        <v>1.85</v>
      </c>
      <c r="G73" s="380">
        <v>2.5000000000000001E-2</v>
      </c>
      <c r="H73" s="381">
        <f t="shared" si="1"/>
        <v>0.2890625</v>
      </c>
    </row>
    <row r="74" spans="1:8">
      <c r="A74" s="376" t="s">
        <v>606</v>
      </c>
      <c r="B74" s="377" t="s">
        <v>1195</v>
      </c>
      <c r="C74" s="378" t="s">
        <v>1063</v>
      </c>
      <c r="D74" s="379">
        <v>1</v>
      </c>
      <c r="E74" s="380">
        <v>7.95</v>
      </c>
      <c r="F74" s="380">
        <v>1.25</v>
      </c>
      <c r="G74" s="380">
        <v>3.5000000000000003E-2</v>
      </c>
      <c r="H74" s="381">
        <f t="shared" si="1"/>
        <v>0.34781250000000002</v>
      </c>
    </row>
    <row r="75" spans="1:8">
      <c r="A75" s="376"/>
      <c r="B75" s="382"/>
      <c r="C75" s="378" t="s">
        <v>1062</v>
      </c>
      <c r="D75" s="379">
        <v>1</v>
      </c>
      <c r="E75" s="380">
        <v>2.25</v>
      </c>
      <c r="F75" s="380">
        <v>1.05</v>
      </c>
      <c r="G75" s="380">
        <v>0.03</v>
      </c>
      <c r="H75" s="381">
        <f t="shared" si="1"/>
        <v>7.0875000000000007E-2</v>
      </c>
    </row>
    <row r="76" spans="1:8">
      <c r="A76" s="376"/>
      <c r="B76" s="382"/>
      <c r="C76" s="378" t="s">
        <v>1062</v>
      </c>
      <c r="D76" s="379">
        <v>1</v>
      </c>
      <c r="E76" s="380">
        <v>1.05</v>
      </c>
      <c r="F76" s="380">
        <v>1.95</v>
      </c>
      <c r="G76" s="380">
        <v>3.5000000000000003E-2</v>
      </c>
      <c r="H76" s="381">
        <f t="shared" si="1"/>
        <v>7.1662500000000004E-2</v>
      </c>
    </row>
    <row r="77" spans="1:8">
      <c r="A77" s="376"/>
      <c r="B77" s="382"/>
      <c r="C77" s="378" t="s">
        <v>1063</v>
      </c>
      <c r="D77" s="379">
        <v>1</v>
      </c>
      <c r="E77" s="380">
        <v>4.1499999999999995</v>
      </c>
      <c r="F77" s="380">
        <v>2.25</v>
      </c>
      <c r="G77" s="380">
        <v>0.02</v>
      </c>
      <c r="H77" s="381">
        <f t="shared" si="1"/>
        <v>0.18674999999999997</v>
      </c>
    </row>
    <row r="78" spans="1:8">
      <c r="A78" s="376"/>
      <c r="B78" s="382"/>
      <c r="C78" s="378" t="s">
        <v>1062</v>
      </c>
      <c r="D78" s="379">
        <v>1</v>
      </c>
      <c r="E78" s="380">
        <v>3.75</v>
      </c>
      <c r="F78" s="380">
        <v>2.0499999999999998</v>
      </c>
      <c r="G78" s="380">
        <v>0.02</v>
      </c>
      <c r="H78" s="381">
        <f t="shared" si="1"/>
        <v>0.15375</v>
      </c>
    </row>
    <row r="79" spans="1:8">
      <c r="A79" s="376"/>
      <c r="B79" s="382"/>
      <c r="C79" s="378" t="s">
        <v>1062</v>
      </c>
      <c r="D79" s="379">
        <v>1</v>
      </c>
      <c r="E79" s="380">
        <v>1.95</v>
      </c>
      <c r="F79" s="380">
        <v>2.5499999999999998</v>
      </c>
      <c r="G79" s="380">
        <v>3.5000000000000003E-2</v>
      </c>
      <c r="H79" s="381">
        <f t="shared" si="1"/>
        <v>0.17403749999999998</v>
      </c>
    </row>
    <row r="80" spans="1:8">
      <c r="A80" s="376"/>
      <c r="B80" s="382"/>
      <c r="C80" s="378" t="s">
        <v>1063</v>
      </c>
      <c r="D80" s="379">
        <v>1</v>
      </c>
      <c r="E80" s="380">
        <v>3.75</v>
      </c>
      <c r="F80" s="380">
        <v>1.95</v>
      </c>
      <c r="G80" s="380">
        <v>0.03</v>
      </c>
      <c r="H80" s="381">
        <f t="shared" si="1"/>
        <v>0.21937499999999999</v>
      </c>
    </row>
    <row r="81" spans="1:8">
      <c r="A81" s="376"/>
      <c r="B81" s="382"/>
      <c r="C81" s="378" t="s">
        <v>1062</v>
      </c>
      <c r="D81" s="379">
        <v>1</v>
      </c>
      <c r="E81" s="380">
        <v>2.9499999999999997</v>
      </c>
      <c r="F81" s="380">
        <v>1.25</v>
      </c>
      <c r="G81" s="380">
        <v>2.5000000000000001E-2</v>
      </c>
      <c r="H81" s="381">
        <f t="shared" si="1"/>
        <v>9.2187499999999992E-2</v>
      </c>
    </row>
    <row r="82" spans="1:8">
      <c r="A82" s="376"/>
      <c r="B82" s="382"/>
      <c r="C82" s="378" t="s">
        <v>1063</v>
      </c>
      <c r="D82" s="379">
        <v>1</v>
      </c>
      <c r="E82" s="380">
        <v>6.25</v>
      </c>
      <c r="F82" s="380">
        <v>1.95</v>
      </c>
      <c r="G82" s="380">
        <v>3.5000000000000003E-2</v>
      </c>
      <c r="H82" s="381">
        <f t="shared" si="1"/>
        <v>0.42656250000000007</v>
      </c>
    </row>
    <row r="83" spans="1:8">
      <c r="A83" s="376" t="s">
        <v>606</v>
      </c>
      <c r="B83" s="377" t="s">
        <v>1197</v>
      </c>
      <c r="C83" s="378" t="s">
        <v>1063</v>
      </c>
      <c r="D83" s="379">
        <v>1</v>
      </c>
      <c r="E83" s="380">
        <v>3.55</v>
      </c>
      <c r="F83" s="380">
        <v>2.0499999999999998</v>
      </c>
      <c r="G83" s="380">
        <v>0.02</v>
      </c>
      <c r="H83" s="381">
        <f t="shared" si="1"/>
        <v>0.14554999999999998</v>
      </c>
    </row>
    <row r="84" spans="1:8">
      <c r="A84" s="376"/>
      <c r="B84" s="382"/>
      <c r="C84" s="378" t="s">
        <v>1062</v>
      </c>
      <c r="D84" s="379">
        <v>1</v>
      </c>
      <c r="E84" s="380">
        <v>1.95</v>
      </c>
      <c r="F84" s="380">
        <v>1.75</v>
      </c>
      <c r="G84" s="380">
        <v>0.03</v>
      </c>
      <c r="H84" s="381">
        <f t="shared" si="1"/>
        <v>0.10237499999999999</v>
      </c>
    </row>
    <row r="85" spans="1:8">
      <c r="A85" s="376"/>
      <c r="B85" s="382"/>
      <c r="C85" s="378" t="s">
        <v>1062</v>
      </c>
      <c r="D85" s="379">
        <v>1</v>
      </c>
      <c r="E85" s="380">
        <v>2.25</v>
      </c>
      <c r="F85" s="380">
        <v>2.0499999999999998</v>
      </c>
      <c r="G85" s="380">
        <v>3.5000000000000003E-2</v>
      </c>
      <c r="H85" s="381">
        <f t="shared" si="1"/>
        <v>0.16143750000000001</v>
      </c>
    </row>
    <row r="86" spans="1:8">
      <c r="A86" s="376"/>
      <c r="B86" s="382"/>
      <c r="C86" s="378" t="s">
        <v>1062</v>
      </c>
      <c r="D86" s="379">
        <v>1</v>
      </c>
      <c r="E86" s="380">
        <v>3.4499999999999997</v>
      </c>
      <c r="F86" s="380">
        <v>1.95</v>
      </c>
      <c r="G86" s="380">
        <v>0.02</v>
      </c>
      <c r="H86" s="381">
        <f t="shared" si="1"/>
        <v>0.13454999999999998</v>
      </c>
    </row>
    <row r="87" spans="1:8">
      <c r="A87" s="376"/>
      <c r="B87" s="382"/>
      <c r="C87" s="378" t="s">
        <v>1063</v>
      </c>
      <c r="D87" s="379">
        <v>1</v>
      </c>
      <c r="E87" s="380">
        <v>1.95</v>
      </c>
      <c r="F87" s="380">
        <v>2.0499999999999998</v>
      </c>
      <c r="G87" s="380">
        <v>2.5000000000000001E-2</v>
      </c>
      <c r="H87" s="381">
        <f t="shared" si="1"/>
        <v>9.9937499999999999E-2</v>
      </c>
    </row>
    <row r="88" spans="1:8">
      <c r="A88" s="376"/>
      <c r="B88" s="382"/>
      <c r="C88" s="378" t="s">
        <v>1062</v>
      </c>
      <c r="D88" s="379">
        <v>1</v>
      </c>
      <c r="E88" s="380">
        <v>1.05</v>
      </c>
      <c r="F88" s="380">
        <v>1.05</v>
      </c>
      <c r="G88" s="380">
        <v>3.5000000000000003E-2</v>
      </c>
      <c r="H88" s="381">
        <f t="shared" si="1"/>
        <v>3.8587500000000004E-2</v>
      </c>
    </row>
    <row r="89" spans="1:8">
      <c r="A89" s="376"/>
      <c r="B89" s="382"/>
      <c r="C89" s="378" t="s">
        <v>1062</v>
      </c>
      <c r="D89" s="379">
        <v>1</v>
      </c>
      <c r="E89" s="380">
        <v>1.55</v>
      </c>
      <c r="F89" s="380">
        <v>1.25</v>
      </c>
      <c r="G89" s="380">
        <v>0.03</v>
      </c>
      <c r="H89" s="381">
        <f t="shared" si="1"/>
        <v>5.8124999999999996E-2</v>
      </c>
    </row>
    <row r="90" spans="1:8">
      <c r="A90" s="376"/>
      <c r="B90" s="382"/>
      <c r="C90" s="378" t="s">
        <v>1063</v>
      </c>
      <c r="D90" s="379">
        <v>1</v>
      </c>
      <c r="E90" s="380">
        <v>2.75</v>
      </c>
      <c r="F90" s="380">
        <v>1.95</v>
      </c>
      <c r="G90" s="380">
        <v>3.5000000000000003E-2</v>
      </c>
      <c r="H90" s="381">
        <f t="shared" si="1"/>
        <v>0.18768750000000001</v>
      </c>
    </row>
    <row r="91" spans="1:8">
      <c r="A91" s="376"/>
      <c r="B91" s="382"/>
      <c r="C91" s="378" t="s">
        <v>1062</v>
      </c>
      <c r="D91" s="379">
        <v>1</v>
      </c>
      <c r="E91" s="380">
        <v>5.45</v>
      </c>
      <c r="F91" s="380">
        <v>2.25</v>
      </c>
      <c r="G91" s="380">
        <v>0.03</v>
      </c>
      <c r="H91" s="381">
        <f t="shared" si="1"/>
        <v>0.36787500000000001</v>
      </c>
    </row>
    <row r="92" spans="1:8">
      <c r="A92" s="376" t="s">
        <v>606</v>
      </c>
      <c r="B92" s="377" t="s">
        <v>1190</v>
      </c>
      <c r="C92" s="378" t="s">
        <v>1062</v>
      </c>
      <c r="D92" s="379">
        <v>1</v>
      </c>
      <c r="E92" s="380">
        <v>2.25</v>
      </c>
      <c r="F92" s="380">
        <v>1.95</v>
      </c>
      <c r="G92" s="380">
        <v>0.03</v>
      </c>
      <c r="H92" s="381">
        <f t="shared" si="1"/>
        <v>0.13162499999999999</v>
      </c>
    </row>
    <row r="93" spans="1:8">
      <c r="A93" s="376"/>
      <c r="B93" s="382"/>
      <c r="C93" s="378" t="s">
        <v>1062</v>
      </c>
      <c r="D93" s="379">
        <v>1</v>
      </c>
      <c r="E93" s="380">
        <v>2.75</v>
      </c>
      <c r="F93" s="380">
        <v>1.75</v>
      </c>
      <c r="G93" s="380">
        <v>3.5000000000000003E-2</v>
      </c>
      <c r="H93" s="381">
        <f t="shared" si="1"/>
        <v>0.16843750000000002</v>
      </c>
    </row>
    <row r="94" spans="1:8">
      <c r="A94" s="376"/>
      <c r="B94" s="382"/>
      <c r="C94" s="378" t="s">
        <v>1063</v>
      </c>
      <c r="D94" s="379">
        <v>1</v>
      </c>
      <c r="E94" s="380">
        <v>3.25</v>
      </c>
      <c r="F94" s="380">
        <v>1.95</v>
      </c>
      <c r="G94" s="380">
        <v>2.5000000000000001E-2</v>
      </c>
      <c r="H94" s="381">
        <f t="shared" si="1"/>
        <v>0.15843750000000001</v>
      </c>
    </row>
    <row r="95" spans="1:8">
      <c r="A95" s="376"/>
      <c r="B95" s="382"/>
      <c r="C95" s="378" t="s">
        <v>1062</v>
      </c>
      <c r="D95" s="379">
        <v>1</v>
      </c>
      <c r="E95" s="380">
        <v>5.25</v>
      </c>
      <c r="F95" s="380">
        <v>2.75</v>
      </c>
      <c r="G95" s="380">
        <v>0.02</v>
      </c>
      <c r="H95" s="381">
        <f t="shared" si="1"/>
        <v>0.28875000000000001</v>
      </c>
    </row>
    <row r="96" spans="1:8">
      <c r="A96" s="376"/>
      <c r="B96" s="382"/>
      <c r="C96" s="378" t="s">
        <v>1062</v>
      </c>
      <c r="D96" s="379">
        <v>1</v>
      </c>
      <c r="E96" s="380">
        <v>3.65</v>
      </c>
      <c r="F96" s="380">
        <v>3.05</v>
      </c>
      <c r="G96" s="380">
        <v>3.5000000000000003E-2</v>
      </c>
      <c r="H96" s="381">
        <f t="shared" si="1"/>
        <v>0.38963749999999997</v>
      </c>
    </row>
    <row r="97" spans="1:8">
      <c r="A97" s="376"/>
      <c r="B97" s="382"/>
      <c r="C97" s="378" t="s">
        <v>1063</v>
      </c>
      <c r="D97" s="379">
        <v>1</v>
      </c>
      <c r="E97" s="380">
        <v>2.25</v>
      </c>
      <c r="F97" s="380">
        <v>1.95</v>
      </c>
      <c r="G97" s="380">
        <v>2.5000000000000001E-2</v>
      </c>
      <c r="H97" s="381">
        <f t="shared" si="1"/>
        <v>0.10968750000000001</v>
      </c>
    </row>
    <row r="98" spans="1:8">
      <c r="A98" s="376"/>
      <c r="B98" s="382"/>
      <c r="C98" s="378" t="s">
        <v>1062</v>
      </c>
      <c r="D98" s="379">
        <v>1</v>
      </c>
      <c r="E98" s="380">
        <v>1.75</v>
      </c>
      <c r="F98" s="380">
        <v>1.25</v>
      </c>
      <c r="G98" s="380">
        <v>0.03</v>
      </c>
      <c r="H98" s="381">
        <f t="shared" si="1"/>
        <v>6.5625000000000003E-2</v>
      </c>
    </row>
    <row r="99" spans="1:8">
      <c r="A99" s="376"/>
      <c r="B99" s="382"/>
      <c r="C99" s="378" t="s">
        <v>1062</v>
      </c>
      <c r="D99" s="379">
        <v>1</v>
      </c>
      <c r="E99" s="380">
        <v>5.55</v>
      </c>
      <c r="F99" s="380">
        <v>2.0499999999999998</v>
      </c>
      <c r="G99" s="380">
        <v>3.5000000000000003E-2</v>
      </c>
      <c r="H99" s="381">
        <f t="shared" si="1"/>
        <v>0.39821250000000002</v>
      </c>
    </row>
    <row r="100" spans="1:8">
      <c r="A100" s="376"/>
      <c r="B100" s="382"/>
      <c r="C100" s="378" t="s">
        <v>1062</v>
      </c>
      <c r="D100" s="379">
        <v>1</v>
      </c>
      <c r="E100" s="380">
        <v>3.75</v>
      </c>
      <c r="F100" s="380">
        <v>1.95</v>
      </c>
      <c r="G100" s="380">
        <v>0.03</v>
      </c>
      <c r="H100" s="381">
        <f t="shared" si="1"/>
        <v>0.21937499999999999</v>
      </c>
    </row>
    <row r="101" spans="1:8">
      <c r="A101" s="376"/>
      <c r="B101" s="382"/>
      <c r="C101" s="378" t="s">
        <v>1063</v>
      </c>
      <c r="D101" s="379">
        <v>1</v>
      </c>
      <c r="E101" s="380">
        <v>4.95</v>
      </c>
      <c r="F101" s="380">
        <v>2.25</v>
      </c>
      <c r="G101" s="380">
        <v>0.02</v>
      </c>
      <c r="H101" s="381">
        <f t="shared" si="1"/>
        <v>0.22275000000000003</v>
      </c>
    </row>
    <row r="102" spans="1:8">
      <c r="A102" s="376"/>
      <c r="B102" s="382"/>
      <c r="C102" s="378" t="s">
        <v>1063</v>
      </c>
      <c r="D102" s="379">
        <v>1</v>
      </c>
      <c r="E102" s="380">
        <v>5.25</v>
      </c>
      <c r="F102" s="380">
        <v>2.9499999999999997</v>
      </c>
      <c r="G102" s="380">
        <v>3.5000000000000003E-2</v>
      </c>
      <c r="H102" s="381">
        <f t="shared" si="1"/>
        <v>0.5420625</v>
      </c>
    </row>
    <row r="103" spans="1:8">
      <c r="A103" s="376" t="s">
        <v>606</v>
      </c>
      <c r="B103" s="377" t="s">
        <v>1201</v>
      </c>
      <c r="C103" s="378" t="s">
        <v>1062</v>
      </c>
      <c r="D103" s="379">
        <v>1</v>
      </c>
      <c r="E103" s="380">
        <v>3.15</v>
      </c>
      <c r="F103" s="380">
        <v>2.0499999999999998</v>
      </c>
      <c r="G103" s="380">
        <v>0.03</v>
      </c>
      <c r="H103" s="381">
        <f t="shared" si="1"/>
        <v>0.19372499999999998</v>
      </c>
    </row>
    <row r="104" spans="1:8">
      <c r="A104" s="376"/>
      <c r="B104" s="382"/>
      <c r="C104" s="378" t="s">
        <v>1063</v>
      </c>
      <c r="D104" s="379">
        <v>1</v>
      </c>
      <c r="E104" s="380">
        <v>2.15</v>
      </c>
      <c r="F104" s="380">
        <v>1.95</v>
      </c>
      <c r="G104" s="380">
        <v>3.5000000000000003E-2</v>
      </c>
      <c r="H104" s="381">
        <f t="shared" si="1"/>
        <v>0.14673750000000002</v>
      </c>
    </row>
    <row r="105" spans="1:8">
      <c r="A105" s="376"/>
      <c r="B105" s="382"/>
      <c r="C105" s="378" t="s">
        <v>1062</v>
      </c>
      <c r="D105" s="379">
        <v>1</v>
      </c>
      <c r="E105" s="380">
        <v>3.75</v>
      </c>
      <c r="F105" s="380">
        <v>2.4499999999999997</v>
      </c>
      <c r="G105" s="380">
        <v>0.02</v>
      </c>
      <c r="H105" s="381">
        <f t="shared" si="0"/>
        <v>0.18374999999999997</v>
      </c>
    </row>
    <row r="106" spans="1:8">
      <c r="A106" s="376"/>
      <c r="B106" s="382"/>
      <c r="C106" s="378" t="s">
        <v>1062</v>
      </c>
      <c r="D106" s="379">
        <v>1</v>
      </c>
      <c r="E106" s="380">
        <v>2.4499999999999997</v>
      </c>
      <c r="F106" s="380">
        <v>1.95</v>
      </c>
      <c r="G106" s="380">
        <v>3.5000000000000003E-2</v>
      </c>
      <c r="H106" s="381">
        <f t="shared" si="0"/>
        <v>0.16721249999999999</v>
      </c>
    </row>
    <row r="107" spans="1:8">
      <c r="A107" s="376"/>
      <c r="B107" s="382"/>
      <c r="C107" s="378" t="s">
        <v>1062</v>
      </c>
      <c r="D107" s="379">
        <v>1</v>
      </c>
      <c r="E107" s="380">
        <v>4.1499999999999995</v>
      </c>
      <c r="F107" s="380">
        <v>2.25</v>
      </c>
      <c r="G107" s="380">
        <v>0.03</v>
      </c>
      <c r="H107" s="381">
        <f t="shared" si="0"/>
        <v>0.28012499999999996</v>
      </c>
    </row>
    <row r="108" spans="1:8">
      <c r="A108" s="376"/>
      <c r="B108" s="382"/>
      <c r="C108" s="378" t="s">
        <v>1062</v>
      </c>
      <c r="D108" s="379">
        <v>1</v>
      </c>
      <c r="E108" s="380">
        <v>3.65</v>
      </c>
      <c r="F108" s="380">
        <v>1.25</v>
      </c>
      <c r="G108" s="380">
        <v>3.5000000000000003E-2</v>
      </c>
      <c r="H108" s="381">
        <f t="shared" ref="H108:H110" si="2">D108*E108*F108*G108</f>
        <v>0.15968750000000001</v>
      </c>
    </row>
    <row r="109" spans="1:8">
      <c r="A109" s="376" t="s">
        <v>606</v>
      </c>
      <c r="B109" s="377" t="s">
        <v>1202</v>
      </c>
      <c r="C109" s="378" t="s">
        <v>1062</v>
      </c>
      <c r="D109" s="379">
        <v>1</v>
      </c>
      <c r="E109" s="380">
        <v>5.25</v>
      </c>
      <c r="F109" s="380">
        <v>1.85</v>
      </c>
      <c r="G109" s="380">
        <v>0.02</v>
      </c>
      <c r="H109" s="381">
        <f t="shared" si="2"/>
        <v>0.19425000000000001</v>
      </c>
    </row>
    <row r="110" spans="1:8">
      <c r="A110" s="376"/>
      <c r="B110" s="382"/>
      <c r="C110" s="378" t="s">
        <v>1063</v>
      </c>
      <c r="D110" s="379">
        <v>1</v>
      </c>
      <c r="E110" s="380">
        <v>7.1499999999999995</v>
      </c>
      <c r="F110" s="380">
        <v>2.25</v>
      </c>
      <c r="G110" s="380">
        <v>2.5000000000000001E-2</v>
      </c>
      <c r="H110" s="381">
        <f t="shared" si="2"/>
        <v>0.40218749999999998</v>
      </c>
    </row>
    <row r="111" spans="1:8">
      <c r="A111" s="376"/>
      <c r="B111" s="382"/>
      <c r="C111" s="378" t="s">
        <v>1063</v>
      </c>
      <c r="D111" s="379">
        <v>1</v>
      </c>
      <c r="E111" s="380">
        <v>4.25</v>
      </c>
      <c r="F111" s="380">
        <v>1.25</v>
      </c>
      <c r="G111" s="380">
        <v>3.5000000000000003E-2</v>
      </c>
      <c r="H111" s="381">
        <f t="shared" ref="H111:H139" si="3">D111*E111*F111*G111</f>
        <v>0.18593750000000001</v>
      </c>
    </row>
    <row r="112" spans="1:8">
      <c r="A112" s="376"/>
      <c r="B112" s="382"/>
      <c r="C112" s="378" t="s">
        <v>1062</v>
      </c>
      <c r="D112" s="379">
        <v>1</v>
      </c>
      <c r="E112" s="380">
        <v>3.55</v>
      </c>
      <c r="F112" s="380">
        <v>1.95</v>
      </c>
      <c r="G112" s="380">
        <v>0.03</v>
      </c>
      <c r="H112" s="381">
        <f t="shared" si="3"/>
        <v>0.20767499999999997</v>
      </c>
    </row>
    <row r="113" spans="1:8">
      <c r="A113" s="376"/>
      <c r="B113" s="382"/>
      <c r="C113" s="378" t="s">
        <v>1062</v>
      </c>
      <c r="D113" s="379">
        <v>1</v>
      </c>
      <c r="E113" s="380">
        <v>2.25</v>
      </c>
      <c r="F113" s="380">
        <v>1.25</v>
      </c>
      <c r="G113" s="380">
        <v>2.5000000000000001E-2</v>
      </c>
      <c r="H113" s="381">
        <f t="shared" si="3"/>
        <v>7.03125E-2</v>
      </c>
    </row>
    <row r="114" spans="1:8">
      <c r="A114" s="376"/>
      <c r="B114" s="382"/>
      <c r="C114" s="378" t="s">
        <v>1063</v>
      </c>
      <c r="D114" s="379">
        <v>1</v>
      </c>
      <c r="E114" s="380">
        <v>1.95</v>
      </c>
      <c r="F114" s="380">
        <v>1.05</v>
      </c>
      <c r="G114" s="380">
        <v>3.5000000000000003E-2</v>
      </c>
      <c r="H114" s="381">
        <f t="shared" si="3"/>
        <v>7.1662500000000004E-2</v>
      </c>
    </row>
    <row r="115" spans="1:8">
      <c r="A115" s="376"/>
      <c r="B115" s="382"/>
      <c r="C115" s="378" t="s">
        <v>1062</v>
      </c>
      <c r="D115" s="379">
        <v>1</v>
      </c>
      <c r="E115" s="380">
        <v>3.75</v>
      </c>
      <c r="F115" s="380">
        <v>1.95</v>
      </c>
      <c r="G115" s="380">
        <v>0.03</v>
      </c>
      <c r="H115" s="381">
        <f t="shared" si="3"/>
        <v>0.21937499999999999</v>
      </c>
    </row>
    <row r="116" spans="1:8">
      <c r="A116" s="376"/>
      <c r="B116" s="382"/>
      <c r="C116" s="378" t="s">
        <v>1063</v>
      </c>
      <c r="D116" s="379">
        <v>1</v>
      </c>
      <c r="E116" s="380">
        <v>4.25</v>
      </c>
      <c r="F116" s="380">
        <v>2.25</v>
      </c>
      <c r="G116" s="380">
        <v>3.5000000000000003E-2</v>
      </c>
      <c r="H116" s="381">
        <f t="shared" si="3"/>
        <v>0.33468750000000003</v>
      </c>
    </row>
    <row r="117" spans="1:8">
      <c r="A117" s="376"/>
      <c r="B117" s="382"/>
      <c r="C117" s="378" t="s">
        <v>1062</v>
      </c>
      <c r="D117" s="379">
        <v>1</v>
      </c>
      <c r="E117" s="380">
        <v>1.25</v>
      </c>
      <c r="F117" s="380">
        <v>1.05</v>
      </c>
      <c r="G117" s="380">
        <v>0.02</v>
      </c>
      <c r="H117" s="381">
        <f t="shared" si="3"/>
        <v>2.6249999999999999E-2</v>
      </c>
    </row>
    <row r="118" spans="1:8">
      <c r="A118" s="376"/>
      <c r="B118" s="382"/>
      <c r="C118" s="378" t="s">
        <v>1063</v>
      </c>
      <c r="D118" s="379">
        <v>1</v>
      </c>
      <c r="E118" s="380">
        <v>3.25</v>
      </c>
      <c r="F118" s="380">
        <v>1.95</v>
      </c>
      <c r="G118" s="380">
        <v>3.5000000000000003E-2</v>
      </c>
      <c r="H118" s="381">
        <f t="shared" si="3"/>
        <v>0.2218125</v>
      </c>
    </row>
    <row r="119" spans="1:8">
      <c r="A119" s="376"/>
      <c r="B119" s="382"/>
      <c r="C119" s="378" t="s">
        <v>1062</v>
      </c>
      <c r="D119" s="379">
        <v>1</v>
      </c>
      <c r="E119" s="380">
        <v>1.95</v>
      </c>
      <c r="F119" s="380">
        <v>2.25</v>
      </c>
      <c r="G119" s="380">
        <v>0.03</v>
      </c>
      <c r="H119" s="381">
        <f t="shared" si="3"/>
        <v>0.13162499999999999</v>
      </c>
    </row>
    <row r="120" spans="1:8">
      <c r="A120" s="376"/>
      <c r="B120" s="382"/>
      <c r="C120" s="378" t="s">
        <v>1063</v>
      </c>
      <c r="D120" s="379">
        <v>1</v>
      </c>
      <c r="E120" s="380">
        <v>4.1499999999999995</v>
      </c>
      <c r="F120" s="380">
        <v>1.45</v>
      </c>
      <c r="G120" s="380">
        <v>3.5000000000000003E-2</v>
      </c>
      <c r="H120" s="381">
        <f t="shared" si="3"/>
        <v>0.21061249999999998</v>
      </c>
    </row>
    <row r="121" spans="1:8">
      <c r="A121" s="376" t="s">
        <v>606</v>
      </c>
      <c r="B121" s="377" t="s">
        <v>1198</v>
      </c>
      <c r="C121" s="378" t="s">
        <v>1062</v>
      </c>
      <c r="D121" s="379">
        <v>1</v>
      </c>
      <c r="E121" s="380">
        <v>2.25</v>
      </c>
      <c r="F121" s="380">
        <v>1.25</v>
      </c>
      <c r="G121" s="380">
        <v>2.5000000000000001E-2</v>
      </c>
      <c r="H121" s="381">
        <f t="shared" si="3"/>
        <v>7.03125E-2</v>
      </c>
    </row>
    <row r="122" spans="1:8">
      <c r="A122" s="376"/>
      <c r="B122" s="382"/>
      <c r="C122" s="378" t="s">
        <v>1062</v>
      </c>
      <c r="D122" s="379">
        <v>1</v>
      </c>
      <c r="E122" s="380">
        <v>3.15</v>
      </c>
      <c r="F122" s="380">
        <v>2.25</v>
      </c>
      <c r="G122" s="380">
        <v>3.5000000000000003E-2</v>
      </c>
      <c r="H122" s="381">
        <f t="shared" si="3"/>
        <v>0.24806249999999999</v>
      </c>
    </row>
    <row r="123" spans="1:8">
      <c r="A123" s="376"/>
      <c r="B123" s="382"/>
      <c r="C123" s="378" t="s">
        <v>1062</v>
      </c>
      <c r="D123" s="379">
        <v>1</v>
      </c>
      <c r="E123" s="380">
        <v>1.25</v>
      </c>
      <c r="F123" s="380">
        <v>2.0499999999999998</v>
      </c>
      <c r="G123" s="380">
        <v>0.03</v>
      </c>
      <c r="H123" s="381">
        <f t="shared" si="3"/>
        <v>7.6874999999999999E-2</v>
      </c>
    </row>
    <row r="124" spans="1:8">
      <c r="A124" s="376"/>
      <c r="B124" s="382"/>
      <c r="C124" s="378" t="s">
        <v>1062</v>
      </c>
      <c r="D124" s="379">
        <v>1</v>
      </c>
      <c r="E124" s="380">
        <v>4.8499999999999996</v>
      </c>
      <c r="F124" s="380">
        <v>2.75</v>
      </c>
      <c r="G124" s="380">
        <v>0.03</v>
      </c>
      <c r="H124" s="381">
        <f t="shared" si="3"/>
        <v>0.40012499999999995</v>
      </c>
    </row>
    <row r="125" spans="1:8">
      <c r="A125" s="376"/>
      <c r="B125" s="382"/>
      <c r="C125" s="378" t="s">
        <v>1063</v>
      </c>
      <c r="D125" s="379">
        <v>1</v>
      </c>
      <c r="E125" s="380">
        <v>3.4499999999999997</v>
      </c>
      <c r="F125" s="380">
        <v>1.95</v>
      </c>
      <c r="G125" s="380">
        <v>3.5000000000000003E-2</v>
      </c>
      <c r="H125" s="381">
        <f t="shared" si="3"/>
        <v>0.23546249999999999</v>
      </c>
    </row>
    <row r="126" spans="1:8">
      <c r="A126" s="376"/>
      <c r="B126" s="382"/>
      <c r="C126" s="378" t="s">
        <v>1063</v>
      </c>
      <c r="D126" s="379">
        <v>1</v>
      </c>
      <c r="E126" s="380">
        <v>5.95</v>
      </c>
      <c r="F126" s="380">
        <v>1.25</v>
      </c>
      <c r="G126" s="380">
        <v>0.03</v>
      </c>
      <c r="H126" s="381">
        <f t="shared" si="3"/>
        <v>0.22312499999999999</v>
      </c>
    </row>
    <row r="127" spans="1:8">
      <c r="A127" s="376"/>
      <c r="B127" s="382"/>
      <c r="C127" s="378" t="s">
        <v>1062</v>
      </c>
      <c r="D127" s="379">
        <v>1</v>
      </c>
      <c r="E127" s="380">
        <v>2.0499999999999998</v>
      </c>
      <c r="F127" s="380">
        <v>2.0499999999999998</v>
      </c>
      <c r="G127" s="380">
        <v>3.5000000000000003E-2</v>
      </c>
      <c r="H127" s="381">
        <f t="shared" si="3"/>
        <v>0.14708750000000001</v>
      </c>
    </row>
    <row r="128" spans="1:8">
      <c r="A128" s="376"/>
      <c r="B128" s="382"/>
      <c r="C128" s="378" t="s">
        <v>1063</v>
      </c>
      <c r="D128" s="379">
        <v>1</v>
      </c>
      <c r="E128" s="380">
        <v>1.95</v>
      </c>
      <c r="F128" s="380">
        <v>1.05</v>
      </c>
      <c r="G128" s="380">
        <v>0.03</v>
      </c>
      <c r="H128" s="381">
        <f t="shared" si="3"/>
        <v>6.1424999999999993E-2</v>
      </c>
    </row>
    <row r="129" spans="1:9">
      <c r="A129" s="376"/>
      <c r="B129" s="382"/>
      <c r="C129" s="378" t="s">
        <v>1063</v>
      </c>
      <c r="D129" s="379">
        <v>1</v>
      </c>
      <c r="E129" s="380">
        <v>3.4499999999999997</v>
      </c>
      <c r="F129" s="380">
        <v>2.9499999999999997</v>
      </c>
      <c r="G129" s="380">
        <v>3.5000000000000003E-2</v>
      </c>
      <c r="H129" s="381">
        <f t="shared" si="3"/>
        <v>0.35621249999999999</v>
      </c>
    </row>
    <row r="130" spans="1:9">
      <c r="A130" s="376"/>
      <c r="B130" s="382"/>
      <c r="C130" s="378" t="s">
        <v>1062</v>
      </c>
      <c r="D130" s="379">
        <v>1</v>
      </c>
      <c r="E130" s="380">
        <v>7.85</v>
      </c>
      <c r="F130" s="380">
        <v>1.95</v>
      </c>
      <c r="G130" s="380">
        <v>0.02</v>
      </c>
      <c r="H130" s="381">
        <f t="shared" si="3"/>
        <v>0.30614999999999998</v>
      </c>
    </row>
    <row r="131" spans="1:9">
      <c r="A131" s="376" t="s">
        <v>606</v>
      </c>
      <c r="B131" s="377" t="s">
        <v>1199</v>
      </c>
      <c r="C131" s="378" t="s">
        <v>1063</v>
      </c>
      <c r="D131" s="379">
        <v>1</v>
      </c>
      <c r="E131" s="380">
        <v>2.5499999999999998</v>
      </c>
      <c r="F131" s="380">
        <v>2.25</v>
      </c>
      <c r="G131" s="380">
        <v>3.5000000000000003E-2</v>
      </c>
      <c r="H131" s="381">
        <f t="shared" si="3"/>
        <v>0.2008125</v>
      </c>
    </row>
    <row r="132" spans="1:9">
      <c r="A132" s="376"/>
      <c r="B132" s="382"/>
      <c r="C132" s="378" t="s">
        <v>1062</v>
      </c>
      <c r="D132" s="379">
        <v>1</v>
      </c>
      <c r="E132" s="380">
        <v>1.95</v>
      </c>
      <c r="F132" s="380">
        <v>1.45</v>
      </c>
      <c r="G132" s="380">
        <v>3.5000000000000003E-2</v>
      </c>
      <c r="H132" s="381">
        <f t="shared" si="3"/>
        <v>9.8962499999999995E-2</v>
      </c>
    </row>
    <row r="133" spans="1:9">
      <c r="A133" s="376"/>
      <c r="B133" s="382"/>
      <c r="C133" s="378" t="s">
        <v>1063</v>
      </c>
      <c r="D133" s="379">
        <v>1</v>
      </c>
      <c r="E133" s="380">
        <v>4.95</v>
      </c>
      <c r="F133" s="380">
        <v>1.25</v>
      </c>
      <c r="G133" s="380">
        <v>0.03</v>
      </c>
      <c r="H133" s="381">
        <f t="shared" si="3"/>
        <v>0.18562499999999998</v>
      </c>
    </row>
    <row r="134" spans="1:9">
      <c r="A134" s="376"/>
      <c r="B134" s="382"/>
      <c r="C134" s="378" t="s">
        <v>1062</v>
      </c>
      <c r="D134" s="379">
        <v>1</v>
      </c>
      <c r="E134" s="380">
        <v>3.75</v>
      </c>
      <c r="F134" s="380">
        <v>1.95</v>
      </c>
      <c r="G134" s="380">
        <v>3.5000000000000003E-2</v>
      </c>
      <c r="H134" s="381">
        <f t="shared" si="3"/>
        <v>0.25593750000000004</v>
      </c>
    </row>
    <row r="135" spans="1:9">
      <c r="A135" s="376"/>
      <c r="B135" s="382"/>
      <c r="C135" s="378" t="s">
        <v>1063</v>
      </c>
      <c r="D135" s="379">
        <v>1</v>
      </c>
      <c r="E135" s="380">
        <v>7.6499999999999995</v>
      </c>
      <c r="F135" s="380">
        <v>2.9499999999999997</v>
      </c>
      <c r="G135" s="380">
        <v>0.03</v>
      </c>
      <c r="H135" s="381">
        <f t="shared" si="3"/>
        <v>0.67702499999999988</v>
      </c>
    </row>
    <row r="136" spans="1:9">
      <c r="A136" s="376"/>
      <c r="B136" s="382"/>
      <c r="C136" s="378" t="s">
        <v>1063</v>
      </c>
      <c r="D136" s="379">
        <v>1</v>
      </c>
      <c r="E136" s="380">
        <v>3.15</v>
      </c>
      <c r="F136" s="380">
        <v>2.25</v>
      </c>
      <c r="G136" s="380">
        <v>3.5000000000000003E-2</v>
      </c>
      <c r="H136" s="381">
        <f t="shared" si="3"/>
        <v>0.24806249999999999</v>
      </c>
    </row>
    <row r="137" spans="1:9">
      <c r="A137" s="376"/>
      <c r="B137" s="382"/>
      <c r="C137" s="378" t="s">
        <v>1063</v>
      </c>
      <c r="D137" s="379">
        <v>1</v>
      </c>
      <c r="E137" s="380">
        <v>4.05</v>
      </c>
      <c r="F137" s="380">
        <v>2.0499999999999998</v>
      </c>
      <c r="G137" s="380">
        <v>0.03</v>
      </c>
      <c r="H137" s="381">
        <f t="shared" si="3"/>
        <v>0.24907499999999994</v>
      </c>
    </row>
    <row r="138" spans="1:9">
      <c r="A138" s="376"/>
      <c r="B138" s="382"/>
      <c r="C138" s="378" t="s">
        <v>1062</v>
      </c>
      <c r="D138" s="379">
        <v>1</v>
      </c>
      <c r="E138" s="380">
        <v>7.1499999999999995</v>
      </c>
      <c r="F138" s="380">
        <v>2.9499999999999997</v>
      </c>
      <c r="G138" s="380">
        <v>3.5000000000000003E-2</v>
      </c>
      <c r="H138" s="381">
        <f t="shared" si="3"/>
        <v>0.73823749999999999</v>
      </c>
    </row>
    <row r="139" spans="1:9">
      <c r="A139" s="376"/>
      <c r="B139" s="382"/>
      <c r="C139" s="378" t="s">
        <v>1062</v>
      </c>
      <c r="D139" s="379">
        <v>1</v>
      </c>
      <c r="E139" s="380">
        <v>3.25</v>
      </c>
      <c r="F139" s="380">
        <v>1.95</v>
      </c>
      <c r="G139" s="380">
        <v>0.03</v>
      </c>
      <c r="H139" s="381">
        <f t="shared" si="3"/>
        <v>0.19012499999999999</v>
      </c>
    </row>
    <row r="140" spans="1:9">
      <c r="G140" s="371" t="s">
        <v>43</v>
      </c>
      <c r="H140" s="385">
        <f>SUM(H6:H139)</f>
        <v>30.15891250000001</v>
      </c>
      <c r="I140" s="386" t="s">
        <v>254</v>
      </c>
    </row>
    <row r="145" spans="4:4">
      <c r="D145" s="121" t="s">
        <v>821</v>
      </c>
    </row>
    <row r="146" spans="4:4">
      <c r="D146" s="121" t="s">
        <v>830</v>
      </c>
    </row>
  </sheetData>
  <mergeCells count="2">
    <mergeCell ref="A1:I1"/>
    <mergeCell ref="A3:H3"/>
  </mergeCells>
  <pageMargins left="1.23" right="0.44" top="0.75" bottom="0.6"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2:J55"/>
  <sheetViews>
    <sheetView view="pageBreakPreview" zoomScaleNormal="100" zoomScaleSheetLayoutView="100" workbookViewId="0"/>
  </sheetViews>
  <sheetFormatPr defaultColWidth="9.140625" defaultRowHeight="12.75"/>
  <cols>
    <col min="1" max="1" width="2.85546875" style="354" customWidth="1"/>
    <col min="2" max="2" width="8" style="354" customWidth="1"/>
    <col min="3" max="4" width="9.140625" style="354"/>
    <col min="5" max="5" width="19.5703125" style="354" customWidth="1"/>
    <col min="6" max="6" width="16.7109375" style="354" customWidth="1"/>
    <col min="7" max="8" width="9.140625" style="354"/>
    <col min="9" max="9" width="7.140625" style="354" customWidth="1"/>
    <col min="10" max="10" width="3.42578125" style="354" customWidth="1"/>
    <col min="11" max="16384" width="9.140625" style="354"/>
  </cols>
  <sheetData>
    <row r="2" spans="1:10" ht="29.1" customHeight="1">
      <c r="A2" s="352"/>
      <c r="B2" s="1009" t="s">
        <v>727</v>
      </c>
      <c r="C2" s="1009"/>
      <c r="D2" s="1010" t="str">
        <f>Cover!D20</f>
        <v>Construction of Helipad with Cement concrete  for the  visit of Hon'ble Chief Minister of Andhra pradesh Sri Nara Chandrababu Naidu Garu   on the occasion  of "Pattadar Pass Book- distribution"  Programme at Siddantham village of Penugonda mandal (Achanta constituency)in West Godavari District on 8.6.2026.</v>
      </c>
      <c r="E2" s="1010"/>
      <c r="F2" s="1010"/>
      <c r="G2" s="1010"/>
      <c r="H2" s="1010"/>
      <c r="I2" s="1010"/>
      <c r="J2" s="353"/>
    </row>
    <row r="4" spans="1:10" ht="14.25">
      <c r="C4" s="1011" t="s">
        <v>1048</v>
      </c>
      <c r="D4" s="1011"/>
      <c r="E4" s="1011"/>
      <c r="F4" s="1011"/>
      <c r="G4" s="1011"/>
      <c r="H4" s="1011"/>
      <c r="I4" s="1011"/>
    </row>
    <row r="6" spans="1:10">
      <c r="A6" s="355"/>
      <c r="B6" s="356"/>
      <c r="C6" s="356"/>
      <c r="D6" s="356"/>
      <c r="E6" s="356"/>
      <c r="F6" s="356"/>
      <c r="G6" s="356"/>
      <c r="H6" s="356"/>
      <c r="I6" s="357"/>
    </row>
    <row r="7" spans="1:10">
      <c r="A7" s="358"/>
      <c r="E7" s="1008" t="s">
        <v>1154</v>
      </c>
      <c r="F7" s="1008"/>
      <c r="I7" s="359"/>
    </row>
    <row r="8" spans="1:10">
      <c r="A8" s="358"/>
      <c r="F8" s="361"/>
      <c r="I8" s="359"/>
    </row>
    <row r="9" spans="1:10" ht="15.75" customHeight="1">
      <c r="A9" s="358"/>
      <c r="C9" s="362" t="s">
        <v>1157</v>
      </c>
      <c r="H9" s="363"/>
      <c r="I9" s="359"/>
    </row>
    <row r="10" spans="1:10" ht="18" customHeight="1">
      <c r="A10" s="358"/>
      <c r="H10" s="368" t="s">
        <v>1149</v>
      </c>
      <c r="I10" s="359"/>
    </row>
    <row r="11" spans="1:10">
      <c r="A11" s="358"/>
      <c r="B11" s="364" t="s">
        <v>1157</v>
      </c>
      <c r="I11" s="359"/>
    </row>
    <row r="12" spans="1:10">
      <c r="A12" s="358"/>
      <c r="B12" s="360"/>
      <c r="I12" s="359"/>
    </row>
    <row r="13" spans="1:10">
      <c r="A13" s="358"/>
      <c r="B13" s="360"/>
      <c r="I13" s="359"/>
    </row>
    <row r="14" spans="1:10">
      <c r="A14" s="358"/>
      <c r="B14" s="364" t="s">
        <v>1159</v>
      </c>
      <c r="E14" s="1012" t="s">
        <v>1150</v>
      </c>
      <c r="F14" s="1012"/>
      <c r="I14" s="359"/>
    </row>
    <row r="15" spans="1:10">
      <c r="A15" s="358"/>
      <c r="B15" s="360"/>
      <c r="E15" s="1012"/>
      <c r="F15" s="1012"/>
      <c r="G15" s="1013" t="s">
        <v>1170</v>
      </c>
      <c r="H15" s="1013"/>
      <c r="I15" s="359"/>
    </row>
    <row r="16" spans="1:10" ht="15.75" customHeight="1">
      <c r="A16" s="358"/>
      <c r="B16" s="360"/>
      <c r="C16" s="1008" t="s">
        <v>1158</v>
      </c>
      <c r="D16" s="1008"/>
      <c r="I16" s="359"/>
    </row>
    <row r="17" spans="1:9" ht="18" customHeight="1">
      <c r="A17" s="1015"/>
      <c r="B17" s="369" t="s">
        <v>1160</v>
      </c>
      <c r="I17" s="359"/>
    </row>
    <row r="18" spans="1:9" ht="18" customHeight="1">
      <c r="A18" s="1015"/>
      <c r="B18" s="369" t="s">
        <v>1160</v>
      </c>
      <c r="I18" s="359"/>
    </row>
    <row r="19" spans="1:9">
      <c r="A19" s="358"/>
      <c r="C19" s="1016" t="s">
        <v>1155</v>
      </c>
      <c r="D19" s="1017"/>
      <c r="I19" s="359"/>
    </row>
    <row r="20" spans="1:9">
      <c r="A20" s="358"/>
      <c r="C20" s="1008"/>
      <c r="D20" s="1008"/>
      <c r="I20" s="359"/>
    </row>
    <row r="21" spans="1:9">
      <c r="A21" s="358"/>
      <c r="E21" s="1014" t="s">
        <v>1151</v>
      </c>
      <c r="F21" s="1014"/>
      <c r="I21" s="359"/>
    </row>
    <row r="22" spans="1:9" ht="10.5" customHeight="1">
      <c r="A22" s="358"/>
      <c r="I22" s="359"/>
    </row>
    <row r="23" spans="1:9" hidden="1">
      <c r="A23" s="358"/>
      <c r="I23" s="359"/>
    </row>
    <row r="24" spans="1:9" hidden="1">
      <c r="A24" s="358"/>
      <c r="I24" s="359"/>
    </row>
    <row r="25" spans="1:9">
      <c r="A25" s="358"/>
      <c r="I25" s="359"/>
    </row>
    <row r="26" spans="1:9">
      <c r="A26" s="358"/>
      <c r="I26" s="359"/>
    </row>
    <row r="27" spans="1:9">
      <c r="A27" s="358"/>
      <c r="I27" s="359"/>
    </row>
    <row r="28" spans="1:9">
      <c r="A28" s="358"/>
      <c r="I28" s="359"/>
    </row>
    <row r="29" spans="1:9">
      <c r="A29" s="358"/>
      <c r="I29" s="359"/>
    </row>
    <row r="30" spans="1:9">
      <c r="A30" s="358"/>
      <c r="I30" s="359"/>
    </row>
    <row r="31" spans="1:9">
      <c r="A31" s="358"/>
      <c r="I31" s="359"/>
    </row>
    <row r="32" spans="1:9">
      <c r="A32" s="358"/>
      <c r="E32" s="1012" t="s">
        <v>1152</v>
      </c>
      <c r="F32" s="1012"/>
      <c r="I32" s="359"/>
    </row>
    <row r="33" spans="1:9">
      <c r="A33" s="358"/>
      <c r="B33" s="360" t="s">
        <v>1156</v>
      </c>
      <c r="E33" s="1012"/>
      <c r="F33" s="1012"/>
      <c r="I33" s="359"/>
    </row>
    <row r="34" spans="1:9">
      <c r="A34" s="358"/>
      <c r="I34" s="359"/>
    </row>
    <row r="35" spans="1:9">
      <c r="A35" s="358"/>
      <c r="I35" s="359"/>
    </row>
    <row r="36" spans="1:9">
      <c r="A36" s="358"/>
      <c r="I36" s="359"/>
    </row>
    <row r="37" spans="1:9">
      <c r="A37" s="358"/>
      <c r="I37" s="359"/>
    </row>
    <row r="38" spans="1:9">
      <c r="A38" s="358"/>
      <c r="I38" s="359"/>
    </row>
    <row r="39" spans="1:9">
      <c r="A39" s="358"/>
      <c r="I39" s="359"/>
    </row>
    <row r="40" spans="1:9">
      <c r="A40" s="358"/>
      <c r="I40" s="359"/>
    </row>
    <row r="41" spans="1:9">
      <c r="A41" s="358"/>
      <c r="I41" s="359"/>
    </row>
    <row r="42" spans="1:9">
      <c r="A42" s="358"/>
      <c r="C42" s="1016" t="s">
        <v>1155</v>
      </c>
      <c r="D42" s="1017"/>
      <c r="I42" s="359"/>
    </row>
    <row r="43" spans="1:9">
      <c r="A43" s="358"/>
      <c r="I43" s="359"/>
    </row>
    <row r="44" spans="1:9">
      <c r="A44" s="358"/>
      <c r="C44" s="1014" t="s">
        <v>1153</v>
      </c>
      <c r="D44" s="1014"/>
      <c r="E44" s="1014"/>
      <c r="F44" s="1014"/>
      <c r="G44" s="1014"/>
      <c r="H44" s="1014"/>
      <c r="I44" s="359"/>
    </row>
    <row r="45" spans="1:9">
      <c r="A45" s="365"/>
      <c r="B45" s="366"/>
      <c r="C45" s="366"/>
      <c r="D45" s="366"/>
      <c r="E45" s="366"/>
      <c r="F45" s="366"/>
      <c r="G45" s="366"/>
      <c r="H45" s="366"/>
      <c r="I45" s="367"/>
    </row>
    <row r="49" spans="3:10" ht="15">
      <c r="C49" s="121" t="s">
        <v>821</v>
      </c>
      <c r="D49" s="114"/>
      <c r="E49" s="114"/>
      <c r="F49" s="241"/>
      <c r="G49" s="121" t="s">
        <v>822</v>
      </c>
      <c r="H49" s="62"/>
      <c r="I49" s="63"/>
      <c r="J49" s="63"/>
    </row>
    <row r="50" spans="3:10" ht="15">
      <c r="C50" s="121" t="s">
        <v>830</v>
      </c>
      <c r="D50" s="114"/>
      <c r="E50" s="114"/>
      <c r="F50" s="241"/>
      <c r="G50" s="121" t="s">
        <v>831</v>
      </c>
      <c r="H50" s="62"/>
      <c r="I50" s="63"/>
      <c r="J50" s="63"/>
    </row>
    <row r="51" spans="3:10" ht="15">
      <c r="C51" s="63"/>
      <c r="D51" s="62"/>
      <c r="E51" s="62"/>
      <c r="F51" s="62"/>
      <c r="G51" s="62"/>
      <c r="H51" s="62"/>
      <c r="I51" s="63"/>
      <c r="J51" s="63"/>
    </row>
    <row r="52" spans="3:10" ht="15">
      <c r="C52" s="63"/>
      <c r="D52" s="62"/>
      <c r="E52" s="62"/>
      <c r="F52" s="62"/>
      <c r="G52" s="62"/>
      <c r="H52" s="62"/>
      <c r="I52" s="63"/>
      <c r="J52" s="63"/>
    </row>
    <row r="53" spans="3:10" ht="15">
      <c r="C53" s="63"/>
      <c r="D53" s="62"/>
      <c r="E53" s="62"/>
      <c r="F53" s="62"/>
      <c r="G53" s="62"/>
      <c r="H53" s="62"/>
      <c r="I53" s="63"/>
      <c r="J53" s="63"/>
    </row>
    <row r="54" spans="3:10" ht="15">
      <c r="C54" s="121" t="s">
        <v>823</v>
      </c>
      <c r="D54" s="114"/>
      <c r="E54" s="114"/>
      <c r="F54" s="241"/>
      <c r="G54" s="121" t="s">
        <v>1027</v>
      </c>
      <c r="H54" s="62"/>
      <c r="I54" s="63"/>
      <c r="J54" s="63"/>
    </row>
    <row r="55" spans="3:10" ht="15">
      <c r="C55" s="121" t="s">
        <v>956</v>
      </c>
      <c r="D55" s="114"/>
      <c r="E55" s="114"/>
      <c r="F55" s="241"/>
      <c r="G55" s="121" t="s">
        <v>1028</v>
      </c>
      <c r="H55" s="62"/>
      <c r="I55" s="63"/>
      <c r="J55" s="63"/>
    </row>
  </sheetData>
  <mergeCells count="14">
    <mergeCell ref="C44:H44"/>
    <mergeCell ref="A17:A18"/>
    <mergeCell ref="C19:D19"/>
    <mergeCell ref="C20:D20"/>
    <mergeCell ref="E21:F21"/>
    <mergeCell ref="E32:F33"/>
    <mergeCell ref="C42:D42"/>
    <mergeCell ref="C16:D16"/>
    <mergeCell ref="B2:C2"/>
    <mergeCell ref="D2:I2"/>
    <mergeCell ref="C4:I4"/>
    <mergeCell ref="E7:F7"/>
    <mergeCell ref="E14:F15"/>
    <mergeCell ref="G15:H15"/>
  </mergeCells>
  <pageMargins left="0.7" right="0.5" top="0.75" bottom="0.75" header="0.3" footer="0.3"/>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P96"/>
  <sheetViews>
    <sheetView view="pageBreakPreview" zoomScaleSheetLayoutView="100" workbookViewId="0">
      <selection activeCell="A2" sqref="A2"/>
    </sheetView>
  </sheetViews>
  <sheetFormatPr defaultColWidth="9.140625" defaultRowHeight="15"/>
  <cols>
    <col min="1" max="1" width="4.28515625" style="83" customWidth="1"/>
    <col min="2" max="2" width="5.7109375" style="126" customWidth="1"/>
    <col min="3" max="3" width="18.85546875" style="126" customWidth="1"/>
    <col min="4" max="4" width="3.28515625" style="126" customWidth="1"/>
    <col min="5" max="5" width="2.5703125" style="125" customWidth="1"/>
    <col min="6" max="6" width="5.140625" style="126" customWidth="1"/>
    <col min="7" max="7" width="8.28515625" style="126" customWidth="1"/>
    <col min="8" max="8" width="8.140625" style="126" customWidth="1"/>
    <col min="9" max="9" width="6.85546875" style="126" customWidth="1"/>
    <col min="10" max="10" width="10.140625" style="126" customWidth="1"/>
    <col min="11" max="11" width="9.28515625" style="126" customWidth="1"/>
    <col min="12" max="12" width="11.140625" style="125" customWidth="1"/>
    <col min="13" max="15" width="9.140625" style="126"/>
    <col min="16" max="16" width="20.7109375" style="126" customWidth="1"/>
    <col min="17" max="16384" width="9.140625" style="126"/>
  </cols>
  <sheetData>
    <row r="1" spans="1:14" s="124" customFormat="1" ht="15.75">
      <c r="A1" s="804" t="s">
        <v>731</v>
      </c>
      <c r="B1" s="804"/>
      <c r="C1" s="804"/>
      <c r="D1" s="804"/>
      <c r="E1" s="804"/>
      <c r="F1" s="804"/>
      <c r="G1" s="804"/>
      <c r="H1" s="804"/>
      <c r="I1" s="804"/>
      <c r="J1" s="804"/>
      <c r="K1" s="804"/>
      <c r="L1" s="804"/>
    </row>
    <row r="2" spans="1:14">
      <c r="B2" s="83"/>
      <c r="C2" s="83"/>
      <c r="D2" s="83"/>
      <c r="G2" s="83"/>
      <c r="H2" s="83"/>
      <c r="I2" s="83"/>
      <c r="J2" s="83"/>
    </row>
    <row r="3" spans="1:14" s="124" customFormat="1" ht="14.25" customHeight="1">
      <c r="A3" s="811" t="s">
        <v>739</v>
      </c>
      <c r="B3" s="811"/>
      <c r="C3" s="1019" t="str">
        <f>Cover!D20</f>
        <v>Construction of Helipad with Cement concrete  for the  visit of Hon'ble Chief Minister of Andhra pradesh Sri Nara Chandrababu Naidu Garu   on the occasion  of "Pattadar Pass Book- distribution"  Programme at Siddantham village of Penugonda mandal (Achanta constituency)in West Godavari District on 8.6.2026.</v>
      </c>
      <c r="D3" s="1019"/>
      <c r="E3" s="1019"/>
      <c r="F3" s="1019"/>
      <c r="G3" s="1019"/>
      <c r="H3" s="1019"/>
      <c r="I3" s="1019"/>
      <c r="J3" s="1019"/>
      <c r="K3" s="1019"/>
      <c r="L3" s="1019"/>
    </row>
    <row r="4" spans="1:14" s="124" customFormat="1" ht="18" customHeight="1">
      <c r="A4" s="811"/>
      <c r="B4" s="811"/>
      <c r="C4" s="1019"/>
      <c r="D4" s="1019"/>
      <c r="E4" s="1019"/>
      <c r="F4" s="1019"/>
      <c r="G4" s="1019"/>
      <c r="H4" s="1019"/>
      <c r="I4" s="1019"/>
      <c r="J4" s="1019"/>
      <c r="K4" s="1019"/>
      <c r="L4" s="1019"/>
    </row>
    <row r="5" spans="1:14" s="124" customFormat="1" ht="18.75" customHeight="1">
      <c r="A5" s="985" t="s">
        <v>972</v>
      </c>
      <c r="B5" s="985"/>
      <c r="C5" s="985"/>
      <c r="D5" s="985"/>
      <c r="E5" s="985"/>
      <c r="F5" s="985"/>
      <c r="G5" s="985"/>
      <c r="H5" s="985"/>
      <c r="I5" s="985"/>
      <c r="J5" s="985"/>
      <c r="K5" s="985"/>
      <c r="L5" s="985"/>
    </row>
    <row r="6" spans="1:14" ht="15.75" thickBot="1">
      <c r="A6" s="127"/>
      <c r="B6" s="128"/>
      <c r="C6" s="128"/>
      <c r="D6" s="128"/>
      <c r="E6" s="128"/>
      <c r="F6" s="128"/>
      <c r="G6" s="128"/>
      <c r="H6" s="128"/>
      <c r="I6" s="128"/>
      <c r="J6" s="128"/>
      <c r="K6" s="128"/>
      <c r="L6" s="128"/>
    </row>
    <row r="7" spans="1:14" ht="15" customHeight="1">
      <c r="A7" s="805" t="s">
        <v>740</v>
      </c>
      <c r="B7" s="807" t="s">
        <v>732</v>
      </c>
      <c r="C7" s="808"/>
      <c r="D7" s="807" t="s">
        <v>400</v>
      </c>
      <c r="E7" s="808"/>
      <c r="F7" s="808"/>
      <c r="G7" s="807" t="s">
        <v>733</v>
      </c>
      <c r="H7" s="813" t="s">
        <v>734</v>
      </c>
      <c r="I7" s="813" t="s">
        <v>735</v>
      </c>
      <c r="J7" s="807" t="s">
        <v>178</v>
      </c>
      <c r="K7" s="817" t="s">
        <v>736</v>
      </c>
      <c r="L7" s="815" t="s">
        <v>737</v>
      </c>
    </row>
    <row r="8" spans="1:14">
      <c r="A8" s="806"/>
      <c r="B8" s="809"/>
      <c r="C8" s="810"/>
      <c r="D8" s="809"/>
      <c r="E8" s="810"/>
      <c r="F8" s="810"/>
      <c r="G8" s="809"/>
      <c r="H8" s="814"/>
      <c r="I8" s="814"/>
      <c r="J8" s="809"/>
      <c r="K8" s="818"/>
      <c r="L8" s="816"/>
    </row>
    <row r="9" spans="1:14">
      <c r="A9" s="129">
        <v>1</v>
      </c>
      <c r="B9" s="802">
        <v>2</v>
      </c>
      <c r="C9" s="803"/>
      <c r="D9" s="802">
        <v>3</v>
      </c>
      <c r="E9" s="803"/>
      <c r="F9" s="803"/>
      <c r="G9" s="130">
        <v>4</v>
      </c>
      <c r="H9" s="130">
        <v>5</v>
      </c>
      <c r="I9" s="130">
        <v>6</v>
      </c>
      <c r="J9" s="307">
        <v>7</v>
      </c>
      <c r="K9" s="130">
        <v>8</v>
      </c>
      <c r="L9" s="309">
        <v>9</v>
      </c>
    </row>
    <row r="10" spans="1:14" s="93" customFormat="1">
      <c r="A10" s="132"/>
      <c r="B10" s="135"/>
      <c r="C10" s="135"/>
      <c r="D10" s="83"/>
      <c r="E10" s="83"/>
      <c r="F10" s="83"/>
      <c r="G10" s="84"/>
      <c r="H10" s="133"/>
      <c r="I10" s="144"/>
      <c r="J10" s="85"/>
      <c r="K10" s="85"/>
      <c r="L10" s="145"/>
    </row>
    <row r="11" spans="1:14" s="93" customFormat="1" ht="105" customHeight="1">
      <c r="A11" s="326">
        <v>1</v>
      </c>
      <c r="B11" s="1018" t="s">
        <v>973</v>
      </c>
      <c r="C11" s="1018"/>
      <c r="D11" s="1018"/>
      <c r="E11" s="1018"/>
      <c r="F11" s="1018"/>
      <c r="G11" s="1018"/>
      <c r="H11" s="1018"/>
      <c r="I11" s="1018"/>
      <c r="J11" s="1018"/>
      <c r="L11" s="131"/>
    </row>
    <row r="12" spans="1:14">
      <c r="A12" s="327"/>
      <c r="B12" s="146"/>
      <c r="C12" s="146"/>
      <c r="D12" s="83"/>
      <c r="E12" s="83"/>
      <c r="F12" s="83"/>
      <c r="G12" s="84"/>
      <c r="H12" s="84"/>
      <c r="I12" s="133"/>
      <c r="J12" s="84"/>
      <c r="L12" s="134"/>
    </row>
    <row r="13" spans="1:14">
      <c r="A13" s="327"/>
      <c r="B13" s="126" t="s">
        <v>1003</v>
      </c>
      <c r="C13" s="146"/>
      <c r="D13" s="83">
        <v>1</v>
      </c>
      <c r="E13" s="83" t="s">
        <v>738</v>
      </c>
      <c r="F13" s="83">
        <v>1</v>
      </c>
      <c r="G13" s="84">
        <v>160</v>
      </c>
      <c r="H13" s="84">
        <v>1.4</v>
      </c>
      <c r="I13" s="133">
        <v>0.95</v>
      </c>
      <c r="J13" s="84">
        <f t="shared" ref="J13" si="0">D13*F13*G13*H13*I13</f>
        <v>212.79999999999998</v>
      </c>
      <c r="L13" s="134"/>
    </row>
    <row r="14" spans="1:14">
      <c r="A14" s="327"/>
      <c r="B14" s="135"/>
      <c r="C14" s="135"/>
      <c r="D14" s="83"/>
      <c r="E14" s="83"/>
      <c r="F14" s="83"/>
      <c r="G14" s="84"/>
      <c r="H14" s="84"/>
      <c r="I14" s="133"/>
      <c r="J14" s="136">
        <f>SUM(J12:J13)</f>
        <v>212.79999999999998</v>
      </c>
      <c r="L14" s="134"/>
    </row>
    <row r="15" spans="1:14">
      <c r="A15" s="327"/>
      <c r="B15" s="135"/>
      <c r="C15" s="135"/>
      <c r="D15" s="83"/>
      <c r="E15" s="83"/>
      <c r="F15" s="83"/>
      <c r="G15" s="84"/>
      <c r="H15" s="84"/>
      <c r="I15" s="133"/>
      <c r="J15" s="84"/>
      <c r="L15" s="134"/>
    </row>
    <row r="16" spans="1:14" s="93" customFormat="1">
      <c r="A16" s="327"/>
      <c r="B16" s="135"/>
      <c r="C16" s="135"/>
      <c r="D16" s="83"/>
      <c r="E16" s="83"/>
      <c r="F16" s="83"/>
      <c r="G16" s="84"/>
      <c r="H16" s="133"/>
      <c r="I16" s="127" t="s">
        <v>612</v>
      </c>
      <c r="J16" s="85">
        <f>ROUND(J14,0)</f>
        <v>213</v>
      </c>
      <c r="K16" s="85">
        <f>' Road data'!J610</f>
        <v>127.2</v>
      </c>
      <c r="L16" s="137">
        <f>ROUND(J16*K16,0)</f>
        <v>27094</v>
      </c>
      <c r="M16" s="93">
        <f>20170+40270</f>
        <v>60440</v>
      </c>
      <c r="N16" s="148">
        <f>J16-M16</f>
        <v>-60227</v>
      </c>
    </row>
    <row r="17" spans="1:14" s="93" customFormat="1">
      <c r="A17" s="328"/>
      <c r="B17" s="138"/>
      <c r="C17" s="138"/>
      <c r="D17" s="139"/>
      <c r="E17" s="139"/>
      <c r="F17" s="139"/>
      <c r="G17" s="140"/>
      <c r="H17" s="141"/>
      <c r="I17" s="142"/>
      <c r="J17" s="86" t="s">
        <v>254</v>
      </c>
      <c r="K17" s="86" t="s">
        <v>824</v>
      </c>
      <c r="L17" s="143"/>
    </row>
    <row r="18" spans="1:14" s="93" customFormat="1">
      <c r="A18" s="327"/>
      <c r="B18" s="135"/>
      <c r="C18" s="135"/>
      <c r="D18" s="83"/>
      <c r="E18" s="83"/>
      <c r="F18" s="83"/>
      <c r="G18" s="84"/>
      <c r="H18" s="133"/>
      <c r="I18" s="144"/>
      <c r="J18" s="85"/>
      <c r="K18" s="85"/>
      <c r="L18" s="145"/>
    </row>
    <row r="19" spans="1:14" s="93" customFormat="1" ht="46.5" customHeight="1">
      <c r="A19" s="326">
        <v>2</v>
      </c>
      <c r="B19" s="1018" t="s">
        <v>974</v>
      </c>
      <c r="C19" s="1018"/>
      <c r="D19" s="1018"/>
      <c r="E19" s="1018"/>
      <c r="F19" s="1018"/>
      <c r="G19" s="1018"/>
      <c r="H19" s="1018"/>
      <c r="I19" s="1018"/>
      <c r="J19" s="1018"/>
      <c r="L19" s="131"/>
    </row>
    <row r="20" spans="1:14">
      <c r="A20" s="327"/>
      <c r="B20" s="146"/>
      <c r="C20" s="146"/>
      <c r="D20" s="83"/>
      <c r="E20" s="83"/>
      <c r="F20" s="83"/>
      <c r="G20" s="84"/>
      <c r="H20" s="84"/>
      <c r="I20" s="133"/>
      <c r="J20" s="84"/>
      <c r="L20" s="134"/>
    </row>
    <row r="21" spans="1:14">
      <c r="A21" s="327"/>
      <c r="B21" s="126" t="s">
        <v>1003</v>
      </c>
      <c r="C21" s="146"/>
      <c r="D21" s="83">
        <v>1</v>
      </c>
      <c r="E21" s="83" t="s">
        <v>738</v>
      </c>
      <c r="F21" s="83">
        <v>1</v>
      </c>
      <c r="G21" s="84">
        <f>G13</f>
        <v>160</v>
      </c>
      <c r="H21" s="84">
        <v>1.4</v>
      </c>
      <c r="I21" s="133">
        <v>0.2</v>
      </c>
      <c r="J21" s="84">
        <f t="shared" ref="J21" si="1">D21*F21*G21*H21*I21</f>
        <v>44.800000000000004</v>
      </c>
      <c r="L21" s="134"/>
    </row>
    <row r="22" spans="1:14">
      <c r="A22" s="327"/>
      <c r="B22" s="135"/>
      <c r="C22" s="135"/>
      <c r="D22" s="83"/>
      <c r="E22" s="83"/>
      <c r="F22" s="83"/>
      <c r="G22" s="84"/>
      <c r="H22" s="84"/>
      <c r="I22" s="133"/>
      <c r="J22" s="136">
        <f>SUM(J20:J21)</f>
        <v>44.800000000000004</v>
      </c>
      <c r="L22" s="134"/>
    </row>
    <row r="23" spans="1:14">
      <c r="A23" s="327"/>
      <c r="B23" s="135"/>
      <c r="C23" s="135"/>
      <c r="D23" s="83"/>
      <c r="E23" s="83"/>
      <c r="F23" s="83"/>
      <c r="G23" s="84"/>
      <c r="H23" s="84"/>
      <c r="I23" s="133"/>
      <c r="J23" s="84"/>
      <c r="L23" s="134"/>
    </row>
    <row r="24" spans="1:14" s="93" customFormat="1">
      <c r="A24" s="327"/>
      <c r="B24" s="135"/>
      <c r="C24" s="135"/>
      <c r="D24" s="83"/>
      <c r="E24" s="83"/>
      <c r="F24" s="83"/>
      <c r="G24" s="84"/>
      <c r="H24" s="133"/>
      <c r="I24" s="127" t="s">
        <v>612</v>
      </c>
      <c r="J24" s="85">
        <f>ROUND(J22,0)</f>
        <v>45</v>
      </c>
      <c r="K24" s="85">
        <f>' Road data'!J1347</f>
        <v>969</v>
      </c>
      <c r="L24" s="137">
        <f>ROUND(J24*K24,0)</f>
        <v>43605</v>
      </c>
      <c r="M24" s="93">
        <f>20170+40270</f>
        <v>60440</v>
      </c>
      <c r="N24" s="148">
        <f>J24-M24</f>
        <v>-60395</v>
      </c>
    </row>
    <row r="25" spans="1:14" s="93" customFormat="1">
      <c r="A25" s="328"/>
      <c r="B25" s="138"/>
      <c r="C25" s="138"/>
      <c r="D25" s="139"/>
      <c r="E25" s="139"/>
      <c r="F25" s="139"/>
      <c r="G25" s="140"/>
      <c r="H25" s="141"/>
      <c r="I25" s="142"/>
      <c r="J25" s="86" t="s">
        <v>254</v>
      </c>
      <c r="K25" s="86" t="s">
        <v>824</v>
      </c>
      <c r="L25" s="143"/>
    </row>
    <row r="26" spans="1:14" s="93" customFormat="1">
      <c r="A26" s="327"/>
      <c r="B26" s="135"/>
      <c r="C26" s="135"/>
      <c r="D26" s="83"/>
      <c r="E26" s="83"/>
      <c r="F26" s="83"/>
      <c r="G26" s="84"/>
      <c r="H26" s="133"/>
      <c r="I26" s="144"/>
      <c r="J26" s="85"/>
      <c r="K26" s="85"/>
      <c r="L26" s="145"/>
    </row>
    <row r="27" spans="1:14" s="93" customFormat="1" ht="111" customHeight="1">
      <c r="A27" s="326">
        <v>3</v>
      </c>
      <c r="B27" s="1018" t="s">
        <v>975</v>
      </c>
      <c r="C27" s="1018"/>
      <c r="D27" s="1018"/>
      <c r="E27" s="1018"/>
      <c r="F27" s="1018"/>
      <c r="G27" s="1018"/>
      <c r="H27" s="1018"/>
      <c r="I27" s="1018"/>
      <c r="J27" s="1018"/>
      <c r="L27" s="131"/>
    </row>
    <row r="28" spans="1:14">
      <c r="A28" s="327"/>
      <c r="B28" s="146"/>
      <c r="C28" s="146"/>
      <c r="D28" s="83"/>
      <c r="E28" s="83"/>
      <c r="F28" s="83"/>
      <c r="G28" s="84"/>
      <c r="H28" s="84"/>
      <c r="I28" s="133"/>
      <c r="J28" s="84"/>
      <c r="L28" s="134"/>
    </row>
    <row r="29" spans="1:14">
      <c r="A29" s="327"/>
      <c r="B29" s="126" t="s">
        <v>1003</v>
      </c>
      <c r="C29" s="146"/>
      <c r="D29" s="83">
        <v>1</v>
      </c>
      <c r="E29" s="83" t="s">
        <v>738</v>
      </c>
      <c r="F29" s="83">
        <v>1</v>
      </c>
      <c r="G29" s="84">
        <f>G21</f>
        <v>160</v>
      </c>
      <c r="H29" s="84">
        <v>1.4</v>
      </c>
      <c r="I29" s="133">
        <v>0.1</v>
      </c>
      <c r="J29" s="84">
        <f t="shared" ref="J29" si="2">D29*F29*G29*H29*I29</f>
        <v>22.400000000000002</v>
      </c>
      <c r="L29" s="134"/>
    </row>
    <row r="30" spans="1:14">
      <c r="A30" s="327"/>
      <c r="B30" s="135"/>
      <c r="C30" s="135"/>
      <c r="D30" s="83"/>
      <c r="E30" s="83"/>
      <c r="F30" s="83"/>
      <c r="G30" s="84"/>
      <c r="H30" s="84"/>
      <c r="I30" s="133"/>
      <c r="J30" s="136">
        <f>SUM(J28:J29)</f>
        <v>22.400000000000002</v>
      </c>
      <c r="L30" s="134"/>
    </row>
    <row r="31" spans="1:14">
      <c r="A31" s="327"/>
      <c r="B31" s="135"/>
      <c r="C31" s="135"/>
      <c r="D31" s="83"/>
      <c r="E31" s="83"/>
      <c r="F31" s="83"/>
      <c r="G31" s="84"/>
      <c r="H31" s="84"/>
      <c r="I31" s="133"/>
      <c r="J31" s="84"/>
      <c r="L31" s="134"/>
    </row>
    <row r="32" spans="1:14" s="93" customFormat="1">
      <c r="A32" s="327"/>
      <c r="B32" s="135"/>
      <c r="C32" s="135"/>
      <c r="D32" s="83"/>
      <c r="E32" s="83"/>
      <c r="F32" s="83"/>
      <c r="G32" s="84"/>
      <c r="H32" s="133"/>
      <c r="I32" s="127" t="s">
        <v>612</v>
      </c>
      <c r="J32" s="85">
        <f>ROUND(J30,0)</f>
        <v>22</v>
      </c>
      <c r="K32" s="85">
        <f>' Road data'!J461</f>
        <v>4848</v>
      </c>
      <c r="L32" s="137">
        <f>ROUND(J32*K32,0)</f>
        <v>106656</v>
      </c>
      <c r="M32" s="93">
        <f>20170+40270</f>
        <v>60440</v>
      </c>
      <c r="N32" s="148">
        <f>J32-M32</f>
        <v>-60418</v>
      </c>
    </row>
    <row r="33" spans="1:14" s="93" customFormat="1">
      <c r="A33" s="328"/>
      <c r="B33" s="138"/>
      <c r="C33" s="138"/>
      <c r="D33" s="139"/>
      <c r="E33" s="139"/>
      <c r="F33" s="139"/>
      <c r="G33" s="140"/>
      <c r="H33" s="141"/>
      <c r="I33" s="142"/>
      <c r="J33" s="86" t="s">
        <v>254</v>
      </c>
      <c r="K33" s="86" t="s">
        <v>824</v>
      </c>
      <c r="L33" s="143"/>
    </row>
    <row r="34" spans="1:14" s="93" customFormat="1">
      <c r="A34" s="327"/>
      <c r="B34" s="135"/>
      <c r="C34" s="135"/>
      <c r="D34" s="83"/>
      <c r="E34" s="83"/>
      <c r="F34" s="83"/>
      <c r="G34" s="84"/>
      <c r="H34" s="133"/>
      <c r="I34" s="144"/>
      <c r="J34" s="85"/>
      <c r="K34" s="85"/>
      <c r="L34" s="145"/>
    </row>
    <row r="35" spans="1:14" s="93" customFormat="1" ht="120.75" customHeight="1">
      <c r="A35" s="326">
        <v>4</v>
      </c>
      <c r="B35" s="1018" t="s">
        <v>977</v>
      </c>
      <c r="C35" s="1018"/>
      <c r="D35" s="1018"/>
      <c r="E35" s="1018"/>
      <c r="F35" s="1018"/>
      <c r="G35" s="1018"/>
      <c r="H35" s="1018"/>
      <c r="I35" s="1018"/>
      <c r="J35" s="1018"/>
      <c r="L35" s="131"/>
    </row>
    <row r="36" spans="1:14">
      <c r="A36" s="327"/>
      <c r="B36" s="146"/>
      <c r="C36" s="146"/>
      <c r="D36" s="83"/>
      <c r="E36" s="83"/>
      <c r="F36" s="83"/>
      <c r="G36" s="84"/>
      <c r="H36" s="84"/>
      <c r="I36" s="133"/>
      <c r="J36" s="84"/>
      <c r="L36" s="134"/>
    </row>
    <row r="37" spans="1:14">
      <c r="A37" s="327"/>
      <c r="B37" s="126" t="s">
        <v>1003</v>
      </c>
      <c r="C37" s="146"/>
      <c r="D37" s="83">
        <v>1</v>
      </c>
      <c r="E37" s="83" t="s">
        <v>738</v>
      </c>
      <c r="F37" s="83">
        <v>1</v>
      </c>
      <c r="G37" s="84">
        <f>G29</f>
        <v>160</v>
      </c>
      <c r="H37" s="84">
        <v>1.2</v>
      </c>
      <c r="I37" s="133">
        <v>0.3</v>
      </c>
      <c r="J37" s="84">
        <f t="shared" ref="J37" si="3">D37*F37*G37*H37*I37</f>
        <v>57.599999999999994</v>
      </c>
      <c r="L37" s="134"/>
    </row>
    <row r="38" spans="1:14">
      <c r="A38" s="327"/>
      <c r="B38" s="126" t="s">
        <v>1004</v>
      </c>
      <c r="C38" s="146"/>
      <c r="D38" s="83">
        <v>1</v>
      </c>
      <c r="E38" s="83" t="s">
        <v>738</v>
      </c>
      <c r="F38" s="83">
        <v>1</v>
      </c>
      <c r="G38" s="84">
        <f>G37</f>
        <v>160</v>
      </c>
      <c r="H38" s="84" t="s">
        <v>1005</v>
      </c>
      <c r="I38" s="133">
        <v>0.35</v>
      </c>
      <c r="J38" s="84">
        <f>D38*F38*G38*((1.2+1)/2)*I38</f>
        <v>61.599999999999994</v>
      </c>
      <c r="L38" s="134"/>
    </row>
    <row r="39" spans="1:14">
      <c r="A39" s="327"/>
      <c r="B39" s="135"/>
      <c r="C39" s="135"/>
      <c r="D39" s="83"/>
      <c r="E39" s="83"/>
      <c r="F39" s="83"/>
      <c r="G39" s="84"/>
      <c r="H39" s="84"/>
      <c r="I39" s="133"/>
      <c r="J39" s="136">
        <f>SUM(J36:J38)</f>
        <v>119.19999999999999</v>
      </c>
      <c r="L39" s="134"/>
    </row>
    <row r="40" spans="1:14">
      <c r="A40" s="327"/>
      <c r="B40" s="135"/>
      <c r="C40" s="135"/>
      <c r="D40" s="83"/>
      <c r="E40" s="83"/>
      <c r="F40" s="83"/>
      <c r="G40" s="84"/>
      <c r="H40" s="84"/>
      <c r="I40" s="133"/>
      <c r="J40" s="84"/>
      <c r="L40" s="134"/>
    </row>
    <row r="41" spans="1:14" s="93" customFormat="1">
      <c r="A41" s="327"/>
      <c r="B41" s="135"/>
      <c r="C41" s="135"/>
      <c r="D41" s="83"/>
      <c r="E41" s="83"/>
      <c r="F41" s="83"/>
      <c r="G41" s="84"/>
      <c r="H41" s="133"/>
      <c r="I41" s="127" t="s">
        <v>612</v>
      </c>
      <c r="J41" s="85">
        <f>ROUND(J39,0)</f>
        <v>119</v>
      </c>
      <c r="K41" s="85">
        <f>' Road data'!J902</f>
        <v>5978</v>
      </c>
      <c r="L41" s="137">
        <f>ROUND(J41*K41,0)</f>
        <v>711382</v>
      </c>
      <c r="M41" s="93">
        <f>20170+40270</f>
        <v>60440</v>
      </c>
      <c r="N41" s="148">
        <f>J41-M41</f>
        <v>-60321</v>
      </c>
    </row>
    <row r="42" spans="1:14" s="93" customFormat="1">
      <c r="A42" s="328"/>
      <c r="B42" s="138"/>
      <c r="C42" s="138"/>
      <c r="D42" s="139"/>
      <c r="E42" s="139"/>
      <c r="F42" s="139"/>
      <c r="G42" s="140"/>
      <c r="H42" s="141"/>
      <c r="I42" s="142"/>
      <c r="J42" s="86" t="s">
        <v>254</v>
      </c>
      <c r="K42" s="86" t="s">
        <v>824</v>
      </c>
      <c r="L42" s="143"/>
    </row>
    <row r="43" spans="1:14" s="93" customFormat="1">
      <c r="A43" s="327"/>
      <c r="B43" s="135"/>
      <c r="C43" s="135"/>
      <c r="D43" s="83"/>
      <c r="E43" s="83"/>
      <c r="F43" s="83"/>
      <c r="G43" s="84"/>
      <c r="H43" s="133"/>
      <c r="I43" s="144"/>
      <c r="J43" s="85"/>
      <c r="K43" s="85"/>
      <c r="L43" s="145"/>
    </row>
    <row r="44" spans="1:14" s="93" customFormat="1" ht="110.25" customHeight="1">
      <c r="A44" s="326">
        <v>5</v>
      </c>
      <c r="B44" s="1018" t="s">
        <v>978</v>
      </c>
      <c r="C44" s="1018"/>
      <c r="D44" s="1018"/>
      <c r="E44" s="1018"/>
      <c r="F44" s="1018"/>
      <c r="G44" s="1018"/>
      <c r="H44" s="1018"/>
      <c r="I44" s="1018"/>
      <c r="J44" s="1018"/>
      <c r="L44" s="131"/>
    </row>
    <row r="45" spans="1:14">
      <c r="A45" s="327"/>
      <c r="B45" s="146"/>
      <c r="C45" s="146"/>
      <c r="D45" s="83"/>
      <c r="E45" s="83"/>
      <c r="F45" s="83"/>
      <c r="G45" s="84"/>
      <c r="H45" s="84"/>
      <c r="I45" s="133"/>
      <c r="J45" s="84"/>
      <c r="L45" s="134"/>
    </row>
    <row r="46" spans="1:14">
      <c r="A46" s="327"/>
      <c r="B46" s="126" t="s">
        <v>1003</v>
      </c>
      <c r="C46" s="146"/>
      <c r="D46" s="83">
        <v>1</v>
      </c>
      <c r="E46" s="83" t="s">
        <v>738</v>
      </c>
      <c r="F46" s="83">
        <v>1</v>
      </c>
      <c r="G46" s="84">
        <f>G38</f>
        <v>160</v>
      </c>
      <c r="H46" s="84" t="s">
        <v>1006</v>
      </c>
      <c r="I46" s="133">
        <v>1.5</v>
      </c>
      <c r="J46" s="84">
        <f>D46*F46*G46*((1+0.4)/2)*I46</f>
        <v>168</v>
      </c>
      <c r="L46" s="134"/>
    </row>
    <row r="47" spans="1:14">
      <c r="A47" s="327"/>
      <c r="B47" s="126" t="s">
        <v>1007</v>
      </c>
      <c r="C47" s="146"/>
      <c r="D47" s="83">
        <v>1</v>
      </c>
      <c r="E47" s="83" t="s">
        <v>738</v>
      </c>
      <c r="F47" s="83">
        <v>140</v>
      </c>
      <c r="G47" s="84">
        <v>0.35</v>
      </c>
      <c r="H47" s="84">
        <v>0.4</v>
      </c>
      <c r="I47" s="133">
        <v>0.4</v>
      </c>
      <c r="J47" s="84">
        <f t="shared" ref="J47" si="4">D47*F47*G47*H47*I47</f>
        <v>7.8400000000000007</v>
      </c>
      <c r="L47" s="134"/>
    </row>
    <row r="48" spans="1:14">
      <c r="A48" s="327"/>
      <c r="B48" s="135"/>
      <c r="C48" s="135"/>
      <c r="D48" s="83"/>
      <c r="E48" s="83"/>
      <c r="F48" s="83"/>
      <c r="G48" s="84"/>
      <c r="H48" s="84"/>
      <c r="I48" s="133"/>
      <c r="J48" s="136">
        <f>SUM(J45:J47)</f>
        <v>175.84</v>
      </c>
      <c r="L48" s="134"/>
    </row>
    <row r="49" spans="1:14">
      <c r="A49" s="327"/>
      <c r="B49" s="135"/>
      <c r="C49" s="135"/>
      <c r="D49" s="83"/>
      <c r="E49" s="83"/>
      <c r="F49" s="83"/>
      <c r="G49" s="84"/>
      <c r="H49" s="84"/>
      <c r="I49" s="133"/>
      <c r="J49" s="84"/>
      <c r="L49" s="134"/>
    </row>
    <row r="50" spans="1:14" s="93" customFormat="1">
      <c r="A50" s="327"/>
      <c r="B50" s="135"/>
      <c r="C50" s="135"/>
      <c r="D50" s="83"/>
      <c r="E50" s="83"/>
      <c r="F50" s="83"/>
      <c r="G50" s="84"/>
      <c r="H50" s="133"/>
      <c r="I50" s="127" t="s">
        <v>612</v>
      </c>
      <c r="J50" s="85">
        <f>ROUND(J48,0)</f>
        <v>176</v>
      </c>
      <c r="K50" s="85">
        <f>' Road data'!J932</f>
        <v>6323</v>
      </c>
      <c r="L50" s="137">
        <f>ROUND(J50*K50,0)</f>
        <v>1112848</v>
      </c>
      <c r="M50" s="93">
        <f>20170+40270</f>
        <v>60440</v>
      </c>
      <c r="N50" s="148">
        <f>J50-M50</f>
        <v>-60264</v>
      </c>
    </row>
    <row r="51" spans="1:14" s="93" customFormat="1">
      <c r="A51" s="328"/>
      <c r="B51" s="138"/>
      <c r="C51" s="138"/>
      <c r="D51" s="139"/>
      <c r="E51" s="139"/>
      <c r="F51" s="139"/>
      <c r="G51" s="140"/>
      <c r="H51" s="141"/>
      <c r="I51" s="142"/>
      <c r="J51" s="86" t="s">
        <v>254</v>
      </c>
      <c r="K51" s="86" t="s">
        <v>824</v>
      </c>
      <c r="L51" s="143"/>
    </row>
    <row r="52" spans="1:14" s="93" customFormat="1">
      <c r="A52" s="327"/>
      <c r="B52" s="135"/>
      <c r="C52" s="135"/>
      <c r="D52" s="83"/>
      <c r="E52" s="83"/>
      <c r="F52" s="83"/>
      <c r="G52" s="84"/>
      <c r="H52" s="133"/>
      <c r="I52" s="144"/>
      <c r="J52" s="85"/>
      <c r="K52" s="85"/>
      <c r="L52" s="145"/>
    </row>
    <row r="53" spans="1:14" s="93" customFormat="1" ht="65.25" customHeight="1">
      <c r="A53" s="326">
        <v>6</v>
      </c>
      <c r="B53" s="1018" t="s">
        <v>979</v>
      </c>
      <c r="C53" s="1018"/>
      <c r="D53" s="1018"/>
      <c r="E53" s="1018"/>
      <c r="F53" s="1018"/>
      <c r="G53" s="1018"/>
      <c r="H53" s="1018"/>
      <c r="I53" s="1018"/>
      <c r="J53" s="1018"/>
      <c r="L53" s="131"/>
    </row>
    <row r="54" spans="1:14">
      <c r="A54" s="327"/>
      <c r="B54" s="146"/>
      <c r="C54" s="146"/>
      <c r="D54" s="83"/>
      <c r="E54" s="83"/>
      <c r="F54" s="83"/>
      <c r="G54" s="84"/>
      <c r="H54" s="84"/>
      <c r="I54" s="133"/>
      <c r="J54" s="84"/>
      <c r="L54" s="134"/>
    </row>
    <row r="55" spans="1:14">
      <c r="A55" s="327"/>
      <c r="B55" s="126" t="s">
        <v>1003</v>
      </c>
      <c r="C55" s="146"/>
      <c r="D55" s="83">
        <v>1</v>
      </c>
      <c r="E55" s="83" t="s">
        <v>738</v>
      </c>
      <c r="F55" s="83">
        <v>1</v>
      </c>
      <c r="G55" s="84">
        <f>G46</f>
        <v>160</v>
      </c>
      <c r="H55" s="84">
        <v>1.5</v>
      </c>
      <c r="I55" s="133">
        <v>1.5</v>
      </c>
      <c r="J55" s="84">
        <f t="shared" ref="J55" si="5">D55*F55*G55*H55*I55</f>
        <v>360</v>
      </c>
      <c r="L55" s="134"/>
    </row>
    <row r="56" spans="1:14">
      <c r="A56" s="327"/>
      <c r="B56" s="135"/>
      <c r="C56" s="135"/>
      <c r="D56" s="83"/>
      <c r="E56" s="83"/>
      <c r="F56" s="83"/>
      <c r="G56" s="84"/>
      <c r="H56" s="84"/>
      <c r="I56" s="133"/>
      <c r="J56" s="136">
        <f>SUM(J54:J55)</f>
        <v>360</v>
      </c>
      <c r="L56" s="134"/>
    </row>
    <row r="57" spans="1:14">
      <c r="A57" s="327"/>
      <c r="B57" s="135"/>
      <c r="C57" s="135"/>
      <c r="D57" s="83"/>
      <c r="E57" s="83"/>
      <c r="F57" s="83"/>
      <c r="G57" s="84"/>
      <c r="H57" s="84"/>
      <c r="I57" s="133"/>
      <c r="J57" s="84"/>
      <c r="L57" s="134"/>
    </row>
    <row r="58" spans="1:14" s="93" customFormat="1">
      <c r="A58" s="327"/>
      <c r="B58" s="135"/>
      <c r="C58" s="135"/>
      <c r="D58" s="83"/>
      <c r="E58" s="83"/>
      <c r="F58" s="83"/>
      <c r="G58" s="84"/>
      <c r="H58" s="133"/>
      <c r="I58" s="127" t="s">
        <v>612</v>
      </c>
      <c r="J58" s="85">
        <f>ROUND(J56,0)</f>
        <v>360</v>
      </c>
      <c r="K58" s="85">
        <f>' Road data'!J1223</f>
        <v>1659</v>
      </c>
      <c r="L58" s="137">
        <f>ROUND(J58*K58,0)</f>
        <v>597240</v>
      </c>
      <c r="M58" s="93">
        <f>20170+40270</f>
        <v>60440</v>
      </c>
      <c r="N58" s="148">
        <f>J58-M58</f>
        <v>-60080</v>
      </c>
    </row>
    <row r="59" spans="1:14" s="93" customFormat="1">
      <c r="A59" s="328"/>
      <c r="B59" s="138"/>
      <c r="C59" s="138"/>
      <c r="D59" s="139"/>
      <c r="E59" s="139"/>
      <c r="F59" s="139"/>
      <c r="G59" s="140"/>
      <c r="H59" s="141"/>
      <c r="I59" s="142"/>
      <c r="J59" s="86" t="s">
        <v>254</v>
      </c>
      <c r="K59" s="86" t="s">
        <v>824</v>
      </c>
      <c r="L59" s="143"/>
    </row>
    <row r="60" spans="1:14" s="93" customFormat="1">
      <c r="A60" s="327"/>
      <c r="B60" s="135"/>
      <c r="C60" s="135"/>
      <c r="D60" s="83"/>
      <c r="E60" s="83"/>
      <c r="F60" s="83"/>
      <c r="G60" s="84"/>
      <c r="H60" s="133"/>
      <c r="I60" s="144"/>
      <c r="J60" s="85"/>
      <c r="K60" s="85"/>
      <c r="L60" s="145"/>
    </row>
    <row r="61" spans="1:14" s="93" customFormat="1" ht="140.25" customHeight="1">
      <c r="A61" s="326">
        <v>7</v>
      </c>
      <c r="B61" s="1018" t="s">
        <v>980</v>
      </c>
      <c r="C61" s="1018"/>
      <c r="D61" s="1018"/>
      <c r="E61" s="1018"/>
      <c r="F61" s="1018"/>
      <c r="G61" s="1018"/>
      <c r="H61" s="1018"/>
      <c r="I61" s="1018"/>
      <c r="J61" s="1018"/>
      <c r="L61" s="131"/>
    </row>
    <row r="62" spans="1:14">
      <c r="A62" s="327"/>
      <c r="B62" s="146"/>
      <c r="C62" s="146"/>
      <c r="D62" s="83"/>
      <c r="E62" s="83"/>
      <c r="F62" s="83"/>
      <c r="G62" s="84"/>
      <c r="H62" s="84"/>
      <c r="I62" s="133"/>
      <c r="J62" s="84"/>
      <c r="L62" s="134"/>
    </row>
    <row r="63" spans="1:14">
      <c r="A63" s="327"/>
      <c r="B63" s="126" t="s">
        <v>1003</v>
      </c>
      <c r="C63" s="146"/>
      <c r="D63" s="83">
        <v>1</v>
      </c>
      <c r="E63" s="83" t="s">
        <v>738</v>
      </c>
      <c r="F63" s="83">
        <v>1</v>
      </c>
      <c r="G63" s="84">
        <f>G55</f>
        <v>160</v>
      </c>
      <c r="H63" s="84">
        <v>0.6</v>
      </c>
      <c r="I63" s="133">
        <v>1.5</v>
      </c>
      <c r="J63" s="84">
        <f t="shared" ref="J63" si="6">D63*F63*G63*H63*I63</f>
        <v>144</v>
      </c>
      <c r="L63" s="134"/>
    </row>
    <row r="64" spans="1:14">
      <c r="A64" s="327"/>
      <c r="B64" s="135"/>
      <c r="C64" s="135"/>
      <c r="D64" s="83"/>
      <c r="E64" s="83"/>
      <c r="F64" s="83"/>
      <c r="G64" s="84"/>
      <c r="H64" s="84"/>
      <c r="I64" s="133"/>
      <c r="J64" s="136">
        <f>SUM(J62:J63)</f>
        <v>144</v>
      </c>
      <c r="L64" s="134"/>
    </row>
    <row r="65" spans="1:14">
      <c r="A65" s="327"/>
      <c r="B65" s="135"/>
      <c r="C65" s="135"/>
      <c r="D65" s="83"/>
      <c r="E65" s="83"/>
      <c r="F65" s="83"/>
      <c r="G65" s="84"/>
      <c r="H65" s="84"/>
      <c r="I65" s="133"/>
      <c r="J65" s="84"/>
      <c r="L65" s="134"/>
    </row>
    <row r="66" spans="1:14" s="93" customFormat="1">
      <c r="A66" s="327"/>
      <c r="B66" s="135"/>
      <c r="C66" s="135"/>
      <c r="D66" s="83"/>
      <c r="E66" s="83"/>
      <c r="F66" s="83"/>
      <c r="G66" s="84"/>
      <c r="H66" s="133"/>
      <c r="I66" s="127" t="s">
        <v>612</v>
      </c>
      <c r="J66" s="85">
        <f>ROUND(J64,0)</f>
        <v>144</v>
      </c>
      <c r="K66" s="85">
        <f>' Road data'!J1250</f>
        <v>2326</v>
      </c>
      <c r="L66" s="137">
        <f>ROUND(J66*K66,0)</f>
        <v>334944</v>
      </c>
      <c r="M66" s="93">
        <f>20170+40270</f>
        <v>60440</v>
      </c>
      <c r="N66" s="148">
        <f>J66-M66</f>
        <v>-60296</v>
      </c>
    </row>
    <row r="67" spans="1:14" s="93" customFormat="1">
      <c r="A67" s="328"/>
      <c r="B67" s="138"/>
      <c r="C67" s="138"/>
      <c r="D67" s="139"/>
      <c r="E67" s="139"/>
      <c r="F67" s="139"/>
      <c r="G67" s="140"/>
      <c r="H67" s="141"/>
      <c r="I67" s="142"/>
      <c r="J67" s="86" t="s">
        <v>254</v>
      </c>
      <c r="K67" s="86" t="s">
        <v>824</v>
      </c>
      <c r="L67" s="143"/>
    </row>
    <row r="68" spans="1:14" s="93" customFormat="1">
      <c r="A68" s="327"/>
      <c r="B68" s="135"/>
      <c r="C68" s="135"/>
      <c r="D68" s="83"/>
      <c r="E68" s="83"/>
      <c r="F68" s="83"/>
      <c r="G68" s="84"/>
      <c r="H68" s="133"/>
      <c r="I68" s="144"/>
      <c r="J68" s="85"/>
      <c r="K68" s="85"/>
      <c r="L68" s="145"/>
    </row>
    <row r="69" spans="1:14" s="93" customFormat="1" ht="126.75" customHeight="1">
      <c r="A69" s="326">
        <v>8</v>
      </c>
      <c r="B69" s="1018" t="s">
        <v>981</v>
      </c>
      <c r="C69" s="1018"/>
      <c r="D69" s="1018"/>
      <c r="E69" s="1018"/>
      <c r="F69" s="1018"/>
      <c r="G69" s="1018"/>
      <c r="H69" s="1018"/>
      <c r="I69" s="1018"/>
      <c r="J69" s="1018"/>
      <c r="L69" s="131"/>
    </row>
    <row r="70" spans="1:14">
      <c r="A70" s="327"/>
      <c r="B70" s="146"/>
      <c r="C70" s="146"/>
      <c r="D70" s="83"/>
      <c r="E70" s="83"/>
      <c r="F70" s="83"/>
      <c r="G70" s="84"/>
      <c r="H70" s="84"/>
      <c r="I70" s="133"/>
      <c r="J70" s="84"/>
      <c r="L70" s="134"/>
    </row>
    <row r="71" spans="1:14">
      <c r="A71" s="327"/>
      <c r="B71" s="126" t="s">
        <v>1003</v>
      </c>
      <c r="C71" s="146"/>
      <c r="D71" s="83">
        <v>2</v>
      </c>
      <c r="E71" s="83" t="s">
        <v>738</v>
      </c>
      <c r="F71" s="283">
        <f>G63</f>
        <v>160</v>
      </c>
      <c r="G71" s="84">
        <v>0.8</v>
      </c>
      <c r="H71" s="84"/>
      <c r="I71" s="133"/>
      <c r="J71" s="84">
        <f>D71*F71*G71</f>
        <v>256</v>
      </c>
      <c r="L71" s="134"/>
    </row>
    <row r="72" spans="1:14">
      <c r="A72" s="327"/>
      <c r="B72" s="135"/>
      <c r="C72" s="135"/>
      <c r="D72" s="83"/>
      <c r="E72" s="83"/>
      <c r="F72" s="83"/>
      <c r="G72" s="84"/>
      <c r="H72" s="84"/>
      <c r="I72" s="133"/>
      <c r="J72" s="136">
        <f>SUM(J70:J71)</f>
        <v>256</v>
      </c>
      <c r="L72" s="134"/>
    </row>
    <row r="73" spans="1:14">
      <c r="A73" s="327"/>
      <c r="B73" s="135"/>
      <c r="C73" s="135"/>
      <c r="D73" s="83"/>
      <c r="E73" s="83"/>
      <c r="F73" s="83"/>
      <c r="G73" s="84"/>
      <c r="H73" s="84"/>
      <c r="I73" s="133"/>
      <c r="J73" s="84"/>
      <c r="L73" s="134"/>
    </row>
    <row r="74" spans="1:14" s="93" customFormat="1">
      <c r="A74" s="327"/>
      <c r="B74" s="135"/>
      <c r="C74" s="135"/>
      <c r="D74" s="83"/>
      <c r="E74" s="83"/>
      <c r="F74" s="83"/>
      <c r="G74" s="84"/>
      <c r="H74" s="133"/>
      <c r="I74" s="127" t="s">
        <v>612</v>
      </c>
      <c r="J74" s="85">
        <f>ROUND(J72,0)</f>
        <v>256</v>
      </c>
      <c r="K74" s="85">
        <f>' Road data'!J1683</f>
        <v>431</v>
      </c>
      <c r="L74" s="137">
        <f>ROUND(J74*K74,0)</f>
        <v>110336</v>
      </c>
      <c r="M74" s="93">
        <f>20170+40270</f>
        <v>60440</v>
      </c>
      <c r="N74" s="148">
        <f>J74-M74</f>
        <v>-60184</v>
      </c>
    </row>
    <row r="75" spans="1:14" s="93" customFormat="1">
      <c r="A75" s="328"/>
      <c r="B75" s="138"/>
      <c r="C75" s="138"/>
      <c r="D75" s="139"/>
      <c r="E75" s="139"/>
      <c r="F75" s="139"/>
      <c r="G75" s="140"/>
      <c r="H75" s="141"/>
      <c r="I75" s="142"/>
      <c r="J75" s="86" t="s">
        <v>806</v>
      </c>
      <c r="K75" s="86" t="s">
        <v>982</v>
      </c>
      <c r="L75" s="143"/>
    </row>
    <row r="76" spans="1:14" s="93" customFormat="1">
      <c r="A76" s="327"/>
      <c r="B76" s="135"/>
      <c r="C76" s="135"/>
      <c r="D76" s="83"/>
      <c r="E76" s="83"/>
      <c r="F76" s="83"/>
      <c r="G76" s="84"/>
      <c r="H76" s="133"/>
      <c r="I76" s="144"/>
      <c r="J76" s="85"/>
      <c r="K76" s="85"/>
      <c r="L76" s="145"/>
    </row>
    <row r="77" spans="1:14" s="93" customFormat="1" ht="46.5" customHeight="1">
      <c r="A77" s="326">
        <v>9</v>
      </c>
      <c r="B77" s="1018" t="s">
        <v>983</v>
      </c>
      <c r="C77" s="1018"/>
      <c r="D77" s="1018"/>
      <c r="E77" s="1018"/>
      <c r="F77" s="1018"/>
      <c r="G77" s="1018"/>
      <c r="H77" s="1018"/>
      <c r="I77" s="1018"/>
      <c r="J77" s="1018"/>
      <c r="L77" s="131"/>
    </row>
    <row r="78" spans="1:14">
      <c r="A78" s="327"/>
      <c r="B78" s="146"/>
      <c r="C78" s="146"/>
      <c r="D78" s="83"/>
      <c r="E78" s="83"/>
      <c r="F78" s="83"/>
      <c r="G78" s="84"/>
      <c r="H78" s="84"/>
      <c r="I78" s="133"/>
      <c r="J78" s="84"/>
      <c r="L78" s="134"/>
    </row>
    <row r="79" spans="1:14">
      <c r="A79" s="327"/>
      <c r="B79" s="126" t="s">
        <v>1003</v>
      </c>
      <c r="C79" s="146"/>
      <c r="D79" s="83">
        <v>1</v>
      </c>
      <c r="E79" s="83" t="s">
        <v>738</v>
      </c>
      <c r="F79" s="83">
        <v>32</v>
      </c>
      <c r="G79" s="84">
        <v>1.5</v>
      </c>
      <c r="H79" s="84" t="s">
        <v>1008</v>
      </c>
      <c r="I79" s="133"/>
      <c r="J79" s="84">
        <f>D79*F79*G79*((1+0.4)/2)</f>
        <v>33.599999999999994</v>
      </c>
      <c r="L79" s="134"/>
    </row>
    <row r="80" spans="1:14">
      <c r="A80" s="327"/>
      <c r="B80" s="135"/>
      <c r="C80" s="135"/>
      <c r="D80" s="83"/>
      <c r="E80" s="83"/>
      <c r="F80" s="83"/>
      <c r="G80" s="84"/>
      <c r="H80" s="84"/>
      <c r="I80" s="133"/>
      <c r="J80" s="136">
        <f>SUM(J78:J79)</f>
        <v>33.599999999999994</v>
      </c>
      <c r="L80" s="134"/>
    </row>
    <row r="81" spans="1:16">
      <c r="A81" s="327"/>
      <c r="B81" s="135"/>
      <c r="C81" s="135"/>
      <c r="D81" s="83"/>
      <c r="E81" s="83"/>
      <c r="F81" s="83"/>
      <c r="G81" s="84"/>
      <c r="H81" s="84"/>
      <c r="I81" s="133"/>
      <c r="J81" s="84"/>
      <c r="L81" s="134"/>
    </row>
    <row r="82" spans="1:16" s="93" customFormat="1">
      <c r="A82" s="327"/>
      <c r="B82" s="135"/>
      <c r="C82" s="135"/>
      <c r="D82" s="83"/>
      <c r="E82" s="83"/>
      <c r="F82" s="83"/>
      <c r="G82" s="84"/>
      <c r="H82" s="133"/>
      <c r="I82" s="127" t="s">
        <v>612</v>
      </c>
      <c r="J82" s="85">
        <f>ROUND(J80,0)</f>
        <v>34</v>
      </c>
      <c r="K82" s="85">
        <f>' Road data'!J1461</f>
        <v>959</v>
      </c>
      <c r="L82" s="137">
        <f>ROUND(J82*K82,0)</f>
        <v>32606</v>
      </c>
      <c r="M82" s="93">
        <f>20170+40270</f>
        <v>60440</v>
      </c>
      <c r="N82" s="148">
        <f>J82-M82</f>
        <v>-60406</v>
      </c>
    </row>
    <row r="83" spans="1:16" s="93" customFormat="1">
      <c r="A83" s="328"/>
      <c r="B83" s="138"/>
      <c r="C83" s="138"/>
      <c r="D83" s="139"/>
      <c r="E83" s="139"/>
      <c r="F83" s="139"/>
      <c r="G83" s="140"/>
      <c r="H83" s="141"/>
      <c r="I83" s="142"/>
      <c r="J83" s="86" t="s">
        <v>331</v>
      </c>
      <c r="K83" s="86" t="s">
        <v>741</v>
      </c>
      <c r="L83" s="143"/>
    </row>
    <row r="84" spans="1:16" s="93" customFormat="1">
      <c r="A84" s="132"/>
      <c r="B84" s="135"/>
      <c r="C84" s="135"/>
      <c r="D84" s="83"/>
      <c r="E84" s="83"/>
      <c r="F84" s="83"/>
      <c r="G84" s="84"/>
      <c r="H84" s="133"/>
      <c r="I84" s="144"/>
      <c r="J84" s="85"/>
      <c r="K84" s="85"/>
      <c r="L84" s="145"/>
    </row>
    <row r="85" spans="1:16">
      <c r="A85" s="132"/>
      <c r="B85" s="308"/>
      <c r="C85" s="149"/>
      <c r="D85" s="83"/>
      <c r="E85" s="83"/>
      <c r="F85" s="83"/>
      <c r="G85" s="133"/>
      <c r="H85" s="133"/>
      <c r="I85" s="144"/>
      <c r="J85" s="151"/>
      <c r="L85" s="134"/>
      <c r="O85" s="126" t="e">
        <f>#REF!*0.2</f>
        <v>#REF!</v>
      </c>
      <c r="P85" s="126" t="e">
        <f>O85*10000000</f>
        <v>#REF!</v>
      </c>
    </row>
    <row r="86" spans="1:16" s="124" customFormat="1" ht="16.5" thickBot="1">
      <c r="A86" s="819" t="s">
        <v>43</v>
      </c>
      <c r="B86" s="820"/>
      <c r="C86" s="820"/>
      <c r="D86" s="820"/>
      <c r="E86" s="820"/>
      <c r="F86" s="820"/>
      <c r="G86" s="820"/>
      <c r="H86" s="820"/>
      <c r="I86" s="820"/>
      <c r="J86" s="820"/>
      <c r="K86" s="152"/>
      <c r="L86" s="153">
        <f>SUM(L10:L85)</f>
        <v>3076711</v>
      </c>
    </row>
    <row r="87" spans="1:16">
      <c r="B87" s="83"/>
      <c r="C87" s="149"/>
      <c r="D87" s="83"/>
      <c r="E87" s="83"/>
      <c r="F87" s="83"/>
      <c r="G87" s="133"/>
      <c r="H87" s="133"/>
      <c r="I87" s="144"/>
      <c r="J87" s="151"/>
      <c r="L87" s="87"/>
    </row>
    <row r="88" spans="1:16">
      <c r="B88" s="83"/>
      <c r="C88" s="149"/>
      <c r="D88" s="83"/>
      <c r="E88" s="83"/>
      <c r="F88" s="83"/>
      <c r="G88" s="133"/>
      <c r="H88" s="133"/>
      <c r="I88" s="144"/>
      <c r="J88" s="151"/>
    </row>
    <row r="89" spans="1:16">
      <c r="B89" s="83"/>
      <c r="C89" s="83"/>
      <c r="H89" s="147"/>
      <c r="I89" s="83"/>
    </row>
    <row r="90" spans="1:16">
      <c r="C90" s="121" t="s">
        <v>821</v>
      </c>
      <c r="D90" s="114"/>
      <c r="E90" s="114"/>
      <c r="J90" s="121" t="s">
        <v>822</v>
      </c>
    </row>
    <row r="91" spans="1:16">
      <c r="C91" s="121" t="s">
        <v>830</v>
      </c>
      <c r="D91" s="114"/>
      <c r="E91" s="114"/>
      <c r="J91" s="121" t="s">
        <v>831</v>
      </c>
    </row>
    <row r="92" spans="1:16">
      <c r="C92" s="114"/>
      <c r="D92" s="114"/>
      <c r="E92" s="114"/>
      <c r="J92" s="114"/>
    </row>
    <row r="93" spans="1:16">
      <c r="C93" s="114"/>
      <c r="D93" s="114"/>
      <c r="E93" s="114"/>
      <c r="J93" s="114"/>
    </row>
    <row r="94" spans="1:16">
      <c r="C94" s="114"/>
      <c r="D94" s="114"/>
      <c r="E94" s="114"/>
      <c r="J94" s="114"/>
    </row>
    <row r="95" spans="1:16">
      <c r="C95" s="121" t="s">
        <v>823</v>
      </c>
      <c r="D95" s="114"/>
      <c r="E95" s="114"/>
      <c r="J95" s="121" t="s">
        <v>1027</v>
      </c>
    </row>
    <row r="96" spans="1:16">
      <c r="C96" s="121" t="s">
        <v>956</v>
      </c>
      <c r="D96" s="114"/>
      <c r="E96" s="114"/>
      <c r="J96" s="121" t="s">
        <v>1028</v>
      </c>
    </row>
  </sheetData>
  <mergeCells count="25">
    <mergeCell ref="A1:L1"/>
    <mergeCell ref="A3:B4"/>
    <mergeCell ref="C3:L4"/>
    <mergeCell ref="A7:A8"/>
    <mergeCell ref="B7:C8"/>
    <mergeCell ref="D7:F8"/>
    <mergeCell ref="G7:G8"/>
    <mergeCell ref="H7:H8"/>
    <mergeCell ref="I7:I8"/>
    <mergeCell ref="J7:J8"/>
    <mergeCell ref="A86:J86"/>
    <mergeCell ref="A5:L5"/>
    <mergeCell ref="B19:J19"/>
    <mergeCell ref="B44:J44"/>
    <mergeCell ref="B53:J53"/>
    <mergeCell ref="B61:J61"/>
    <mergeCell ref="B69:J69"/>
    <mergeCell ref="B77:J77"/>
    <mergeCell ref="B27:J27"/>
    <mergeCell ref="B35:J35"/>
    <mergeCell ref="K7:K8"/>
    <mergeCell ref="L7:L8"/>
    <mergeCell ref="B9:C9"/>
    <mergeCell ref="D9:F9"/>
    <mergeCell ref="B11:J11"/>
  </mergeCells>
  <pageMargins left="0.70866141732283472" right="0.43307086614173229" top="0.32" bottom="0.33" header="0.31496062992125984" footer="0.31496062992125984"/>
  <pageSetup paperSize="9" scale="99" fitToHeight="20"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O47"/>
  <sheetViews>
    <sheetView view="pageBreakPreview" zoomScaleNormal="100" zoomScaleSheetLayoutView="100" workbookViewId="0"/>
  </sheetViews>
  <sheetFormatPr defaultRowHeight="12.75"/>
  <cols>
    <col min="1" max="1" width="2.85546875" style="310" customWidth="1"/>
    <col min="2" max="2" width="15.7109375" style="310" customWidth="1"/>
    <col min="3" max="3" width="9.140625" style="310"/>
    <col min="4" max="4" width="9.28515625" style="310" customWidth="1"/>
    <col min="5" max="5" width="4.7109375" style="310" customWidth="1"/>
    <col min="6" max="6" width="12" style="310" customWidth="1"/>
    <col min="7" max="7" width="6.42578125" style="310" customWidth="1"/>
    <col min="8" max="8" width="7" style="310" customWidth="1"/>
    <col min="9" max="9" width="9.140625" style="310"/>
    <col min="10" max="10" width="6.42578125" style="310" customWidth="1"/>
    <col min="11" max="255" width="9.140625" style="310"/>
    <col min="256" max="256" width="2.85546875" style="310" customWidth="1"/>
    <col min="257" max="257" width="15.7109375" style="310" customWidth="1"/>
    <col min="258" max="258" width="9.140625" style="310"/>
    <col min="259" max="259" width="9.28515625" style="310" customWidth="1"/>
    <col min="260" max="260" width="4.7109375" style="310" customWidth="1"/>
    <col min="261" max="261" width="12" style="310" customWidth="1"/>
    <col min="262" max="262" width="6.42578125" style="310" customWidth="1"/>
    <col min="263" max="263" width="7" style="310" customWidth="1"/>
    <col min="264" max="264" width="9.140625" style="310"/>
    <col min="265" max="265" width="6.42578125" style="310" customWidth="1"/>
    <col min="266" max="511" width="9.140625" style="310"/>
    <col min="512" max="512" width="2.85546875" style="310" customWidth="1"/>
    <col min="513" max="513" width="15.7109375" style="310" customWidth="1"/>
    <col min="514" max="514" width="9.140625" style="310"/>
    <col min="515" max="515" width="9.28515625" style="310" customWidth="1"/>
    <col min="516" max="516" width="4.7109375" style="310" customWidth="1"/>
    <col min="517" max="517" width="12" style="310" customWidth="1"/>
    <col min="518" max="518" width="6.42578125" style="310" customWidth="1"/>
    <col min="519" max="519" width="7" style="310" customWidth="1"/>
    <col min="520" max="520" width="9.140625" style="310"/>
    <col min="521" max="521" width="6.42578125" style="310" customWidth="1"/>
    <col min="522" max="767" width="9.140625" style="310"/>
    <col min="768" max="768" width="2.85546875" style="310" customWidth="1"/>
    <col min="769" max="769" width="15.7109375" style="310" customWidth="1"/>
    <col min="770" max="770" width="9.140625" style="310"/>
    <col min="771" max="771" width="9.28515625" style="310" customWidth="1"/>
    <col min="772" max="772" width="4.7109375" style="310" customWidth="1"/>
    <col min="773" max="773" width="12" style="310" customWidth="1"/>
    <col min="774" max="774" width="6.42578125" style="310" customWidth="1"/>
    <col min="775" max="775" width="7" style="310" customWidth="1"/>
    <col min="776" max="776" width="9.140625" style="310"/>
    <col min="777" max="777" width="6.42578125" style="310" customWidth="1"/>
    <col min="778" max="1023" width="9.140625" style="310"/>
    <col min="1024" max="1024" width="2.85546875" style="310" customWidth="1"/>
    <col min="1025" max="1025" width="15.7109375" style="310" customWidth="1"/>
    <col min="1026" max="1026" width="9.140625" style="310"/>
    <col min="1027" max="1027" width="9.28515625" style="310" customWidth="1"/>
    <col min="1028" max="1028" width="4.7109375" style="310" customWidth="1"/>
    <col min="1029" max="1029" width="12" style="310" customWidth="1"/>
    <col min="1030" max="1030" width="6.42578125" style="310" customWidth="1"/>
    <col min="1031" max="1031" width="7" style="310" customWidth="1"/>
    <col min="1032" max="1032" width="9.140625" style="310"/>
    <col min="1033" max="1033" width="6.42578125" style="310" customWidth="1"/>
    <col min="1034" max="1279" width="9.140625" style="310"/>
    <col min="1280" max="1280" width="2.85546875" style="310" customWidth="1"/>
    <col min="1281" max="1281" width="15.7109375" style="310" customWidth="1"/>
    <col min="1282" max="1282" width="9.140625" style="310"/>
    <col min="1283" max="1283" width="9.28515625" style="310" customWidth="1"/>
    <col min="1284" max="1284" width="4.7109375" style="310" customWidth="1"/>
    <col min="1285" max="1285" width="12" style="310" customWidth="1"/>
    <col min="1286" max="1286" width="6.42578125" style="310" customWidth="1"/>
    <col min="1287" max="1287" width="7" style="310" customWidth="1"/>
    <col min="1288" max="1288" width="9.140625" style="310"/>
    <col min="1289" max="1289" width="6.42578125" style="310" customWidth="1"/>
    <col min="1290" max="1535" width="9.140625" style="310"/>
    <col min="1536" max="1536" width="2.85546875" style="310" customWidth="1"/>
    <col min="1537" max="1537" width="15.7109375" style="310" customWidth="1"/>
    <col min="1538" max="1538" width="9.140625" style="310"/>
    <col min="1539" max="1539" width="9.28515625" style="310" customWidth="1"/>
    <col min="1540" max="1540" width="4.7109375" style="310" customWidth="1"/>
    <col min="1541" max="1541" width="12" style="310" customWidth="1"/>
    <col min="1542" max="1542" width="6.42578125" style="310" customWidth="1"/>
    <col min="1543" max="1543" width="7" style="310" customWidth="1"/>
    <col min="1544" max="1544" width="9.140625" style="310"/>
    <col min="1545" max="1545" width="6.42578125" style="310" customWidth="1"/>
    <col min="1546" max="1791" width="9.140625" style="310"/>
    <col min="1792" max="1792" width="2.85546875" style="310" customWidth="1"/>
    <col min="1793" max="1793" width="15.7109375" style="310" customWidth="1"/>
    <col min="1794" max="1794" width="9.140625" style="310"/>
    <col min="1795" max="1795" width="9.28515625" style="310" customWidth="1"/>
    <col min="1796" max="1796" width="4.7109375" style="310" customWidth="1"/>
    <col min="1797" max="1797" width="12" style="310" customWidth="1"/>
    <col min="1798" max="1798" width="6.42578125" style="310" customWidth="1"/>
    <col min="1799" max="1799" width="7" style="310" customWidth="1"/>
    <col min="1800" max="1800" width="9.140625" style="310"/>
    <col min="1801" max="1801" width="6.42578125" style="310" customWidth="1"/>
    <col min="1802" max="2047" width="9.140625" style="310"/>
    <col min="2048" max="2048" width="2.85546875" style="310" customWidth="1"/>
    <col min="2049" max="2049" width="15.7109375" style="310" customWidth="1"/>
    <col min="2050" max="2050" width="9.140625" style="310"/>
    <col min="2051" max="2051" width="9.28515625" style="310" customWidth="1"/>
    <col min="2052" max="2052" width="4.7109375" style="310" customWidth="1"/>
    <col min="2053" max="2053" width="12" style="310" customWidth="1"/>
    <col min="2054" max="2054" width="6.42578125" style="310" customWidth="1"/>
    <col min="2055" max="2055" width="7" style="310" customWidth="1"/>
    <col min="2056" max="2056" width="9.140625" style="310"/>
    <col min="2057" max="2057" width="6.42578125" style="310" customWidth="1"/>
    <col min="2058" max="2303" width="9.140625" style="310"/>
    <col min="2304" max="2304" width="2.85546875" style="310" customWidth="1"/>
    <col min="2305" max="2305" width="15.7109375" style="310" customWidth="1"/>
    <col min="2306" max="2306" width="9.140625" style="310"/>
    <col min="2307" max="2307" width="9.28515625" style="310" customWidth="1"/>
    <col min="2308" max="2308" width="4.7109375" style="310" customWidth="1"/>
    <col min="2309" max="2309" width="12" style="310" customWidth="1"/>
    <col min="2310" max="2310" width="6.42578125" style="310" customWidth="1"/>
    <col min="2311" max="2311" width="7" style="310" customWidth="1"/>
    <col min="2312" max="2312" width="9.140625" style="310"/>
    <col min="2313" max="2313" width="6.42578125" style="310" customWidth="1"/>
    <col min="2314" max="2559" width="9.140625" style="310"/>
    <col min="2560" max="2560" width="2.85546875" style="310" customWidth="1"/>
    <col min="2561" max="2561" width="15.7109375" style="310" customWidth="1"/>
    <col min="2562" max="2562" width="9.140625" style="310"/>
    <col min="2563" max="2563" width="9.28515625" style="310" customWidth="1"/>
    <col min="2564" max="2564" width="4.7109375" style="310" customWidth="1"/>
    <col min="2565" max="2565" width="12" style="310" customWidth="1"/>
    <col min="2566" max="2566" width="6.42578125" style="310" customWidth="1"/>
    <col min="2567" max="2567" width="7" style="310" customWidth="1"/>
    <col min="2568" max="2568" width="9.140625" style="310"/>
    <col min="2569" max="2569" width="6.42578125" style="310" customWidth="1"/>
    <col min="2570" max="2815" width="9.140625" style="310"/>
    <col min="2816" max="2816" width="2.85546875" style="310" customWidth="1"/>
    <col min="2817" max="2817" width="15.7109375" style="310" customWidth="1"/>
    <col min="2818" max="2818" width="9.140625" style="310"/>
    <col min="2819" max="2819" width="9.28515625" style="310" customWidth="1"/>
    <col min="2820" max="2820" width="4.7109375" style="310" customWidth="1"/>
    <col min="2821" max="2821" width="12" style="310" customWidth="1"/>
    <col min="2822" max="2822" width="6.42578125" style="310" customWidth="1"/>
    <col min="2823" max="2823" width="7" style="310" customWidth="1"/>
    <col min="2824" max="2824" width="9.140625" style="310"/>
    <col min="2825" max="2825" width="6.42578125" style="310" customWidth="1"/>
    <col min="2826" max="3071" width="9.140625" style="310"/>
    <col min="3072" max="3072" width="2.85546875" style="310" customWidth="1"/>
    <col min="3073" max="3073" width="15.7109375" style="310" customWidth="1"/>
    <col min="3074" max="3074" width="9.140625" style="310"/>
    <col min="3075" max="3075" width="9.28515625" style="310" customWidth="1"/>
    <col min="3076" max="3076" width="4.7109375" style="310" customWidth="1"/>
    <col min="3077" max="3077" width="12" style="310" customWidth="1"/>
    <col min="3078" max="3078" width="6.42578125" style="310" customWidth="1"/>
    <col min="3079" max="3079" width="7" style="310" customWidth="1"/>
    <col min="3080" max="3080" width="9.140625" style="310"/>
    <col min="3081" max="3081" width="6.42578125" style="310" customWidth="1"/>
    <col min="3082" max="3327" width="9.140625" style="310"/>
    <col min="3328" max="3328" width="2.85546875" style="310" customWidth="1"/>
    <col min="3329" max="3329" width="15.7109375" style="310" customWidth="1"/>
    <col min="3330" max="3330" width="9.140625" style="310"/>
    <col min="3331" max="3331" width="9.28515625" style="310" customWidth="1"/>
    <col min="3332" max="3332" width="4.7109375" style="310" customWidth="1"/>
    <col min="3333" max="3333" width="12" style="310" customWidth="1"/>
    <col min="3334" max="3334" width="6.42578125" style="310" customWidth="1"/>
    <col min="3335" max="3335" width="7" style="310" customWidth="1"/>
    <col min="3336" max="3336" width="9.140625" style="310"/>
    <col min="3337" max="3337" width="6.42578125" style="310" customWidth="1"/>
    <col min="3338" max="3583" width="9.140625" style="310"/>
    <col min="3584" max="3584" width="2.85546875" style="310" customWidth="1"/>
    <col min="3585" max="3585" width="15.7109375" style="310" customWidth="1"/>
    <col min="3586" max="3586" width="9.140625" style="310"/>
    <col min="3587" max="3587" width="9.28515625" style="310" customWidth="1"/>
    <col min="3588" max="3588" width="4.7109375" style="310" customWidth="1"/>
    <col min="3589" max="3589" width="12" style="310" customWidth="1"/>
    <col min="3590" max="3590" width="6.42578125" style="310" customWidth="1"/>
    <col min="3591" max="3591" width="7" style="310" customWidth="1"/>
    <col min="3592" max="3592" width="9.140625" style="310"/>
    <col min="3593" max="3593" width="6.42578125" style="310" customWidth="1"/>
    <col min="3594" max="3839" width="9.140625" style="310"/>
    <col min="3840" max="3840" width="2.85546875" style="310" customWidth="1"/>
    <col min="3841" max="3841" width="15.7109375" style="310" customWidth="1"/>
    <col min="3842" max="3842" width="9.140625" style="310"/>
    <col min="3843" max="3843" width="9.28515625" style="310" customWidth="1"/>
    <col min="3844" max="3844" width="4.7109375" style="310" customWidth="1"/>
    <col min="3845" max="3845" width="12" style="310" customWidth="1"/>
    <col min="3846" max="3846" width="6.42578125" style="310" customWidth="1"/>
    <col min="3847" max="3847" width="7" style="310" customWidth="1"/>
    <col min="3848" max="3848" width="9.140625" style="310"/>
    <col min="3849" max="3849" width="6.42578125" style="310" customWidth="1"/>
    <col min="3850" max="4095" width="9.140625" style="310"/>
    <col min="4096" max="4096" width="2.85546875" style="310" customWidth="1"/>
    <col min="4097" max="4097" width="15.7109375" style="310" customWidth="1"/>
    <col min="4098" max="4098" width="9.140625" style="310"/>
    <col min="4099" max="4099" width="9.28515625" style="310" customWidth="1"/>
    <col min="4100" max="4100" width="4.7109375" style="310" customWidth="1"/>
    <col min="4101" max="4101" width="12" style="310" customWidth="1"/>
    <col min="4102" max="4102" width="6.42578125" style="310" customWidth="1"/>
    <col min="4103" max="4103" width="7" style="310" customWidth="1"/>
    <col min="4104" max="4104" width="9.140625" style="310"/>
    <col min="4105" max="4105" width="6.42578125" style="310" customWidth="1"/>
    <col min="4106" max="4351" width="9.140625" style="310"/>
    <col min="4352" max="4352" width="2.85546875" style="310" customWidth="1"/>
    <col min="4353" max="4353" width="15.7109375" style="310" customWidth="1"/>
    <col min="4354" max="4354" width="9.140625" style="310"/>
    <col min="4355" max="4355" width="9.28515625" style="310" customWidth="1"/>
    <col min="4356" max="4356" width="4.7109375" style="310" customWidth="1"/>
    <col min="4357" max="4357" width="12" style="310" customWidth="1"/>
    <col min="4358" max="4358" width="6.42578125" style="310" customWidth="1"/>
    <col min="4359" max="4359" width="7" style="310" customWidth="1"/>
    <col min="4360" max="4360" width="9.140625" style="310"/>
    <col min="4361" max="4361" width="6.42578125" style="310" customWidth="1"/>
    <col min="4362" max="4607" width="9.140625" style="310"/>
    <col min="4608" max="4608" width="2.85546875" style="310" customWidth="1"/>
    <col min="4609" max="4609" width="15.7109375" style="310" customWidth="1"/>
    <col min="4610" max="4610" width="9.140625" style="310"/>
    <col min="4611" max="4611" width="9.28515625" style="310" customWidth="1"/>
    <col min="4612" max="4612" width="4.7109375" style="310" customWidth="1"/>
    <col min="4613" max="4613" width="12" style="310" customWidth="1"/>
    <col min="4614" max="4614" width="6.42578125" style="310" customWidth="1"/>
    <col min="4615" max="4615" width="7" style="310" customWidth="1"/>
    <col min="4616" max="4616" width="9.140625" style="310"/>
    <col min="4617" max="4617" width="6.42578125" style="310" customWidth="1"/>
    <col min="4618" max="4863" width="9.140625" style="310"/>
    <col min="4864" max="4864" width="2.85546875" style="310" customWidth="1"/>
    <col min="4865" max="4865" width="15.7109375" style="310" customWidth="1"/>
    <col min="4866" max="4866" width="9.140625" style="310"/>
    <col min="4867" max="4867" width="9.28515625" style="310" customWidth="1"/>
    <col min="4868" max="4868" width="4.7109375" style="310" customWidth="1"/>
    <col min="4869" max="4869" width="12" style="310" customWidth="1"/>
    <col min="4870" max="4870" width="6.42578125" style="310" customWidth="1"/>
    <col min="4871" max="4871" width="7" style="310" customWidth="1"/>
    <col min="4872" max="4872" width="9.140625" style="310"/>
    <col min="4873" max="4873" width="6.42578125" style="310" customWidth="1"/>
    <col min="4874" max="5119" width="9.140625" style="310"/>
    <col min="5120" max="5120" width="2.85546875" style="310" customWidth="1"/>
    <col min="5121" max="5121" width="15.7109375" style="310" customWidth="1"/>
    <col min="5122" max="5122" width="9.140625" style="310"/>
    <col min="5123" max="5123" width="9.28515625" style="310" customWidth="1"/>
    <col min="5124" max="5124" width="4.7109375" style="310" customWidth="1"/>
    <col min="5125" max="5125" width="12" style="310" customWidth="1"/>
    <col min="5126" max="5126" width="6.42578125" style="310" customWidth="1"/>
    <col min="5127" max="5127" width="7" style="310" customWidth="1"/>
    <col min="5128" max="5128" width="9.140625" style="310"/>
    <col min="5129" max="5129" width="6.42578125" style="310" customWidth="1"/>
    <col min="5130" max="5375" width="9.140625" style="310"/>
    <col min="5376" max="5376" width="2.85546875" style="310" customWidth="1"/>
    <col min="5377" max="5377" width="15.7109375" style="310" customWidth="1"/>
    <col min="5378" max="5378" width="9.140625" style="310"/>
    <col min="5379" max="5379" width="9.28515625" style="310" customWidth="1"/>
    <col min="5380" max="5380" width="4.7109375" style="310" customWidth="1"/>
    <col min="5381" max="5381" width="12" style="310" customWidth="1"/>
    <col min="5382" max="5382" width="6.42578125" style="310" customWidth="1"/>
    <col min="5383" max="5383" width="7" style="310" customWidth="1"/>
    <col min="5384" max="5384" width="9.140625" style="310"/>
    <col min="5385" max="5385" width="6.42578125" style="310" customWidth="1"/>
    <col min="5386" max="5631" width="9.140625" style="310"/>
    <col min="5632" max="5632" width="2.85546875" style="310" customWidth="1"/>
    <col min="5633" max="5633" width="15.7109375" style="310" customWidth="1"/>
    <col min="5634" max="5634" width="9.140625" style="310"/>
    <col min="5635" max="5635" width="9.28515625" style="310" customWidth="1"/>
    <col min="5636" max="5636" width="4.7109375" style="310" customWidth="1"/>
    <col min="5637" max="5637" width="12" style="310" customWidth="1"/>
    <col min="5638" max="5638" width="6.42578125" style="310" customWidth="1"/>
    <col min="5639" max="5639" width="7" style="310" customWidth="1"/>
    <col min="5640" max="5640" width="9.140625" style="310"/>
    <col min="5641" max="5641" width="6.42578125" style="310" customWidth="1"/>
    <col min="5642" max="5887" width="9.140625" style="310"/>
    <col min="5888" max="5888" width="2.85546875" style="310" customWidth="1"/>
    <col min="5889" max="5889" width="15.7109375" style="310" customWidth="1"/>
    <col min="5890" max="5890" width="9.140625" style="310"/>
    <col min="5891" max="5891" width="9.28515625" style="310" customWidth="1"/>
    <col min="5892" max="5892" width="4.7109375" style="310" customWidth="1"/>
    <col min="5893" max="5893" width="12" style="310" customWidth="1"/>
    <col min="5894" max="5894" width="6.42578125" style="310" customWidth="1"/>
    <col min="5895" max="5895" width="7" style="310" customWidth="1"/>
    <col min="5896" max="5896" width="9.140625" style="310"/>
    <col min="5897" max="5897" width="6.42578125" style="310" customWidth="1"/>
    <col min="5898" max="6143" width="9.140625" style="310"/>
    <col min="6144" max="6144" width="2.85546875" style="310" customWidth="1"/>
    <col min="6145" max="6145" width="15.7109375" style="310" customWidth="1"/>
    <col min="6146" max="6146" width="9.140625" style="310"/>
    <col min="6147" max="6147" width="9.28515625" style="310" customWidth="1"/>
    <col min="6148" max="6148" width="4.7109375" style="310" customWidth="1"/>
    <col min="6149" max="6149" width="12" style="310" customWidth="1"/>
    <col min="6150" max="6150" width="6.42578125" style="310" customWidth="1"/>
    <col min="6151" max="6151" width="7" style="310" customWidth="1"/>
    <col min="6152" max="6152" width="9.140625" style="310"/>
    <col min="6153" max="6153" width="6.42578125" style="310" customWidth="1"/>
    <col min="6154" max="6399" width="9.140625" style="310"/>
    <col min="6400" max="6400" width="2.85546875" style="310" customWidth="1"/>
    <col min="6401" max="6401" width="15.7109375" style="310" customWidth="1"/>
    <col min="6402" max="6402" width="9.140625" style="310"/>
    <col min="6403" max="6403" width="9.28515625" style="310" customWidth="1"/>
    <col min="6404" max="6404" width="4.7109375" style="310" customWidth="1"/>
    <col min="6405" max="6405" width="12" style="310" customWidth="1"/>
    <col min="6406" max="6406" width="6.42578125" style="310" customWidth="1"/>
    <col min="6407" max="6407" width="7" style="310" customWidth="1"/>
    <col min="6408" max="6408" width="9.140625" style="310"/>
    <col min="6409" max="6409" width="6.42578125" style="310" customWidth="1"/>
    <col min="6410" max="6655" width="9.140625" style="310"/>
    <col min="6656" max="6656" width="2.85546875" style="310" customWidth="1"/>
    <col min="6657" max="6657" width="15.7109375" style="310" customWidth="1"/>
    <col min="6658" max="6658" width="9.140625" style="310"/>
    <col min="6659" max="6659" width="9.28515625" style="310" customWidth="1"/>
    <col min="6660" max="6660" width="4.7109375" style="310" customWidth="1"/>
    <col min="6661" max="6661" width="12" style="310" customWidth="1"/>
    <col min="6662" max="6662" width="6.42578125" style="310" customWidth="1"/>
    <col min="6663" max="6663" width="7" style="310" customWidth="1"/>
    <col min="6664" max="6664" width="9.140625" style="310"/>
    <col min="6665" max="6665" width="6.42578125" style="310" customWidth="1"/>
    <col min="6666" max="6911" width="9.140625" style="310"/>
    <col min="6912" max="6912" width="2.85546875" style="310" customWidth="1"/>
    <col min="6913" max="6913" width="15.7109375" style="310" customWidth="1"/>
    <col min="6914" max="6914" width="9.140625" style="310"/>
    <col min="6915" max="6915" width="9.28515625" style="310" customWidth="1"/>
    <col min="6916" max="6916" width="4.7109375" style="310" customWidth="1"/>
    <col min="6917" max="6917" width="12" style="310" customWidth="1"/>
    <col min="6918" max="6918" width="6.42578125" style="310" customWidth="1"/>
    <col min="6919" max="6919" width="7" style="310" customWidth="1"/>
    <col min="6920" max="6920" width="9.140625" style="310"/>
    <col min="6921" max="6921" width="6.42578125" style="310" customWidth="1"/>
    <col min="6922" max="7167" width="9.140625" style="310"/>
    <col min="7168" max="7168" width="2.85546875" style="310" customWidth="1"/>
    <col min="7169" max="7169" width="15.7109375" style="310" customWidth="1"/>
    <col min="7170" max="7170" width="9.140625" style="310"/>
    <col min="7171" max="7171" width="9.28515625" style="310" customWidth="1"/>
    <col min="7172" max="7172" width="4.7109375" style="310" customWidth="1"/>
    <col min="7173" max="7173" width="12" style="310" customWidth="1"/>
    <col min="7174" max="7174" width="6.42578125" style="310" customWidth="1"/>
    <col min="7175" max="7175" width="7" style="310" customWidth="1"/>
    <col min="7176" max="7176" width="9.140625" style="310"/>
    <col min="7177" max="7177" width="6.42578125" style="310" customWidth="1"/>
    <col min="7178" max="7423" width="9.140625" style="310"/>
    <col min="7424" max="7424" width="2.85546875" style="310" customWidth="1"/>
    <col min="7425" max="7425" width="15.7109375" style="310" customWidth="1"/>
    <col min="7426" max="7426" width="9.140625" style="310"/>
    <col min="7427" max="7427" width="9.28515625" style="310" customWidth="1"/>
    <col min="7428" max="7428" width="4.7109375" style="310" customWidth="1"/>
    <col min="7429" max="7429" width="12" style="310" customWidth="1"/>
    <col min="7430" max="7430" width="6.42578125" style="310" customWidth="1"/>
    <col min="7431" max="7431" width="7" style="310" customWidth="1"/>
    <col min="7432" max="7432" width="9.140625" style="310"/>
    <col min="7433" max="7433" width="6.42578125" style="310" customWidth="1"/>
    <col min="7434" max="7679" width="9.140625" style="310"/>
    <col min="7680" max="7680" width="2.85546875" style="310" customWidth="1"/>
    <col min="7681" max="7681" width="15.7109375" style="310" customWidth="1"/>
    <col min="7682" max="7682" width="9.140625" style="310"/>
    <col min="7683" max="7683" width="9.28515625" style="310" customWidth="1"/>
    <col min="7684" max="7684" width="4.7109375" style="310" customWidth="1"/>
    <col min="7685" max="7685" width="12" style="310" customWidth="1"/>
    <col min="7686" max="7686" width="6.42578125" style="310" customWidth="1"/>
    <col min="7687" max="7687" width="7" style="310" customWidth="1"/>
    <col min="7688" max="7688" width="9.140625" style="310"/>
    <col min="7689" max="7689" width="6.42578125" style="310" customWidth="1"/>
    <col min="7690" max="7935" width="9.140625" style="310"/>
    <col min="7936" max="7936" width="2.85546875" style="310" customWidth="1"/>
    <col min="7937" max="7937" width="15.7109375" style="310" customWidth="1"/>
    <col min="7938" max="7938" width="9.140625" style="310"/>
    <col min="7939" max="7939" width="9.28515625" style="310" customWidth="1"/>
    <col min="7940" max="7940" width="4.7109375" style="310" customWidth="1"/>
    <col min="7941" max="7941" width="12" style="310" customWidth="1"/>
    <col min="7942" max="7942" width="6.42578125" style="310" customWidth="1"/>
    <col min="7943" max="7943" width="7" style="310" customWidth="1"/>
    <col min="7944" max="7944" width="9.140625" style="310"/>
    <col min="7945" max="7945" width="6.42578125" style="310" customWidth="1"/>
    <col min="7946" max="8191" width="9.140625" style="310"/>
    <col min="8192" max="8192" width="2.85546875" style="310" customWidth="1"/>
    <col min="8193" max="8193" width="15.7109375" style="310" customWidth="1"/>
    <col min="8194" max="8194" width="9.140625" style="310"/>
    <col min="8195" max="8195" width="9.28515625" style="310" customWidth="1"/>
    <col min="8196" max="8196" width="4.7109375" style="310" customWidth="1"/>
    <col min="8197" max="8197" width="12" style="310" customWidth="1"/>
    <col min="8198" max="8198" width="6.42578125" style="310" customWidth="1"/>
    <col min="8199" max="8199" width="7" style="310" customWidth="1"/>
    <col min="8200" max="8200" width="9.140625" style="310"/>
    <col min="8201" max="8201" width="6.42578125" style="310" customWidth="1"/>
    <col min="8202" max="8447" width="9.140625" style="310"/>
    <col min="8448" max="8448" width="2.85546875" style="310" customWidth="1"/>
    <col min="8449" max="8449" width="15.7109375" style="310" customWidth="1"/>
    <col min="8450" max="8450" width="9.140625" style="310"/>
    <col min="8451" max="8451" width="9.28515625" style="310" customWidth="1"/>
    <col min="8452" max="8452" width="4.7109375" style="310" customWidth="1"/>
    <col min="8453" max="8453" width="12" style="310" customWidth="1"/>
    <col min="8454" max="8454" width="6.42578125" style="310" customWidth="1"/>
    <col min="8455" max="8455" width="7" style="310" customWidth="1"/>
    <col min="8456" max="8456" width="9.140625" style="310"/>
    <col min="8457" max="8457" width="6.42578125" style="310" customWidth="1"/>
    <col min="8458" max="8703" width="9.140625" style="310"/>
    <col min="8704" max="8704" width="2.85546875" style="310" customWidth="1"/>
    <col min="8705" max="8705" width="15.7109375" style="310" customWidth="1"/>
    <col min="8706" max="8706" width="9.140625" style="310"/>
    <col min="8707" max="8707" width="9.28515625" style="310" customWidth="1"/>
    <col min="8708" max="8708" width="4.7109375" style="310" customWidth="1"/>
    <col min="8709" max="8709" width="12" style="310" customWidth="1"/>
    <col min="8710" max="8710" width="6.42578125" style="310" customWidth="1"/>
    <col min="8711" max="8711" width="7" style="310" customWidth="1"/>
    <col min="8712" max="8712" width="9.140625" style="310"/>
    <col min="8713" max="8713" width="6.42578125" style="310" customWidth="1"/>
    <col min="8714" max="8959" width="9.140625" style="310"/>
    <col min="8960" max="8960" width="2.85546875" style="310" customWidth="1"/>
    <col min="8961" max="8961" width="15.7109375" style="310" customWidth="1"/>
    <col min="8962" max="8962" width="9.140625" style="310"/>
    <col min="8963" max="8963" width="9.28515625" style="310" customWidth="1"/>
    <col min="8964" max="8964" width="4.7109375" style="310" customWidth="1"/>
    <col min="8965" max="8965" width="12" style="310" customWidth="1"/>
    <col min="8966" max="8966" width="6.42578125" style="310" customWidth="1"/>
    <col min="8967" max="8967" width="7" style="310" customWidth="1"/>
    <col min="8968" max="8968" width="9.140625" style="310"/>
    <col min="8969" max="8969" width="6.42578125" style="310" customWidth="1"/>
    <col min="8970" max="9215" width="9.140625" style="310"/>
    <col min="9216" max="9216" width="2.85546875" style="310" customWidth="1"/>
    <col min="9217" max="9217" width="15.7109375" style="310" customWidth="1"/>
    <col min="9218" max="9218" width="9.140625" style="310"/>
    <col min="9219" max="9219" width="9.28515625" style="310" customWidth="1"/>
    <col min="9220" max="9220" width="4.7109375" style="310" customWidth="1"/>
    <col min="9221" max="9221" width="12" style="310" customWidth="1"/>
    <col min="9222" max="9222" width="6.42578125" style="310" customWidth="1"/>
    <col min="9223" max="9223" width="7" style="310" customWidth="1"/>
    <col min="9224" max="9224" width="9.140625" style="310"/>
    <col min="9225" max="9225" width="6.42578125" style="310" customWidth="1"/>
    <col min="9226" max="9471" width="9.140625" style="310"/>
    <col min="9472" max="9472" width="2.85546875" style="310" customWidth="1"/>
    <col min="9473" max="9473" width="15.7109375" style="310" customWidth="1"/>
    <col min="9474" max="9474" width="9.140625" style="310"/>
    <col min="9475" max="9475" width="9.28515625" style="310" customWidth="1"/>
    <col min="9476" max="9476" width="4.7109375" style="310" customWidth="1"/>
    <col min="9477" max="9477" width="12" style="310" customWidth="1"/>
    <col min="9478" max="9478" width="6.42578125" style="310" customWidth="1"/>
    <col min="9479" max="9479" width="7" style="310" customWidth="1"/>
    <col min="9480" max="9480" width="9.140625" style="310"/>
    <col min="9481" max="9481" width="6.42578125" style="310" customWidth="1"/>
    <col min="9482" max="9727" width="9.140625" style="310"/>
    <col min="9728" max="9728" width="2.85546875" style="310" customWidth="1"/>
    <col min="9729" max="9729" width="15.7109375" style="310" customWidth="1"/>
    <col min="9730" max="9730" width="9.140625" style="310"/>
    <col min="9731" max="9731" width="9.28515625" style="310" customWidth="1"/>
    <col min="9732" max="9732" width="4.7109375" style="310" customWidth="1"/>
    <col min="9733" max="9733" width="12" style="310" customWidth="1"/>
    <col min="9734" max="9734" width="6.42578125" style="310" customWidth="1"/>
    <col min="9735" max="9735" width="7" style="310" customWidth="1"/>
    <col min="9736" max="9736" width="9.140625" style="310"/>
    <col min="9737" max="9737" width="6.42578125" style="310" customWidth="1"/>
    <col min="9738" max="9983" width="9.140625" style="310"/>
    <col min="9984" max="9984" width="2.85546875" style="310" customWidth="1"/>
    <col min="9985" max="9985" width="15.7109375" style="310" customWidth="1"/>
    <col min="9986" max="9986" width="9.140625" style="310"/>
    <col min="9987" max="9987" width="9.28515625" style="310" customWidth="1"/>
    <col min="9988" max="9988" width="4.7109375" style="310" customWidth="1"/>
    <col min="9989" max="9989" width="12" style="310" customWidth="1"/>
    <col min="9990" max="9990" width="6.42578125" style="310" customWidth="1"/>
    <col min="9991" max="9991" width="7" style="310" customWidth="1"/>
    <col min="9992" max="9992" width="9.140625" style="310"/>
    <col min="9993" max="9993" width="6.42578125" style="310" customWidth="1"/>
    <col min="9994" max="10239" width="9.140625" style="310"/>
    <col min="10240" max="10240" width="2.85546875" style="310" customWidth="1"/>
    <col min="10241" max="10241" width="15.7109375" style="310" customWidth="1"/>
    <col min="10242" max="10242" width="9.140625" style="310"/>
    <col min="10243" max="10243" width="9.28515625" style="310" customWidth="1"/>
    <col min="10244" max="10244" width="4.7109375" style="310" customWidth="1"/>
    <col min="10245" max="10245" width="12" style="310" customWidth="1"/>
    <col min="10246" max="10246" width="6.42578125" style="310" customWidth="1"/>
    <col min="10247" max="10247" width="7" style="310" customWidth="1"/>
    <col min="10248" max="10248" width="9.140625" style="310"/>
    <col min="10249" max="10249" width="6.42578125" style="310" customWidth="1"/>
    <col min="10250" max="10495" width="9.140625" style="310"/>
    <col min="10496" max="10496" width="2.85546875" style="310" customWidth="1"/>
    <col min="10497" max="10497" width="15.7109375" style="310" customWidth="1"/>
    <col min="10498" max="10498" width="9.140625" style="310"/>
    <col min="10499" max="10499" width="9.28515625" style="310" customWidth="1"/>
    <col min="10500" max="10500" width="4.7109375" style="310" customWidth="1"/>
    <col min="10501" max="10501" width="12" style="310" customWidth="1"/>
    <col min="10502" max="10502" width="6.42578125" style="310" customWidth="1"/>
    <col min="10503" max="10503" width="7" style="310" customWidth="1"/>
    <col min="10504" max="10504" width="9.140625" style="310"/>
    <col min="10505" max="10505" width="6.42578125" style="310" customWidth="1"/>
    <col min="10506" max="10751" width="9.140625" style="310"/>
    <col min="10752" max="10752" width="2.85546875" style="310" customWidth="1"/>
    <col min="10753" max="10753" width="15.7109375" style="310" customWidth="1"/>
    <col min="10754" max="10754" width="9.140625" style="310"/>
    <col min="10755" max="10755" width="9.28515625" style="310" customWidth="1"/>
    <col min="10756" max="10756" width="4.7109375" style="310" customWidth="1"/>
    <col min="10757" max="10757" width="12" style="310" customWidth="1"/>
    <col min="10758" max="10758" width="6.42578125" style="310" customWidth="1"/>
    <col min="10759" max="10759" width="7" style="310" customWidth="1"/>
    <col min="10760" max="10760" width="9.140625" style="310"/>
    <col min="10761" max="10761" width="6.42578125" style="310" customWidth="1"/>
    <col min="10762" max="11007" width="9.140625" style="310"/>
    <col min="11008" max="11008" width="2.85546875" style="310" customWidth="1"/>
    <col min="11009" max="11009" width="15.7109375" style="310" customWidth="1"/>
    <col min="11010" max="11010" width="9.140625" style="310"/>
    <col min="11011" max="11011" width="9.28515625" style="310" customWidth="1"/>
    <col min="11012" max="11012" width="4.7109375" style="310" customWidth="1"/>
    <col min="11013" max="11013" width="12" style="310" customWidth="1"/>
    <col min="11014" max="11014" width="6.42578125" style="310" customWidth="1"/>
    <col min="11015" max="11015" width="7" style="310" customWidth="1"/>
    <col min="11016" max="11016" width="9.140625" style="310"/>
    <col min="11017" max="11017" width="6.42578125" style="310" customWidth="1"/>
    <col min="11018" max="11263" width="9.140625" style="310"/>
    <col min="11264" max="11264" width="2.85546875" style="310" customWidth="1"/>
    <col min="11265" max="11265" width="15.7109375" style="310" customWidth="1"/>
    <col min="11266" max="11266" width="9.140625" style="310"/>
    <col min="11267" max="11267" width="9.28515625" style="310" customWidth="1"/>
    <col min="11268" max="11268" width="4.7109375" style="310" customWidth="1"/>
    <col min="11269" max="11269" width="12" style="310" customWidth="1"/>
    <col min="11270" max="11270" width="6.42578125" style="310" customWidth="1"/>
    <col min="11271" max="11271" width="7" style="310" customWidth="1"/>
    <col min="11272" max="11272" width="9.140625" style="310"/>
    <col min="11273" max="11273" width="6.42578125" style="310" customWidth="1"/>
    <col min="11274" max="11519" width="9.140625" style="310"/>
    <col min="11520" max="11520" width="2.85546875" style="310" customWidth="1"/>
    <col min="11521" max="11521" width="15.7109375" style="310" customWidth="1"/>
    <col min="11522" max="11522" width="9.140625" style="310"/>
    <col min="11523" max="11523" width="9.28515625" style="310" customWidth="1"/>
    <col min="11524" max="11524" width="4.7109375" style="310" customWidth="1"/>
    <col min="11525" max="11525" width="12" style="310" customWidth="1"/>
    <col min="11526" max="11526" width="6.42578125" style="310" customWidth="1"/>
    <col min="11527" max="11527" width="7" style="310" customWidth="1"/>
    <col min="11528" max="11528" width="9.140625" style="310"/>
    <col min="11529" max="11529" width="6.42578125" style="310" customWidth="1"/>
    <col min="11530" max="11775" width="9.140625" style="310"/>
    <col min="11776" max="11776" width="2.85546875" style="310" customWidth="1"/>
    <col min="11777" max="11777" width="15.7109375" style="310" customWidth="1"/>
    <col min="11778" max="11778" width="9.140625" style="310"/>
    <col min="11779" max="11779" width="9.28515625" style="310" customWidth="1"/>
    <col min="11780" max="11780" width="4.7109375" style="310" customWidth="1"/>
    <col min="11781" max="11781" width="12" style="310" customWidth="1"/>
    <col min="11782" max="11782" width="6.42578125" style="310" customWidth="1"/>
    <col min="11783" max="11783" width="7" style="310" customWidth="1"/>
    <col min="11784" max="11784" width="9.140625" style="310"/>
    <col min="11785" max="11785" width="6.42578125" style="310" customWidth="1"/>
    <col min="11786" max="12031" width="9.140625" style="310"/>
    <col min="12032" max="12032" width="2.85546875" style="310" customWidth="1"/>
    <col min="12033" max="12033" width="15.7109375" style="310" customWidth="1"/>
    <col min="12034" max="12034" width="9.140625" style="310"/>
    <col min="12035" max="12035" width="9.28515625" style="310" customWidth="1"/>
    <col min="12036" max="12036" width="4.7109375" style="310" customWidth="1"/>
    <col min="12037" max="12037" width="12" style="310" customWidth="1"/>
    <col min="12038" max="12038" width="6.42578125" style="310" customWidth="1"/>
    <col min="12039" max="12039" width="7" style="310" customWidth="1"/>
    <col min="12040" max="12040" width="9.140625" style="310"/>
    <col min="12041" max="12041" width="6.42578125" style="310" customWidth="1"/>
    <col min="12042" max="12287" width="9.140625" style="310"/>
    <col min="12288" max="12288" width="2.85546875" style="310" customWidth="1"/>
    <col min="12289" max="12289" width="15.7109375" style="310" customWidth="1"/>
    <col min="12290" max="12290" width="9.140625" style="310"/>
    <col min="12291" max="12291" width="9.28515625" style="310" customWidth="1"/>
    <col min="12292" max="12292" width="4.7109375" style="310" customWidth="1"/>
    <col min="12293" max="12293" width="12" style="310" customWidth="1"/>
    <col min="12294" max="12294" width="6.42578125" style="310" customWidth="1"/>
    <col min="12295" max="12295" width="7" style="310" customWidth="1"/>
    <col min="12296" max="12296" width="9.140625" style="310"/>
    <col min="12297" max="12297" width="6.42578125" style="310" customWidth="1"/>
    <col min="12298" max="12543" width="9.140625" style="310"/>
    <col min="12544" max="12544" width="2.85546875" style="310" customWidth="1"/>
    <col min="12545" max="12545" width="15.7109375" style="310" customWidth="1"/>
    <col min="12546" max="12546" width="9.140625" style="310"/>
    <col min="12547" max="12547" width="9.28515625" style="310" customWidth="1"/>
    <col min="12548" max="12548" width="4.7109375" style="310" customWidth="1"/>
    <col min="12549" max="12549" width="12" style="310" customWidth="1"/>
    <col min="12550" max="12550" width="6.42578125" style="310" customWidth="1"/>
    <col min="12551" max="12551" width="7" style="310" customWidth="1"/>
    <col min="12552" max="12552" width="9.140625" style="310"/>
    <col min="12553" max="12553" width="6.42578125" style="310" customWidth="1"/>
    <col min="12554" max="12799" width="9.140625" style="310"/>
    <col min="12800" max="12800" width="2.85546875" style="310" customWidth="1"/>
    <col min="12801" max="12801" width="15.7109375" style="310" customWidth="1"/>
    <col min="12802" max="12802" width="9.140625" style="310"/>
    <col min="12803" max="12803" width="9.28515625" style="310" customWidth="1"/>
    <col min="12804" max="12804" width="4.7109375" style="310" customWidth="1"/>
    <col min="12805" max="12805" width="12" style="310" customWidth="1"/>
    <col min="12806" max="12806" width="6.42578125" style="310" customWidth="1"/>
    <col min="12807" max="12807" width="7" style="310" customWidth="1"/>
    <col min="12808" max="12808" width="9.140625" style="310"/>
    <col min="12809" max="12809" width="6.42578125" style="310" customWidth="1"/>
    <col min="12810" max="13055" width="9.140625" style="310"/>
    <col min="13056" max="13056" width="2.85546875" style="310" customWidth="1"/>
    <col min="13057" max="13057" width="15.7109375" style="310" customWidth="1"/>
    <col min="13058" max="13058" width="9.140625" style="310"/>
    <col min="13059" max="13059" width="9.28515625" style="310" customWidth="1"/>
    <col min="13060" max="13060" width="4.7109375" style="310" customWidth="1"/>
    <col min="13061" max="13061" width="12" style="310" customWidth="1"/>
    <col min="13062" max="13062" width="6.42578125" style="310" customWidth="1"/>
    <col min="13063" max="13063" width="7" style="310" customWidth="1"/>
    <col min="13064" max="13064" width="9.140625" style="310"/>
    <col min="13065" max="13065" width="6.42578125" style="310" customWidth="1"/>
    <col min="13066" max="13311" width="9.140625" style="310"/>
    <col min="13312" max="13312" width="2.85546875" style="310" customWidth="1"/>
    <col min="13313" max="13313" width="15.7109375" style="310" customWidth="1"/>
    <col min="13314" max="13314" width="9.140625" style="310"/>
    <col min="13315" max="13315" width="9.28515625" style="310" customWidth="1"/>
    <col min="13316" max="13316" width="4.7109375" style="310" customWidth="1"/>
    <col min="13317" max="13317" width="12" style="310" customWidth="1"/>
    <col min="13318" max="13318" width="6.42578125" style="310" customWidth="1"/>
    <col min="13319" max="13319" width="7" style="310" customWidth="1"/>
    <col min="13320" max="13320" width="9.140625" style="310"/>
    <col min="13321" max="13321" width="6.42578125" style="310" customWidth="1"/>
    <col min="13322" max="13567" width="9.140625" style="310"/>
    <col min="13568" max="13568" width="2.85546875" style="310" customWidth="1"/>
    <col min="13569" max="13569" width="15.7109375" style="310" customWidth="1"/>
    <col min="13570" max="13570" width="9.140625" style="310"/>
    <col min="13571" max="13571" width="9.28515625" style="310" customWidth="1"/>
    <col min="13572" max="13572" width="4.7109375" style="310" customWidth="1"/>
    <col min="13573" max="13573" width="12" style="310" customWidth="1"/>
    <col min="13574" max="13574" width="6.42578125" style="310" customWidth="1"/>
    <col min="13575" max="13575" width="7" style="310" customWidth="1"/>
    <col min="13576" max="13576" width="9.140625" style="310"/>
    <col min="13577" max="13577" width="6.42578125" style="310" customWidth="1"/>
    <col min="13578" max="13823" width="9.140625" style="310"/>
    <col min="13824" max="13824" width="2.85546875" style="310" customWidth="1"/>
    <col min="13825" max="13825" width="15.7109375" style="310" customWidth="1"/>
    <col min="13826" max="13826" width="9.140625" style="310"/>
    <col min="13827" max="13827" width="9.28515625" style="310" customWidth="1"/>
    <col min="13828" max="13828" width="4.7109375" style="310" customWidth="1"/>
    <col min="13829" max="13829" width="12" style="310" customWidth="1"/>
    <col min="13830" max="13830" width="6.42578125" style="310" customWidth="1"/>
    <col min="13831" max="13831" width="7" style="310" customWidth="1"/>
    <col min="13832" max="13832" width="9.140625" style="310"/>
    <col min="13833" max="13833" width="6.42578125" style="310" customWidth="1"/>
    <col min="13834" max="14079" width="9.140625" style="310"/>
    <col min="14080" max="14080" width="2.85546875" style="310" customWidth="1"/>
    <col min="14081" max="14081" width="15.7109375" style="310" customWidth="1"/>
    <col min="14082" max="14082" width="9.140625" style="310"/>
    <col min="14083" max="14083" width="9.28515625" style="310" customWidth="1"/>
    <col min="14084" max="14084" width="4.7109375" style="310" customWidth="1"/>
    <col min="14085" max="14085" width="12" style="310" customWidth="1"/>
    <col min="14086" max="14086" width="6.42578125" style="310" customWidth="1"/>
    <col min="14087" max="14087" width="7" style="310" customWidth="1"/>
    <col min="14088" max="14088" width="9.140625" style="310"/>
    <col min="14089" max="14089" width="6.42578125" style="310" customWidth="1"/>
    <col min="14090" max="14335" width="9.140625" style="310"/>
    <col min="14336" max="14336" width="2.85546875" style="310" customWidth="1"/>
    <col min="14337" max="14337" width="15.7109375" style="310" customWidth="1"/>
    <col min="14338" max="14338" width="9.140625" style="310"/>
    <col min="14339" max="14339" width="9.28515625" style="310" customWidth="1"/>
    <col min="14340" max="14340" width="4.7109375" style="310" customWidth="1"/>
    <col min="14341" max="14341" width="12" style="310" customWidth="1"/>
    <col min="14342" max="14342" width="6.42578125" style="310" customWidth="1"/>
    <col min="14343" max="14343" width="7" style="310" customWidth="1"/>
    <col min="14344" max="14344" width="9.140625" style="310"/>
    <col min="14345" max="14345" width="6.42578125" style="310" customWidth="1"/>
    <col min="14346" max="14591" width="9.140625" style="310"/>
    <col min="14592" max="14592" width="2.85546875" style="310" customWidth="1"/>
    <col min="14593" max="14593" width="15.7109375" style="310" customWidth="1"/>
    <col min="14594" max="14594" width="9.140625" style="310"/>
    <col min="14595" max="14595" width="9.28515625" style="310" customWidth="1"/>
    <col min="14596" max="14596" width="4.7109375" style="310" customWidth="1"/>
    <col min="14597" max="14597" width="12" style="310" customWidth="1"/>
    <col min="14598" max="14598" width="6.42578125" style="310" customWidth="1"/>
    <col min="14599" max="14599" width="7" style="310" customWidth="1"/>
    <col min="14600" max="14600" width="9.140625" style="310"/>
    <col min="14601" max="14601" width="6.42578125" style="310" customWidth="1"/>
    <col min="14602" max="14847" width="9.140625" style="310"/>
    <col min="14848" max="14848" width="2.85546875" style="310" customWidth="1"/>
    <col min="14849" max="14849" width="15.7109375" style="310" customWidth="1"/>
    <col min="14850" max="14850" width="9.140625" style="310"/>
    <col min="14851" max="14851" width="9.28515625" style="310" customWidth="1"/>
    <col min="14852" max="14852" width="4.7109375" style="310" customWidth="1"/>
    <col min="14853" max="14853" width="12" style="310" customWidth="1"/>
    <col min="14854" max="14854" width="6.42578125" style="310" customWidth="1"/>
    <col min="14855" max="14855" width="7" style="310" customWidth="1"/>
    <col min="14856" max="14856" width="9.140625" style="310"/>
    <col min="14857" max="14857" width="6.42578125" style="310" customWidth="1"/>
    <col min="14858" max="15103" width="9.140625" style="310"/>
    <col min="15104" max="15104" width="2.85546875" style="310" customWidth="1"/>
    <col min="15105" max="15105" width="15.7109375" style="310" customWidth="1"/>
    <col min="15106" max="15106" width="9.140625" style="310"/>
    <col min="15107" max="15107" width="9.28515625" style="310" customWidth="1"/>
    <col min="15108" max="15108" width="4.7109375" style="310" customWidth="1"/>
    <col min="15109" max="15109" width="12" style="310" customWidth="1"/>
    <col min="15110" max="15110" width="6.42578125" style="310" customWidth="1"/>
    <col min="15111" max="15111" width="7" style="310" customWidth="1"/>
    <col min="15112" max="15112" width="9.140625" style="310"/>
    <col min="15113" max="15113" width="6.42578125" style="310" customWidth="1"/>
    <col min="15114" max="15359" width="9.140625" style="310"/>
    <col min="15360" max="15360" width="2.85546875" style="310" customWidth="1"/>
    <col min="15361" max="15361" width="15.7109375" style="310" customWidth="1"/>
    <col min="15362" max="15362" width="9.140625" style="310"/>
    <col min="15363" max="15363" width="9.28515625" style="310" customWidth="1"/>
    <col min="15364" max="15364" width="4.7109375" style="310" customWidth="1"/>
    <col min="15365" max="15365" width="12" style="310" customWidth="1"/>
    <col min="15366" max="15366" width="6.42578125" style="310" customWidth="1"/>
    <col min="15367" max="15367" width="7" style="310" customWidth="1"/>
    <col min="15368" max="15368" width="9.140625" style="310"/>
    <col min="15369" max="15369" width="6.42578125" style="310" customWidth="1"/>
    <col min="15370" max="15615" width="9.140625" style="310"/>
    <col min="15616" max="15616" width="2.85546875" style="310" customWidth="1"/>
    <col min="15617" max="15617" width="15.7109375" style="310" customWidth="1"/>
    <col min="15618" max="15618" width="9.140625" style="310"/>
    <col min="15619" max="15619" width="9.28515625" style="310" customWidth="1"/>
    <col min="15620" max="15620" width="4.7109375" style="310" customWidth="1"/>
    <col min="15621" max="15621" width="12" style="310" customWidth="1"/>
    <col min="15622" max="15622" width="6.42578125" style="310" customWidth="1"/>
    <col min="15623" max="15623" width="7" style="310" customWidth="1"/>
    <col min="15624" max="15624" width="9.140625" style="310"/>
    <col min="15625" max="15625" width="6.42578125" style="310" customWidth="1"/>
    <col min="15626" max="15871" width="9.140625" style="310"/>
    <col min="15872" max="15872" width="2.85546875" style="310" customWidth="1"/>
    <col min="15873" max="15873" width="15.7109375" style="310" customWidth="1"/>
    <col min="15874" max="15874" width="9.140625" style="310"/>
    <col min="15875" max="15875" width="9.28515625" style="310" customWidth="1"/>
    <col min="15876" max="15876" width="4.7109375" style="310" customWidth="1"/>
    <col min="15877" max="15877" width="12" style="310" customWidth="1"/>
    <col min="15878" max="15878" width="6.42578125" style="310" customWidth="1"/>
    <col min="15879" max="15879" width="7" style="310" customWidth="1"/>
    <col min="15880" max="15880" width="9.140625" style="310"/>
    <col min="15881" max="15881" width="6.42578125" style="310" customWidth="1"/>
    <col min="15882" max="16127" width="9.140625" style="310"/>
    <col min="16128" max="16128" width="2.85546875" style="310" customWidth="1"/>
    <col min="16129" max="16129" width="15.7109375" style="310" customWidth="1"/>
    <col min="16130" max="16130" width="9.140625" style="310"/>
    <col min="16131" max="16131" width="9.28515625" style="310" customWidth="1"/>
    <col min="16132" max="16132" width="4.7109375" style="310" customWidth="1"/>
    <col min="16133" max="16133" width="12" style="310" customWidth="1"/>
    <col min="16134" max="16134" width="6.42578125" style="310" customWidth="1"/>
    <col min="16135" max="16135" width="7" style="310" customWidth="1"/>
    <col min="16136" max="16136" width="9.140625" style="310"/>
    <col min="16137" max="16137" width="6.42578125" style="310" customWidth="1"/>
    <col min="16138" max="16384" width="9.140625" style="310"/>
  </cols>
  <sheetData>
    <row r="1" spans="1:15">
      <c r="C1" s="311"/>
      <c r="D1" s="311"/>
      <c r="E1" s="311"/>
      <c r="F1" s="311"/>
      <c r="G1" s="311"/>
      <c r="H1" s="311"/>
      <c r="I1" s="311"/>
      <c r="J1" s="311"/>
      <c r="K1" s="311"/>
      <c r="L1" s="311"/>
      <c r="M1" s="311"/>
    </row>
    <row r="2" spans="1:15" ht="15.75">
      <c r="A2" s="1026" t="s">
        <v>984</v>
      </c>
      <c r="B2" s="1026"/>
      <c r="C2" s="1026"/>
      <c r="D2" s="1026"/>
      <c r="E2" s="1026"/>
      <c r="F2" s="1026"/>
      <c r="G2" s="1026"/>
      <c r="H2" s="1026"/>
      <c r="I2" s="1026"/>
      <c r="J2" s="1026"/>
      <c r="K2" s="1026"/>
      <c r="L2" s="1026"/>
      <c r="M2" s="1026"/>
      <c r="N2" s="312"/>
      <c r="O2" s="312"/>
    </row>
    <row r="3" spans="1:15" ht="15.75">
      <c r="A3" s="313"/>
      <c r="B3" s="313"/>
      <c r="C3" s="313"/>
      <c r="D3" s="313"/>
      <c r="E3" s="313"/>
      <c r="F3" s="313"/>
      <c r="G3" s="313"/>
      <c r="H3" s="313"/>
      <c r="I3" s="313"/>
      <c r="J3" s="313"/>
      <c r="K3" s="313"/>
      <c r="L3" s="312"/>
      <c r="M3" s="312"/>
      <c r="N3" s="312"/>
      <c r="O3" s="312"/>
    </row>
    <row r="4" spans="1:15" ht="26.25">
      <c r="A4" s="313"/>
      <c r="B4" s="319" t="s">
        <v>1002</v>
      </c>
      <c r="C4" s="1024" t="str">
        <f>Cover!D20</f>
        <v>Construction of Helipad with Cement concrete  for the  visit of Hon'ble Chief Minister of Andhra pradesh Sri Nara Chandrababu Naidu Garu   on the occasion  of "Pattadar Pass Book- distribution"  Programme at Siddantham village of Penugonda mandal (Achanta constituency)in West Godavari District on 8.6.2026.</v>
      </c>
      <c r="D4" s="1025"/>
      <c r="E4" s="1025"/>
      <c r="F4" s="1025"/>
      <c r="G4" s="1025"/>
      <c r="H4" s="1025"/>
      <c r="I4" s="1025"/>
      <c r="J4" s="1025"/>
      <c r="K4" s="1025"/>
      <c r="L4" s="1025"/>
      <c r="M4" s="1025"/>
      <c r="N4" s="313"/>
      <c r="O4" s="313"/>
    </row>
    <row r="5" spans="1:15">
      <c r="C5" s="311"/>
      <c r="D5" s="311"/>
      <c r="E5" s="311"/>
      <c r="F5" s="311"/>
      <c r="G5" s="311"/>
      <c r="H5" s="311"/>
      <c r="I5" s="311"/>
      <c r="J5" s="311"/>
      <c r="K5" s="311"/>
      <c r="L5" s="311"/>
      <c r="M5" s="311"/>
    </row>
    <row r="6" spans="1:15" ht="15">
      <c r="B6" s="1027" t="s">
        <v>972</v>
      </c>
      <c r="C6" s="1027"/>
      <c r="D6" s="1027"/>
      <c r="E6" s="1027"/>
      <c r="F6" s="1027"/>
      <c r="G6" s="1027"/>
      <c r="H6" s="1027"/>
      <c r="I6" s="1027"/>
      <c r="J6" s="1027"/>
      <c r="K6" s="1027"/>
      <c r="L6" s="1027"/>
      <c r="M6" s="1027"/>
    </row>
    <row r="7" spans="1:15" ht="15">
      <c r="B7" s="320"/>
      <c r="C7" s="320"/>
      <c r="D7" s="320"/>
      <c r="E7" s="320"/>
      <c r="F7" s="320"/>
      <c r="G7" s="320"/>
      <c r="H7" s="320"/>
      <c r="I7" s="320"/>
      <c r="J7" s="320"/>
      <c r="K7" s="320"/>
      <c r="L7" s="314"/>
      <c r="M7" s="314"/>
    </row>
    <row r="8" spans="1:15">
      <c r="C8" s="311"/>
      <c r="D8" s="311"/>
      <c r="E8" s="1021"/>
      <c r="F8" s="1021"/>
      <c r="G8" s="311"/>
      <c r="H8" s="315"/>
      <c r="I8" s="311"/>
      <c r="J8" s="315"/>
      <c r="K8" s="311"/>
      <c r="L8" s="311"/>
      <c r="M8" s="311"/>
    </row>
    <row r="9" spans="1:15">
      <c r="C9" s="311"/>
      <c r="D9" s="310" t="s">
        <v>985</v>
      </c>
      <c r="E9" s="311"/>
      <c r="F9" s="311"/>
      <c r="G9" s="311"/>
      <c r="H9" s="311"/>
      <c r="I9" s="311"/>
      <c r="J9" s="311"/>
      <c r="K9" s="1021"/>
      <c r="L9" s="1021"/>
      <c r="M9" s="1021"/>
    </row>
    <row r="10" spans="1:15">
      <c r="B10" s="1022" t="s">
        <v>986</v>
      </c>
      <c r="C10" s="1022"/>
      <c r="D10" s="311"/>
      <c r="E10" s="311"/>
      <c r="F10" s="311"/>
      <c r="G10" s="311"/>
      <c r="H10" s="311"/>
      <c r="I10" s="311"/>
      <c r="J10" s="311"/>
      <c r="K10" s="311"/>
      <c r="L10" s="311"/>
      <c r="M10" s="311"/>
    </row>
    <row r="11" spans="1:15">
      <c r="C11" s="311"/>
      <c r="D11" s="311"/>
      <c r="E11" s="311"/>
      <c r="F11" s="311"/>
      <c r="G11" s="1021" t="s">
        <v>987</v>
      </c>
      <c r="H11" s="1021"/>
      <c r="I11" s="311"/>
      <c r="J11" s="311"/>
      <c r="K11" s="311" t="s">
        <v>988</v>
      </c>
      <c r="L11" s="311"/>
      <c r="M11" s="311"/>
    </row>
    <row r="12" spans="1:15">
      <c r="C12" s="1022" t="s">
        <v>989</v>
      </c>
      <c r="D12" s="1022"/>
      <c r="E12" s="311"/>
      <c r="F12" s="311"/>
      <c r="G12" s="311"/>
      <c r="H12" s="311"/>
      <c r="I12" s="311"/>
      <c r="J12" s="311"/>
      <c r="K12" s="311"/>
    </row>
    <row r="13" spans="1:15">
      <c r="C13" s="311"/>
      <c r="D13" s="311"/>
      <c r="E13" s="311"/>
      <c r="F13" s="311"/>
      <c r="G13" s="311"/>
      <c r="H13" s="311"/>
      <c r="I13" s="311"/>
      <c r="J13" s="311"/>
    </row>
    <row r="14" spans="1:15">
      <c r="C14" s="311"/>
      <c r="D14" s="311"/>
      <c r="E14" s="311"/>
      <c r="F14" s="311"/>
      <c r="G14" s="311"/>
      <c r="H14" s="311"/>
      <c r="I14" s="311"/>
      <c r="J14" s="311"/>
    </row>
    <row r="15" spans="1:15">
      <c r="B15" s="316" t="s">
        <v>990</v>
      </c>
      <c r="C15" s="317"/>
      <c r="D15" s="311"/>
      <c r="E15" s="311"/>
      <c r="F15" s="311"/>
      <c r="G15" s="311"/>
      <c r="H15" s="311"/>
      <c r="I15" s="311"/>
      <c r="J15" s="311"/>
    </row>
    <row r="16" spans="1:15">
      <c r="C16" s="311"/>
      <c r="D16" s="315"/>
      <c r="E16" s="311"/>
      <c r="F16" s="311"/>
      <c r="G16" s="311"/>
      <c r="H16" s="311"/>
      <c r="I16" s="311"/>
      <c r="J16" s="311"/>
    </row>
    <row r="17" spans="2:13" ht="14.25" customHeight="1">
      <c r="B17" s="311" t="s">
        <v>991</v>
      </c>
      <c r="C17" s="1023" t="s">
        <v>992</v>
      </c>
      <c r="D17" s="1023"/>
      <c r="E17" s="311"/>
      <c r="F17" s="311"/>
      <c r="G17" s="311"/>
      <c r="H17" s="311" t="s">
        <v>993</v>
      </c>
      <c r="I17" s="311"/>
      <c r="J17" s="311"/>
    </row>
    <row r="18" spans="2:13">
      <c r="C18" s="311"/>
      <c r="D18" s="315"/>
    </row>
    <row r="19" spans="2:13">
      <c r="C19" s="317"/>
      <c r="D19" s="317"/>
    </row>
    <row r="20" spans="2:13" ht="5.25" customHeight="1">
      <c r="C20" s="311"/>
      <c r="D20" s="311"/>
      <c r="E20" s="311"/>
      <c r="F20" s="311"/>
      <c r="G20" s="311"/>
      <c r="H20" s="311"/>
      <c r="I20" s="311"/>
    </row>
    <row r="21" spans="2:13" ht="12.75" hidden="1" customHeight="1">
      <c r="C21" s="311"/>
      <c r="D21" s="311"/>
      <c r="E21" s="311"/>
      <c r="F21" s="311"/>
      <c r="G21" s="311"/>
      <c r="I21" s="311"/>
      <c r="J21" s="311"/>
      <c r="K21" s="311"/>
      <c r="L21" s="311"/>
      <c r="M21" s="311"/>
    </row>
    <row r="22" spans="2:13">
      <c r="C22" s="1022" t="s">
        <v>994</v>
      </c>
      <c r="D22" s="1022"/>
      <c r="E22" s="311"/>
      <c r="F22" s="311"/>
      <c r="G22" s="311"/>
      <c r="I22" s="311"/>
      <c r="J22" s="311"/>
      <c r="K22" s="311"/>
      <c r="L22" s="311"/>
      <c r="M22" s="311"/>
    </row>
    <row r="23" spans="2:13">
      <c r="B23" s="1022" t="s">
        <v>995</v>
      </c>
      <c r="C23" s="1022"/>
      <c r="D23" s="311"/>
      <c r="E23" s="311"/>
      <c r="F23" s="311"/>
      <c r="G23" s="311"/>
      <c r="I23" s="311"/>
      <c r="J23" s="311"/>
      <c r="K23" s="311"/>
      <c r="L23" s="311"/>
      <c r="M23" s="311"/>
    </row>
    <row r="24" spans="2:13">
      <c r="B24" s="317"/>
      <c r="C24" s="317"/>
      <c r="D24" s="311"/>
      <c r="E24" s="311"/>
      <c r="F24" s="311"/>
      <c r="G24" s="311"/>
      <c r="I24" s="311"/>
      <c r="J24" s="311"/>
      <c r="K24" s="311"/>
      <c r="L24" s="311"/>
      <c r="M24" s="311"/>
    </row>
    <row r="25" spans="2:13">
      <c r="C25" s="311"/>
      <c r="D25" s="310" t="s">
        <v>996</v>
      </c>
      <c r="E25" s="311"/>
      <c r="F25" s="311"/>
      <c r="G25" s="311"/>
      <c r="I25" s="311"/>
      <c r="J25" s="311"/>
      <c r="K25" s="311"/>
      <c r="L25" s="311"/>
      <c r="M25" s="311"/>
    </row>
    <row r="26" spans="2:13" ht="18" customHeight="1">
      <c r="C26" s="311"/>
      <c r="D26" s="311"/>
      <c r="E26" s="311"/>
      <c r="F26" s="318" t="s">
        <v>997</v>
      </c>
      <c r="G26" s="311"/>
      <c r="I26" s="311"/>
      <c r="J26" s="311"/>
      <c r="K26" s="311"/>
      <c r="L26" s="311"/>
      <c r="M26" s="311"/>
    </row>
    <row r="27" spans="2:13">
      <c r="B27" s="310" t="s">
        <v>1032</v>
      </c>
      <c r="C27" s="311"/>
      <c r="D27" s="311"/>
      <c r="E27" s="311"/>
      <c r="F27" s="318" t="s">
        <v>998</v>
      </c>
      <c r="G27" s="311"/>
      <c r="H27" s="311"/>
      <c r="I27" s="311"/>
      <c r="J27" s="311"/>
      <c r="K27" s="311"/>
      <c r="L27" s="311"/>
      <c r="M27" s="311"/>
    </row>
    <row r="28" spans="2:13">
      <c r="B28" s="310" t="s">
        <v>999</v>
      </c>
      <c r="C28" s="311"/>
      <c r="D28" s="311"/>
      <c r="E28" s="311"/>
      <c r="F28" s="310" t="s">
        <v>1000</v>
      </c>
      <c r="G28" s="311"/>
      <c r="H28" s="311"/>
      <c r="I28" s="311"/>
      <c r="J28" s="311"/>
      <c r="K28" s="311"/>
      <c r="L28" s="311"/>
      <c r="M28" s="311"/>
    </row>
    <row r="29" spans="2:13" ht="18.75" customHeight="1">
      <c r="C29" s="311"/>
      <c r="D29" s="310" t="s">
        <v>1001</v>
      </c>
      <c r="E29" s="311"/>
      <c r="G29" s="311"/>
      <c r="H29" s="311"/>
      <c r="I29" s="311"/>
      <c r="J29" s="311"/>
      <c r="K29" s="311"/>
      <c r="L29" s="311"/>
      <c r="M29" s="311"/>
    </row>
    <row r="30" spans="2:13">
      <c r="C30" s="311"/>
      <c r="E30" s="311"/>
      <c r="F30" s="311"/>
      <c r="G30" s="311"/>
      <c r="I30" s="1021"/>
      <c r="J30" s="1021"/>
      <c r="K30" s="1020"/>
      <c r="L30" s="1020"/>
      <c r="M30" s="315"/>
    </row>
    <row r="31" spans="2:13">
      <c r="C31" s="311"/>
      <c r="D31" s="311"/>
      <c r="E31" s="311"/>
      <c r="F31" s="311"/>
      <c r="G31" s="311"/>
      <c r="I31" s="1021"/>
      <c r="J31" s="1021"/>
      <c r="K31" s="1020"/>
      <c r="L31" s="1020"/>
      <c r="M31" s="315"/>
    </row>
    <row r="32" spans="2:13">
      <c r="C32" s="311"/>
      <c r="D32" s="311"/>
      <c r="E32" s="311"/>
      <c r="F32" s="311"/>
      <c r="G32" s="311"/>
      <c r="I32" s="1021"/>
      <c r="J32" s="1021"/>
      <c r="K32" s="1021"/>
      <c r="L32" s="1021"/>
      <c r="M32" s="315"/>
    </row>
    <row r="33" spans="3:13">
      <c r="C33" s="311"/>
      <c r="D33" s="311"/>
      <c r="E33" s="311"/>
      <c r="F33" s="311"/>
      <c r="G33" s="311"/>
      <c r="I33" s="315"/>
      <c r="J33" s="315"/>
      <c r="K33" s="315"/>
      <c r="L33" s="315"/>
      <c r="M33" s="315"/>
    </row>
    <row r="34" spans="3:13">
      <c r="C34" s="311"/>
      <c r="D34" s="311"/>
      <c r="E34" s="311"/>
      <c r="F34" s="311"/>
      <c r="G34" s="311"/>
      <c r="I34" s="315"/>
      <c r="J34" s="315"/>
      <c r="K34" s="315"/>
      <c r="L34" s="315"/>
      <c r="M34" s="315"/>
    </row>
    <row r="35" spans="3:13">
      <c r="C35" s="311"/>
      <c r="D35" s="311"/>
      <c r="E35" s="311"/>
      <c r="F35" s="311"/>
      <c r="G35" s="311"/>
      <c r="I35" s="315"/>
      <c r="J35" s="315"/>
      <c r="K35" s="315"/>
      <c r="L35" s="315"/>
      <c r="M35" s="315"/>
    </row>
    <row r="36" spans="3:13">
      <c r="C36" s="311"/>
      <c r="D36" s="311"/>
      <c r="E36" s="311"/>
      <c r="F36" s="311"/>
      <c r="G36" s="311"/>
      <c r="I36" s="315"/>
      <c r="J36" s="315"/>
      <c r="K36" s="315"/>
      <c r="L36" s="315"/>
      <c r="M36" s="315"/>
    </row>
    <row r="37" spans="3:13">
      <c r="C37" s="311"/>
      <c r="D37" s="311"/>
      <c r="E37" s="311"/>
      <c r="F37" s="311"/>
      <c r="G37" s="311"/>
      <c r="I37" s="315"/>
      <c r="J37" s="315"/>
      <c r="K37" s="315"/>
      <c r="L37" s="315"/>
      <c r="M37" s="315"/>
    </row>
    <row r="38" spans="3:13">
      <c r="C38" s="311"/>
      <c r="D38" s="311"/>
      <c r="E38" s="311"/>
      <c r="F38" s="311"/>
      <c r="G38" s="311"/>
      <c r="I38" s="315"/>
      <c r="J38" s="315"/>
      <c r="K38" s="315"/>
      <c r="L38" s="315"/>
      <c r="M38" s="315"/>
    </row>
    <row r="39" spans="3:13" ht="15">
      <c r="C39" s="121" t="s">
        <v>821</v>
      </c>
      <c r="D39" s="311"/>
      <c r="E39" s="311"/>
      <c r="F39" s="311"/>
      <c r="G39" s="311"/>
      <c r="I39" s="121" t="s">
        <v>822</v>
      </c>
      <c r="J39" s="121"/>
      <c r="M39" s="315"/>
    </row>
    <row r="40" spans="3:13" ht="15">
      <c r="C40" s="121" t="s">
        <v>830</v>
      </c>
      <c r="I40" s="121" t="s">
        <v>831</v>
      </c>
      <c r="J40" s="121"/>
    </row>
    <row r="46" spans="3:13" ht="15">
      <c r="C46" s="121" t="s">
        <v>823</v>
      </c>
      <c r="I46" s="121" t="s">
        <v>1027</v>
      </c>
    </row>
    <row r="47" spans="3:13" ht="15">
      <c r="C47" s="121" t="s">
        <v>956</v>
      </c>
      <c r="I47" s="121" t="s">
        <v>1028</v>
      </c>
    </row>
  </sheetData>
  <mergeCells count="17">
    <mergeCell ref="E8:F8"/>
    <mergeCell ref="K9:M9"/>
    <mergeCell ref="B10:C10"/>
    <mergeCell ref="C4:M4"/>
    <mergeCell ref="A2:M2"/>
    <mergeCell ref="B6:M6"/>
    <mergeCell ref="G11:H11"/>
    <mergeCell ref="C12:D12"/>
    <mergeCell ref="C17:D17"/>
    <mergeCell ref="C22:D22"/>
    <mergeCell ref="B23:C23"/>
    <mergeCell ref="K30:L30"/>
    <mergeCell ref="I31:J31"/>
    <mergeCell ref="K31:L31"/>
    <mergeCell ref="I32:J32"/>
    <mergeCell ref="K32:L32"/>
    <mergeCell ref="I30:J30"/>
  </mergeCells>
  <pageMargins left="0.7" right="0.2" top="0.5" bottom="0.5" header="0.3" footer="0.3"/>
  <pageSetup paperSize="9" scale="87"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9:Q67"/>
  <sheetViews>
    <sheetView workbookViewId="0">
      <selection activeCell="J66" sqref="J66"/>
    </sheetView>
  </sheetViews>
  <sheetFormatPr defaultRowHeight="12.75"/>
  <cols>
    <col min="3" max="3" width="19.42578125" bestFit="1" customWidth="1"/>
    <col min="4" max="7" width="9.140625" style="301"/>
    <col min="8" max="10" width="9.140625" style="26"/>
  </cols>
  <sheetData>
    <row r="9" spans="3:13">
      <c r="C9" s="1028" t="s">
        <v>968</v>
      </c>
      <c r="D9" s="1028"/>
      <c r="E9" s="1028"/>
      <c r="F9" s="1028"/>
      <c r="G9" s="1028"/>
      <c r="H9" s="1028"/>
      <c r="I9" s="1028"/>
      <c r="J9" s="1028"/>
    </row>
    <row r="10" spans="3:13">
      <c r="H10" s="26" t="s">
        <v>759</v>
      </c>
      <c r="I10" s="26" t="s">
        <v>249</v>
      </c>
      <c r="J10" s="26" t="s">
        <v>250</v>
      </c>
    </row>
    <row r="11" spans="3:13" ht="15">
      <c r="C11" t="s">
        <v>959</v>
      </c>
      <c r="D11" s="83">
        <v>1</v>
      </c>
      <c r="E11" s="6">
        <v>1000</v>
      </c>
      <c r="F11" s="6">
        <v>3.66</v>
      </c>
      <c r="G11" s="6"/>
      <c r="H11" s="84">
        <f>D11*E11*F11</f>
        <v>3660</v>
      </c>
      <c r="I11" s="302">
        <f>'Road Work Detailed'!$K$87</f>
        <v>10.3</v>
      </c>
      <c r="J11" s="26">
        <f>ROUND(H11*I11,0)</f>
        <v>37698</v>
      </c>
    </row>
    <row r="12" spans="3:13" ht="15">
      <c r="C12" t="s">
        <v>960</v>
      </c>
      <c r="D12" s="83">
        <v>2</v>
      </c>
      <c r="E12" s="6">
        <v>1000</v>
      </c>
      <c r="F12" s="133">
        <v>0.92</v>
      </c>
      <c r="G12" s="133">
        <v>0.1</v>
      </c>
      <c r="H12" s="84">
        <f>D12*E12*F12*G12</f>
        <v>184</v>
      </c>
      <c r="I12" s="302">
        <f>'Road Work Detailed'!$K$95</f>
        <v>0</v>
      </c>
      <c r="J12" s="26">
        <f t="shared" ref="J12:J23" si="0">ROUND(H12*I12,0)</f>
        <v>0</v>
      </c>
    </row>
    <row r="13" spans="3:13" ht="15">
      <c r="C13" t="s">
        <v>810</v>
      </c>
      <c r="D13" s="83">
        <v>2</v>
      </c>
      <c r="E13" s="6">
        <v>1000</v>
      </c>
      <c r="F13" s="133">
        <v>0.92</v>
      </c>
      <c r="G13" s="133">
        <v>0.1</v>
      </c>
      <c r="H13" s="84">
        <f>D13*E13*F13*G13</f>
        <v>184</v>
      </c>
      <c r="I13" s="302">
        <f>'Road Work Detailed'!$K$101</f>
        <v>2818</v>
      </c>
      <c r="J13" s="26">
        <f t="shared" si="0"/>
        <v>518512</v>
      </c>
      <c r="K13">
        <f>5.5-3.66</f>
        <v>1.8399999999999999</v>
      </c>
    </row>
    <row r="14" spans="3:13" ht="15">
      <c r="C14" t="s">
        <v>808</v>
      </c>
      <c r="D14" s="83">
        <v>1</v>
      </c>
      <c r="E14" s="6">
        <v>1000</v>
      </c>
      <c r="F14" s="133">
        <v>5.5</v>
      </c>
      <c r="G14" s="133">
        <v>0.1</v>
      </c>
      <c r="H14" s="84">
        <f>D14*E14*F14*G14</f>
        <v>550</v>
      </c>
      <c r="I14" s="302">
        <f>'Road Work Detailed'!$K$109</f>
        <v>6737</v>
      </c>
      <c r="J14" s="26">
        <f t="shared" si="0"/>
        <v>3705350</v>
      </c>
      <c r="K14">
        <f>+K13/2</f>
        <v>0.91999999999999993</v>
      </c>
    </row>
    <row r="15" spans="3:13" ht="15">
      <c r="C15" t="s">
        <v>809</v>
      </c>
      <c r="D15" s="83">
        <v>1</v>
      </c>
      <c r="E15" s="6">
        <v>1000</v>
      </c>
      <c r="F15" s="133">
        <v>5.5</v>
      </c>
      <c r="G15" s="133">
        <v>0.2</v>
      </c>
      <c r="H15" s="84">
        <f>D15*E15*F15*G15</f>
        <v>1100</v>
      </c>
      <c r="I15" s="302">
        <f>'Road Work Detailed'!$K$122</f>
        <v>7263</v>
      </c>
      <c r="J15" s="26">
        <f t="shared" si="0"/>
        <v>7989300</v>
      </c>
    </row>
    <row r="16" spans="3:13" ht="15">
      <c r="C16" t="s">
        <v>962</v>
      </c>
      <c r="D16" s="83">
        <v>22</v>
      </c>
      <c r="E16" s="301">
        <v>22</v>
      </c>
      <c r="F16" s="301">
        <v>0.5</v>
      </c>
      <c r="G16" s="301">
        <v>3.8580000000000001</v>
      </c>
      <c r="H16" s="26">
        <v>0.94</v>
      </c>
      <c r="I16" s="302" t="e">
        <f>'Road Work Detailed'!#REF!</f>
        <v>#REF!</v>
      </c>
      <c r="J16" s="26" t="e">
        <f t="shared" si="0"/>
        <v>#REF!</v>
      </c>
      <c r="L16">
        <f>1000/45</f>
        <v>22.222222222222221</v>
      </c>
      <c r="M16">
        <f>1000/0.9</f>
        <v>1111.1111111111111</v>
      </c>
    </row>
    <row r="17" spans="3:17">
      <c r="G17" s="26">
        <f>(D16*E16*F16*G16)/1000</f>
        <v>0.93363600000000002</v>
      </c>
      <c r="I17" s="302"/>
      <c r="L17">
        <f>5.5/0.25</f>
        <v>22</v>
      </c>
    </row>
    <row r="18" spans="3:17">
      <c r="C18" t="s">
        <v>961</v>
      </c>
      <c r="D18" s="301">
        <v>1111</v>
      </c>
      <c r="E18" s="301">
        <v>0.64</v>
      </c>
      <c r="G18" s="301">
        <v>0.88900000000000001</v>
      </c>
      <c r="H18" s="26">
        <v>0.64</v>
      </c>
      <c r="I18" s="302" t="e">
        <f>'Road Work Detailed'!#REF!</f>
        <v>#REF!</v>
      </c>
      <c r="J18" s="26" t="e">
        <f t="shared" si="0"/>
        <v>#REF!</v>
      </c>
    </row>
    <row r="19" spans="3:17">
      <c r="G19" s="26">
        <f>(D18*E18*G18)/1000</f>
        <v>0.63211455999999999</v>
      </c>
      <c r="I19" s="302"/>
      <c r="M19">
        <f>4000/45</f>
        <v>88.888888888888886</v>
      </c>
    </row>
    <row r="20" spans="3:17">
      <c r="C20" t="s">
        <v>963</v>
      </c>
      <c r="D20" s="301">
        <v>88</v>
      </c>
      <c r="E20" s="301">
        <v>5.5</v>
      </c>
      <c r="G20" s="301">
        <v>0.2</v>
      </c>
      <c r="H20" s="26">
        <f>D20*E20*G20</f>
        <v>96.800000000000011</v>
      </c>
      <c r="I20" s="302" t="e">
        <f>'Road Work Detailed'!#REF!</f>
        <v>#REF!</v>
      </c>
      <c r="J20" s="26" t="e">
        <f t="shared" si="0"/>
        <v>#REF!</v>
      </c>
    </row>
    <row r="21" spans="3:17" ht="15">
      <c r="C21" t="s">
        <v>964</v>
      </c>
      <c r="D21" s="83">
        <v>1</v>
      </c>
      <c r="E21" s="6">
        <v>1000</v>
      </c>
      <c r="F21" s="133">
        <v>5.5</v>
      </c>
      <c r="G21" s="133"/>
      <c r="H21" s="84">
        <f>D21*E21*F21</f>
        <v>5500</v>
      </c>
      <c r="I21" s="302" t="e">
        <f>'Road Work Detailed'!#REF!</f>
        <v>#REF!</v>
      </c>
      <c r="J21" s="26" t="e">
        <f t="shared" si="0"/>
        <v>#REF!</v>
      </c>
      <c r="M21">
        <f>1000/4.5</f>
        <v>222.22222222222223</v>
      </c>
      <c r="P21" s="303" t="s">
        <v>966</v>
      </c>
    </row>
    <row r="22" spans="3:17" ht="15">
      <c r="C22" t="s">
        <v>965</v>
      </c>
      <c r="D22" s="83">
        <v>1</v>
      </c>
      <c r="E22" s="301">
        <v>222</v>
      </c>
      <c r="F22" s="301">
        <v>5.5</v>
      </c>
      <c r="H22" s="84">
        <f>D22*E22*F22</f>
        <v>1221</v>
      </c>
      <c r="I22" s="302" t="e">
        <f>'Road Work Detailed'!#REF!</f>
        <v>#REF!</v>
      </c>
      <c r="J22" s="26" t="e">
        <f t="shared" si="0"/>
        <v>#REF!</v>
      </c>
    </row>
    <row r="23" spans="3:17" ht="15">
      <c r="C23" t="s">
        <v>752</v>
      </c>
      <c r="D23" s="83">
        <v>1</v>
      </c>
      <c r="E23" s="83">
        <v>1000</v>
      </c>
      <c r="F23" s="83">
        <v>1</v>
      </c>
      <c r="G23" s="268">
        <v>0.3</v>
      </c>
      <c r="H23" s="84">
        <f>D23*E23*F23*G23</f>
        <v>300</v>
      </c>
      <c r="I23" s="84">
        <f>'Road Work Detailed'!$K$134</f>
        <v>921</v>
      </c>
      <c r="J23" s="26">
        <f t="shared" si="0"/>
        <v>276300</v>
      </c>
    </row>
    <row r="24" spans="3:17">
      <c r="J24" s="31" t="e">
        <f>SUM(J11:J23)</f>
        <v>#REF!</v>
      </c>
    </row>
    <row r="25" spans="3:17">
      <c r="N25" s="304" t="s">
        <v>967</v>
      </c>
    </row>
    <row r="26" spans="3:17" ht="15">
      <c r="F26" s="63" t="s">
        <v>771</v>
      </c>
      <c r="G26" s="63"/>
      <c r="H26" s="63"/>
      <c r="I26" s="62"/>
      <c r="J26" s="267">
        <f>Q32</f>
        <v>238039.2</v>
      </c>
      <c r="N26" t="s">
        <v>960</v>
      </c>
      <c r="O26" s="305">
        <f>H12</f>
        <v>184</v>
      </c>
      <c r="P26">
        <v>45</v>
      </c>
      <c r="Q26">
        <f>O26*P26</f>
        <v>8280</v>
      </c>
    </row>
    <row r="27" spans="3:17" ht="15">
      <c r="F27" s="63" t="s">
        <v>725</v>
      </c>
      <c r="G27" s="63"/>
      <c r="H27" s="63"/>
      <c r="I27" s="62"/>
      <c r="J27" s="267">
        <v>100000</v>
      </c>
      <c r="N27" t="s">
        <v>810</v>
      </c>
      <c r="O27" s="305">
        <f>H13</f>
        <v>184</v>
      </c>
      <c r="P27">
        <v>90</v>
      </c>
      <c r="Q27">
        <f>O27*P27*1.32</f>
        <v>21859.200000000001</v>
      </c>
    </row>
    <row r="28" spans="3:17" ht="15">
      <c r="F28" s="793" t="s">
        <v>726</v>
      </c>
      <c r="G28" s="793"/>
      <c r="H28" s="793"/>
      <c r="I28" s="793"/>
      <c r="J28" s="267" t="e">
        <f>ROUND((J24+J26+J27)*0.1%,0)</f>
        <v>#REF!</v>
      </c>
      <c r="N28" t="s">
        <v>808</v>
      </c>
      <c r="O28" s="305">
        <f>H14</f>
        <v>550</v>
      </c>
      <c r="P28">
        <v>90</v>
      </c>
      <c r="Q28">
        <f>O28*P28*0.9</f>
        <v>44550</v>
      </c>
    </row>
    <row r="29" spans="3:17" ht="15">
      <c r="F29" s="793" t="s">
        <v>955</v>
      </c>
      <c r="G29" s="793"/>
      <c r="H29" s="793"/>
      <c r="I29" s="793"/>
      <c r="J29" s="267" t="e">
        <f>ROUND((J24+J26+J27+J28)*12%,0)</f>
        <v>#REF!</v>
      </c>
      <c r="O29" s="305">
        <f>O28</f>
        <v>550</v>
      </c>
      <c r="P29">
        <v>100</v>
      </c>
      <c r="Q29">
        <f>O29*P29*0.45</f>
        <v>24750</v>
      </c>
    </row>
    <row r="30" spans="3:17" ht="15">
      <c r="F30" s="63" t="s">
        <v>772</v>
      </c>
      <c r="G30" s="63"/>
      <c r="H30" s="63"/>
      <c r="I30" s="63"/>
      <c r="J30" s="267" t="e">
        <f>ROUND(J24*0.5%,0)</f>
        <v>#REF!</v>
      </c>
      <c r="N30" t="s">
        <v>809</v>
      </c>
      <c r="O30" s="305">
        <f>H15</f>
        <v>1100</v>
      </c>
      <c r="P30">
        <v>90</v>
      </c>
      <c r="Q30">
        <f>O30*P30*0.9</f>
        <v>89100</v>
      </c>
    </row>
    <row r="31" spans="3:17" ht="15">
      <c r="F31" s="63" t="s">
        <v>840</v>
      </c>
      <c r="G31" s="63"/>
      <c r="H31" s="63"/>
      <c r="I31" s="63"/>
      <c r="J31" s="267">
        <v>950000</v>
      </c>
      <c r="O31" s="305">
        <f>O30</f>
        <v>1100</v>
      </c>
      <c r="P31">
        <v>100</v>
      </c>
      <c r="Q31">
        <f>O31*P31*0.45</f>
        <v>49500</v>
      </c>
    </row>
    <row r="32" spans="3:17" ht="15">
      <c r="F32" s="63" t="s">
        <v>958</v>
      </c>
      <c r="G32" s="63"/>
      <c r="H32" s="63"/>
      <c r="I32" s="63"/>
      <c r="J32" s="267"/>
      <c r="Q32">
        <f>SUM(Q26:Q31)</f>
        <v>238039.2</v>
      </c>
    </row>
    <row r="33" spans="3:14" ht="15">
      <c r="F33" s="63" t="s">
        <v>773</v>
      </c>
      <c r="G33" s="63"/>
      <c r="H33" s="63"/>
      <c r="I33" s="63"/>
      <c r="J33" s="267"/>
    </row>
    <row r="34" spans="3:14" ht="15">
      <c r="F34" s="63" t="s">
        <v>774</v>
      </c>
      <c r="G34" s="63"/>
      <c r="H34" s="63"/>
      <c r="I34" s="63"/>
      <c r="J34" s="267">
        <v>29229.8</v>
      </c>
    </row>
    <row r="35" spans="3:14">
      <c r="J35" s="26" t="e">
        <f>SUM(J24:J34)</f>
        <v>#REF!</v>
      </c>
    </row>
    <row r="36" spans="3:14">
      <c r="J36" s="26" t="e">
        <f>12500000-J35:J35</f>
        <v>#REF!</v>
      </c>
    </row>
    <row r="40" spans="3:14">
      <c r="C40" s="1028" t="s">
        <v>969</v>
      </c>
      <c r="D40" s="1028"/>
      <c r="E40" s="1028"/>
      <c r="F40" s="1028"/>
      <c r="G40" s="1028"/>
      <c r="H40" s="1028"/>
      <c r="I40" s="1028"/>
      <c r="J40" s="1028"/>
    </row>
    <row r="41" spans="3:14">
      <c r="H41" s="26" t="s">
        <v>759</v>
      </c>
      <c r="I41" s="26" t="s">
        <v>249</v>
      </c>
      <c r="J41" s="26" t="s">
        <v>250</v>
      </c>
    </row>
    <row r="42" spans="3:14" ht="15">
      <c r="C42" t="s">
        <v>959</v>
      </c>
      <c r="D42" s="83">
        <v>1</v>
      </c>
      <c r="E42" s="6">
        <v>1000</v>
      </c>
      <c r="F42" s="6">
        <v>3.66</v>
      </c>
      <c r="G42" s="6"/>
      <c r="H42" s="84">
        <f>D42*E42*F42</f>
        <v>3660</v>
      </c>
      <c r="I42" s="302">
        <f>'Road Work Detailed'!$K$87</f>
        <v>10.3</v>
      </c>
      <c r="J42" s="26">
        <f>ROUND(H42*I42,0)</f>
        <v>37698</v>
      </c>
    </row>
    <row r="43" spans="3:14" ht="15">
      <c r="C43" t="s">
        <v>960</v>
      </c>
      <c r="D43" s="83">
        <v>2</v>
      </c>
      <c r="E43" s="6">
        <v>1000</v>
      </c>
      <c r="F43" s="133">
        <v>1.67</v>
      </c>
      <c r="G43" s="133">
        <v>0.1</v>
      </c>
      <c r="H43" s="84">
        <f>D43*E43*F43*G43</f>
        <v>334</v>
      </c>
      <c r="I43" s="302">
        <f>'Road Work Detailed'!$K$95</f>
        <v>0</v>
      </c>
      <c r="J43" s="26">
        <f t="shared" ref="J43:J47" si="1">ROUND(H43*I43,0)</f>
        <v>0</v>
      </c>
    </row>
    <row r="44" spans="3:14" ht="15">
      <c r="C44" t="s">
        <v>810</v>
      </c>
      <c r="D44" s="83">
        <v>2</v>
      </c>
      <c r="E44" s="6">
        <v>1000</v>
      </c>
      <c r="F44" s="133">
        <v>1.67</v>
      </c>
      <c r="G44" s="133">
        <v>0.1</v>
      </c>
      <c r="H44" s="84">
        <f>D44*E44*F44*G44</f>
        <v>334</v>
      </c>
      <c r="I44" s="302">
        <f>'Road Work Detailed'!$K$101</f>
        <v>2818</v>
      </c>
      <c r="J44" s="26">
        <f t="shared" si="1"/>
        <v>941212</v>
      </c>
      <c r="K44">
        <f>5.5-3.66</f>
        <v>1.8399999999999999</v>
      </c>
    </row>
    <row r="45" spans="3:14" ht="15">
      <c r="C45" t="s">
        <v>808</v>
      </c>
      <c r="D45" s="83">
        <v>1</v>
      </c>
      <c r="E45" s="6">
        <v>1000</v>
      </c>
      <c r="F45" s="133">
        <v>7</v>
      </c>
      <c r="G45" s="133">
        <v>0.1</v>
      </c>
      <c r="H45" s="84">
        <f>D45*E45*F45*G45</f>
        <v>700</v>
      </c>
      <c r="I45" s="302">
        <f>'Road Work Detailed'!$K$109</f>
        <v>6737</v>
      </c>
      <c r="J45" s="26">
        <f t="shared" si="1"/>
        <v>4715900</v>
      </c>
      <c r="K45">
        <f>+K44/2</f>
        <v>0.91999999999999993</v>
      </c>
    </row>
    <row r="46" spans="3:14" ht="15">
      <c r="C46" t="s">
        <v>809</v>
      </c>
      <c r="D46" s="83">
        <v>1</v>
      </c>
      <c r="E46" s="6">
        <v>1000</v>
      </c>
      <c r="F46" s="133">
        <v>7</v>
      </c>
      <c r="G46" s="133">
        <v>0.2</v>
      </c>
      <c r="H46" s="84">
        <f>D46*E46*F46*G46</f>
        <v>1400</v>
      </c>
      <c r="I46" s="302">
        <f>'Road Work Detailed'!$K$122</f>
        <v>7263</v>
      </c>
      <c r="J46" s="26">
        <f t="shared" si="1"/>
        <v>10168200</v>
      </c>
    </row>
    <row r="47" spans="3:14" ht="15">
      <c r="C47" t="s">
        <v>962</v>
      </c>
      <c r="D47" s="83">
        <v>22</v>
      </c>
      <c r="E47" s="301">
        <v>28</v>
      </c>
      <c r="F47" s="301">
        <v>0.5</v>
      </c>
      <c r="G47" s="301">
        <v>3.8580000000000001</v>
      </c>
      <c r="H47" s="26">
        <v>1.2</v>
      </c>
      <c r="I47" s="302" t="e">
        <f>'Road Work Detailed'!#REF!</f>
        <v>#REF!</v>
      </c>
      <c r="J47" s="26" t="e">
        <f t="shared" si="1"/>
        <v>#REF!</v>
      </c>
      <c r="L47">
        <f>1000/45</f>
        <v>22.222222222222221</v>
      </c>
      <c r="M47">
        <f>1000/0.9</f>
        <v>1111.1111111111111</v>
      </c>
      <c r="N47">
        <f>7-3.66</f>
        <v>3.34</v>
      </c>
    </row>
    <row r="48" spans="3:14">
      <c r="G48" s="26">
        <f>(D47*E47*F47*G47)/1000</f>
        <v>1.1882640000000002</v>
      </c>
      <c r="I48" s="302"/>
      <c r="L48">
        <f>7/0.25</f>
        <v>28</v>
      </c>
      <c r="N48">
        <f>+N47/2</f>
        <v>1.67</v>
      </c>
    </row>
    <row r="49" spans="3:17">
      <c r="C49" t="s">
        <v>961</v>
      </c>
      <c r="D49" s="301">
        <v>1111</v>
      </c>
      <c r="E49" s="301">
        <v>0.64</v>
      </c>
      <c r="G49" s="301">
        <v>0.88900000000000001</v>
      </c>
      <c r="H49" s="26">
        <v>0.64</v>
      </c>
      <c r="I49" s="302" t="e">
        <f>'Road Work Detailed'!#REF!</f>
        <v>#REF!</v>
      </c>
      <c r="J49" s="26" t="e">
        <f t="shared" ref="J49" si="2">ROUND(H49*I49,0)</f>
        <v>#REF!</v>
      </c>
    </row>
    <row r="50" spans="3:17">
      <c r="G50" s="26">
        <f>(D49*E49*G49)/1000</f>
        <v>0.63211455999999999</v>
      </c>
      <c r="I50" s="302"/>
      <c r="M50">
        <f>4000/45</f>
        <v>88.888888888888886</v>
      </c>
    </row>
    <row r="51" spans="3:17">
      <c r="C51" t="s">
        <v>963</v>
      </c>
      <c r="D51" s="301">
        <v>88</v>
      </c>
      <c r="E51" s="301">
        <v>7</v>
      </c>
      <c r="G51" s="301">
        <v>0.2</v>
      </c>
      <c r="H51" s="26">
        <f>D51*E51*G51</f>
        <v>123.2</v>
      </c>
      <c r="I51" s="302" t="e">
        <f>'Road Work Detailed'!#REF!</f>
        <v>#REF!</v>
      </c>
      <c r="J51" s="26" t="e">
        <f t="shared" ref="J51:J54" si="3">ROUND(H51*I51,0)</f>
        <v>#REF!</v>
      </c>
    </row>
    <row r="52" spans="3:17" ht="15">
      <c r="C52" t="s">
        <v>964</v>
      </c>
      <c r="D52" s="83">
        <v>1</v>
      </c>
      <c r="E52" s="6">
        <v>1000</v>
      </c>
      <c r="F52" s="133">
        <v>7</v>
      </c>
      <c r="G52" s="133"/>
      <c r="H52" s="84">
        <f>D52*E52*F52</f>
        <v>7000</v>
      </c>
      <c r="I52" s="302" t="e">
        <f>'Road Work Detailed'!#REF!</f>
        <v>#REF!</v>
      </c>
      <c r="J52" s="26" t="e">
        <f t="shared" si="3"/>
        <v>#REF!</v>
      </c>
      <c r="M52">
        <f>1000/4.5</f>
        <v>222.22222222222223</v>
      </c>
      <c r="P52" s="303" t="s">
        <v>966</v>
      </c>
    </row>
    <row r="53" spans="3:17" ht="15">
      <c r="C53" t="s">
        <v>965</v>
      </c>
      <c r="D53" s="83">
        <v>1</v>
      </c>
      <c r="E53" s="301">
        <v>222</v>
      </c>
      <c r="F53" s="301">
        <v>7</v>
      </c>
      <c r="H53" s="84">
        <f>D53*E53*F53</f>
        <v>1554</v>
      </c>
      <c r="I53" s="302" t="e">
        <f>'Road Work Detailed'!#REF!</f>
        <v>#REF!</v>
      </c>
      <c r="J53" s="26" t="e">
        <f t="shared" si="3"/>
        <v>#REF!</v>
      </c>
    </row>
    <row r="54" spans="3:17" ht="15">
      <c r="C54" t="s">
        <v>752</v>
      </c>
      <c r="D54" s="83">
        <v>1</v>
      </c>
      <c r="E54" s="83">
        <v>1000</v>
      </c>
      <c r="F54" s="83">
        <v>1</v>
      </c>
      <c r="G54" s="268">
        <v>0.3</v>
      </c>
      <c r="H54" s="84">
        <f>D54*E54*F54*G54</f>
        <v>300</v>
      </c>
      <c r="I54" s="84">
        <f>'Road Work Detailed'!$K$134</f>
        <v>921</v>
      </c>
      <c r="J54" s="26">
        <f t="shared" si="3"/>
        <v>276300</v>
      </c>
    </row>
    <row r="55" spans="3:17">
      <c r="J55" s="31" t="e">
        <f>SUM(J42:J54)</f>
        <v>#REF!</v>
      </c>
    </row>
    <row r="56" spans="3:17">
      <c r="N56" s="304" t="s">
        <v>967</v>
      </c>
    </row>
    <row r="57" spans="3:17" ht="15">
      <c r="F57" s="63" t="s">
        <v>771</v>
      </c>
      <c r="G57" s="63"/>
      <c r="H57" s="63"/>
      <c r="I57" s="62"/>
      <c r="J57" s="267">
        <f>Q63</f>
        <v>319309.2</v>
      </c>
      <c r="N57" t="s">
        <v>960</v>
      </c>
      <c r="O57" s="305">
        <f>H43</f>
        <v>334</v>
      </c>
      <c r="P57">
        <v>45</v>
      </c>
      <c r="Q57">
        <f>O57*P57</f>
        <v>15030</v>
      </c>
    </row>
    <row r="58" spans="3:17" ht="15">
      <c r="F58" s="63" t="s">
        <v>725</v>
      </c>
      <c r="G58" s="63"/>
      <c r="H58" s="63"/>
      <c r="I58" s="62"/>
      <c r="J58" s="267">
        <v>100000</v>
      </c>
      <c r="N58" t="s">
        <v>810</v>
      </c>
      <c r="O58" s="305">
        <f>H44</f>
        <v>334</v>
      </c>
      <c r="P58">
        <v>90</v>
      </c>
      <c r="Q58">
        <f>O58*P58*1.32</f>
        <v>39679.200000000004</v>
      </c>
    </row>
    <row r="59" spans="3:17" ht="15">
      <c r="F59" s="793" t="s">
        <v>726</v>
      </c>
      <c r="G59" s="793"/>
      <c r="H59" s="793"/>
      <c r="I59" s="793"/>
      <c r="J59" s="267" t="e">
        <f>ROUND((J55+J57+J58)*0.1%,0)</f>
        <v>#REF!</v>
      </c>
      <c r="N59" t="s">
        <v>808</v>
      </c>
      <c r="O59" s="305">
        <f>H45</f>
        <v>700</v>
      </c>
      <c r="P59">
        <v>90</v>
      </c>
      <c r="Q59">
        <f>O59*P59*0.9</f>
        <v>56700</v>
      </c>
    </row>
    <row r="60" spans="3:17" ht="15">
      <c r="F60" s="793" t="s">
        <v>955</v>
      </c>
      <c r="G60" s="793"/>
      <c r="H60" s="793"/>
      <c r="I60" s="793"/>
      <c r="J60" s="267" t="e">
        <f>ROUND((J55+J57+J58+J59)*12%,0)</f>
        <v>#REF!</v>
      </c>
      <c r="O60" s="305">
        <f>O59</f>
        <v>700</v>
      </c>
      <c r="P60">
        <v>100</v>
      </c>
      <c r="Q60">
        <f>O60*P60*0.45</f>
        <v>31500</v>
      </c>
    </row>
    <row r="61" spans="3:17" ht="15">
      <c r="F61" s="63" t="s">
        <v>772</v>
      </c>
      <c r="G61" s="63"/>
      <c r="H61" s="63"/>
      <c r="I61" s="63"/>
      <c r="J61" s="267" t="e">
        <f>ROUND(J55*0.5%,0)</f>
        <v>#REF!</v>
      </c>
      <c r="N61" t="s">
        <v>809</v>
      </c>
      <c r="O61" s="305">
        <f>H46</f>
        <v>1400</v>
      </c>
      <c r="P61">
        <v>90</v>
      </c>
      <c r="Q61">
        <f>O61*P61*0.9</f>
        <v>113400</v>
      </c>
    </row>
    <row r="62" spans="3:17" ht="15">
      <c r="F62" s="63" t="s">
        <v>840</v>
      </c>
      <c r="G62" s="63"/>
      <c r="H62" s="63"/>
      <c r="I62" s="63"/>
      <c r="J62" s="267">
        <v>1000000</v>
      </c>
      <c r="O62" s="305">
        <f>O61</f>
        <v>1400</v>
      </c>
      <c r="P62">
        <v>100</v>
      </c>
      <c r="Q62">
        <f>O62*P62*0.45</f>
        <v>63000</v>
      </c>
    </row>
    <row r="63" spans="3:17" ht="15">
      <c r="F63" s="63" t="s">
        <v>958</v>
      </c>
      <c r="G63" s="63"/>
      <c r="H63" s="63"/>
      <c r="I63" s="63"/>
      <c r="J63" s="267"/>
      <c r="Q63">
        <f>SUM(Q57:Q62)</f>
        <v>319309.2</v>
      </c>
    </row>
    <row r="64" spans="3:17" ht="15">
      <c r="F64" s="63" t="s">
        <v>773</v>
      </c>
      <c r="G64" s="63"/>
      <c r="H64" s="63"/>
      <c r="I64" s="63"/>
      <c r="J64" s="267"/>
    </row>
    <row r="65" spans="6:10" ht="15">
      <c r="F65" s="63" t="s">
        <v>774</v>
      </c>
      <c r="G65" s="63"/>
      <c r="H65" s="63"/>
      <c r="I65" s="63"/>
      <c r="J65" s="267">
        <v>37694.800000000003</v>
      </c>
    </row>
    <row r="66" spans="6:10">
      <c r="J66" s="26" t="e">
        <f>SUM(J55:J65)</f>
        <v>#REF!</v>
      </c>
    </row>
    <row r="67" spans="6:10">
      <c r="J67" s="26" t="e">
        <f>15900000-J66</f>
        <v>#REF!</v>
      </c>
    </row>
  </sheetData>
  <mergeCells count="6">
    <mergeCell ref="C9:J9"/>
    <mergeCell ref="C40:J40"/>
    <mergeCell ref="F59:I59"/>
    <mergeCell ref="F60:I60"/>
    <mergeCell ref="F28:I28"/>
    <mergeCell ref="F29:I29"/>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29</vt:i4>
      </vt:variant>
    </vt:vector>
  </HeadingPairs>
  <TitlesOfParts>
    <vt:vector size="57" baseType="lpstr">
      <vt:lpstr>Cover</vt:lpstr>
      <vt:lpstr>Specification</vt:lpstr>
      <vt:lpstr>Abstract</vt:lpstr>
      <vt:lpstr>Road Work Detailed</vt:lpstr>
      <vt:lpstr>Estimate</vt:lpstr>
      <vt:lpstr>RSI</vt:lpstr>
      <vt:lpstr>Seigniorage</vt:lpstr>
      <vt:lpstr>Lead</vt:lpstr>
      <vt:lpstr>RMR Katheru</vt:lpstr>
      <vt:lpstr>BTR</vt:lpstr>
      <vt:lpstr>RMR</vt:lpstr>
      <vt:lpstr> Road data</vt:lpstr>
      <vt:lpstr>Certificate</vt:lpstr>
      <vt:lpstr>Sheet1</vt:lpstr>
      <vt:lpstr>Sheet2</vt:lpstr>
      <vt:lpstr>1 Lead</vt:lpstr>
      <vt:lpstr>Sheet3</vt:lpstr>
      <vt:lpstr>Carting Earth Abstract</vt:lpstr>
      <vt:lpstr>Carting Earth Sheet</vt:lpstr>
      <vt:lpstr>Slab Culvert Drawing</vt:lpstr>
      <vt:lpstr>40mm BT PW</vt:lpstr>
      <vt:lpstr>Pipe Culverts</vt:lpstr>
      <vt:lpstr>Slab Culvert</vt:lpstr>
      <vt:lpstr>20mm BT PW</vt:lpstr>
      <vt:lpstr>Pipe plan-1RX900 MM</vt:lpstr>
      <vt:lpstr>Retaining Wall</vt:lpstr>
      <vt:lpstr>RW SKETCH</vt:lpstr>
      <vt:lpstr>Sheet4</vt:lpstr>
      <vt:lpstr>' Road data'!Print_Area</vt:lpstr>
      <vt:lpstr>'20mm BT PW'!Print_Area</vt:lpstr>
      <vt:lpstr>'40mm BT PW'!Print_Area</vt:lpstr>
      <vt:lpstr>Abstract!Print_Area</vt:lpstr>
      <vt:lpstr>BTR!Print_Area</vt:lpstr>
      <vt:lpstr>'Carting Earth Abstract'!Print_Area</vt:lpstr>
      <vt:lpstr>'Carting Earth Sheet'!Print_Area</vt:lpstr>
      <vt:lpstr>Lead!Print_Area</vt:lpstr>
      <vt:lpstr>'Pipe Culverts'!Print_Area</vt:lpstr>
      <vt:lpstr>'Pipe plan-1RX900 MM'!Print_Area</vt:lpstr>
      <vt:lpstr>'Retaining Wall'!Print_Area</vt:lpstr>
      <vt:lpstr>RMR!Print_Area</vt:lpstr>
      <vt:lpstr>'RMR Katheru'!Print_Area</vt:lpstr>
      <vt:lpstr>'Road Work Detailed'!Print_Area</vt:lpstr>
      <vt:lpstr>RSI!Print_Area</vt:lpstr>
      <vt:lpstr>'RW SKETCH'!Print_Area</vt:lpstr>
      <vt:lpstr>Seigniorage!Print_Area</vt:lpstr>
      <vt:lpstr>Sheet1!Print_Area</vt:lpstr>
      <vt:lpstr>'Slab Culvert'!Print_Area</vt:lpstr>
      <vt:lpstr>'Slab Culvert Drawing'!Print_Area</vt:lpstr>
      <vt:lpstr>Specification!Print_Area</vt:lpstr>
      <vt:lpstr>' Road data'!Print_Titles</vt:lpstr>
      <vt:lpstr>'20mm BT PW'!Print_Titles</vt:lpstr>
      <vt:lpstr>'40mm BT PW'!Print_Titles</vt:lpstr>
      <vt:lpstr>'Pipe Culverts'!Print_Titles</vt:lpstr>
      <vt:lpstr>'Retaining Wall'!Print_Titles</vt:lpstr>
      <vt:lpstr>'Road Work Detailed'!Print_Titles</vt:lpstr>
      <vt:lpstr>RSI!Print_Titles</vt:lpstr>
      <vt:lpstr>'Slab Culvert'!Print_Titles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ELONGOVAN</dc:creator>
  <cp:lastModifiedBy>ADMINS</cp:lastModifiedBy>
  <cp:lastPrinted>2026-06-25T14:46:31Z</cp:lastPrinted>
  <dcterms:created xsi:type="dcterms:W3CDTF">2004-01-19T09:56:52Z</dcterms:created>
  <dcterms:modified xsi:type="dcterms:W3CDTF">2026-06-25T14:47:13Z</dcterms:modified>
</cp:coreProperties>
</file>